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 - Cash'17\"/>
    </mc:Choice>
  </mc:AlternateContent>
  <bookViews>
    <workbookView xWindow="480" yWindow="105" windowWidth="11355" windowHeight="8700" firstSheet="1" activeTab="5" xr2:uid="{00000000-000D-0000-FFFF-FFFF00000000}"/>
  </bookViews>
  <sheets>
    <sheet name="CASH 99 JUNIUS" sheetId="16" r:id="rId1"/>
    <sheet name="CASH-PURVES " sheetId="14" r:id="rId2"/>
    <sheet name="CASH 79ST" sheetId="13" r:id="rId3"/>
    <sheet name="CASH BAINBRIDGE" sheetId="15" r:id="rId4"/>
    <sheet name="CASH 28ST" sheetId="21" r:id="rId5"/>
    <sheet name="CASH-MULTI" sheetId="19" r:id="rId6"/>
    <sheet name="Sheet2" sheetId="25" r:id="rId7"/>
    <sheet name="CASH 48ST." sheetId="20" r:id="rId8"/>
    <sheet name="20 PINERIDGE RD" sheetId="23" r:id="rId9"/>
    <sheet name="CASH 303W 66ST." sheetId="18" r:id="rId10"/>
    <sheet name="CASH BAY ST" sheetId="17" r:id="rId11"/>
    <sheet name="CASH NICKOBOKER" sheetId="24" r:id="rId12"/>
    <sheet name="Cash Daily" sheetId="6" r:id="rId13"/>
    <sheet name="Sheet4" sheetId="4" r:id="rId14"/>
  </sheets>
  <externalReferences>
    <externalReference r:id="rId15"/>
  </externalReferences>
  <definedNames>
    <definedName name="_xlnm.Print_Area" localSheetId="2">'CASH 79ST'!$A$1:$S$55</definedName>
    <definedName name="_xlnm.Print_Area" localSheetId="0">'CASH 99 JUNIUS'!$A$1:$S$55</definedName>
    <definedName name="_xlnm.Print_Area" localSheetId="3">'CASH BAINBRIDGE'!$A$1:$S$55</definedName>
    <definedName name="_xlnm.Print_Area" localSheetId="1">'CASH-PURVES '!$A$1:$S$55</definedName>
  </definedNames>
  <calcPr calcId="171027"/>
  <fileRecoveryPr autoRecover="0"/>
</workbook>
</file>

<file path=xl/calcChain.xml><?xml version="1.0" encoding="utf-8"?>
<calcChain xmlns="http://schemas.openxmlformats.org/spreadsheetml/2006/main">
  <c r="R397" i="19" l="1"/>
  <c r="R398" i="19"/>
  <c r="R399" i="19"/>
  <c r="R400" i="19"/>
  <c r="R401" i="19"/>
  <c r="R402" i="19"/>
  <c r="R396" i="19"/>
  <c r="R387" i="19"/>
  <c r="R388" i="19"/>
  <c r="R389" i="19"/>
  <c r="R390" i="19"/>
  <c r="R391" i="19"/>
  <c r="R392" i="19"/>
  <c r="R386" i="19"/>
  <c r="R377" i="19"/>
  <c r="R378" i="19"/>
  <c r="R379" i="19"/>
  <c r="R380" i="19"/>
  <c r="R381" i="19"/>
  <c r="R382" i="19"/>
  <c r="R367" i="19"/>
  <c r="R368" i="19"/>
  <c r="R369" i="19"/>
  <c r="R370" i="19"/>
  <c r="R371" i="19"/>
  <c r="R372" i="19"/>
  <c r="R340" i="19"/>
  <c r="R341" i="19"/>
  <c r="R342" i="19"/>
  <c r="R343" i="19"/>
  <c r="R344" i="19"/>
  <c r="R345" i="19"/>
  <c r="R339" i="19"/>
  <c r="R330" i="19"/>
  <c r="R331" i="19"/>
  <c r="R332" i="19"/>
  <c r="R333" i="19"/>
  <c r="R334" i="19"/>
  <c r="R335" i="19"/>
  <c r="R329" i="19"/>
  <c r="Q281" i="15"/>
  <c r="P281" i="15"/>
  <c r="O281" i="15"/>
  <c r="N281" i="15"/>
  <c r="M281" i="15"/>
  <c r="L281" i="15"/>
  <c r="K281" i="15"/>
  <c r="J281" i="15"/>
  <c r="G281" i="15"/>
  <c r="F281" i="15"/>
  <c r="E281" i="15"/>
  <c r="D281" i="15"/>
  <c r="C281" i="15"/>
  <c r="B281" i="15"/>
  <c r="R280" i="15"/>
  <c r="H280" i="15"/>
  <c r="R279" i="15"/>
  <c r="H279" i="15"/>
  <c r="R278" i="15"/>
  <c r="H278" i="15"/>
  <c r="R277" i="15"/>
  <c r="H277" i="15"/>
  <c r="R276" i="15"/>
  <c r="H276" i="15"/>
  <c r="R275" i="15"/>
  <c r="H275" i="15"/>
  <c r="R274" i="15"/>
  <c r="R281" i="15" s="1"/>
  <c r="H274" i="15"/>
  <c r="H281" i="15" s="1"/>
  <c r="Q271" i="15"/>
  <c r="P271" i="15"/>
  <c r="O271" i="15"/>
  <c r="N271" i="15"/>
  <c r="M271" i="15"/>
  <c r="L271" i="15"/>
  <c r="K271" i="15"/>
  <c r="J271" i="15"/>
  <c r="G271" i="15"/>
  <c r="F271" i="15"/>
  <c r="E271" i="15"/>
  <c r="D271" i="15"/>
  <c r="C271" i="15"/>
  <c r="B271" i="15"/>
  <c r="R270" i="15"/>
  <c r="H270" i="15"/>
  <c r="R269" i="15"/>
  <c r="H269" i="15"/>
  <c r="R268" i="15"/>
  <c r="H268" i="15"/>
  <c r="R267" i="15"/>
  <c r="H267" i="15"/>
  <c r="R266" i="15"/>
  <c r="H266" i="15"/>
  <c r="R265" i="15"/>
  <c r="H265" i="15"/>
  <c r="R264" i="15"/>
  <c r="R271" i="15" s="1"/>
  <c r="H264" i="15"/>
  <c r="H271" i="15" s="1"/>
  <c r="Q261" i="15"/>
  <c r="P261" i="15"/>
  <c r="O261" i="15"/>
  <c r="N261" i="15"/>
  <c r="M261" i="15"/>
  <c r="L261" i="15"/>
  <c r="K261" i="15"/>
  <c r="J261" i="15"/>
  <c r="G261" i="15"/>
  <c r="F261" i="15"/>
  <c r="E261" i="15"/>
  <c r="D261" i="15"/>
  <c r="C261" i="15"/>
  <c r="B261" i="15"/>
  <c r="R260" i="15"/>
  <c r="H260" i="15"/>
  <c r="R259" i="15"/>
  <c r="H259" i="15"/>
  <c r="R258" i="15"/>
  <c r="H258" i="15"/>
  <c r="R257" i="15"/>
  <c r="H257" i="15"/>
  <c r="R256" i="15"/>
  <c r="H256" i="15"/>
  <c r="R255" i="15"/>
  <c r="H255" i="15"/>
  <c r="R254" i="15"/>
  <c r="R261" i="15" s="1"/>
  <c r="H254" i="15"/>
  <c r="H261" i="15" s="1"/>
  <c r="Q251" i="15"/>
  <c r="P251" i="15"/>
  <c r="O251" i="15"/>
  <c r="N251" i="15"/>
  <c r="M251" i="15"/>
  <c r="L251" i="15"/>
  <c r="K251" i="15"/>
  <c r="J251" i="15"/>
  <c r="G251" i="15"/>
  <c r="F251" i="15"/>
  <c r="E251" i="15"/>
  <c r="D251" i="15"/>
  <c r="C251" i="15"/>
  <c r="B251" i="15"/>
  <c r="H250" i="15"/>
  <c r="R249" i="15"/>
  <c r="H249" i="15"/>
  <c r="R248" i="15"/>
  <c r="H248" i="15"/>
  <c r="R247" i="15"/>
  <c r="H247" i="15"/>
  <c r="R246" i="15"/>
  <c r="H246" i="15"/>
  <c r="R245" i="15"/>
  <c r="H245" i="15"/>
  <c r="R244" i="15"/>
  <c r="R251" i="15" s="1"/>
  <c r="H244" i="15"/>
  <c r="H251" i="15" s="1"/>
  <c r="O241" i="15"/>
  <c r="N241" i="15"/>
  <c r="M241" i="15"/>
  <c r="L241" i="15"/>
  <c r="K241" i="15"/>
  <c r="J241" i="15"/>
  <c r="G241" i="15"/>
  <c r="F241" i="15"/>
  <c r="E241" i="15"/>
  <c r="D241" i="15"/>
  <c r="C241" i="15"/>
  <c r="B241" i="15"/>
  <c r="R240" i="15"/>
  <c r="H240" i="15"/>
  <c r="H284" i="15" s="1"/>
  <c r="R239" i="15"/>
  <c r="H239" i="15"/>
  <c r="G284" i="15" s="1"/>
  <c r="R238" i="15"/>
  <c r="H238" i="15"/>
  <c r="F284" i="15" s="1"/>
  <c r="R237" i="15"/>
  <c r="H237" i="15"/>
  <c r="E284" i="15" s="1"/>
  <c r="R236" i="15"/>
  <c r="H236" i="15"/>
  <c r="D284" i="15" s="1"/>
  <c r="R235" i="15"/>
  <c r="H235" i="15"/>
  <c r="C284" i="15" s="1"/>
  <c r="R234" i="15"/>
  <c r="R241" i="15" s="1"/>
  <c r="N284" i="15" s="1"/>
  <c r="H234" i="15"/>
  <c r="H241" i="15" s="1"/>
  <c r="I284" i="15" s="1"/>
  <c r="O284" i="15" s="1"/>
  <c r="E286" i="15" s="1"/>
  <c r="G286" i="15" s="1"/>
  <c r="Q223" i="15"/>
  <c r="P223" i="15"/>
  <c r="O223" i="15"/>
  <c r="N223" i="15"/>
  <c r="M223" i="15"/>
  <c r="L223" i="15"/>
  <c r="K223" i="15"/>
  <c r="J223" i="15"/>
  <c r="G223" i="15"/>
  <c r="F223" i="15"/>
  <c r="E223" i="15"/>
  <c r="D223" i="15"/>
  <c r="C223" i="15"/>
  <c r="B223" i="15"/>
  <c r="R222" i="15"/>
  <c r="H222" i="15"/>
  <c r="R221" i="15"/>
  <c r="H221" i="15"/>
  <c r="R220" i="15"/>
  <c r="H220" i="15"/>
  <c r="R219" i="15"/>
  <c r="H219" i="15"/>
  <c r="R218" i="15"/>
  <c r="H218" i="15"/>
  <c r="R217" i="15"/>
  <c r="H217" i="15"/>
  <c r="R216" i="15"/>
  <c r="R223" i="15" s="1"/>
  <c r="H216" i="15"/>
  <c r="H223" i="15" s="1"/>
  <c r="Q213" i="15"/>
  <c r="P213" i="15"/>
  <c r="O213" i="15"/>
  <c r="N213" i="15"/>
  <c r="M213" i="15"/>
  <c r="L213" i="15"/>
  <c r="K213" i="15"/>
  <c r="J213" i="15"/>
  <c r="G213" i="15"/>
  <c r="F213" i="15"/>
  <c r="E213" i="15"/>
  <c r="D213" i="15"/>
  <c r="C213" i="15"/>
  <c r="B213" i="15"/>
  <c r="R212" i="15"/>
  <c r="H212" i="15"/>
  <c r="R211" i="15"/>
  <c r="H211" i="15"/>
  <c r="R210" i="15"/>
  <c r="H210" i="15"/>
  <c r="R209" i="15"/>
  <c r="H209" i="15"/>
  <c r="R208" i="15"/>
  <c r="H208" i="15"/>
  <c r="R207" i="15"/>
  <c r="H207" i="15"/>
  <c r="R206" i="15"/>
  <c r="R213" i="15" s="1"/>
  <c r="H206" i="15"/>
  <c r="H213" i="15" s="1"/>
  <c r="Q203" i="15"/>
  <c r="P203" i="15"/>
  <c r="O203" i="15"/>
  <c r="N203" i="15"/>
  <c r="M203" i="15"/>
  <c r="L203" i="15"/>
  <c r="K203" i="15"/>
  <c r="J203" i="15"/>
  <c r="G203" i="15"/>
  <c r="F203" i="15"/>
  <c r="E203" i="15"/>
  <c r="D203" i="15"/>
  <c r="C203" i="15"/>
  <c r="B203" i="15"/>
  <c r="R202" i="15"/>
  <c r="H202" i="15"/>
  <c r="R201" i="15"/>
  <c r="H201" i="15"/>
  <c r="R200" i="15"/>
  <c r="H200" i="15"/>
  <c r="R199" i="15"/>
  <c r="H199" i="15"/>
  <c r="R198" i="15"/>
  <c r="H198" i="15"/>
  <c r="R197" i="15"/>
  <c r="H197" i="15"/>
  <c r="R196" i="15"/>
  <c r="R203" i="15" s="1"/>
  <c r="H196" i="15"/>
  <c r="H203" i="15" s="1"/>
  <c r="Q193" i="15"/>
  <c r="P193" i="15"/>
  <c r="O193" i="15"/>
  <c r="N193" i="15"/>
  <c r="M193" i="15"/>
  <c r="L193" i="15"/>
  <c r="K193" i="15"/>
  <c r="J193" i="15"/>
  <c r="G193" i="15"/>
  <c r="F193" i="15"/>
  <c r="E193" i="15"/>
  <c r="D193" i="15"/>
  <c r="C193" i="15"/>
  <c r="B193" i="15"/>
  <c r="H192" i="15"/>
  <c r="H191" i="15"/>
  <c r="R191" i="15" s="1"/>
  <c r="H190" i="15"/>
  <c r="R190" i="15" s="1"/>
  <c r="H189" i="15"/>
  <c r="R189" i="15" s="1"/>
  <c r="H188" i="15"/>
  <c r="R188" i="15" s="1"/>
  <c r="H187" i="15"/>
  <c r="R187" i="15" s="1"/>
  <c r="R186" i="15"/>
  <c r="H186" i="15"/>
  <c r="H193" i="15" s="1"/>
  <c r="O183" i="15"/>
  <c r="N183" i="15"/>
  <c r="M183" i="15"/>
  <c r="L183" i="15"/>
  <c r="K183" i="15"/>
  <c r="J183" i="15"/>
  <c r="G183" i="15"/>
  <c r="F183" i="15"/>
  <c r="E183" i="15"/>
  <c r="D183" i="15"/>
  <c r="C183" i="15"/>
  <c r="B183" i="15"/>
  <c r="R182" i="15"/>
  <c r="H182" i="15"/>
  <c r="H226" i="15" s="1"/>
  <c r="R181" i="15"/>
  <c r="H181" i="15"/>
  <c r="G226" i="15" s="1"/>
  <c r="R180" i="15"/>
  <c r="H180" i="15"/>
  <c r="F226" i="15" s="1"/>
  <c r="R179" i="15"/>
  <c r="H179" i="15"/>
  <c r="E226" i="15" s="1"/>
  <c r="R178" i="15"/>
  <c r="H178" i="15"/>
  <c r="D226" i="15" s="1"/>
  <c r="R177" i="15"/>
  <c r="H177" i="15"/>
  <c r="C226" i="15" s="1"/>
  <c r="R176" i="15"/>
  <c r="R183" i="15" s="1"/>
  <c r="H176" i="15"/>
  <c r="H183" i="15" s="1"/>
  <c r="I226" i="15" s="1"/>
  <c r="Q166" i="15"/>
  <c r="P166" i="15"/>
  <c r="O166" i="15"/>
  <c r="N166" i="15"/>
  <c r="M166" i="15"/>
  <c r="L166" i="15"/>
  <c r="K166" i="15"/>
  <c r="J166" i="15"/>
  <c r="G166" i="15"/>
  <c r="F166" i="15"/>
  <c r="E166" i="15"/>
  <c r="D166" i="15"/>
  <c r="C166" i="15"/>
  <c r="B166" i="15"/>
  <c r="R165" i="15"/>
  <c r="H165" i="15"/>
  <c r="R164" i="15"/>
  <c r="H164" i="15"/>
  <c r="R163" i="15"/>
  <c r="H163" i="15"/>
  <c r="R162" i="15"/>
  <c r="H162" i="15"/>
  <c r="R161" i="15"/>
  <c r="H161" i="15"/>
  <c r="R160" i="15"/>
  <c r="H160" i="15"/>
  <c r="R159" i="15"/>
  <c r="R166" i="15" s="1"/>
  <c r="H159" i="15"/>
  <c r="H166" i="15" s="1"/>
  <c r="Q156" i="15"/>
  <c r="P156" i="15"/>
  <c r="O156" i="15"/>
  <c r="N156" i="15"/>
  <c r="M156" i="15"/>
  <c r="L156" i="15"/>
  <c r="K156" i="15"/>
  <c r="J156" i="15"/>
  <c r="G156" i="15"/>
  <c r="F156" i="15"/>
  <c r="E156" i="15"/>
  <c r="D156" i="15"/>
  <c r="C156" i="15"/>
  <c r="B156" i="15"/>
  <c r="R155" i="15"/>
  <c r="H155" i="15"/>
  <c r="R154" i="15"/>
  <c r="H154" i="15"/>
  <c r="R153" i="15"/>
  <c r="H153" i="15"/>
  <c r="R152" i="15"/>
  <c r="H152" i="15"/>
  <c r="R151" i="15"/>
  <c r="H151" i="15"/>
  <c r="R150" i="15"/>
  <c r="H150" i="15"/>
  <c r="R149" i="15"/>
  <c r="R156" i="15" s="1"/>
  <c r="H149" i="15"/>
  <c r="H156" i="15" s="1"/>
  <c r="Q146" i="15"/>
  <c r="P146" i="15"/>
  <c r="O146" i="15"/>
  <c r="N146" i="15"/>
  <c r="M146" i="15"/>
  <c r="L146" i="15"/>
  <c r="K146" i="15"/>
  <c r="J146" i="15"/>
  <c r="G146" i="15"/>
  <c r="F146" i="15"/>
  <c r="E146" i="15"/>
  <c r="D146" i="15"/>
  <c r="C146" i="15"/>
  <c r="B146" i="15"/>
  <c r="R145" i="15"/>
  <c r="H145" i="15"/>
  <c r="H169" i="15" s="1"/>
  <c r="R144" i="15"/>
  <c r="H144" i="15"/>
  <c r="R143" i="15"/>
  <c r="H143" i="15"/>
  <c r="F169" i="15" s="1"/>
  <c r="R142" i="15"/>
  <c r="H142" i="15"/>
  <c r="R141" i="15"/>
  <c r="H141" i="15"/>
  <c r="D169" i="15" s="1"/>
  <c r="R140" i="15"/>
  <c r="H140" i="15"/>
  <c r="R139" i="15"/>
  <c r="R146" i="15" s="1"/>
  <c r="H139" i="15"/>
  <c r="B169" i="15" s="1"/>
  <c r="Q136" i="15"/>
  <c r="P136" i="15"/>
  <c r="O136" i="15"/>
  <c r="N136" i="15"/>
  <c r="M136" i="15"/>
  <c r="L136" i="15"/>
  <c r="K136" i="15"/>
  <c r="J136" i="15"/>
  <c r="H136" i="15"/>
  <c r="G136" i="15"/>
  <c r="F136" i="15"/>
  <c r="E136" i="15"/>
  <c r="D136" i="15"/>
  <c r="C136" i="15"/>
  <c r="B136" i="15"/>
  <c r="H135" i="15"/>
  <c r="R134" i="15"/>
  <c r="H134" i="15"/>
  <c r="R133" i="15"/>
  <c r="H133" i="15"/>
  <c r="R132" i="15"/>
  <c r="H132" i="15"/>
  <c r="R131" i="15"/>
  <c r="H131" i="15"/>
  <c r="R130" i="15"/>
  <c r="H130" i="15"/>
  <c r="R129" i="15"/>
  <c r="R136" i="15" s="1"/>
  <c r="H129" i="15"/>
  <c r="O126" i="15"/>
  <c r="N126" i="15"/>
  <c r="M126" i="15"/>
  <c r="L126" i="15"/>
  <c r="K126" i="15"/>
  <c r="J126" i="15"/>
  <c r="G126" i="15"/>
  <c r="F126" i="15"/>
  <c r="E126" i="15"/>
  <c r="D126" i="15"/>
  <c r="C126" i="15"/>
  <c r="B126" i="15"/>
  <c r="R125" i="15"/>
  <c r="H125" i="15"/>
  <c r="R124" i="15"/>
  <c r="H124" i="15"/>
  <c r="G169" i="15" s="1"/>
  <c r="R123" i="15"/>
  <c r="H123" i="15"/>
  <c r="R122" i="15"/>
  <c r="H122" i="15"/>
  <c r="E169" i="15" s="1"/>
  <c r="R121" i="15"/>
  <c r="H121" i="15"/>
  <c r="R120" i="15"/>
  <c r="H120" i="15"/>
  <c r="C169" i="15" s="1"/>
  <c r="R119" i="15"/>
  <c r="R126" i="15" s="1"/>
  <c r="N169" i="15" s="1"/>
  <c r="H119" i="15"/>
  <c r="H126" i="15" s="1"/>
  <c r="Q460" i="19"/>
  <c r="P460" i="19"/>
  <c r="N460" i="19"/>
  <c r="M460" i="19"/>
  <c r="L460" i="19"/>
  <c r="K460" i="19"/>
  <c r="J460" i="19"/>
  <c r="I460" i="19"/>
  <c r="G460" i="19"/>
  <c r="F460" i="19"/>
  <c r="E460" i="19"/>
  <c r="D460" i="19"/>
  <c r="C460" i="19"/>
  <c r="B460" i="19"/>
  <c r="H459" i="19"/>
  <c r="H458" i="19"/>
  <c r="R458" i="19" s="1"/>
  <c r="H457" i="19"/>
  <c r="R457" i="19" s="1"/>
  <c r="H456" i="19"/>
  <c r="R456" i="19" s="1"/>
  <c r="H455" i="19"/>
  <c r="R455" i="19" s="1"/>
  <c r="H454" i="19"/>
  <c r="R454" i="19" s="1"/>
  <c r="H453" i="19"/>
  <c r="H460" i="19" s="1"/>
  <c r="Q450" i="19"/>
  <c r="P450" i="19"/>
  <c r="O450" i="19"/>
  <c r="N450" i="19"/>
  <c r="M450" i="19"/>
  <c r="L450" i="19"/>
  <c r="K450" i="19"/>
  <c r="J450" i="19"/>
  <c r="G450" i="19"/>
  <c r="F450" i="19"/>
  <c r="E450" i="19"/>
  <c r="D450" i="19"/>
  <c r="C450" i="19"/>
  <c r="B450" i="19"/>
  <c r="H449" i="19"/>
  <c r="R449" i="19" s="1"/>
  <c r="H448" i="19"/>
  <c r="R448" i="19" s="1"/>
  <c r="H447" i="19"/>
  <c r="R447" i="19" s="1"/>
  <c r="H446" i="19"/>
  <c r="R446" i="19" s="1"/>
  <c r="H445" i="19"/>
  <c r="R445" i="19" s="1"/>
  <c r="H444" i="19"/>
  <c r="R444" i="19" s="1"/>
  <c r="H443" i="19"/>
  <c r="Q440" i="19"/>
  <c r="P440" i="19"/>
  <c r="O440" i="19"/>
  <c r="N440" i="19"/>
  <c r="M440" i="19"/>
  <c r="L440" i="19"/>
  <c r="K440" i="19"/>
  <c r="J440" i="19"/>
  <c r="G440" i="19"/>
  <c r="F440" i="19"/>
  <c r="E440" i="19"/>
  <c r="D440" i="19"/>
  <c r="C440" i="19"/>
  <c r="B440" i="19"/>
  <c r="R439" i="19"/>
  <c r="H439" i="19"/>
  <c r="R438" i="19"/>
  <c r="H438" i="19"/>
  <c r="R437" i="19"/>
  <c r="H437" i="19"/>
  <c r="R436" i="19"/>
  <c r="H436" i="19"/>
  <c r="R435" i="19"/>
  <c r="H435" i="19"/>
  <c r="R434" i="19"/>
  <c r="H434" i="19"/>
  <c r="R433" i="19"/>
  <c r="R440" i="19" s="1"/>
  <c r="H433" i="19"/>
  <c r="H440" i="19" s="1"/>
  <c r="Q430" i="19"/>
  <c r="P430" i="19"/>
  <c r="O430" i="19"/>
  <c r="N430" i="19"/>
  <c r="M430" i="19"/>
  <c r="L430" i="19"/>
  <c r="K430" i="19"/>
  <c r="J430" i="19"/>
  <c r="G430" i="19"/>
  <c r="F430" i="19"/>
  <c r="E430" i="19"/>
  <c r="D430" i="19"/>
  <c r="C430" i="19"/>
  <c r="B430" i="19"/>
  <c r="H429" i="19"/>
  <c r="H428" i="19"/>
  <c r="R428" i="19" s="1"/>
  <c r="H427" i="19"/>
  <c r="R427" i="19" s="1"/>
  <c r="H426" i="19"/>
  <c r="R426" i="19" s="1"/>
  <c r="H425" i="19"/>
  <c r="R425" i="19" s="1"/>
  <c r="H424" i="19"/>
  <c r="R424" i="19" s="1"/>
  <c r="R423" i="19"/>
  <c r="H423" i="19"/>
  <c r="O420" i="19"/>
  <c r="N420" i="19"/>
  <c r="M420" i="19"/>
  <c r="L420" i="19"/>
  <c r="K420" i="19"/>
  <c r="J420" i="19"/>
  <c r="G420" i="19"/>
  <c r="F420" i="19"/>
  <c r="E420" i="19"/>
  <c r="D420" i="19"/>
  <c r="C420" i="19"/>
  <c r="B420" i="19"/>
  <c r="R419" i="19"/>
  <c r="H419" i="19"/>
  <c r="R418" i="19"/>
  <c r="H418" i="19"/>
  <c r="R417" i="19"/>
  <c r="H417" i="19"/>
  <c r="R416" i="19"/>
  <c r="H416" i="19"/>
  <c r="R415" i="19"/>
  <c r="H415" i="19"/>
  <c r="R414" i="19"/>
  <c r="H414" i="19"/>
  <c r="R413" i="19"/>
  <c r="R420" i="19" s="1"/>
  <c r="H413" i="19"/>
  <c r="Q403" i="19"/>
  <c r="P403" i="19"/>
  <c r="N403" i="19"/>
  <c r="M403" i="19"/>
  <c r="L403" i="19"/>
  <c r="K403" i="19"/>
  <c r="J403" i="19"/>
  <c r="I403" i="19"/>
  <c r="G403" i="19"/>
  <c r="F403" i="19"/>
  <c r="E403" i="19"/>
  <c r="D403" i="19"/>
  <c r="C403" i="19"/>
  <c r="B403" i="19"/>
  <c r="H402" i="19"/>
  <c r="H401" i="19"/>
  <c r="H400" i="19"/>
  <c r="H399" i="19"/>
  <c r="H398" i="19"/>
  <c r="H397" i="19"/>
  <c r="H396" i="19"/>
  <c r="H403" i="19" s="1"/>
  <c r="Q393" i="19"/>
  <c r="P393" i="19"/>
  <c r="O393" i="19"/>
  <c r="N393" i="19"/>
  <c r="M393" i="19"/>
  <c r="L393" i="19"/>
  <c r="K393" i="19"/>
  <c r="J393" i="19"/>
  <c r="G393" i="19"/>
  <c r="F393" i="19"/>
  <c r="E393" i="19"/>
  <c r="D393" i="19"/>
  <c r="C393" i="19"/>
  <c r="B393" i="19"/>
  <c r="H392" i="19"/>
  <c r="H391" i="19"/>
  <c r="H390" i="19"/>
  <c r="H389" i="19"/>
  <c r="H388" i="19"/>
  <c r="H387" i="19"/>
  <c r="H386" i="19"/>
  <c r="Q383" i="19"/>
  <c r="P383" i="19"/>
  <c r="O383" i="19"/>
  <c r="N383" i="19"/>
  <c r="M383" i="19"/>
  <c r="L383" i="19"/>
  <c r="K383" i="19"/>
  <c r="J383" i="19"/>
  <c r="G383" i="19"/>
  <c r="F383" i="19"/>
  <c r="E383" i="19"/>
  <c r="D383" i="19"/>
  <c r="C383" i="19"/>
  <c r="B383" i="19"/>
  <c r="H382" i="19"/>
  <c r="H381" i="19"/>
  <c r="H380" i="19"/>
  <c r="H379" i="19"/>
  <c r="H378" i="19"/>
  <c r="H377" i="19"/>
  <c r="R376" i="19"/>
  <c r="R383" i="19" s="1"/>
  <c r="H376" i="19"/>
  <c r="Q373" i="19"/>
  <c r="P373" i="19"/>
  <c r="O373" i="19"/>
  <c r="N373" i="19"/>
  <c r="M373" i="19"/>
  <c r="L373" i="19"/>
  <c r="K373" i="19"/>
  <c r="J373" i="19"/>
  <c r="G373" i="19"/>
  <c r="F373" i="19"/>
  <c r="E373" i="19"/>
  <c r="D373" i="19"/>
  <c r="C373" i="19"/>
  <c r="B373" i="19"/>
  <c r="H372" i="19"/>
  <c r="H371" i="19"/>
  <c r="H370" i="19"/>
  <c r="H369" i="19"/>
  <c r="H368" i="19"/>
  <c r="H367" i="19"/>
  <c r="R366" i="19"/>
  <c r="H366" i="19"/>
  <c r="O363" i="19"/>
  <c r="N363" i="19"/>
  <c r="M363" i="19"/>
  <c r="L363" i="19"/>
  <c r="K363" i="19"/>
  <c r="J363" i="19"/>
  <c r="G363" i="19"/>
  <c r="F363" i="19"/>
  <c r="E363" i="19"/>
  <c r="D363" i="19"/>
  <c r="C363" i="19"/>
  <c r="B363" i="19"/>
  <c r="R362" i="19"/>
  <c r="H362" i="19"/>
  <c r="R361" i="19"/>
  <c r="H361" i="19"/>
  <c r="R360" i="19"/>
  <c r="H360" i="19"/>
  <c r="R359" i="19"/>
  <c r="H359" i="19"/>
  <c r="R358" i="19"/>
  <c r="H358" i="19"/>
  <c r="R357" i="19"/>
  <c r="H357" i="19"/>
  <c r="R356" i="19"/>
  <c r="R363" i="19" s="1"/>
  <c r="H356" i="19"/>
  <c r="Q516" i="14"/>
  <c r="P516" i="14"/>
  <c r="O516" i="14"/>
  <c r="N516" i="14"/>
  <c r="M516" i="14"/>
  <c r="L516" i="14"/>
  <c r="K516" i="14"/>
  <c r="J516" i="14"/>
  <c r="G516" i="14"/>
  <c r="F516" i="14"/>
  <c r="E516" i="14"/>
  <c r="D516" i="14"/>
  <c r="C516" i="14"/>
  <c r="B516" i="14"/>
  <c r="R515" i="14"/>
  <c r="H515" i="14"/>
  <c r="R514" i="14"/>
  <c r="H514" i="14"/>
  <c r="R513" i="14"/>
  <c r="H513" i="14"/>
  <c r="R512" i="14"/>
  <c r="H512" i="14"/>
  <c r="R511" i="14"/>
  <c r="H511" i="14"/>
  <c r="R510" i="14"/>
  <c r="H510" i="14"/>
  <c r="R509" i="14"/>
  <c r="R516" i="14" s="1"/>
  <c r="H509" i="14"/>
  <c r="H516" i="14" s="1"/>
  <c r="Q506" i="14"/>
  <c r="P506" i="14"/>
  <c r="O506" i="14"/>
  <c r="N506" i="14"/>
  <c r="M506" i="14"/>
  <c r="L506" i="14"/>
  <c r="K506" i="14"/>
  <c r="J506" i="14"/>
  <c r="G506" i="14"/>
  <c r="F506" i="14"/>
  <c r="E506" i="14"/>
  <c r="D506" i="14"/>
  <c r="C506" i="14"/>
  <c r="B506" i="14"/>
  <c r="R505" i="14"/>
  <c r="H505" i="14"/>
  <c r="R504" i="14"/>
  <c r="H504" i="14"/>
  <c r="R503" i="14"/>
  <c r="H503" i="14"/>
  <c r="R502" i="14"/>
  <c r="H502" i="14"/>
  <c r="R501" i="14"/>
  <c r="H501" i="14"/>
  <c r="R500" i="14"/>
  <c r="H500" i="14"/>
  <c r="R499" i="14"/>
  <c r="R506" i="14" s="1"/>
  <c r="H499" i="14"/>
  <c r="H506" i="14" s="1"/>
  <c r="Q496" i="14"/>
  <c r="P496" i="14"/>
  <c r="O496" i="14"/>
  <c r="N496" i="14"/>
  <c r="M496" i="14"/>
  <c r="L496" i="14"/>
  <c r="K496" i="14"/>
  <c r="J496" i="14"/>
  <c r="G496" i="14"/>
  <c r="F496" i="14"/>
  <c r="E496" i="14"/>
  <c r="D496" i="14"/>
  <c r="C496" i="14"/>
  <c r="B496" i="14"/>
  <c r="R495" i="14"/>
  <c r="H495" i="14"/>
  <c r="R494" i="14"/>
  <c r="H494" i="14"/>
  <c r="R493" i="14"/>
  <c r="H493" i="14"/>
  <c r="R492" i="14"/>
  <c r="H492" i="14"/>
  <c r="R491" i="14"/>
  <c r="H491" i="14"/>
  <c r="R490" i="14"/>
  <c r="H490" i="14"/>
  <c r="R489" i="14"/>
  <c r="R496" i="14" s="1"/>
  <c r="H489" i="14"/>
  <c r="H496" i="14" s="1"/>
  <c r="Q486" i="14"/>
  <c r="P486" i="14"/>
  <c r="O486" i="14"/>
  <c r="N486" i="14"/>
  <c r="M486" i="14"/>
  <c r="L486" i="14"/>
  <c r="K486" i="14"/>
  <c r="J486" i="14"/>
  <c r="G486" i="14"/>
  <c r="F486" i="14"/>
  <c r="E486" i="14"/>
  <c r="D486" i="14"/>
  <c r="C486" i="14"/>
  <c r="B486" i="14"/>
  <c r="H485" i="14"/>
  <c r="H484" i="14"/>
  <c r="R484" i="14" s="1"/>
  <c r="R483" i="14"/>
  <c r="H483" i="14"/>
  <c r="R482" i="14"/>
  <c r="H482" i="14"/>
  <c r="R481" i="14"/>
  <c r="H481" i="14"/>
  <c r="R480" i="14"/>
  <c r="H480" i="14"/>
  <c r="R479" i="14"/>
  <c r="H479" i="14"/>
  <c r="H486" i="14" s="1"/>
  <c r="O476" i="14"/>
  <c r="N476" i="14"/>
  <c r="M476" i="14"/>
  <c r="L476" i="14"/>
  <c r="K476" i="14"/>
  <c r="J476" i="14"/>
  <c r="G476" i="14"/>
  <c r="F476" i="14"/>
  <c r="E476" i="14"/>
  <c r="D476" i="14"/>
  <c r="C476" i="14"/>
  <c r="B476" i="14"/>
  <c r="R475" i="14"/>
  <c r="H475" i="14"/>
  <c r="H519" i="14" s="1"/>
  <c r="R474" i="14"/>
  <c r="H474" i="14"/>
  <c r="G519" i="14" s="1"/>
  <c r="R473" i="14"/>
  <c r="H473" i="14"/>
  <c r="F519" i="14" s="1"/>
  <c r="R472" i="14"/>
  <c r="H472" i="14"/>
  <c r="E519" i="14" s="1"/>
  <c r="R471" i="14"/>
  <c r="H471" i="14"/>
  <c r="D519" i="14" s="1"/>
  <c r="R470" i="14"/>
  <c r="H470" i="14"/>
  <c r="C519" i="14" s="1"/>
  <c r="R469" i="14"/>
  <c r="R476" i="14" s="1"/>
  <c r="H469" i="14"/>
  <c r="H476" i="14" s="1"/>
  <c r="I519" i="14" s="1"/>
  <c r="Q459" i="14"/>
  <c r="P459" i="14"/>
  <c r="O459" i="14"/>
  <c r="N459" i="14"/>
  <c r="M459" i="14"/>
  <c r="L459" i="14"/>
  <c r="K459" i="14"/>
  <c r="J459" i="14"/>
  <c r="G459" i="14"/>
  <c r="F459" i="14"/>
  <c r="E459" i="14"/>
  <c r="D459" i="14"/>
  <c r="C459" i="14"/>
  <c r="B459" i="14"/>
  <c r="R458" i="14"/>
  <c r="H458" i="14"/>
  <c r="R457" i="14"/>
  <c r="H457" i="14"/>
  <c r="R456" i="14"/>
  <c r="H456" i="14"/>
  <c r="R455" i="14"/>
  <c r="H455" i="14"/>
  <c r="R454" i="14"/>
  <c r="H454" i="14"/>
  <c r="R453" i="14"/>
  <c r="H453" i="14"/>
  <c r="R452" i="14"/>
  <c r="R459" i="14" s="1"/>
  <c r="H452" i="14"/>
  <c r="H459" i="14" s="1"/>
  <c r="Q449" i="14"/>
  <c r="P449" i="14"/>
  <c r="O449" i="14"/>
  <c r="N449" i="14"/>
  <c r="M449" i="14"/>
  <c r="L449" i="14"/>
  <c r="K449" i="14"/>
  <c r="J449" i="14"/>
  <c r="G449" i="14"/>
  <c r="F449" i="14"/>
  <c r="E449" i="14"/>
  <c r="D449" i="14"/>
  <c r="C449" i="14"/>
  <c r="B449" i="14"/>
  <c r="R448" i="14"/>
  <c r="H448" i="14"/>
  <c r="R447" i="14"/>
  <c r="H447" i="14"/>
  <c r="R446" i="14"/>
  <c r="H446" i="14"/>
  <c r="R445" i="14"/>
  <c r="H445" i="14"/>
  <c r="R444" i="14"/>
  <c r="H444" i="14"/>
  <c r="R443" i="14"/>
  <c r="H443" i="14"/>
  <c r="R442" i="14"/>
  <c r="R449" i="14" s="1"/>
  <c r="H442" i="14"/>
  <c r="H449" i="14" s="1"/>
  <c r="Q439" i="14"/>
  <c r="P439" i="14"/>
  <c r="O439" i="14"/>
  <c r="N439" i="14"/>
  <c r="M439" i="14"/>
  <c r="L439" i="14"/>
  <c r="K439" i="14"/>
  <c r="J439" i="14"/>
  <c r="G439" i="14"/>
  <c r="F439" i="14"/>
  <c r="E439" i="14"/>
  <c r="D439" i="14"/>
  <c r="C439" i="14"/>
  <c r="B439" i="14"/>
  <c r="R438" i="14"/>
  <c r="H438" i="14"/>
  <c r="R437" i="14"/>
  <c r="H437" i="14"/>
  <c r="R436" i="14"/>
  <c r="H436" i="14"/>
  <c r="R435" i="14"/>
  <c r="H435" i="14"/>
  <c r="R434" i="14"/>
  <c r="H434" i="14"/>
  <c r="R433" i="14"/>
  <c r="H433" i="14"/>
  <c r="R432" i="14"/>
  <c r="R439" i="14" s="1"/>
  <c r="H432" i="14"/>
  <c r="H439" i="14" s="1"/>
  <c r="Q429" i="14"/>
  <c r="P429" i="14"/>
  <c r="O429" i="14"/>
  <c r="N429" i="14"/>
  <c r="M429" i="14"/>
  <c r="L429" i="14"/>
  <c r="K429" i="14"/>
  <c r="J429" i="14"/>
  <c r="G429" i="14"/>
  <c r="F429" i="14"/>
  <c r="E429" i="14"/>
  <c r="D429" i="14"/>
  <c r="C429" i="14"/>
  <c r="B429" i="14"/>
  <c r="H428" i="14"/>
  <c r="H427" i="14"/>
  <c r="R427" i="14" s="1"/>
  <c r="R426" i="14"/>
  <c r="H426" i="14"/>
  <c r="R425" i="14"/>
  <c r="H425" i="14"/>
  <c r="R424" i="14"/>
  <c r="H424" i="14"/>
  <c r="R423" i="14"/>
  <c r="H423" i="14"/>
  <c r="R422" i="14"/>
  <c r="H422" i="14"/>
  <c r="H429" i="14" s="1"/>
  <c r="O419" i="14"/>
  <c r="N419" i="14"/>
  <c r="M419" i="14"/>
  <c r="L419" i="14"/>
  <c r="K419" i="14"/>
  <c r="J419" i="14"/>
  <c r="G419" i="14"/>
  <c r="F419" i="14"/>
  <c r="E419" i="14"/>
  <c r="D419" i="14"/>
  <c r="C419" i="14"/>
  <c r="B419" i="14"/>
  <c r="R418" i="14"/>
  <c r="H418" i="14"/>
  <c r="H462" i="14" s="1"/>
  <c r="R417" i="14"/>
  <c r="H417" i="14"/>
  <c r="G462" i="14" s="1"/>
  <c r="R416" i="14"/>
  <c r="H416" i="14"/>
  <c r="F462" i="14" s="1"/>
  <c r="R415" i="14"/>
  <c r="H415" i="14"/>
  <c r="E462" i="14" s="1"/>
  <c r="R414" i="14"/>
  <c r="H414" i="14"/>
  <c r="D462" i="14" s="1"/>
  <c r="R413" i="14"/>
  <c r="H413" i="14"/>
  <c r="C462" i="14" s="1"/>
  <c r="R412" i="14"/>
  <c r="R419" i="14" s="1"/>
  <c r="H412" i="14"/>
  <c r="B462" i="14" s="1"/>
  <c r="Q401" i="14"/>
  <c r="P401" i="14"/>
  <c r="O401" i="14"/>
  <c r="N401" i="14"/>
  <c r="M401" i="14"/>
  <c r="L401" i="14"/>
  <c r="K401" i="14"/>
  <c r="J401" i="14"/>
  <c r="H401" i="14"/>
  <c r="G401" i="14"/>
  <c r="F401" i="14"/>
  <c r="E401" i="14"/>
  <c r="D401" i="14"/>
  <c r="C401" i="14"/>
  <c r="B401" i="14"/>
  <c r="R400" i="14"/>
  <c r="H400" i="14"/>
  <c r="R399" i="14"/>
  <c r="H399" i="14"/>
  <c r="R398" i="14"/>
  <c r="H398" i="14"/>
  <c r="R397" i="14"/>
  <c r="H397" i="14"/>
  <c r="R396" i="14"/>
  <c r="H396" i="14"/>
  <c r="R395" i="14"/>
  <c r="H395" i="14"/>
  <c r="R394" i="14"/>
  <c r="R401" i="14" s="1"/>
  <c r="H394" i="14"/>
  <c r="Q391" i="14"/>
  <c r="P391" i="14"/>
  <c r="O391" i="14"/>
  <c r="N391" i="14"/>
  <c r="M391" i="14"/>
  <c r="L391" i="14"/>
  <c r="K391" i="14"/>
  <c r="J391" i="14"/>
  <c r="G391" i="14"/>
  <c r="F391" i="14"/>
  <c r="E391" i="14"/>
  <c r="D391" i="14"/>
  <c r="C391" i="14"/>
  <c r="B391" i="14"/>
  <c r="R390" i="14"/>
  <c r="H390" i="14"/>
  <c r="R389" i="14"/>
  <c r="H389" i="14"/>
  <c r="R388" i="14"/>
  <c r="H388" i="14"/>
  <c r="R387" i="14"/>
  <c r="H387" i="14"/>
  <c r="R386" i="14"/>
  <c r="H386" i="14"/>
  <c r="R385" i="14"/>
  <c r="H385" i="14"/>
  <c r="R384" i="14"/>
  <c r="R391" i="14" s="1"/>
  <c r="H384" i="14"/>
  <c r="H391" i="14" s="1"/>
  <c r="Q381" i="14"/>
  <c r="P381" i="14"/>
  <c r="O381" i="14"/>
  <c r="N381" i="14"/>
  <c r="M381" i="14"/>
  <c r="L381" i="14"/>
  <c r="K381" i="14"/>
  <c r="J381" i="14"/>
  <c r="G381" i="14"/>
  <c r="F381" i="14"/>
  <c r="E381" i="14"/>
  <c r="D381" i="14"/>
  <c r="C381" i="14"/>
  <c r="B381" i="14"/>
  <c r="R380" i="14"/>
  <c r="H380" i="14"/>
  <c r="H404" i="14" s="1"/>
  <c r="R379" i="14"/>
  <c r="H379" i="14"/>
  <c r="R378" i="14"/>
  <c r="H378" i="14"/>
  <c r="F404" i="14" s="1"/>
  <c r="R377" i="14"/>
  <c r="H377" i="14"/>
  <c r="R376" i="14"/>
  <c r="H376" i="14"/>
  <c r="D404" i="14" s="1"/>
  <c r="R375" i="14"/>
  <c r="H375" i="14"/>
  <c r="R374" i="14"/>
  <c r="R381" i="14" s="1"/>
  <c r="H374" i="14"/>
  <c r="B404" i="14" s="1"/>
  <c r="Q371" i="14"/>
  <c r="P371" i="14"/>
  <c r="O371" i="14"/>
  <c r="N371" i="14"/>
  <c r="M371" i="14"/>
  <c r="L371" i="14"/>
  <c r="K371" i="14"/>
  <c r="J371" i="14"/>
  <c r="H371" i="14"/>
  <c r="G371" i="14"/>
  <c r="F371" i="14"/>
  <c r="E371" i="14"/>
  <c r="D371" i="14"/>
  <c r="C371" i="14"/>
  <c r="B371" i="14"/>
  <c r="H370" i="14"/>
  <c r="R369" i="14"/>
  <c r="H369" i="14"/>
  <c r="R368" i="14"/>
  <c r="H368" i="14"/>
  <c r="R367" i="14"/>
  <c r="H367" i="14"/>
  <c r="R366" i="14"/>
  <c r="H366" i="14"/>
  <c r="R365" i="14"/>
  <c r="H365" i="14"/>
  <c r="R364" i="14"/>
  <c r="R371" i="14" s="1"/>
  <c r="H364" i="14"/>
  <c r="O361" i="14"/>
  <c r="N361" i="14"/>
  <c r="M361" i="14"/>
  <c r="L361" i="14"/>
  <c r="K361" i="14"/>
  <c r="J361" i="14"/>
  <c r="G361" i="14"/>
  <c r="F361" i="14"/>
  <c r="E361" i="14"/>
  <c r="D361" i="14"/>
  <c r="C361" i="14"/>
  <c r="B361" i="14"/>
  <c r="R360" i="14"/>
  <c r="H360" i="14"/>
  <c r="R359" i="14"/>
  <c r="H359" i="14"/>
  <c r="G404" i="14" s="1"/>
  <c r="R358" i="14"/>
  <c r="H358" i="14"/>
  <c r="R357" i="14"/>
  <c r="H357" i="14"/>
  <c r="E404" i="14" s="1"/>
  <c r="R356" i="14"/>
  <c r="H356" i="14"/>
  <c r="R355" i="14"/>
  <c r="H355" i="14"/>
  <c r="C404" i="14" s="1"/>
  <c r="R354" i="14"/>
  <c r="R361" i="14" s="1"/>
  <c r="N404" i="14" s="1"/>
  <c r="H354" i="14"/>
  <c r="H361" i="14" s="1"/>
  <c r="E521" i="13"/>
  <c r="G521" i="13" s="1"/>
  <c r="E464" i="13"/>
  <c r="G464" i="13" s="1"/>
  <c r="E407" i="13"/>
  <c r="G407" i="13" s="1"/>
  <c r="E464" i="21"/>
  <c r="G464" i="21" s="1"/>
  <c r="E407" i="21"/>
  <c r="G407" i="21" s="1"/>
  <c r="Q343" i="14"/>
  <c r="P343" i="14"/>
  <c r="O343" i="14"/>
  <c r="N343" i="14"/>
  <c r="M343" i="14"/>
  <c r="L343" i="14"/>
  <c r="K343" i="14"/>
  <c r="J343" i="14"/>
  <c r="G343" i="14"/>
  <c r="F343" i="14"/>
  <c r="E343" i="14"/>
  <c r="D343" i="14"/>
  <c r="C343" i="14"/>
  <c r="B343" i="14"/>
  <c r="R342" i="14"/>
  <c r="H342" i="14"/>
  <c r="R341" i="14"/>
  <c r="H341" i="14"/>
  <c r="R340" i="14"/>
  <c r="H340" i="14"/>
  <c r="R339" i="14"/>
  <c r="H339" i="14"/>
  <c r="R338" i="14"/>
  <c r="H338" i="14"/>
  <c r="R337" i="14"/>
  <c r="H337" i="14"/>
  <c r="R336" i="14"/>
  <c r="R343" i="14" s="1"/>
  <c r="H336" i="14"/>
  <c r="H343" i="14" s="1"/>
  <c r="Q333" i="14"/>
  <c r="P333" i="14"/>
  <c r="O333" i="14"/>
  <c r="N333" i="14"/>
  <c r="M333" i="14"/>
  <c r="L333" i="14"/>
  <c r="K333" i="14"/>
  <c r="J333" i="14"/>
  <c r="G333" i="14"/>
  <c r="F333" i="14"/>
  <c r="E333" i="14"/>
  <c r="D333" i="14"/>
  <c r="C333" i="14"/>
  <c r="B333" i="14"/>
  <c r="R332" i="14"/>
  <c r="H332" i="14"/>
  <c r="R331" i="14"/>
  <c r="H331" i="14"/>
  <c r="R330" i="14"/>
  <c r="H330" i="14"/>
  <c r="R329" i="14"/>
  <c r="H329" i="14"/>
  <c r="R328" i="14"/>
  <c r="H328" i="14"/>
  <c r="R327" i="14"/>
  <c r="H327" i="14"/>
  <c r="R326" i="14"/>
  <c r="R333" i="14" s="1"/>
  <c r="H326" i="14"/>
  <c r="H333" i="14" s="1"/>
  <c r="Q323" i="14"/>
  <c r="P323" i="14"/>
  <c r="O323" i="14"/>
  <c r="N323" i="14"/>
  <c r="M323" i="14"/>
  <c r="L323" i="14"/>
  <c r="K323" i="14"/>
  <c r="J323" i="14"/>
  <c r="G323" i="14"/>
  <c r="F323" i="14"/>
  <c r="E323" i="14"/>
  <c r="D323" i="14"/>
  <c r="C323" i="14"/>
  <c r="B323" i="14"/>
  <c r="R322" i="14"/>
  <c r="H322" i="14"/>
  <c r="R321" i="14"/>
  <c r="H321" i="14"/>
  <c r="R320" i="14"/>
  <c r="H320" i="14"/>
  <c r="R319" i="14"/>
  <c r="H319" i="14"/>
  <c r="R318" i="14"/>
  <c r="H318" i="14"/>
  <c r="R317" i="14"/>
  <c r="H317" i="14"/>
  <c r="R316" i="14"/>
  <c r="R323" i="14" s="1"/>
  <c r="H316" i="14"/>
  <c r="H323" i="14" s="1"/>
  <c r="Q313" i="14"/>
  <c r="P313" i="14"/>
  <c r="O313" i="14"/>
  <c r="N313" i="14"/>
  <c r="M313" i="14"/>
  <c r="L313" i="14"/>
  <c r="K313" i="14"/>
  <c r="J313" i="14"/>
  <c r="G313" i="14"/>
  <c r="F313" i="14"/>
  <c r="E313" i="14"/>
  <c r="D313" i="14"/>
  <c r="C313" i="14"/>
  <c r="B313" i="14"/>
  <c r="H312" i="14"/>
  <c r="H311" i="14"/>
  <c r="R311" i="14" s="1"/>
  <c r="H310" i="14"/>
  <c r="R310" i="14" s="1"/>
  <c r="H309" i="14"/>
  <c r="R309" i="14" s="1"/>
  <c r="H308" i="14"/>
  <c r="R308" i="14" s="1"/>
  <c r="H307" i="14"/>
  <c r="R307" i="14" s="1"/>
  <c r="R313" i="14" s="1"/>
  <c r="R306" i="14"/>
  <c r="H306" i="14"/>
  <c r="H313" i="14" s="1"/>
  <c r="O303" i="14"/>
  <c r="N303" i="14"/>
  <c r="M303" i="14"/>
  <c r="L303" i="14"/>
  <c r="K303" i="14"/>
  <c r="J303" i="14"/>
  <c r="G303" i="14"/>
  <c r="F303" i="14"/>
  <c r="E303" i="14"/>
  <c r="D303" i="14"/>
  <c r="C303" i="14"/>
  <c r="B303" i="14"/>
  <c r="R302" i="14"/>
  <c r="H302" i="14"/>
  <c r="H346" i="14" s="1"/>
  <c r="R301" i="14"/>
  <c r="H301" i="14"/>
  <c r="G346" i="14" s="1"/>
  <c r="R300" i="14"/>
  <c r="H300" i="14"/>
  <c r="F346" i="14" s="1"/>
  <c r="R299" i="14"/>
  <c r="H299" i="14"/>
  <c r="E346" i="14" s="1"/>
  <c r="R298" i="14"/>
  <c r="H298" i="14"/>
  <c r="D346" i="14" s="1"/>
  <c r="R297" i="14"/>
  <c r="H297" i="14"/>
  <c r="C346" i="14" s="1"/>
  <c r="R296" i="14"/>
  <c r="R303" i="14" s="1"/>
  <c r="H296" i="14"/>
  <c r="H303" i="14" s="1"/>
  <c r="I346" i="14" s="1"/>
  <c r="Q343" i="16"/>
  <c r="P343" i="16"/>
  <c r="O343" i="16"/>
  <c r="N343" i="16"/>
  <c r="M343" i="16"/>
  <c r="L343" i="16"/>
  <c r="K343" i="16"/>
  <c r="J343" i="16"/>
  <c r="G343" i="16"/>
  <c r="F343" i="16"/>
  <c r="E343" i="16"/>
  <c r="D343" i="16"/>
  <c r="C343" i="16"/>
  <c r="B343" i="16"/>
  <c r="R342" i="16"/>
  <c r="H342" i="16"/>
  <c r="R341" i="16"/>
  <c r="H341" i="16"/>
  <c r="R340" i="16"/>
  <c r="H340" i="16"/>
  <c r="R339" i="16"/>
  <c r="H339" i="16"/>
  <c r="R338" i="16"/>
  <c r="H338" i="16"/>
  <c r="R337" i="16"/>
  <c r="H337" i="16"/>
  <c r="R336" i="16"/>
  <c r="R343" i="16" s="1"/>
  <c r="H336" i="16"/>
  <c r="H343" i="16" s="1"/>
  <c r="Q333" i="16"/>
  <c r="P333" i="16"/>
  <c r="O333" i="16"/>
  <c r="N333" i="16"/>
  <c r="M333" i="16"/>
  <c r="L333" i="16"/>
  <c r="K333" i="16"/>
  <c r="J333" i="16"/>
  <c r="G333" i="16"/>
  <c r="F333" i="16"/>
  <c r="E333" i="16"/>
  <c r="D333" i="16"/>
  <c r="C333" i="16"/>
  <c r="B333" i="16"/>
  <c r="R332" i="16"/>
  <c r="H332" i="16"/>
  <c r="R331" i="16"/>
  <c r="H331" i="16"/>
  <c r="R330" i="16"/>
  <c r="H330" i="16"/>
  <c r="R329" i="16"/>
  <c r="H329" i="16"/>
  <c r="R328" i="16"/>
  <c r="H328" i="16"/>
  <c r="R327" i="16"/>
  <c r="H327" i="16"/>
  <c r="R326" i="16"/>
  <c r="R333" i="16" s="1"/>
  <c r="H326" i="16"/>
  <c r="H333" i="16" s="1"/>
  <c r="Q323" i="16"/>
  <c r="P323" i="16"/>
  <c r="O323" i="16"/>
  <c r="N323" i="16"/>
  <c r="M323" i="16"/>
  <c r="L323" i="16"/>
  <c r="K323" i="16"/>
  <c r="J323" i="16"/>
  <c r="G323" i="16"/>
  <c r="F323" i="16"/>
  <c r="E323" i="16"/>
  <c r="D323" i="16"/>
  <c r="C323" i="16"/>
  <c r="B323" i="16"/>
  <c r="R322" i="16"/>
  <c r="H322" i="16"/>
  <c r="H346" i="16" s="1"/>
  <c r="R321" i="16"/>
  <c r="H321" i="16"/>
  <c r="R320" i="16"/>
  <c r="H320" i="16"/>
  <c r="F346" i="16" s="1"/>
  <c r="R319" i="16"/>
  <c r="H319" i="16"/>
  <c r="R318" i="16"/>
  <c r="H318" i="16"/>
  <c r="D346" i="16" s="1"/>
  <c r="R317" i="16"/>
  <c r="H317" i="16"/>
  <c r="R316" i="16"/>
  <c r="R323" i="16" s="1"/>
  <c r="H316" i="16"/>
  <c r="B346" i="16" s="1"/>
  <c r="Q313" i="16"/>
  <c r="P313" i="16"/>
  <c r="O313" i="16"/>
  <c r="N313" i="16"/>
  <c r="M313" i="16"/>
  <c r="L313" i="16"/>
  <c r="K313" i="16"/>
  <c r="J313" i="16"/>
  <c r="H313" i="16"/>
  <c r="G313" i="16"/>
  <c r="F313" i="16"/>
  <c r="E313" i="16"/>
  <c r="D313" i="16"/>
  <c r="C313" i="16"/>
  <c r="B313" i="16"/>
  <c r="H312" i="16"/>
  <c r="R311" i="16"/>
  <c r="H311" i="16"/>
  <c r="R310" i="16"/>
  <c r="H310" i="16"/>
  <c r="R309" i="16"/>
  <c r="H309" i="16"/>
  <c r="R308" i="16"/>
  <c r="H308" i="16"/>
  <c r="R307" i="16"/>
  <c r="H307" i="16"/>
  <c r="R306" i="16"/>
  <c r="R313" i="16" s="1"/>
  <c r="H306" i="16"/>
  <c r="O303" i="16"/>
  <c r="N303" i="16"/>
  <c r="M303" i="16"/>
  <c r="L303" i="16"/>
  <c r="K303" i="16"/>
  <c r="J303" i="16"/>
  <c r="G303" i="16"/>
  <c r="F303" i="16"/>
  <c r="E303" i="16"/>
  <c r="D303" i="16"/>
  <c r="C303" i="16"/>
  <c r="B303" i="16"/>
  <c r="R302" i="16"/>
  <c r="H302" i="16"/>
  <c r="R301" i="16"/>
  <c r="H301" i="16"/>
  <c r="G346" i="16" s="1"/>
  <c r="R300" i="16"/>
  <c r="H300" i="16"/>
  <c r="R299" i="16"/>
  <c r="H299" i="16"/>
  <c r="E346" i="16" s="1"/>
  <c r="R298" i="16"/>
  <c r="H298" i="16"/>
  <c r="R297" i="16"/>
  <c r="H297" i="16"/>
  <c r="C346" i="16" s="1"/>
  <c r="R296" i="16"/>
  <c r="R303" i="16" s="1"/>
  <c r="N346" i="16" s="1"/>
  <c r="H296" i="16"/>
  <c r="H303" i="16" s="1"/>
  <c r="B463" i="19" l="1"/>
  <c r="C463" i="19"/>
  <c r="D463" i="19"/>
  <c r="E463" i="19"/>
  <c r="F463" i="19"/>
  <c r="G463" i="19"/>
  <c r="H463" i="19"/>
  <c r="H430" i="19"/>
  <c r="H450" i="19"/>
  <c r="R393" i="19"/>
  <c r="B406" i="19"/>
  <c r="C406" i="19"/>
  <c r="D406" i="19"/>
  <c r="E406" i="19"/>
  <c r="F406" i="19"/>
  <c r="G406" i="19"/>
  <c r="H406" i="19"/>
  <c r="H373" i="19"/>
  <c r="H383" i="19"/>
  <c r="H393" i="19"/>
  <c r="R430" i="19"/>
  <c r="R443" i="19"/>
  <c r="R450" i="19" s="1"/>
  <c r="R403" i="19"/>
  <c r="R373" i="19"/>
  <c r="B284" i="15"/>
  <c r="R193" i="15"/>
  <c r="N226" i="15"/>
  <c r="O226" i="15" s="1"/>
  <c r="E228" i="15" s="1"/>
  <c r="G228" i="15" s="1"/>
  <c r="B226" i="15"/>
  <c r="H146" i="15"/>
  <c r="I169" i="15" s="1"/>
  <c r="O169" i="15" s="1"/>
  <c r="E171" i="15" s="1"/>
  <c r="G171" i="15" s="1"/>
  <c r="H420" i="19"/>
  <c r="R453" i="19"/>
  <c r="R460" i="19" s="1"/>
  <c r="N463" i="19" s="1"/>
  <c r="H363" i="19"/>
  <c r="N462" i="14"/>
  <c r="R429" i="14"/>
  <c r="N519" i="14"/>
  <c r="O519" i="14" s="1"/>
  <c r="E521" i="14" s="1"/>
  <c r="G521" i="14" s="1"/>
  <c r="R486" i="14"/>
  <c r="H419" i="14"/>
  <c r="I462" i="14" s="1"/>
  <c r="O462" i="14" s="1"/>
  <c r="E464" i="14" s="1"/>
  <c r="G464" i="14" s="1"/>
  <c r="B519" i="14"/>
  <c r="I404" i="14"/>
  <c r="O404" i="14" s="1"/>
  <c r="E406" i="14" s="1"/>
  <c r="G406" i="14" s="1"/>
  <c r="H381" i="14"/>
  <c r="N346" i="14"/>
  <c r="O346" i="14" s="1"/>
  <c r="E348" i="14" s="1"/>
  <c r="G348" i="14" s="1"/>
  <c r="B346" i="14"/>
  <c r="H323" i="16"/>
  <c r="I346" i="16" s="1"/>
  <c r="O346" i="16" s="1"/>
  <c r="E348" i="16" s="1"/>
  <c r="G348" i="16" s="1"/>
  <c r="E16" i="25"/>
  <c r="E18" i="25" s="1"/>
  <c r="E17" i="25"/>
  <c r="B18" i="25"/>
  <c r="B17" i="25"/>
  <c r="E15" i="25"/>
  <c r="D15" i="25"/>
  <c r="C15" i="25"/>
  <c r="B15" i="25"/>
  <c r="I406" i="19" l="1"/>
  <c r="O406" i="19" s="1"/>
  <c r="E408" i="19" s="1"/>
  <c r="G408" i="19" s="1"/>
  <c r="I463" i="19"/>
  <c r="N406" i="19"/>
  <c r="O463" i="19"/>
  <c r="E465" i="19" s="1"/>
  <c r="G465" i="19" s="1"/>
  <c r="B13" i="25"/>
  <c r="I53" i="13" l="1"/>
  <c r="O53" i="17"/>
  <c r="I53" i="17"/>
  <c r="I53" i="18"/>
  <c r="H53" i="18"/>
  <c r="I53" i="15"/>
  <c r="I53" i="20"/>
  <c r="H53" i="17"/>
  <c r="O53" i="21"/>
  <c r="D53" i="21"/>
  <c r="E53" i="21"/>
  <c r="F53" i="21"/>
  <c r="G53" i="21"/>
  <c r="H53" i="21"/>
  <c r="I53" i="21"/>
  <c r="R44" i="16"/>
  <c r="R45" i="16"/>
  <c r="R46" i="16"/>
  <c r="R47" i="16"/>
  <c r="R48" i="16"/>
  <c r="R49" i="16"/>
  <c r="R43" i="16"/>
  <c r="R34" i="16"/>
  <c r="R35" i="16"/>
  <c r="R36" i="16"/>
  <c r="R37" i="16"/>
  <c r="R38" i="16"/>
  <c r="R39" i="16"/>
  <c r="R33" i="16"/>
  <c r="R28" i="16"/>
  <c r="R23" i="16"/>
  <c r="R14" i="16"/>
  <c r="R15" i="16"/>
  <c r="R16" i="16"/>
  <c r="R17" i="16"/>
  <c r="R18" i="16"/>
  <c r="R19" i="16"/>
  <c r="R13" i="16"/>
  <c r="O53" i="18"/>
  <c r="R44" i="18"/>
  <c r="R45" i="18"/>
  <c r="R46" i="18"/>
  <c r="R47" i="18"/>
  <c r="R48" i="18"/>
  <c r="R49" i="18"/>
  <c r="R43" i="18"/>
  <c r="R34" i="18"/>
  <c r="R35" i="18"/>
  <c r="R36" i="18"/>
  <c r="R37" i="18"/>
  <c r="R38" i="18"/>
  <c r="R39" i="18"/>
  <c r="R33" i="18"/>
  <c r="R47" i="15"/>
  <c r="R36" i="15"/>
  <c r="O53" i="20"/>
  <c r="B53" i="20"/>
  <c r="C53" i="20"/>
  <c r="D53" i="20"/>
  <c r="E53" i="20"/>
  <c r="F53" i="20"/>
  <c r="G53" i="20"/>
  <c r="H53" i="20"/>
  <c r="R14" i="19"/>
  <c r="R15" i="19"/>
  <c r="R16" i="19"/>
  <c r="R17" i="19"/>
  <c r="R18" i="19"/>
  <c r="R19" i="19"/>
  <c r="R44" i="19"/>
  <c r="R45" i="19"/>
  <c r="R46" i="19"/>
  <c r="R47" i="19"/>
  <c r="R48" i="19"/>
  <c r="R49" i="19"/>
  <c r="R43" i="19"/>
  <c r="R44" i="17"/>
  <c r="R45" i="17"/>
  <c r="R46" i="17"/>
  <c r="R47" i="17"/>
  <c r="R48" i="17"/>
  <c r="R49" i="17"/>
  <c r="R43" i="17"/>
  <c r="R29" i="17"/>
  <c r="R4" i="17"/>
  <c r="R5" i="17"/>
  <c r="R6" i="17"/>
  <c r="R7" i="17"/>
  <c r="R8" i="17"/>
  <c r="R9" i="17"/>
  <c r="R3" i="17"/>
  <c r="R14" i="17"/>
  <c r="R15" i="17"/>
  <c r="R16" i="17"/>
  <c r="R17" i="17"/>
  <c r="R18" i="17"/>
  <c r="R19" i="17"/>
  <c r="R13" i="17"/>
  <c r="R9" i="21"/>
  <c r="O50" i="14"/>
  <c r="O40" i="14"/>
  <c r="O10" i="14"/>
  <c r="R50" i="19" l="1"/>
  <c r="R248" i="13"/>
  <c r="R249" i="13"/>
  <c r="R250" i="13"/>
  <c r="R251" i="13"/>
  <c r="R252" i="13"/>
  <c r="R253" i="13"/>
  <c r="R14" i="14"/>
  <c r="R15" i="14"/>
  <c r="R16" i="14"/>
  <c r="R17" i="14"/>
  <c r="R18" i="14"/>
  <c r="R19" i="14"/>
  <c r="R34" i="14"/>
  <c r="R35" i="14"/>
  <c r="R36" i="14"/>
  <c r="R37" i="14"/>
  <c r="R38" i="14"/>
  <c r="R39" i="14"/>
  <c r="R33" i="14"/>
  <c r="R44" i="14"/>
  <c r="R45" i="14"/>
  <c r="R46" i="14"/>
  <c r="R47" i="14"/>
  <c r="R48" i="14"/>
  <c r="R49" i="14"/>
  <c r="R43" i="14"/>
  <c r="R111" i="15" l="1"/>
  <c r="D104" i="15"/>
  <c r="D109" i="15" s="1"/>
  <c r="D277" i="14"/>
  <c r="F92" i="15"/>
  <c r="F99" i="15" s="1"/>
  <c r="D94" i="15"/>
  <c r="D259" i="13"/>
  <c r="D272" i="19"/>
  <c r="C79" i="15"/>
  <c r="B79" i="15"/>
  <c r="Q109" i="15"/>
  <c r="P109" i="15"/>
  <c r="N109" i="15"/>
  <c r="M109" i="15"/>
  <c r="L109" i="15"/>
  <c r="K109" i="15"/>
  <c r="J109" i="15"/>
  <c r="I109" i="15"/>
  <c r="G109" i="15"/>
  <c r="F109" i="15"/>
  <c r="E109" i="15"/>
  <c r="C109" i="15"/>
  <c r="B109" i="15"/>
  <c r="R108" i="15"/>
  <c r="H108" i="15"/>
  <c r="R107" i="15"/>
  <c r="H107" i="15"/>
  <c r="R106" i="15"/>
  <c r="H106" i="15"/>
  <c r="R105" i="15"/>
  <c r="H105" i="15"/>
  <c r="R104" i="15"/>
  <c r="R103" i="15"/>
  <c r="H103" i="15"/>
  <c r="R102" i="15"/>
  <c r="R109" i="15" s="1"/>
  <c r="H102" i="15"/>
  <c r="Q99" i="15"/>
  <c r="P99" i="15"/>
  <c r="O99" i="15"/>
  <c r="N99" i="15"/>
  <c r="M99" i="15"/>
  <c r="L99" i="15"/>
  <c r="K99" i="15"/>
  <c r="J99" i="15"/>
  <c r="G99" i="15"/>
  <c r="E99" i="15"/>
  <c r="D99" i="15"/>
  <c r="C99" i="15"/>
  <c r="B99" i="15"/>
  <c r="R98" i="15"/>
  <c r="H98" i="15"/>
  <c r="R97" i="15"/>
  <c r="H97" i="15"/>
  <c r="R96" i="15"/>
  <c r="H96" i="15"/>
  <c r="R95" i="15"/>
  <c r="H95" i="15"/>
  <c r="R94" i="15"/>
  <c r="H94" i="15"/>
  <c r="R93" i="15"/>
  <c r="H93" i="15"/>
  <c r="R92" i="15"/>
  <c r="R99" i="15" s="1"/>
  <c r="Q89" i="15"/>
  <c r="P89" i="15"/>
  <c r="O89" i="15"/>
  <c r="N89" i="15"/>
  <c r="M89" i="15"/>
  <c r="L89" i="15"/>
  <c r="K89" i="15"/>
  <c r="J89" i="15"/>
  <c r="G89" i="15"/>
  <c r="F89" i="15"/>
  <c r="E89" i="15"/>
  <c r="D89" i="15"/>
  <c r="C89" i="15"/>
  <c r="B89" i="15"/>
  <c r="R88" i="15"/>
  <c r="H88" i="15"/>
  <c r="R87" i="15"/>
  <c r="H87" i="15"/>
  <c r="R86" i="15"/>
  <c r="H86" i="15"/>
  <c r="R85" i="15"/>
  <c r="H85" i="15"/>
  <c r="R84" i="15"/>
  <c r="H84" i="15"/>
  <c r="R83" i="15"/>
  <c r="H83" i="15"/>
  <c r="R82" i="15"/>
  <c r="R89" i="15" s="1"/>
  <c r="H82" i="15"/>
  <c r="Q79" i="15"/>
  <c r="P79" i="15"/>
  <c r="O79" i="15"/>
  <c r="D79" i="15"/>
  <c r="R78" i="15"/>
  <c r="H78" i="15"/>
  <c r="N79" i="15"/>
  <c r="R77" i="15"/>
  <c r="H77" i="15"/>
  <c r="R76" i="15"/>
  <c r="H76" i="15"/>
  <c r="R75" i="15"/>
  <c r="H75" i="15"/>
  <c r="R74" i="15"/>
  <c r="H74" i="15"/>
  <c r="R73" i="15"/>
  <c r="H73" i="15"/>
  <c r="M79" i="15"/>
  <c r="L79" i="15"/>
  <c r="K79" i="15"/>
  <c r="J79" i="15"/>
  <c r="G79" i="15"/>
  <c r="F79" i="15"/>
  <c r="E79" i="15"/>
  <c r="O69" i="15"/>
  <c r="N69" i="15"/>
  <c r="M69" i="15"/>
  <c r="L69" i="15"/>
  <c r="K69" i="15"/>
  <c r="J69" i="15"/>
  <c r="G69" i="15"/>
  <c r="F69" i="15"/>
  <c r="E69" i="15"/>
  <c r="D69" i="15"/>
  <c r="C69" i="15"/>
  <c r="B69" i="15"/>
  <c r="R68" i="15"/>
  <c r="H68" i="15"/>
  <c r="H112" i="15" s="1"/>
  <c r="R67" i="15"/>
  <c r="H67" i="15"/>
  <c r="R66" i="15"/>
  <c r="H66" i="15"/>
  <c r="F112" i="15" s="1"/>
  <c r="R65" i="15"/>
  <c r="H65" i="15"/>
  <c r="R64" i="15"/>
  <c r="H64" i="15"/>
  <c r="R63" i="15"/>
  <c r="H63" i="15"/>
  <c r="R62" i="15"/>
  <c r="R69" i="15" s="1"/>
  <c r="H62" i="15"/>
  <c r="H69" i="15" s="1"/>
  <c r="Q346" i="19"/>
  <c r="P346" i="19"/>
  <c r="N346" i="19"/>
  <c r="M346" i="19"/>
  <c r="L346" i="19"/>
  <c r="K346" i="19"/>
  <c r="J346" i="19"/>
  <c r="I346" i="19"/>
  <c r="G346" i="19"/>
  <c r="F346" i="19"/>
  <c r="E346" i="19"/>
  <c r="D346" i="19"/>
  <c r="C346" i="19"/>
  <c r="B346" i="19"/>
  <c r="H345" i="19"/>
  <c r="H344" i="19"/>
  <c r="H343" i="19"/>
  <c r="H342" i="19"/>
  <c r="H341" i="19"/>
  <c r="H340" i="19"/>
  <c r="H339" i="19"/>
  <c r="Q336" i="19"/>
  <c r="P336" i="19"/>
  <c r="O336" i="19"/>
  <c r="N336" i="19"/>
  <c r="M336" i="19"/>
  <c r="L336" i="19"/>
  <c r="K336" i="19"/>
  <c r="J336" i="19"/>
  <c r="G336" i="19"/>
  <c r="F336" i="19"/>
  <c r="E336" i="19"/>
  <c r="D336" i="19"/>
  <c r="C336" i="19"/>
  <c r="B336" i="19"/>
  <c r="H335" i="19"/>
  <c r="H334" i="19"/>
  <c r="H333" i="19"/>
  <c r="H332" i="19"/>
  <c r="H331" i="19"/>
  <c r="H330" i="19"/>
  <c r="H329" i="19"/>
  <c r="Q326" i="19"/>
  <c r="P326" i="19"/>
  <c r="O326" i="19"/>
  <c r="N326" i="19"/>
  <c r="M326" i="19"/>
  <c r="L326" i="19"/>
  <c r="K326" i="19"/>
  <c r="J326" i="19"/>
  <c r="G326" i="19"/>
  <c r="F326" i="19"/>
  <c r="E326" i="19"/>
  <c r="D326" i="19"/>
  <c r="C326" i="19"/>
  <c r="B326" i="19"/>
  <c r="R325" i="19"/>
  <c r="H325" i="19"/>
  <c r="R324" i="19"/>
  <c r="H324" i="19"/>
  <c r="R323" i="19"/>
  <c r="H323" i="19"/>
  <c r="R322" i="19"/>
  <c r="H322" i="19"/>
  <c r="R321" i="19"/>
  <c r="H321" i="19"/>
  <c r="R320" i="19"/>
  <c r="H320" i="19"/>
  <c r="R319" i="19"/>
  <c r="R326" i="19" s="1"/>
  <c r="H319" i="19"/>
  <c r="H326" i="19" s="1"/>
  <c r="Q316" i="19"/>
  <c r="P316" i="19"/>
  <c r="O316" i="19"/>
  <c r="N316" i="19"/>
  <c r="M316" i="19"/>
  <c r="L316" i="19"/>
  <c r="K316" i="19"/>
  <c r="J316" i="19"/>
  <c r="G316" i="19"/>
  <c r="F316" i="19"/>
  <c r="E316" i="19"/>
  <c r="D316" i="19"/>
  <c r="C316" i="19"/>
  <c r="B316" i="19"/>
  <c r="H315" i="19"/>
  <c r="H314" i="19"/>
  <c r="R314" i="19" s="1"/>
  <c r="H313" i="19"/>
  <c r="R313" i="19" s="1"/>
  <c r="H312" i="19"/>
  <c r="R312" i="19" s="1"/>
  <c r="H311" i="19"/>
  <c r="R311" i="19" s="1"/>
  <c r="H310" i="19"/>
  <c r="R310" i="19" s="1"/>
  <c r="R309" i="19"/>
  <c r="H309" i="19"/>
  <c r="H316" i="19" s="1"/>
  <c r="O306" i="19"/>
  <c r="N306" i="19"/>
  <c r="M306" i="19"/>
  <c r="L306" i="19"/>
  <c r="K306" i="19"/>
  <c r="J306" i="19"/>
  <c r="G306" i="19"/>
  <c r="F306" i="19"/>
  <c r="E306" i="19"/>
  <c r="D306" i="19"/>
  <c r="C306" i="19"/>
  <c r="B306" i="19"/>
  <c r="R305" i="19"/>
  <c r="H305" i="19"/>
  <c r="H349" i="19" s="1"/>
  <c r="R304" i="19"/>
  <c r="H304" i="19"/>
  <c r="R303" i="19"/>
  <c r="H303" i="19"/>
  <c r="F349" i="19" s="1"/>
  <c r="R302" i="19"/>
  <c r="H302" i="19"/>
  <c r="R301" i="19"/>
  <c r="H301" i="19"/>
  <c r="D349" i="19" s="1"/>
  <c r="R300" i="19"/>
  <c r="H300" i="19"/>
  <c r="R299" i="19"/>
  <c r="R306" i="19" s="1"/>
  <c r="H299" i="19"/>
  <c r="B349" i="19" s="1"/>
  <c r="Q281" i="17"/>
  <c r="P281" i="17"/>
  <c r="O281" i="17"/>
  <c r="N281" i="17"/>
  <c r="M281" i="17"/>
  <c r="L281" i="17"/>
  <c r="K281" i="17"/>
  <c r="J281" i="17"/>
  <c r="G281" i="17"/>
  <c r="F281" i="17"/>
  <c r="E281" i="17"/>
  <c r="D281" i="17"/>
  <c r="C281" i="17"/>
  <c r="B281" i="17"/>
  <c r="R280" i="17"/>
  <c r="H280" i="17"/>
  <c r="R279" i="17"/>
  <c r="H279" i="17"/>
  <c r="R278" i="17"/>
  <c r="H278" i="17"/>
  <c r="R277" i="17"/>
  <c r="H277" i="17"/>
  <c r="R276" i="17"/>
  <c r="H276" i="17"/>
  <c r="R275" i="17"/>
  <c r="H275" i="17"/>
  <c r="R274" i="17"/>
  <c r="R281" i="17" s="1"/>
  <c r="H274" i="17"/>
  <c r="H281" i="17" s="1"/>
  <c r="Q271" i="17"/>
  <c r="P271" i="17"/>
  <c r="O271" i="17"/>
  <c r="N271" i="17"/>
  <c r="M271" i="17"/>
  <c r="L271" i="17"/>
  <c r="K271" i="17"/>
  <c r="J271" i="17"/>
  <c r="G271" i="17"/>
  <c r="F271" i="17"/>
  <c r="E271" i="17"/>
  <c r="D271" i="17"/>
  <c r="C271" i="17"/>
  <c r="B271" i="17"/>
  <c r="R270" i="17"/>
  <c r="H270" i="17"/>
  <c r="R269" i="17"/>
  <c r="H269" i="17"/>
  <c r="R268" i="17"/>
  <c r="H268" i="17"/>
  <c r="R267" i="17"/>
  <c r="H267" i="17"/>
  <c r="R266" i="17"/>
  <c r="H266" i="17"/>
  <c r="R265" i="17"/>
  <c r="H265" i="17"/>
  <c r="R264" i="17"/>
  <c r="R271" i="17" s="1"/>
  <c r="H264" i="17"/>
  <c r="H271" i="17" s="1"/>
  <c r="Q261" i="17"/>
  <c r="P261" i="17"/>
  <c r="O261" i="17"/>
  <c r="N261" i="17"/>
  <c r="M261" i="17"/>
  <c r="L261" i="17"/>
  <c r="K261" i="17"/>
  <c r="J261" i="17"/>
  <c r="G261" i="17"/>
  <c r="F261" i="17"/>
  <c r="E261" i="17"/>
  <c r="D261" i="17"/>
  <c r="C261" i="17"/>
  <c r="B261" i="17"/>
  <c r="R260" i="17"/>
  <c r="H260" i="17"/>
  <c r="R259" i="17"/>
  <c r="H259" i="17"/>
  <c r="R258" i="17"/>
  <c r="H258" i="17"/>
  <c r="R257" i="17"/>
  <c r="H257" i="17"/>
  <c r="R256" i="17"/>
  <c r="H256" i="17"/>
  <c r="R255" i="17"/>
  <c r="H255" i="17"/>
  <c r="R254" i="17"/>
  <c r="R261" i="17" s="1"/>
  <c r="H254" i="17"/>
  <c r="H261" i="17" s="1"/>
  <c r="Q251" i="17"/>
  <c r="P251" i="17"/>
  <c r="O251" i="17"/>
  <c r="N251" i="17"/>
  <c r="M251" i="17"/>
  <c r="L251" i="17"/>
  <c r="K251" i="17"/>
  <c r="J251" i="17"/>
  <c r="G251" i="17"/>
  <c r="F251" i="17"/>
  <c r="E251" i="17"/>
  <c r="D251" i="17"/>
  <c r="C251" i="17"/>
  <c r="B251" i="17"/>
  <c r="H250" i="17"/>
  <c r="H249" i="17"/>
  <c r="R249" i="17" s="1"/>
  <c r="H248" i="17"/>
  <c r="R248" i="17" s="1"/>
  <c r="H247" i="17"/>
  <c r="R247" i="17" s="1"/>
  <c r="H246" i="17"/>
  <c r="R246" i="17" s="1"/>
  <c r="H245" i="17"/>
  <c r="R245" i="17" s="1"/>
  <c r="R251" i="17" s="1"/>
  <c r="R244" i="17"/>
  <c r="H244" i="17"/>
  <c r="H251" i="17" s="1"/>
  <c r="O241" i="17"/>
  <c r="N241" i="17"/>
  <c r="M241" i="17"/>
  <c r="L241" i="17"/>
  <c r="K241" i="17"/>
  <c r="J241" i="17"/>
  <c r="G241" i="17"/>
  <c r="F241" i="17"/>
  <c r="E241" i="17"/>
  <c r="D241" i="17"/>
  <c r="C241" i="17"/>
  <c r="B241" i="17"/>
  <c r="R240" i="17"/>
  <c r="H240" i="17"/>
  <c r="H284" i="17" s="1"/>
  <c r="R239" i="17"/>
  <c r="H239" i="17"/>
  <c r="G284" i="17" s="1"/>
  <c r="R238" i="17"/>
  <c r="H238" i="17"/>
  <c r="F284" i="17" s="1"/>
  <c r="R237" i="17"/>
  <c r="H237" i="17"/>
  <c r="E284" i="17" s="1"/>
  <c r="R236" i="17"/>
  <c r="H236" i="17"/>
  <c r="D284" i="17" s="1"/>
  <c r="R235" i="17"/>
  <c r="H235" i="17"/>
  <c r="C284" i="17" s="1"/>
  <c r="R234" i="17"/>
  <c r="R241" i="17" s="1"/>
  <c r="H234" i="17"/>
  <c r="B284" i="17" s="1"/>
  <c r="Q50" i="24"/>
  <c r="P50" i="24"/>
  <c r="O50" i="24"/>
  <c r="N50" i="24"/>
  <c r="M50" i="24"/>
  <c r="L50" i="24"/>
  <c r="K50" i="24"/>
  <c r="J50" i="24"/>
  <c r="G50" i="24"/>
  <c r="F50" i="24"/>
  <c r="E50" i="24"/>
  <c r="D50" i="24"/>
  <c r="C50" i="24"/>
  <c r="B50" i="24"/>
  <c r="R49" i="24"/>
  <c r="H49" i="24"/>
  <c r="R48" i="24"/>
  <c r="H48" i="24"/>
  <c r="R47" i="24"/>
  <c r="H47" i="24"/>
  <c r="R46" i="24"/>
  <c r="H46" i="24"/>
  <c r="R45" i="24"/>
  <c r="H45" i="24"/>
  <c r="R44" i="24"/>
  <c r="H44" i="24"/>
  <c r="R43" i="24"/>
  <c r="R50" i="24" s="1"/>
  <c r="H43" i="24"/>
  <c r="H50" i="24" s="1"/>
  <c r="Q40" i="24"/>
  <c r="P40" i="24"/>
  <c r="O40" i="24"/>
  <c r="N40" i="24"/>
  <c r="M40" i="24"/>
  <c r="L40" i="24"/>
  <c r="K40" i="24"/>
  <c r="J40" i="24"/>
  <c r="G40" i="24"/>
  <c r="F40" i="24"/>
  <c r="E40" i="24"/>
  <c r="D40" i="24"/>
  <c r="C40" i="24"/>
  <c r="B40" i="24"/>
  <c r="R39" i="24"/>
  <c r="H39" i="24"/>
  <c r="R38" i="24"/>
  <c r="H38" i="24"/>
  <c r="R37" i="24"/>
  <c r="H37" i="24"/>
  <c r="R36" i="24"/>
  <c r="H36" i="24"/>
  <c r="R35" i="24"/>
  <c r="H35" i="24"/>
  <c r="R34" i="24"/>
  <c r="H34" i="24"/>
  <c r="R33" i="24"/>
  <c r="R40" i="24" s="1"/>
  <c r="H33" i="24"/>
  <c r="H40" i="24" s="1"/>
  <c r="Q30" i="24"/>
  <c r="P30" i="24"/>
  <c r="O30" i="24"/>
  <c r="N30" i="24"/>
  <c r="M30" i="24"/>
  <c r="L30" i="24"/>
  <c r="K30" i="24"/>
  <c r="J30" i="24"/>
  <c r="G30" i="24"/>
  <c r="F30" i="24"/>
  <c r="E30" i="24"/>
  <c r="D30" i="24"/>
  <c r="C30" i="24"/>
  <c r="B30" i="24"/>
  <c r="R29" i="24"/>
  <c r="H29" i="24"/>
  <c r="R28" i="24"/>
  <c r="H28" i="24"/>
  <c r="R27" i="24"/>
  <c r="H27" i="24"/>
  <c r="R26" i="24"/>
  <c r="H26" i="24"/>
  <c r="R25" i="24"/>
  <c r="H25" i="24"/>
  <c r="R24" i="24"/>
  <c r="H24" i="24"/>
  <c r="R23" i="24"/>
  <c r="R30" i="24" s="1"/>
  <c r="H23" i="24"/>
  <c r="H30" i="24" s="1"/>
  <c r="Q20" i="24"/>
  <c r="P20" i="24"/>
  <c r="O20" i="24"/>
  <c r="N20" i="24"/>
  <c r="M20" i="24"/>
  <c r="L20" i="24"/>
  <c r="K20" i="24"/>
  <c r="J20" i="24"/>
  <c r="G20" i="24"/>
  <c r="F20" i="24"/>
  <c r="E20" i="24"/>
  <c r="D20" i="24"/>
  <c r="C20" i="24"/>
  <c r="B20" i="24"/>
  <c r="H19" i="24"/>
  <c r="R18" i="24"/>
  <c r="H18" i="24"/>
  <c r="R17" i="24"/>
  <c r="H17" i="24"/>
  <c r="R16" i="24"/>
  <c r="H16" i="24"/>
  <c r="R15" i="24"/>
  <c r="H15" i="24"/>
  <c r="R14" i="24"/>
  <c r="H14" i="24"/>
  <c r="R13" i="24"/>
  <c r="R20" i="24" s="1"/>
  <c r="H13" i="24"/>
  <c r="H20" i="24" s="1"/>
  <c r="O10" i="24"/>
  <c r="N10" i="24"/>
  <c r="M10" i="24"/>
  <c r="L10" i="24"/>
  <c r="K10" i="24"/>
  <c r="J10" i="24"/>
  <c r="G10" i="24"/>
  <c r="F10" i="24"/>
  <c r="E10" i="24"/>
  <c r="D10" i="24"/>
  <c r="C10" i="24"/>
  <c r="B10" i="24"/>
  <c r="R9" i="24"/>
  <c r="H9" i="24"/>
  <c r="H53" i="24" s="1"/>
  <c r="R8" i="24"/>
  <c r="H8" i="24"/>
  <c r="G53" i="24" s="1"/>
  <c r="R7" i="24"/>
  <c r="H7" i="24"/>
  <c r="F53" i="24" s="1"/>
  <c r="R6" i="24"/>
  <c r="H6" i="24"/>
  <c r="E53" i="24" s="1"/>
  <c r="R5" i="24"/>
  <c r="H5" i="24"/>
  <c r="D53" i="24" s="1"/>
  <c r="R4" i="24"/>
  <c r="H4" i="24"/>
  <c r="C53" i="24" s="1"/>
  <c r="R3" i="24"/>
  <c r="R10" i="24" s="1"/>
  <c r="N53" i="24" s="1"/>
  <c r="H3" i="24"/>
  <c r="H10" i="24" s="1"/>
  <c r="I53" i="24" s="1"/>
  <c r="O53" i="24" s="1"/>
  <c r="E55" i="24" s="1"/>
  <c r="G55" i="24" s="1"/>
  <c r="H346" i="19" l="1"/>
  <c r="R316" i="19"/>
  <c r="G349" i="19"/>
  <c r="C349" i="19"/>
  <c r="E349" i="19"/>
  <c r="H104" i="15"/>
  <c r="H109" i="15" s="1"/>
  <c r="H92" i="15"/>
  <c r="H99" i="15" s="1"/>
  <c r="H89" i="15"/>
  <c r="C112" i="15"/>
  <c r="E112" i="15"/>
  <c r="G112" i="15"/>
  <c r="H72" i="15"/>
  <c r="H79" i="15" s="1"/>
  <c r="R72" i="15"/>
  <c r="R79" i="15" s="1"/>
  <c r="N112" i="15" s="1"/>
  <c r="H336" i="19"/>
  <c r="H306" i="19"/>
  <c r="R336" i="19"/>
  <c r="R346" i="19"/>
  <c r="N284" i="17"/>
  <c r="H241" i="17"/>
  <c r="I284" i="17" s="1"/>
  <c r="B53" i="24"/>
  <c r="R92" i="23"/>
  <c r="R93" i="23"/>
  <c r="R94" i="23"/>
  <c r="R95" i="23"/>
  <c r="R96" i="23"/>
  <c r="R97" i="23"/>
  <c r="R91" i="23"/>
  <c r="R44" i="23"/>
  <c r="R45" i="23"/>
  <c r="R46" i="23"/>
  <c r="R47" i="23"/>
  <c r="R48" i="23"/>
  <c r="R49" i="23"/>
  <c r="R43" i="23"/>
  <c r="N349" i="19" l="1"/>
  <c r="I349" i="19"/>
  <c r="D112" i="15"/>
  <c r="I112" i="15"/>
  <c r="B112" i="15"/>
  <c r="O112" i="15"/>
  <c r="E114" i="15" s="1"/>
  <c r="G114" i="15" s="1"/>
  <c r="O284" i="17"/>
  <c r="E286" i="17" s="1"/>
  <c r="G286" i="17" s="1"/>
  <c r="F184" i="19"/>
  <c r="C181" i="13"/>
  <c r="C222" i="19"/>
  <c r="H222" i="19" s="1"/>
  <c r="G199" i="14"/>
  <c r="G198" i="13"/>
  <c r="B199" i="14"/>
  <c r="F182" i="19"/>
  <c r="F180" i="21"/>
  <c r="F178" i="13"/>
  <c r="F179" i="14"/>
  <c r="E179" i="14"/>
  <c r="E178" i="13"/>
  <c r="D179" i="14"/>
  <c r="D178" i="13"/>
  <c r="C179" i="14"/>
  <c r="C178" i="13"/>
  <c r="Q229" i="19"/>
  <c r="P229" i="19"/>
  <c r="N229" i="19"/>
  <c r="M229" i="19"/>
  <c r="L229" i="19"/>
  <c r="K229" i="19"/>
  <c r="J229" i="19"/>
  <c r="I229" i="19"/>
  <c r="G229" i="19"/>
  <c r="F229" i="19"/>
  <c r="E229" i="19"/>
  <c r="D229" i="19"/>
  <c r="C229" i="19"/>
  <c r="B229" i="19"/>
  <c r="R228" i="19"/>
  <c r="H228" i="19"/>
  <c r="R227" i="19"/>
  <c r="H227" i="19"/>
  <c r="R226" i="19"/>
  <c r="H226" i="19"/>
  <c r="R225" i="19"/>
  <c r="H225" i="19"/>
  <c r="R224" i="19"/>
  <c r="H224" i="19"/>
  <c r="R223" i="19"/>
  <c r="H223" i="19"/>
  <c r="R222" i="19"/>
  <c r="R229" i="19" s="1"/>
  <c r="Q219" i="19"/>
  <c r="P219" i="19"/>
  <c r="O219" i="19"/>
  <c r="N219" i="19"/>
  <c r="M219" i="19"/>
  <c r="L219" i="19"/>
  <c r="K219" i="19"/>
  <c r="J219" i="19"/>
  <c r="G219" i="19"/>
  <c r="F219" i="19"/>
  <c r="E219" i="19"/>
  <c r="D219" i="19"/>
  <c r="C219" i="19"/>
  <c r="B219" i="19"/>
  <c r="R218" i="19"/>
  <c r="H218" i="19"/>
  <c r="R217" i="19"/>
  <c r="H217" i="19"/>
  <c r="R216" i="19"/>
  <c r="H216" i="19"/>
  <c r="R215" i="19"/>
  <c r="H215" i="19"/>
  <c r="R214" i="19"/>
  <c r="H214" i="19"/>
  <c r="R213" i="19"/>
  <c r="H213" i="19"/>
  <c r="R212" i="19"/>
  <c r="R219" i="19" s="1"/>
  <c r="H212" i="19"/>
  <c r="H219" i="19" s="1"/>
  <c r="Q209" i="19"/>
  <c r="P209" i="19"/>
  <c r="O209" i="19"/>
  <c r="N209" i="19"/>
  <c r="M209" i="19"/>
  <c r="L209" i="19"/>
  <c r="K209" i="19"/>
  <c r="J209" i="19"/>
  <c r="G209" i="19"/>
  <c r="F209" i="19"/>
  <c r="E209" i="19"/>
  <c r="D209" i="19"/>
  <c r="C209" i="19"/>
  <c r="B209" i="19"/>
  <c r="R208" i="19"/>
  <c r="H208" i="19"/>
  <c r="R207" i="19"/>
  <c r="H207" i="19"/>
  <c r="R206" i="19"/>
  <c r="H206" i="19"/>
  <c r="R205" i="19"/>
  <c r="H205" i="19"/>
  <c r="R204" i="19"/>
  <c r="H204" i="19"/>
  <c r="R203" i="19"/>
  <c r="H203" i="19"/>
  <c r="R202" i="19"/>
  <c r="R209" i="19" s="1"/>
  <c r="H202" i="19"/>
  <c r="H209" i="19" s="1"/>
  <c r="Q199" i="19"/>
  <c r="P199" i="19"/>
  <c r="O199" i="19"/>
  <c r="N199" i="19"/>
  <c r="M199" i="19"/>
  <c r="L199" i="19"/>
  <c r="K199" i="19"/>
  <c r="J199" i="19"/>
  <c r="G199" i="19"/>
  <c r="F199" i="19"/>
  <c r="E199" i="19"/>
  <c r="D199" i="19"/>
  <c r="C199" i="19"/>
  <c r="B199" i="19"/>
  <c r="R198" i="19"/>
  <c r="H198" i="19"/>
  <c r="R197" i="19"/>
  <c r="H197" i="19"/>
  <c r="R196" i="19"/>
  <c r="H196" i="19"/>
  <c r="R195" i="19"/>
  <c r="H195" i="19"/>
  <c r="R194" i="19"/>
  <c r="H194" i="19"/>
  <c r="R193" i="19"/>
  <c r="H193" i="19"/>
  <c r="R192" i="19"/>
  <c r="R199" i="19" s="1"/>
  <c r="H192" i="19"/>
  <c r="H199" i="19" s="1"/>
  <c r="O189" i="19"/>
  <c r="N189" i="19"/>
  <c r="M189" i="19"/>
  <c r="L189" i="19"/>
  <c r="K189" i="19"/>
  <c r="J189" i="19"/>
  <c r="G189" i="19"/>
  <c r="F189" i="19"/>
  <c r="E189" i="19"/>
  <c r="D189" i="19"/>
  <c r="C189" i="19"/>
  <c r="B189" i="19"/>
  <c r="R188" i="19"/>
  <c r="H188" i="19"/>
  <c r="R187" i="19"/>
  <c r="H187" i="19"/>
  <c r="R186" i="19"/>
  <c r="H186" i="19"/>
  <c r="R185" i="19"/>
  <c r="H185" i="19"/>
  <c r="R184" i="19"/>
  <c r="H184" i="19"/>
  <c r="R183" i="19"/>
  <c r="H183" i="19"/>
  <c r="R182" i="19"/>
  <c r="R189" i="19" s="1"/>
  <c r="N232" i="19" s="1"/>
  <c r="H182" i="19"/>
  <c r="Q459" i="21"/>
  <c r="P459" i="21"/>
  <c r="O459" i="21"/>
  <c r="N459" i="21"/>
  <c r="M459" i="21"/>
  <c r="L459" i="21"/>
  <c r="K459" i="21"/>
  <c r="J459" i="21"/>
  <c r="G459" i="21"/>
  <c r="F459" i="21"/>
  <c r="E459" i="21"/>
  <c r="D459" i="21"/>
  <c r="C459" i="21"/>
  <c r="B459" i="21"/>
  <c r="R458" i="21"/>
  <c r="H458" i="21"/>
  <c r="R457" i="21"/>
  <c r="H457" i="21"/>
  <c r="R456" i="21"/>
  <c r="H456" i="21"/>
  <c r="R455" i="21"/>
  <c r="H455" i="21"/>
  <c r="R454" i="21"/>
  <c r="H454" i="21"/>
  <c r="R453" i="21"/>
  <c r="H453" i="21"/>
  <c r="R452" i="21"/>
  <c r="R459" i="21" s="1"/>
  <c r="H452" i="21"/>
  <c r="H459" i="21" s="1"/>
  <c r="Q449" i="21"/>
  <c r="P449" i="21"/>
  <c r="O449" i="21"/>
  <c r="N449" i="21"/>
  <c r="M449" i="21"/>
  <c r="L449" i="21"/>
  <c r="K449" i="21"/>
  <c r="J449" i="21"/>
  <c r="G449" i="21"/>
  <c r="F449" i="21"/>
  <c r="E449" i="21"/>
  <c r="D449" i="21"/>
  <c r="C449" i="21"/>
  <c r="B449" i="21"/>
  <c r="R448" i="21"/>
  <c r="H448" i="21"/>
  <c r="R447" i="21"/>
  <c r="H447" i="21"/>
  <c r="R446" i="21"/>
  <c r="H446" i="21"/>
  <c r="R445" i="21"/>
  <c r="H445" i="21"/>
  <c r="R444" i="21"/>
  <c r="H444" i="21"/>
  <c r="R443" i="21"/>
  <c r="H443" i="21"/>
  <c r="R442" i="21"/>
  <c r="R449" i="21" s="1"/>
  <c r="H442" i="21"/>
  <c r="H449" i="21" s="1"/>
  <c r="Q439" i="21"/>
  <c r="P439" i="21"/>
  <c r="O439" i="21"/>
  <c r="N439" i="21"/>
  <c r="M439" i="21"/>
  <c r="L439" i="21"/>
  <c r="K439" i="21"/>
  <c r="J439" i="21"/>
  <c r="G439" i="21"/>
  <c r="F439" i="21"/>
  <c r="E439" i="21"/>
  <c r="D439" i="21"/>
  <c r="C439" i="21"/>
  <c r="B439" i="21"/>
  <c r="R438" i="21"/>
  <c r="H438" i="21"/>
  <c r="H462" i="21" s="1"/>
  <c r="R437" i="21"/>
  <c r="H437" i="21"/>
  <c r="R436" i="21"/>
  <c r="H436" i="21"/>
  <c r="F462" i="21" s="1"/>
  <c r="R435" i="21"/>
  <c r="H435" i="21"/>
  <c r="R434" i="21"/>
  <c r="H434" i="21"/>
  <c r="D462" i="21" s="1"/>
  <c r="R433" i="21"/>
  <c r="H433" i="21"/>
  <c r="R432" i="21"/>
  <c r="R439" i="21" s="1"/>
  <c r="H432" i="21"/>
  <c r="B462" i="21" s="1"/>
  <c r="Q429" i="21"/>
  <c r="P429" i="21"/>
  <c r="O429" i="21"/>
  <c r="N429" i="21"/>
  <c r="M429" i="21"/>
  <c r="L429" i="21"/>
  <c r="K429" i="21"/>
  <c r="J429" i="21"/>
  <c r="H429" i="21"/>
  <c r="G429" i="21"/>
  <c r="F429" i="21"/>
  <c r="E429" i="21"/>
  <c r="D429" i="21"/>
  <c r="C429" i="21"/>
  <c r="B429" i="21"/>
  <c r="H428" i="21"/>
  <c r="R427" i="21"/>
  <c r="H427" i="21"/>
  <c r="R426" i="21"/>
  <c r="H426" i="21"/>
  <c r="R425" i="21"/>
  <c r="H425" i="21"/>
  <c r="R424" i="21"/>
  <c r="H424" i="21"/>
  <c r="R423" i="21"/>
  <c r="H423" i="21"/>
  <c r="R422" i="21"/>
  <c r="R429" i="21" s="1"/>
  <c r="H422" i="21"/>
  <c r="O419" i="21"/>
  <c r="N419" i="21"/>
  <c r="M419" i="21"/>
  <c r="L419" i="21"/>
  <c r="K419" i="21"/>
  <c r="J419" i="21"/>
  <c r="G419" i="21"/>
  <c r="F419" i="21"/>
  <c r="E419" i="21"/>
  <c r="D419" i="21"/>
  <c r="C419" i="21"/>
  <c r="B419" i="21"/>
  <c r="R418" i="21"/>
  <c r="H418" i="21"/>
  <c r="R417" i="21"/>
  <c r="H417" i="21"/>
  <c r="G462" i="21" s="1"/>
  <c r="R416" i="21"/>
  <c r="H416" i="21"/>
  <c r="R415" i="21"/>
  <c r="H415" i="21"/>
  <c r="E462" i="21" s="1"/>
  <c r="R414" i="21"/>
  <c r="H414" i="21"/>
  <c r="R413" i="21"/>
  <c r="H413" i="21"/>
  <c r="C462" i="21" s="1"/>
  <c r="R412" i="21"/>
  <c r="R419" i="21" s="1"/>
  <c r="N462" i="21" s="1"/>
  <c r="H412" i="21"/>
  <c r="H419" i="21" s="1"/>
  <c r="Q402" i="21"/>
  <c r="P402" i="21"/>
  <c r="O402" i="21"/>
  <c r="N402" i="21"/>
  <c r="M402" i="21"/>
  <c r="L402" i="21"/>
  <c r="K402" i="21"/>
  <c r="J402" i="21"/>
  <c r="G402" i="21"/>
  <c r="F402" i="21"/>
  <c r="E402" i="21"/>
  <c r="D402" i="21"/>
  <c r="C402" i="21"/>
  <c r="B402" i="21"/>
  <c r="R401" i="21"/>
  <c r="H401" i="21"/>
  <c r="R400" i="21"/>
  <c r="H400" i="21"/>
  <c r="R399" i="21"/>
  <c r="H399" i="21"/>
  <c r="R398" i="21"/>
  <c r="H398" i="21"/>
  <c r="R397" i="21"/>
  <c r="H397" i="21"/>
  <c r="R396" i="21"/>
  <c r="H396" i="21"/>
  <c r="R395" i="21"/>
  <c r="R402" i="21" s="1"/>
  <c r="H395" i="21"/>
  <c r="H402" i="21" s="1"/>
  <c r="Q392" i="21"/>
  <c r="P392" i="21"/>
  <c r="O392" i="21"/>
  <c r="N392" i="21"/>
  <c r="M392" i="21"/>
  <c r="L392" i="21"/>
  <c r="K392" i="21"/>
  <c r="J392" i="21"/>
  <c r="G392" i="21"/>
  <c r="F392" i="21"/>
  <c r="E392" i="21"/>
  <c r="D392" i="21"/>
  <c r="C392" i="21"/>
  <c r="B392" i="21"/>
  <c r="R391" i="21"/>
  <c r="H391" i="21"/>
  <c r="R390" i="21"/>
  <c r="H390" i="21"/>
  <c r="R389" i="21"/>
  <c r="H389" i="21"/>
  <c r="R388" i="21"/>
  <c r="H388" i="21"/>
  <c r="R387" i="21"/>
  <c r="H387" i="21"/>
  <c r="R386" i="21"/>
  <c r="H386" i="21"/>
  <c r="R385" i="21"/>
  <c r="R392" i="21" s="1"/>
  <c r="H385" i="21"/>
  <c r="H392" i="21" s="1"/>
  <c r="Q382" i="21"/>
  <c r="P382" i="21"/>
  <c r="O382" i="21"/>
  <c r="N382" i="21"/>
  <c r="M382" i="21"/>
  <c r="L382" i="21"/>
  <c r="K382" i="21"/>
  <c r="J382" i="21"/>
  <c r="G382" i="21"/>
  <c r="F382" i="21"/>
  <c r="E382" i="21"/>
  <c r="D382" i="21"/>
  <c r="C382" i="21"/>
  <c r="B382" i="21"/>
  <c r="R381" i="21"/>
  <c r="H381" i="21"/>
  <c r="R380" i="21"/>
  <c r="H380" i="21"/>
  <c r="R379" i="21"/>
  <c r="H379" i="21"/>
  <c r="R378" i="21"/>
  <c r="H378" i="21"/>
  <c r="R377" i="21"/>
  <c r="H377" i="21"/>
  <c r="R376" i="21"/>
  <c r="H376" i="21"/>
  <c r="R375" i="21"/>
  <c r="R382" i="21" s="1"/>
  <c r="H375" i="21"/>
  <c r="H382" i="21" s="1"/>
  <c r="Q372" i="21"/>
  <c r="P372" i="21"/>
  <c r="O372" i="21"/>
  <c r="N372" i="21"/>
  <c r="M372" i="21"/>
  <c r="L372" i="21"/>
  <c r="K372" i="21"/>
  <c r="J372" i="21"/>
  <c r="G372" i="21"/>
  <c r="F372" i="21"/>
  <c r="E372" i="21"/>
  <c r="D372" i="21"/>
  <c r="C372" i="21"/>
  <c r="B372" i="21"/>
  <c r="H371" i="21"/>
  <c r="H370" i="21"/>
  <c r="R370" i="21" s="1"/>
  <c r="H369" i="21"/>
  <c r="R369" i="21" s="1"/>
  <c r="H368" i="21"/>
  <c r="R368" i="21" s="1"/>
  <c r="H367" i="21"/>
  <c r="R367" i="21" s="1"/>
  <c r="H366" i="21"/>
  <c r="R366" i="21" s="1"/>
  <c r="R372" i="21" s="1"/>
  <c r="R365" i="21"/>
  <c r="H365" i="21"/>
  <c r="H372" i="21" s="1"/>
  <c r="O362" i="21"/>
  <c r="N362" i="21"/>
  <c r="M362" i="21"/>
  <c r="L362" i="21"/>
  <c r="K362" i="21"/>
  <c r="J362" i="21"/>
  <c r="G362" i="21"/>
  <c r="F362" i="21"/>
  <c r="E362" i="21"/>
  <c r="D362" i="21"/>
  <c r="C362" i="21"/>
  <c r="B362" i="21"/>
  <c r="R361" i="21"/>
  <c r="H361" i="21"/>
  <c r="H405" i="21" s="1"/>
  <c r="R360" i="21"/>
  <c r="H360" i="21"/>
  <c r="G405" i="21" s="1"/>
  <c r="R359" i="21"/>
  <c r="H359" i="21"/>
  <c r="F405" i="21" s="1"/>
  <c r="R358" i="21"/>
  <c r="H358" i="21"/>
  <c r="E405" i="21" s="1"/>
  <c r="R357" i="21"/>
  <c r="H357" i="21"/>
  <c r="D405" i="21" s="1"/>
  <c r="R356" i="21"/>
  <c r="H356" i="21"/>
  <c r="C405" i="21" s="1"/>
  <c r="R355" i="21"/>
  <c r="R362" i="21" s="1"/>
  <c r="N405" i="21" s="1"/>
  <c r="H355" i="21"/>
  <c r="B405" i="21" s="1"/>
  <c r="Q344" i="21"/>
  <c r="P344" i="21"/>
  <c r="O344" i="21"/>
  <c r="N344" i="21"/>
  <c r="M344" i="21"/>
  <c r="L344" i="21"/>
  <c r="K344" i="21"/>
  <c r="J344" i="21"/>
  <c r="G344" i="21"/>
  <c r="F344" i="21"/>
  <c r="E344" i="21"/>
  <c r="D344" i="21"/>
  <c r="C344" i="21"/>
  <c r="B344" i="21"/>
  <c r="R343" i="21"/>
  <c r="H343" i="21"/>
  <c r="R342" i="21"/>
  <c r="H342" i="21"/>
  <c r="R341" i="21"/>
  <c r="H341" i="21"/>
  <c r="R340" i="21"/>
  <c r="H340" i="21"/>
  <c r="R339" i="21"/>
  <c r="H339" i="21"/>
  <c r="R338" i="21"/>
  <c r="H338" i="21"/>
  <c r="R337" i="21"/>
  <c r="R344" i="21" s="1"/>
  <c r="H337" i="21"/>
  <c r="H344" i="21" s="1"/>
  <c r="Q334" i="21"/>
  <c r="P334" i="21"/>
  <c r="O334" i="21"/>
  <c r="N334" i="21"/>
  <c r="M334" i="21"/>
  <c r="L334" i="21"/>
  <c r="K334" i="21"/>
  <c r="J334" i="21"/>
  <c r="G334" i="21"/>
  <c r="F334" i="21"/>
  <c r="E334" i="21"/>
  <c r="D334" i="21"/>
  <c r="C334" i="21"/>
  <c r="B334" i="21"/>
  <c r="R333" i="21"/>
  <c r="H333" i="21"/>
  <c r="R332" i="21"/>
  <c r="H332" i="21"/>
  <c r="R331" i="21"/>
  <c r="H331" i="21"/>
  <c r="R330" i="21"/>
  <c r="H330" i="21"/>
  <c r="R329" i="21"/>
  <c r="H329" i="21"/>
  <c r="R328" i="21"/>
  <c r="H328" i="21"/>
  <c r="R327" i="21"/>
  <c r="R334" i="21" s="1"/>
  <c r="H327" i="21"/>
  <c r="H334" i="21" s="1"/>
  <c r="Q324" i="21"/>
  <c r="P324" i="21"/>
  <c r="O324" i="21"/>
  <c r="N324" i="21"/>
  <c r="M324" i="21"/>
  <c r="L324" i="21"/>
  <c r="K324" i="21"/>
  <c r="J324" i="21"/>
  <c r="G324" i="21"/>
  <c r="F324" i="21"/>
  <c r="E324" i="21"/>
  <c r="D324" i="21"/>
  <c r="C324" i="21"/>
  <c r="B324" i="21"/>
  <c r="R323" i="21"/>
  <c r="H323" i="21"/>
  <c r="R322" i="21"/>
  <c r="H322" i="21"/>
  <c r="R321" i="21"/>
  <c r="H321" i="21"/>
  <c r="R320" i="21"/>
  <c r="H320" i="21"/>
  <c r="R319" i="21"/>
  <c r="H319" i="21"/>
  <c r="R318" i="21"/>
  <c r="H318" i="21"/>
  <c r="R317" i="21"/>
  <c r="R324" i="21" s="1"/>
  <c r="H317" i="21"/>
  <c r="H324" i="21" s="1"/>
  <c r="Q314" i="21"/>
  <c r="P314" i="21"/>
  <c r="O314" i="21"/>
  <c r="N314" i="21"/>
  <c r="M314" i="21"/>
  <c r="L314" i="21"/>
  <c r="K314" i="21"/>
  <c r="J314" i="21"/>
  <c r="G314" i="21"/>
  <c r="F314" i="21"/>
  <c r="E314" i="21"/>
  <c r="D314" i="21"/>
  <c r="C314" i="21"/>
  <c r="B314" i="21"/>
  <c r="H313" i="21"/>
  <c r="H312" i="21"/>
  <c r="R312" i="21" s="1"/>
  <c r="R311" i="21"/>
  <c r="H311" i="21"/>
  <c r="R310" i="21"/>
  <c r="H310" i="21"/>
  <c r="R309" i="21"/>
  <c r="H309" i="21"/>
  <c r="R308" i="21"/>
  <c r="H308" i="21"/>
  <c r="R307" i="21"/>
  <c r="H307" i="21"/>
  <c r="H314" i="21" s="1"/>
  <c r="O304" i="21"/>
  <c r="N304" i="21"/>
  <c r="M304" i="21"/>
  <c r="L304" i="21"/>
  <c r="K304" i="21"/>
  <c r="J304" i="21"/>
  <c r="G304" i="21"/>
  <c r="F304" i="21"/>
  <c r="E304" i="21"/>
  <c r="D304" i="21"/>
  <c r="C304" i="21"/>
  <c r="B304" i="21"/>
  <c r="R303" i="21"/>
  <c r="H303" i="21"/>
  <c r="H347" i="21" s="1"/>
  <c r="R302" i="21"/>
  <c r="H302" i="21"/>
  <c r="G347" i="21" s="1"/>
  <c r="R301" i="21"/>
  <c r="H301" i="21"/>
  <c r="F347" i="21" s="1"/>
  <c r="R300" i="21"/>
  <c r="H300" i="21"/>
  <c r="E347" i="21" s="1"/>
  <c r="R299" i="21"/>
  <c r="H299" i="21"/>
  <c r="D347" i="21" s="1"/>
  <c r="R298" i="21"/>
  <c r="H298" i="21"/>
  <c r="C347" i="21" s="1"/>
  <c r="R297" i="21"/>
  <c r="R304" i="21" s="1"/>
  <c r="H297" i="21"/>
  <c r="H304" i="21" s="1"/>
  <c r="I347" i="21" s="1"/>
  <c r="Q516" i="13"/>
  <c r="P516" i="13"/>
  <c r="O516" i="13"/>
  <c r="N516" i="13"/>
  <c r="M516" i="13"/>
  <c r="L516" i="13"/>
  <c r="K516" i="13"/>
  <c r="J516" i="13"/>
  <c r="G516" i="13"/>
  <c r="F516" i="13"/>
  <c r="E516" i="13"/>
  <c r="D516" i="13"/>
  <c r="C516" i="13"/>
  <c r="B516" i="13"/>
  <c r="R515" i="13"/>
  <c r="H515" i="13"/>
  <c r="R514" i="13"/>
  <c r="H514" i="13"/>
  <c r="R513" i="13"/>
  <c r="H513" i="13"/>
  <c r="R512" i="13"/>
  <c r="H512" i="13"/>
  <c r="R511" i="13"/>
  <c r="H511" i="13"/>
  <c r="R510" i="13"/>
  <c r="H510" i="13"/>
  <c r="R509" i="13"/>
  <c r="R516" i="13" s="1"/>
  <c r="H509" i="13"/>
  <c r="H516" i="13" s="1"/>
  <c r="Q506" i="13"/>
  <c r="P506" i="13"/>
  <c r="O506" i="13"/>
  <c r="N506" i="13"/>
  <c r="M506" i="13"/>
  <c r="L506" i="13"/>
  <c r="K506" i="13"/>
  <c r="J506" i="13"/>
  <c r="G506" i="13"/>
  <c r="F506" i="13"/>
  <c r="E506" i="13"/>
  <c r="D506" i="13"/>
  <c r="C506" i="13"/>
  <c r="B506" i="13"/>
  <c r="R505" i="13"/>
  <c r="H505" i="13"/>
  <c r="R504" i="13"/>
  <c r="H504" i="13"/>
  <c r="R503" i="13"/>
  <c r="H503" i="13"/>
  <c r="R502" i="13"/>
  <c r="H502" i="13"/>
  <c r="R501" i="13"/>
  <c r="H501" i="13"/>
  <c r="R500" i="13"/>
  <c r="H500" i="13"/>
  <c r="R499" i="13"/>
  <c r="R506" i="13" s="1"/>
  <c r="H499" i="13"/>
  <c r="H506" i="13" s="1"/>
  <c r="Q496" i="13"/>
  <c r="P496" i="13"/>
  <c r="O496" i="13"/>
  <c r="N496" i="13"/>
  <c r="M496" i="13"/>
  <c r="L496" i="13"/>
  <c r="K496" i="13"/>
  <c r="J496" i="13"/>
  <c r="G496" i="13"/>
  <c r="F496" i="13"/>
  <c r="E496" i="13"/>
  <c r="D496" i="13"/>
  <c r="C496" i="13"/>
  <c r="B496" i="13"/>
  <c r="R495" i="13"/>
  <c r="H495" i="13"/>
  <c r="R494" i="13"/>
  <c r="H494" i="13"/>
  <c r="R493" i="13"/>
  <c r="H493" i="13"/>
  <c r="R492" i="13"/>
  <c r="H492" i="13"/>
  <c r="R491" i="13"/>
  <c r="H491" i="13"/>
  <c r="R490" i="13"/>
  <c r="H490" i="13"/>
  <c r="R489" i="13"/>
  <c r="R496" i="13" s="1"/>
  <c r="H489" i="13"/>
  <c r="H496" i="13" s="1"/>
  <c r="Q486" i="13"/>
  <c r="P486" i="13"/>
  <c r="O486" i="13"/>
  <c r="N486" i="13"/>
  <c r="M486" i="13"/>
  <c r="L486" i="13"/>
  <c r="K486" i="13"/>
  <c r="J486" i="13"/>
  <c r="G486" i="13"/>
  <c r="F486" i="13"/>
  <c r="E486" i="13"/>
  <c r="D486" i="13"/>
  <c r="C486" i="13"/>
  <c r="B486" i="13"/>
  <c r="H485" i="13"/>
  <c r="H484" i="13"/>
  <c r="R484" i="13" s="1"/>
  <c r="R483" i="13"/>
  <c r="H483" i="13"/>
  <c r="R482" i="13"/>
  <c r="H482" i="13"/>
  <c r="R481" i="13"/>
  <c r="H481" i="13"/>
  <c r="R480" i="13"/>
  <c r="H480" i="13"/>
  <c r="R479" i="13"/>
  <c r="H479" i="13"/>
  <c r="H486" i="13" s="1"/>
  <c r="O476" i="13"/>
  <c r="N476" i="13"/>
  <c r="M476" i="13"/>
  <c r="L476" i="13"/>
  <c r="K476" i="13"/>
  <c r="J476" i="13"/>
  <c r="G476" i="13"/>
  <c r="F476" i="13"/>
  <c r="E476" i="13"/>
  <c r="D476" i="13"/>
  <c r="C476" i="13"/>
  <c r="B476" i="13"/>
  <c r="R475" i="13"/>
  <c r="H475" i="13"/>
  <c r="H519" i="13" s="1"/>
  <c r="R474" i="13"/>
  <c r="H474" i="13"/>
  <c r="G519" i="13" s="1"/>
  <c r="R473" i="13"/>
  <c r="H473" i="13"/>
  <c r="F519" i="13" s="1"/>
  <c r="R472" i="13"/>
  <c r="H472" i="13"/>
  <c r="E519" i="13" s="1"/>
  <c r="R471" i="13"/>
  <c r="H471" i="13"/>
  <c r="D519" i="13" s="1"/>
  <c r="R470" i="13"/>
  <c r="H470" i="13"/>
  <c r="C519" i="13" s="1"/>
  <c r="R469" i="13"/>
  <c r="R476" i="13" s="1"/>
  <c r="H469" i="13"/>
  <c r="H476" i="13" s="1"/>
  <c r="I519" i="13" s="1"/>
  <c r="Q459" i="13"/>
  <c r="P459" i="13"/>
  <c r="O459" i="13"/>
  <c r="N459" i="13"/>
  <c r="M459" i="13"/>
  <c r="L459" i="13"/>
  <c r="K459" i="13"/>
  <c r="J459" i="13"/>
  <c r="G459" i="13"/>
  <c r="F459" i="13"/>
  <c r="E459" i="13"/>
  <c r="D459" i="13"/>
  <c r="C459" i="13"/>
  <c r="B459" i="13"/>
  <c r="R458" i="13"/>
  <c r="H458" i="13"/>
  <c r="R457" i="13"/>
  <c r="H457" i="13"/>
  <c r="R456" i="13"/>
  <c r="H456" i="13"/>
  <c r="R455" i="13"/>
  <c r="H455" i="13"/>
  <c r="R454" i="13"/>
  <c r="H454" i="13"/>
  <c r="R453" i="13"/>
  <c r="H453" i="13"/>
  <c r="R452" i="13"/>
  <c r="R459" i="13" s="1"/>
  <c r="H452" i="13"/>
  <c r="H459" i="13" s="1"/>
  <c r="Q449" i="13"/>
  <c r="P449" i="13"/>
  <c r="O449" i="13"/>
  <c r="N449" i="13"/>
  <c r="M449" i="13"/>
  <c r="L449" i="13"/>
  <c r="K449" i="13"/>
  <c r="J449" i="13"/>
  <c r="G449" i="13"/>
  <c r="F449" i="13"/>
  <c r="E449" i="13"/>
  <c r="D449" i="13"/>
  <c r="C449" i="13"/>
  <c r="B449" i="13"/>
  <c r="R448" i="13"/>
  <c r="H448" i="13"/>
  <c r="R447" i="13"/>
  <c r="H447" i="13"/>
  <c r="R446" i="13"/>
  <c r="H446" i="13"/>
  <c r="R445" i="13"/>
  <c r="H445" i="13"/>
  <c r="R444" i="13"/>
  <c r="H444" i="13"/>
  <c r="R443" i="13"/>
  <c r="H443" i="13"/>
  <c r="R442" i="13"/>
  <c r="R449" i="13" s="1"/>
  <c r="H442" i="13"/>
  <c r="H449" i="13" s="1"/>
  <c r="Q439" i="13"/>
  <c r="P439" i="13"/>
  <c r="O439" i="13"/>
  <c r="N439" i="13"/>
  <c r="M439" i="13"/>
  <c r="L439" i="13"/>
  <c r="K439" i="13"/>
  <c r="J439" i="13"/>
  <c r="G439" i="13"/>
  <c r="F439" i="13"/>
  <c r="E439" i="13"/>
  <c r="D439" i="13"/>
  <c r="C439" i="13"/>
  <c r="B439" i="13"/>
  <c r="R438" i="13"/>
  <c r="H438" i="13"/>
  <c r="H462" i="13" s="1"/>
  <c r="R437" i="13"/>
  <c r="H437" i="13"/>
  <c r="R436" i="13"/>
  <c r="H436" i="13"/>
  <c r="F462" i="13" s="1"/>
  <c r="R435" i="13"/>
  <c r="H435" i="13"/>
  <c r="R434" i="13"/>
  <c r="H434" i="13"/>
  <c r="D462" i="13" s="1"/>
  <c r="R433" i="13"/>
  <c r="H433" i="13"/>
  <c r="R432" i="13"/>
  <c r="R439" i="13" s="1"/>
  <c r="H432" i="13"/>
  <c r="B462" i="13" s="1"/>
  <c r="Q429" i="13"/>
  <c r="P429" i="13"/>
  <c r="O429" i="13"/>
  <c r="N429" i="13"/>
  <c r="M429" i="13"/>
  <c r="L429" i="13"/>
  <c r="K429" i="13"/>
  <c r="J429" i="13"/>
  <c r="H429" i="13"/>
  <c r="G429" i="13"/>
  <c r="F429" i="13"/>
  <c r="E429" i="13"/>
  <c r="D429" i="13"/>
  <c r="C429" i="13"/>
  <c r="B429" i="13"/>
  <c r="H428" i="13"/>
  <c r="R427" i="13"/>
  <c r="H427" i="13"/>
  <c r="R426" i="13"/>
  <c r="H426" i="13"/>
  <c r="R425" i="13"/>
  <c r="H425" i="13"/>
  <c r="R424" i="13"/>
  <c r="H424" i="13"/>
  <c r="R423" i="13"/>
  <c r="H423" i="13"/>
  <c r="R422" i="13"/>
  <c r="R429" i="13" s="1"/>
  <c r="H422" i="13"/>
  <c r="O419" i="13"/>
  <c r="N419" i="13"/>
  <c r="M419" i="13"/>
  <c r="L419" i="13"/>
  <c r="K419" i="13"/>
  <c r="J419" i="13"/>
  <c r="G419" i="13"/>
  <c r="F419" i="13"/>
  <c r="E419" i="13"/>
  <c r="D419" i="13"/>
  <c r="C419" i="13"/>
  <c r="B419" i="13"/>
  <c r="R418" i="13"/>
  <c r="H418" i="13"/>
  <c r="R417" i="13"/>
  <c r="H417" i="13"/>
  <c r="G462" i="13" s="1"/>
  <c r="R416" i="13"/>
  <c r="H416" i="13"/>
  <c r="R415" i="13"/>
  <c r="H415" i="13"/>
  <c r="E462" i="13" s="1"/>
  <c r="R414" i="13"/>
  <c r="H414" i="13"/>
  <c r="R413" i="13"/>
  <c r="H413" i="13"/>
  <c r="C462" i="13" s="1"/>
  <c r="R412" i="13"/>
  <c r="R419" i="13" s="1"/>
  <c r="N462" i="13" s="1"/>
  <c r="H412" i="13"/>
  <c r="H419" i="13" s="1"/>
  <c r="Q402" i="13"/>
  <c r="P402" i="13"/>
  <c r="O402" i="13"/>
  <c r="N402" i="13"/>
  <c r="M402" i="13"/>
  <c r="L402" i="13"/>
  <c r="K402" i="13"/>
  <c r="J402" i="13"/>
  <c r="G402" i="13"/>
  <c r="F402" i="13"/>
  <c r="E402" i="13"/>
  <c r="D402" i="13"/>
  <c r="C402" i="13"/>
  <c r="B402" i="13"/>
  <c r="R401" i="13"/>
  <c r="H401" i="13"/>
  <c r="R400" i="13"/>
  <c r="H400" i="13"/>
  <c r="R399" i="13"/>
  <c r="H399" i="13"/>
  <c r="R398" i="13"/>
  <c r="H398" i="13"/>
  <c r="R397" i="13"/>
  <c r="H397" i="13"/>
  <c r="R396" i="13"/>
  <c r="H396" i="13"/>
  <c r="R395" i="13"/>
  <c r="R402" i="13" s="1"/>
  <c r="H395" i="13"/>
  <c r="H402" i="13" s="1"/>
  <c r="Q392" i="13"/>
  <c r="P392" i="13"/>
  <c r="O392" i="13"/>
  <c r="N392" i="13"/>
  <c r="M392" i="13"/>
  <c r="L392" i="13"/>
  <c r="K392" i="13"/>
  <c r="J392" i="13"/>
  <c r="G392" i="13"/>
  <c r="F392" i="13"/>
  <c r="E392" i="13"/>
  <c r="D392" i="13"/>
  <c r="C392" i="13"/>
  <c r="B392" i="13"/>
  <c r="R391" i="13"/>
  <c r="H391" i="13"/>
  <c r="R390" i="13"/>
  <c r="H390" i="13"/>
  <c r="R389" i="13"/>
  <c r="H389" i="13"/>
  <c r="R388" i="13"/>
  <c r="H388" i="13"/>
  <c r="R387" i="13"/>
  <c r="H387" i="13"/>
  <c r="R386" i="13"/>
  <c r="H386" i="13"/>
  <c r="R385" i="13"/>
  <c r="R392" i="13" s="1"/>
  <c r="H385" i="13"/>
  <c r="H392" i="13" s="1"/>
  <c r="Q382" i="13"/>
  <c r="P382" i="13"/>
  <c r="O382" i="13"/>
  <c r="N382" i="13"/>
  <c r="M382" i="13"/>
  <c r="L382" i="13"/>
  <c r="K382" i="13"/>
  <c r="J382" i="13"/>
  <c r="G382" i="13"/>
  <c r="F382" i="13"/>
  <c r="E382" i="13"/>
  <c r="D382" i="13"/>
  <c r="C382" i="13"/>
  <c r="B382" i="13"/>
  <c r="R381" i="13"/>
  <c r="H381" i="13"/>
  <c r="H405" i="13" s="1"/>
  <c r="R380" i="13"/>
  <c r="H380" i="13"/>
  <c r="R379" i="13"/>
  <c r="H379" i="13"/>
  <c r="F405" i="13" s="1"/>
  <c r="R378" i="13"/>
  <c r="H378" i="13"/>
  <c r="R377" i="13"/>
  <c r="H377" i="13"/>
  <c r="D405" i="13" s="1"/>
  <c r="R376" i="13"/>
  <c r="H376" i="13"/>
  <c r="R375" i="13"/>
  <c r="R382" i="13" s="1"/>
  <c r="H375" i="13"/>
  <c r="B405" i="13" s="1"/>
  <c r="Q372" i="13"/>
  <c r="P372" i="13"/>
  <c r="O372" i="13"/>
  <c r="N372" i="13"/>
  <c r="M372" i="13"/>
  <c r="L372" i="13"/>
  <c r="K372" i="13"/>
  <c r="J372" i="13"/>
  <c r="H372" i="13"/>
  <c r="G372" i="13"/>
  <c r="F372" i="13"/>
  <c r="E372" i="13"/>
  <c r="D372" i="13"/>
  <c r="C372" i="13"/>
  <c r="B372" i="13"/>
  <c r="H371" i="13"/>
  <c r="R370" i="13"/>
  <c r="H370" i="13"/>
  <c r="R369" i="13"/>
  <c r="H369" i="13"/>
  <c r="R368" i="13"/>
  <c r="H368" i="13"/>
  <c r="R367" i="13"/>
  <c r="H367" i="13"/>
  <c r="R366" i="13"/>
  <c r="H366" i="13"/>
  <c r="R365" i="13"/>
  <c r="R372" i="13" s="1"/>
  <c r="H365" i="13"/>
  <c r="O362" i="13"/>
  <c r="N362" i="13"/>
  <c r="M362" i="13"/>
  <c r="L362" i="13"/>
  <c r="K362" i="13"/>
  <c r="J362" i="13"/>
  <c r="G362" i="13"/>
  <c r="F362" i="13"/>
  <c r="E362" i="13"/>
  <c r="D362" i="13"/>
  <c r="C362" i="13"/>
  <c r="B362" i="13"/>
  <c r="R361" i="13"/>
  <c r="H361" i="13"/>
  <c r="R360" i="13"/>
  <c r="H360" i="13"/>
  <c r="G405" i="13" s="1"/>
  <c r="R359" i="13"/>
  <c r="H359" i="13"/>
  <c r="R358" i="13"/>
  <c r="H358" i="13"/>
  <c r="E405" i="13" s="1"/>
  <c r="R357" i="13"/>
  <c r="H357" i="13"/>
  <c r="R356" i="13"/>
  <c r="H356" i="13"/>
  <c r="C405" i="13" s="1"/>
  <c r="R355" i="13"/>
  <c r="R362" i="13" s="1"/>
  <c r="N405" i="13" s="1"/>
  <c r="H355" i="13"/>
  <c r="H362" i="13" s="1"/>
  <c r="Q343" i="13"/>
  <c r="P343" i="13"/>
  <c r="O343" i="13"/>
  <c r="N343" i="13"/>
  <c r="M343" i="13"/>
  <c r="L343" i="13"/>
  <c r="K343" i="13"/>
  <c r="J343" i="13"/>
  <c r="G343" i="13"/>
  <c r="F343" i="13"/>
  <c r="E343" i="13"/>
  <c r="D343" i="13"/>
  <c r="C343" i="13"/>
  <c r="B343" i="13"/>
  <c r="R342" i="13"/>
  <c r="H342" i="13"/>
  <c r="R341" i="13"/>
  <c r="H341" i="13"/>
  <c r="R340" i="13"/>
  <c r="H340" i="13"/>
  <c r="R339" i="13"/>
  <c r="H339" i="13"/>
  <c r="R338" i="13"/>
  <c r="H338" i="13"/>
  <c r="R337" i="13"/>
  <c r="H337" i="13"/>
  <c r="R336" i="13"/>
  <c r="R343" i="13" s="1"/>
  <c r="H336" i="13"/>
  <c r="H343" i="13" s="1"/>
  <c r="Q333" i="13"/>
  <c r="P333" i="13"/>
  <c r="O333" i="13"/>
  <c r="N333" i="13"/>
  <c r="M333" i="13"/>
  <c r="L333" i="13"/>
  <c r="K333" i="13"/>
  <c r="J333" i="13"/>
  <c r="G333" i="13"/>
  <c r="F333" i="13"/>
  <c r="E333" i="13"/>
  <c r="D333" i="13"/>
  <c r="C333" i="13"/>
  <c r="B333" i="13"/>
  <c r="R332" i="13"/>
  <c r="H332" i="13"/>
  <c r="R331" i="13"/>
  <c r="H331" i="13"/>
  <c r="R330" i="13"/>
  <c r="H330" i="13"/>
  <c r="R329" i="13"/>
  <c r="H329" i="13"/>
  <c r="R328" i="13"/>
  <c r="H328" i="13"/>
  <c r="R327" i="13"/>
  <c r="H327" i="13"/>
  <c r="R326" i="13"/>
  <c r="H326" i="13"/>
  <c r="H333" i="13" s="1"/>
  <c r="Q323" i="13"/>
  <c r="P323" i="13"/>
  <c r="O323" i="13"/>
  <c r="N323" i="13"/>
  <c r="M323" i="13"/>
  <c r="L323" i="13"/>
  <c r="K323" i="13"/>
  <c r="J323" i="13"/>
  <c r="G323" i="13"/>
  <c r="F323" i="13"/>
  <c r="E323" i="13"/>
  <c r="D323" i="13"/>
  <c r="C323" i="13"/>
  <c r="B323" i="13"/>
  <c r="R322" i="13"/>
  <c r="H322" i="13"/>
  <c r="R321" i="13"/>
  <c r="H321" i="13"/>
  <c r="R320" i="13"/>
  <c r="H320" i="13"/>
  <c r="R319" i="13"/>
  <c r="H319" i="13"/>
  <c r="R318" i="13"/>
  <c r="H318" i="13"/>
  <c r="R317" i="13"/>
  <c r="H317" i="13"/>
  <c r="R316" i="13"/>
  <c r="R323" i="13" s="1"/>
  <c r="H316" i="13"/>
  <c r="H323" i="13" s="1"/>
  <c r="Q313" i="13"/>
  <c r="P313" i="13"/>
  <c r="O313" i="13"/>
  <c r="N313" i="13"/>
  <c r="M313" i="13"/>
  <c r="L313" i="13"/>
  <c r="K313" i="13"/>
  <c r="J313" i="13"/>
  <c r="G313" i="13"/>
  <c r="F313" i="13"/>
  <c r="E313" i="13"/>
  <c r="D313" i="13"/>
  <c r="C313" i="13"/>
  <c r="B313" i="13"/>
  <c r="H312" i="13"/>
  <c r="H311" i="13"/>
  <c r="R311" i="13" s="1"/>
  <c r="R310" i="13"/>
  <c r="H310" i="13"/>
  <c r="R309" i="13"/>
  <c r="H309" i="13"/>
  <c r="R308" i="13"/>
  <c r="H308" i="13"/>
  <c r="R307" i="13"/>
  <c r="H307" i="13"/>
  <c r="R306" i="13"/>
  <c r="H306" i="13"/>
  <c r="H313" i="13" s="1"/>
  <c r="O303" i="13"/>
  <c r="N303" i="13"/>
  <c r="M303" i="13"/>
  <c r="L303" i="13"/>
  <c r="K303" i="13"/>
  <c r="J303" i="13"/>
  <c r="G303" i="13"/>
  <c r="F303" i="13"/>
  <c r="E303" i="13"/>
  <c r="D303" i="13"/>
  <c r="C303" i="13"/>
  <c r="B303" i="13"/>
  <c r="R302" i="13"/>
  <c r="H302" i="13"/>
  <c r="H346" i="13" s="1"/>
  <c r="R301" i="13"/>
  <c r="H301" i="13"/>
  <c r="G346" i="13" s="1"/>
  <c r="R300" i="13"/>
  <c r="H300" i="13"/>
  <c r="F346" i="13" s="1"/>
  <c r="R299" i="13"/>
  <c r="H299" i="13"/>
  <c r="E346" i="13" s="1"/>
  <c r="R298" i="13"/>
  <c r="H298" i="13"/>
  <c r="D346" i="13" s="1"/>
  <c r="R297" i="13"/>
  <c r="H297" i="13"/>
  <c r="C346" i="13" s="1"/>
  <c r="R296" i="13"/>
  <c r="R303" i="13" s="1"/>
  <c r="H296" i="13"/>
  <c r="H303" i="13" s="1"/>
  <c r="I346" i="13" s="1"/>
  <c r="K264" i="13"/>
  <c r="J264" i="13"/>
  <c r="O274" i="13"/>
  <c r="M274" i="13"/>
  <c r="B274" i="13"/>
  <c r="J274" i="13"/>
  <c r="K284" i="13"/>
  <c r="L284" i="13"/>
  <c r="M284" i="13"/>
  <c r="N284" i="13"/>
  <c r="O284" i="13"/>
  <c r="P284" i="13"/>
  <c r="Q284" i="13"/>
  <c r="J284" i="13"/>
  <c r="R278" i="13"/>
  <c r="R279" i="13"/>
  <c r="R280" i="13"/>
  <c r="R281" i="13"/>
  <c r="R282" i="13"/>
  <c r="R283" i="13"/>
  <c r="R277" i="13"/>
  <c r="R268" i="13"/>
  <c r="R269" i="13"/>
  <c r="R270" i="13"/>
  <c r="R271" i="13"/>
  <c r="R272" i="13"/>
  <c r="R273" i="13"/>
  <c r="R267" i="13"/>
  <c r="R274" i="13" s="1"/>
  <c r="B254" i="13"/>
  <c r="B244" i="13"/>
  <c r="H237" i="13"/>
  <c r="C225" i="13"/>
  <c r="D225" i="13"/>
  <c r="E225" i="13"/>
  <c r="F225" i="13"/>
  <c r="G225" i="13"/>
  <c r="B225" i="13"/>
  <c r="H218" i="13"/>
  <c r="R219" i="13"/>
  <c r="R220" i="13"/>
  <c r="R221" i="13"/>
  <c r="R222" i="13"/>
  <c r="R223" i="13"/>
  <c r="R224" i="13"/>
  <c r="R218" i="13"/>
  <c r="R209" i="13"/>
  <c r="R210" i="13"/>
  <c r="R211" i="13"/>
  <c r="R212" i="13"/>
  <c r="R213" i="13"/>
  <c r="R214" i="13"/>
  <c r="R208" i="13"/>
  <c r="R199" i="13"/>
  <c r="R200" i="13"/>
  <c r="R201" i="13"/>
  <c r="R202" i="13"/>
  <c r="R203" i="13"/>
  <c r="R204" i="13"/>
  <c r="R189" i="13"/>
  <c r="R190" i="13"/>
  <c r="R191" i="13"/>
  <c r="R192" i="13"/>
  <c r="R193" i="13"/>
  <c r="R194" i="13"/>
  <c r="R179" i="13"/>
  <c r="R180" i="13"/>
  <c r="R181" i="13"/>
  <c r="R182" i="13"/>
  <c r="R183" i="13"/>
  <c r="R184" i="13"/>
  <c r="J195" i="13"/>
  <c r="R156" i="13"/>
  <c r="R151" i="13"/>
  <c r="R152" i="13"/>
  <c r="R153" i="13"/>
  <c r="R154" i="13"/>
  <c r="R155" i="13"/>
  <c r="R150" i="13"/>
  <c r="O157" i="13"/>
  <c r="J157" i="13"/>
  <c r="O167" i="13"/>
  <c r="K167" i="13"/>
  <c r="L167" i="13"/>
  <c r="M167" i="13"/>
  <c r="N167" i="13"/>
  <c r="J167" i="13"/>
  <c r="I167" i="13"/>
  <c r="R161" i="13"/>
  <c r="R162" i="13"/>
  <c r="R163" i="13"/>
  <c r="R164" i="13"/>
  <c r="R165" i="13"/>
  <c r="R166" i="13"/>
  <c r="R160" i="13"/>
  <c r="K127" i="13"/>
  <c r="L127" i="13"/>
  <c r="M127" i="13"/>
  <c r="N127" i="13"/>
  <c r="O127" i="13"/>
  <c r="J127" i="13"/>
  <c r="J137" i="13"/>
  <c r="R131" i="13"/>
  <c r="R132" i="13"/>
  <c r="R133" i="13"/>
  <c r="R134" i="13"/>
  <c r="R135" i="13"/>
  <c r="R136" i="13"/>
  <c r="R130" i="13"/>
  <c r="R179" i="14"/>
  <c r="C232" i="19" l="1"/>
  <c r="E232" i="19"/>
  <c r="F232" i="19"/>
  <c r="G232" i="19"/>
  <c r="H232" i="19"/>
  <c r="O349" i="19"/>
  <c r="E351" i="19" s="1"/>
  <c r="G351" i="19" s="1"/>
  <c r="R333" i="13"/>
  <c r="N346" i="13" s="1"/>
  <c r="O346" i="13" s="1"/>
  <c r="E348" i="13" s="1"/>
  <c r="G348" i="13" s="1"/>
  <c r="D232" i="19"/>
  <c r="H229" i="19"/>
  <c r="B232" i="19"/>
  <c r="H189" i="19"/>
  <c r="I232" i="19" s="1"/>
  <c r="O232" i="19" s="1"/>
  <c r="E234" i="19" s="1"/>
  <c r="G234" i="19" s="1"/>
  <c r="H439" i="21"/>
  <c r="I462" i="21" s="1"/>
  <c r="O462" i="21" s="1"/>
  <c r="H362" i="21"/>
  <c r="I405" i="21" s="1"/>
  <c r="O405" i="21" s="1"/>
  <c r="N347" i="21"/>
  <c r="O347" i="21" s="1"/>
  <c r="E349" i="21" s="1"/>
  <c r="G349" i="21" s="1"/>
  <c r="R314" i="21"/>
  <c r="B347" i="21"/>
  <c r="N519" i="13"/>
  <c r="O519" i="13" s="1"/>
  <c r="R486" i="13"/>
  <c r="B519" i="13"/>
  <c r="H439" i="13"/>
  <c r="I462" i="13" s="1"/>
  <c r="O462" i="13" s="1"/>
  <c r="H382" i="13"/>
  <c r="I405" i="13" s="1"/>
  <c r="O405" i="13" s="1"/>
  <c r="R313" i="13"/>
  <c r="B346" i="13"/>
  <c r="R157" i="13"/>
  <c r="R284" i="13"/>
  <c r="G122" i="21" l="1"/>
  <c r="B125" i="21"/>
  <c r="G134" i="19"/>
  <c r="G131" i="13"/>
  <c r="G132" i="14"/>
  <c r="G162" i="14"/>
  <c r="G161" i="13"/>
  <c r="G163" i="21"/>
  <c r="G102" i="23"/>
  <c r="Q166" i="23"/>
  <c r="P166" i="23"/>
  <c r="O166" i="23"/>
  <c r="N166" i="23"/>
  <c r="M166" i="23"/>
  <c r="L166" i="23"/>
  <c r="K166" i="23"/>
  <c r="J166" i="23"/>
  <c r="G166" i="23"/>
  <c r="F166" i="23"/>
  <c r="E166" i="23"/>
  <c r="D166" i="23"/>
  <c r="C166" i="23"/>
  <c r="B166" i="23"/>
  <c r="R165" i="23"/>
  <c r="H165" i="23"/>
  <c r="R164" i="23"/>
  <c r="H164" i="23"/>
  <c r="R163" i="23"/>
  <c r="H163" i="23"/>
  <c r="R162" i="23"/>
  <c r="H162" i="23"/>
  <c r="R161" i="23"/>
  <c r="H161" i="23"/>
  <c r="R160" i="23"/>
  <c r="H160" i="23"/>
  <c r="R159" i="23"/>
  <c r="R166" i="23" s="1"/>
  <c r="H159" i="23"/>
  <c r="H166" i="23" s="1"/>
  <c r="Q156" i="23"/>
  <c r="P156" i="23"/>
  <c r="O156" i="23"/>
  <c r="N156" i="23"/>
  <c r="M156" i="23"/>
  <c r="L156" i="23"/>
  <c r="K156" i="23"/>
  <c r="J156" i="23"/>
  <c r="G156" i="23"/>
  <c r="F156" i="23"/>
  <c r="E156" i="23"/>
  <c r="D156" i="23"/>
  <c r="C156" i="23"/>
  <c r="B156" i="23"/>
  <c r="R155" i="23"/>
  <c r="H155" i="23"/>
  <c r="R154" i="23"/>
  <c r="H154" i="23"/>
  <c r="R153" i="23"/>
  <c r="H153" i="23"/>
  <c r="R152" i="23"/>
  <c r="H152" i="23"/>
  <c r="R151" i="23"/>
  <c r="H151" i="23"/>
  <c r="R150" i="23"/>
  <c r="H150" i="23"/>
  <c r="R149" i="23"/>
  <c r="R156" i="23" s="1"/>
  <c r="H149" i="23"/>
  <c r="H156" i="23" s="1"/>
  <c r="Q146" i="23"/>
  <c r="P146" i="23"/>
  <c r="O146" i="23"/>
  <c r="N146" i="23"/>
  <c r="M146" i="23"/>
  <c r="L146" i="23"/>
  <c r="K146" i="23"/>
  <c r="J146" i="23"/>
  <c r="G146" i="23"/>
  <c r="F146" i="23"/>
  <c r="E146" i="23"/>
  <c r="D146" i="23"/>
  <c r="C146" i="23"/>
  <c r="B146" i="23"/>
  <c r="R145" i="23"/>
  <c r="H145" i="23"/>
  <c r="R144" i="23"/>
  <c r="H144" i="23"/>
  <c r="R143" i="23"/>
  <c r="H143" i="23"/>
  <c r="R142" i="23"/>
  <c r="H142" i="23"/>
  <c r="R141" i="23"/>
  <c r="H141" i="23"/>
  <c r="R140" i="23"/>
  <c r="H140" i="23"/>
  <c r="R139" i="23"/>
  <c r="R146" i="23" s="1"/>
  <c r="H139" i="23"/>
  <c r="H146" i="23" s="1"/>
  <c r="Q136" i="23"/>
  <c r="P136" i="23"/>
  <c r="O136" i="23"/>
  <c r="N136" i="23"/>
  <c r="M136" i="23"/>
  <c r="L136" i="23"/>
  <c r="K136" i="23"/>
  <c r="J136" i="23"/>
  <c r="G136" i="23"/>
  <c r="F136" i="23"/>
  <c r="E136" i="23"/>
  <c r="D136" i="23"/>
  <c r="C136" i="23"/>
  <c r="B136" i="23"/>
  <c r="R135" i="23"/>
  <c r="H135" i="23"/>
  <c r="R134" i="23"/>
  <c r="H134" i="23"/>
  <c r="R133" i="23"/>
  <c r="H133" i="23"/>
  <c r="R132" i="23"/>
  <c r="H132" i="23"/>
  <c r="R131" i="23"/>
  <c r="H131" i="23"/>
  <c r="R130" i="23"/>
  <c r="H130" i="23"/>
  <c r="R129" i="23"/>
  <c r="R136" i="23" s="1"/>
  <c r="H129" i="23"/>
  <c r="H136" i="23" s="1"/>
  <c r="O126" i="23"/>
  <c r="N126" i="23"/>
  <c r="M126" i="23"/>
  <c r="L126" i="23"/>
  <c r="K126" i="23"/>
  <c r="J126" i="23"/>
  <c r="G126" i="23"/>
  <c r="F126" i="23"/>
  <c r="E126" i="23"/>
  <c r="D126" i="23"/>
  <c r="C126" i="23"/>
  <c r="B126" i="23"/>
  <c r="R125" i="23"/>
  <c r="H125" i="23"/>
  <c r="H169" i="23" s="1"/>
  <c r="R124" i="23"/>
  <c r="H124" i="23"/>
  <c r="G169" i="23" s="1"/>
  <c r="R123" i="23"/>
  <c r="H123" i="23"/>
  <c r="F169" i="23" s="1"/>
  <c r="R122" i="23"/>
  <c r="H122" i="23"/>
  <c r="E169" i="23" s="1"/>
  <c r="R121" i="23"/>
  <c r="H121" i="23"/>
  <c r="D169" i="23" s="1"/>
  <c r="R120" i="23"/>
  <c r="H120" i="23"/>
  <c r="C169" i="23" s="1"/>
  <c r="R119" i="23"/>
  <c r="R126" i="23" s="1"/>
  <c r="N169" i="23" s="1"/>
  <c r="H119" i="23"/>
  <c r="B169" i="23" s="1"/>
  <c r="C108" i="23"/>
  <c r="B108" i="23"/>
  <c r="R108" i="23"/>
  <c r="R102" i="23"/>
  <c r="R103" i="23"/>
  <c r="R104" i="23"/>
  <c r="R105" i="23"/>
  <c r="R106" i="23"/>
  <c r="R107" i="23"/>
  <c r="R101" i="23"/>
  <c r="Q108" i="23"/>
  <c r="P108" i="23"/>
  <c r="N108" i="23"/>
  <c r="M108" i="23"/>
  <c r="L108" i="23"/>
  <c r="K108" i="23"/>
  <c r="J108" i="23"/>
  <c r="I108" i="23"/>
  <c r="G108" i="23"/>
  <c r="F108" i="23"/>
  <c r="E108" i="23"/>
  <c r="D108" i="23"/>
  <c r="H107" i="23"/>
  <c r="H106" i="23"/>
  <c r="H105" i="23"/>
  <c r="H104" i="23"/>
  <c r="H103" i="23"/>
  <c r="H102" i="23"/>
  <c r="H101" i="23"/>
  <c r="Q98" i="23"/>
  <c r="P98" i="23"/>
  <c r="O98" i="23"/>
  <c r="N98" i="23"/>
  <c r="M98" i="23"/>
  <c r="L98" i="23"/>
  <c r="K98" i="23"/>
  <c r="J98" i="23"/>
  <c r="G98" i="23"/>
  <c r="F98" i="23"/>
  <c r="E98" i="23"/>
  <c r="D98" i="23"/>
  <c r="C98" i="23"/>
  <c r="B98" i="23"/>
  <c r="H97" i="23"/>
  <c r="H96" i="23"/>
  <c r="H95" i="23"/>
  <c r="H94" i="23"/>
  <c r="H93" i="23"/>
  <c r="H92" i="23"/>
  <c r="R98" i="23"/>
  <c r="H91" i="23"/>
  <c r="H98" i="23" s="1"/>
  <c r="Q88" i="23"/>
  <c r="P88" i="23"/>
  <c r="O88" i="23"/>
  <c r="N88" i="23"/>
  <c r="M88" i="23"/>
  <c r="L88" i="23"/>
  <c r="K88" i="23"/>
  <c r="J88" i="23"/>
  <c r="G88" i="23"/>
  <c r="F88" i="23"/>
  <c r="E88" i="23"/>
  <c r="D88" i="23"/>
  <c r="B88" i="23"/>
  <c r="R87" i="23"/>
  <c r="H87" i="23"/>
  <c r="R86" i="23"/>
  <c r="H86" i="23"/>
  <c r="R85" i="23"/>
  <c r="H85" i="23"/>
  <c r="R84" i="23"/>
  <c r="H84" i="23"/>
  <c r="R83" i="23"/>
  <c r="H83" i="23"/>
  <c r="R82" i="23"/>
  <c r="R88" i="23" s="1"/>
  <c r="H82" i="23"/>
  <c r="R81" i="23"/>
  <c r="H81" i="23"/>
  <c r="H88" i="23" s="1"/>
  <c r="Q78" i="23"/>
  <c r="P78" i="23"/>
  <c r="O78" i="23"/>
  <c r="D78" i="23"/>
  <c r="H77" i="23"/>
  <c r="H111" i="23" s="1"/>
  <c r="N78" i="23"/>
  <c r="H75" i="23"/>
  <c r="F111" i="23" s="1"/>
  <c r="H74" i="23"/>
  <c r="H73" i="23"/>
  <c r="D111" i="23" s="1"/>
  <c r="H72" i="23"/>
  <c r="R72" i="23" s="1"/>
  <c r="M78" i="23"/>
  <c r="L78" i="23"/>
  <c r="K78" i="23"/>
  <c r="J78" i="23"/>
  <c r="G78" i="23"/>
  <c r="F78" i="23"/>
  <c r="E78" i="23"/>
  <c r="C78" i="23"/>
  <c r="O68" i="23"/>
  <c r="N68" i="23"/>
  <c r="M68" i="23"/>
  <c r="L68" i="23"/>
  <c r="K68" i="23"/>
  <c r="J68" i="23"/>
  <c r="G68" i="23"/>
  <c r="F68" i="23"/>
  <c r="E68" i="23"/>
  <c r="D68" i="23"/>
  <c r="C68" i="23"/>
  <c r="B68" i="23"/>
  <c r="R67" i="23"/>
  <c r="H67" i="23"/>
  <c r="R66" i="23"/>
  <c r="H66" i="23"/>
  <c r="R65" i="23"/>
  <c r="H65" i="23"/>
  <c r="R64" i="23"/>
  <c r="H64" i="23"/>
  <c r="E111" i="23" s="1"/>
  <c r="R63" i="23"/>
  <c r="H63" i="23"/>
  <c r="R62" i="23"/>
  <c r="H62" i="23"/>
  <c r="C111" i="23" s="1"/>
  <c r="R61" i="23"/>
  <c r="R68" i="23" s="1"/>
  <c r="H61" i="23"/>
  <c r="H68" i="23" s="1"/>
  <c r="N170" i="20"/>
  <c r="H167" i="20"/>
  <c r="R167" i="20"/>
  <c r="R157" i="20"/>
  <c r="R147" i="20"/>
  <c r="J147" i="20"/>
  <c r="H147" i="20"/>
  <c r="B147" i="20"/>
  <c r="R127" i="20"/>
  <c r="R121" i="20"/>
  <c r="R122" i="20"/>
  <c r="R123" i="20"/>
  <c r="R124" i="20"/>
  <c r="R125" i="20"/>
  <c r="R126" i="20"/>
  <c r="R120" i="20"/>
  <c r="B99" i="20"/>
  <c r="B109" i="20"/>
  <c r="J109" i="20"/>
  <c r="K109" i="20"/>
  <c r="L109" i="20"/>
  <c r="M109" i="20"/>
  <c r="N109" i="20"/>
  <c r="O109" i="20"/>
  <c r="R109" i="20"/>
  <c r="R103" i="20"/>
  <c r="R104" i="20"/>
  <c r="R105" i="20"/>
  <c r="R106" i="20"/>
  <c r="R107" i="20"/>
  <c r="R108" i="20"/>
  <c r="R102" i="20"/>
  <c r="R99" i="20"/>
  <c r="R93" i="20"/>
  <c r="R94" i="20"/>
  <c r="R95" i="20"/>
  <c r="R96" i="20"/>
  <c r="R97" i="20"/>
  <c r="R98" i="20"/>
  <c r="R92" i="20"/>
  <c r="R89" i="20"/>
  <c r="R83" i="20"/>
  <c r="R84" i="20"/>
  <c r="R85" i="20"/>
  <c r="R86" i="20"/>
  <c r="R87" i="20"/>
  <c r="R88" i="20"/>
  <c r="R79" i="20"/>
  <c r="R73" i="20"/>
  <c r="R74" i="20"/>
  <c r="R75" i="20"/>
  <c r="R76" i="20"/>
  <c r="R77" i="20"/>
  <c r="R78" i="20"/>
  <c r="H69" i="20"/>
  <c r="R69" i="20"/>
  <c r="R63" i="20"/>
  <c r="R64" i="20"/>
  <c r="R65" i="20"/>
  <c r="R66" i="20"/>
  <c r="R67" i="20"/>
  <c r="R68" i="20"/>
  <c r="R62" i="20"/>
  <c r="R50" i="20"/>
  <c r="C50" i="20"/>
  <c r="D50" i="20"/>
  <c r="E50" i="20"/>
  <c r="F50" i="20"/>
  <c r="G50" i="20"/>
  <c r="B50" i="20"/>
  <c r="R30" i="20"/>
  <c r="R44" i="20"/>
  <c r="R45" i="20"/>
  <c r="R46" i="20"/>
  <c r="R47" i="20"/>
  <c r="R48" i="20"/>
  <c r="R49" i="20"/>
  <c r="R43" i="20"/>
  <c r="R34" i="20"/>
  <c r="R35" i="20"/>
  <c r="R40" i="20" s="1"/>
  <c r="R36" i="20"/>
  <c r="R37" i="20"/>
  <c r="R38" i="20"/>
  <c r="R39" i="20"/>
  <c r="R33" i="20"/>
  <c r="K40" i="20"/>
  <c r="L40" i="20"/>
  <c r="M40" i="20"/>
  <c r="N40" i="20"/>
  <c r="O40" i="20"/>
  <c r="B30" i="20"/>
  <c r="K20" i="20"/>
  <c r="L20" i="20"/>
  <c r="M20" i="20"/>
  <c r="N20" i="20"/>
  <c r="O20" i="20"/>
  <c r="J20" i="20"/>
  <c r="G20" i="20"/>
  <c r="C20" i="20"/>
  <c r="D20" i="20"/>
  <c r="E20" i="20"/>
  <c r="F20" i="20"/>
  <c r="B20" i="20"/>
  <c r="K10" i="20"/>
  <c r="L10" i="20"/>
  <c r="M10" i="20"/>
  <c r="N10" i="20"/>
  <c r="O10" i="20"/>
  <c r="P10" i="20"/>
  <c r="Q10" i="20"/>
  <c r="J10" i="20"/>
  <c r="H10" i="20"/>
  <c r="C10" i="20"/>
  <c r="D10" i="20"/>
  <c r="E10" i="20"/>
  <c r="F10" i="20"/>
  <c r="G10" i="20"/>
  <c r="B10" i="20"/>
  <c r="R161" i="20"/>
  <c r="R162" i="20"/>
  <c r="R163" i="20"/>
  <c r="R164" i="20"/>
  <c r="R165" i="20"/>
  <c r="R166" i="20"/>
  <c r="R160" i="20"/>
  <c r="R151" i="20"/>
  <c r="R152" i="20"/>
  <c r="R153" i="20"/>
  <c r="R154" i="20"/>
  <c r="R155" i="20"/>
  <c r="R156" i="20"/>
  <c r="R150" i="20"/>
  <c r="R141" i="20"/>
  <c r="R142" i="20"/>
  <c r="R143" i="20"/>
  <c r="R144" i="20"/>
  <c r="R145" i="20"/>
  <c r="R146" i="20"/>
  <c r="R131" i="20"/>
  <c r="R132" i="20"/>
  <c r="R133" i="20"/>
  <c r="R134" i="20"/>
  <c r="R135" i="20"/>
  <c r="R136" i="20"/>
  <c r="R130" i="20"/>
  <c r="R137" i="20" s="1"/>
  <c r="J264" i="14"/>
  <c r="B254" i="14"/>
  <c r="C244" i="14"/>
  <c r="D244" i="14"/>
  <c r="E244" i="14"/>
  <c r="F244" i="14"/>
  <c r="G244" i="14"/>
  <c r="B244" i="14"/>
  <c r="R278" i="14"/>
  <c r="R279" i="14"/>
  <c r="R280" i="14"/>
  <c r="R281" i="14"/>
  <c r="R282" i="14"/>
  <c r="R283" i="14"/>
  <c r="R277" i="14"/>
  <c r="R258" i="14"/>
  <c r="R259" i="14"/>
  <c r="R260" i="14"/>
  <c r="R261" i="14"/>
  <c r="R262" i="14"/>
  <c r="R263" i="14"/>
  <c r="R248" i="14"/>
  <c r="R249" i="14"/>
  <c r="R250" i="14"/>
  <c r="R251" i="14"/>
  <c r="R252" i="14"/>
  <c r="R253" i="14"/>
  <c r="R220" i="14"/>
  <c r="R221" i="14"/>
  <c r="R222" i="14"/>
  <c r="R223" i="14"/>
  <c r="R224" i="14"/>
  <c r="R225" i="14"/>
  <c r="R219" i="14"/>
  <c r="R210" i="14"/>
  <c r="R211" i="14"/>
  <c r="R212" i="14"/>
  <c r="R213" i="14"/>
  <c r="R214" i="14"/>
  <c r="R215" i="14"/>
  <c r="R209" i="14"/>
  <c r="R190" i="14"/>
  <c r="R191" i="14"/>
  <c r="R192" i="14"/>
  <c r="R193" i="14"/>
  <c r="R194" i="14"/>
  <c r="R195" i="14"/>
  <c r="R162" i="14"/>
  <c r="R163" i="14"/>
  <c r="R164" i="14"/>
  <c r="R165" i="14"/>
  <c r="R166" i="14"/>
  <c r="R167" i="14"/>
  <c r="R152" i="14"/>
  <c r="R153" i="14"/>
  <c r="R154" i="14"/>
  <c r="R155" i="14"/>
  <c r="R156" i="14"/>
  <c r="R157" i="14"/>
  <c r="R151" i="14"/>
  <c r="R158" i="14" s="1"/>
  <c r="R122" i="14"/>
  <c r="R123" i="14"/>
  <c r="R124" i="14"/>
  <c r="R125" i="14"/>
  <c r="R126" i="14"/>
  <c r="R127" i="14"/>
  <c r="R121" i="14"/>
  <c r="R285" i="21"/>
  <c r="R279" i="21"/>
  <c r="R280" i="21"/>
  <c r="R281" i="21"/>
  <c r="R282" i="21"/>
  <c r="R283" i="21"/>
  <c r="R284" i="21"/>
  <c r="R278" i="21"/>
  <c r="R275" i="21"/>
  <c r="R269" i="21"/>
  <c r="R270" i="21"/>
  <c r="R271" i="21"/>
  <c r="R272" i="21"/>
  <c r="R273" i="21"/>
  <c r="R274" i="21"/>
  <c r="R268" i="21"/>
  <c r="R265" i="21"/>
  <c r="R249" i="21"/>
  <c r="R250" i="21"/>
  <c r="R251" i="21"/>
  <c r="R252" i="21"/>
  <c r="R253" i="21"/>
  <c r="R254" i="21"/>
  <c r="R248" i="21"/>
  <c r="R255" i="21" s="1"/>
  <c r="R245" i="21"/>
  <c r="R239" i="21"/>
  <c r="R240" i="21"/>
  <c r="R241" i="21"/>
  <c r="R242" i="21"/>
  <c r="R243" i="21"/>
  <c r="R244" i="21"/>
  <c r="R238" i="21"/>
  <c r="R227" i="21"/>
  <c r="R221" i="21"/>
  <c r="R222" i="21"/>
  <c r="R223" i="21"/>
  <c r="R224" i="21"/>
  <c r="R225" i="21"/>
  <c r="R226" i="21"/>
  <c r="R220" i="21"/>
  <c r="R217" i="21"/>
  <c r="R211" i="21"/>
  <c r="R212" i="21"/>
  <c r="R213" i="21"/>
  <c r="R214" i="21"/>
  <c r="R215" i="21"/>
  <c r="R216" i="21"/>
  <c r="R210" i="21"/>
  <c r="R200" i="21"/>
  <c r="R196" i="21"/>
  <c r="R187" i="21"/>
  <c r="R190" i="21"/>
  <c r="R185" i="21"/>
  <c r="R180" i="21"/>
  <c r="R169" i="21"/>
  <c r="R163" i="21"/>
  <c r="R164" i="21"/>
  <c r="R165" i="21"/>
  <c r="R166" i="21"/>
  <c r="R167" i="21"/>
  <c r="R168" i="21"/>
  <c r="R162" i="21"/>
  <c r="R159" i="21"/>
  <c r="R153" i="21"/>
  <c r="R154" i="21"/>
  <c r="R155" i="21"/>
  <c r="R156" i="21"/>
  <c r="R157" i="21"/>
  <c r="R158" i="21"/>
  <c r="R152" i="21"/>
  <c r="R149" i="21"/>
  <c r="R148" i="21"/>
  <c r="R142" i="21"/>
  <c r="R139" i="21"/>
  <c r="R133" i="21"/>
  <c r="R134" i="21"/>
  <c r="R135" i="21"/>
  <c r="R136" i="21"/>
  <c r="R137" i="21"/>
  <c r="R138" i="21"/>
  <c r="R132" i="21"/>
  <c r="R129" i="21"/>
  <c r="R122" i="21"/>
  <c r="R123" i="21"/>
  <c r="R124" i="21"/>
  <c r="R125" i="21"/>
  <c r="R126" i="21"/>
  <c r="R127" i="21"/>
  <c r="R128" i="21"/>
  <c r="R104" i="21"/>
  <c r="R105" i="21"/>
  <c r="R106" i="21"/>
  <c r="R107" i="21"/>
  <c r="R108" i="21"/>
  <c r="R109" i="21"/>
  <c r="R103" i="21"/>
  <c r="R110" i="21" s="1"/>
  <c r="R100" i="21"/>
  <c r="R94" i="21"/>
  <c r="R95" i="21"/>
  <c r="R96" i="21"/>
  <c r="R97" i="21"/>
  <c r="R98" i="21"/>
  <c r="R99" i="21"/>
  <c r="R93" i="21"/>
  <c r="R90" i="21"/>
  <c r="R84" i="21"/>
  <c r="R85" i="21"/>
  <c r="R86" i="21"/>
  <c r="R87" i="21"/>
  <c r="R88" i="21"/>
  <c r="R89" i="21"/>
  <c r="R83" i="21"/>
  <c r="R80" i="21"/>
  <c r="R74" i="21"/>
  <c r="R75" i="21"/>
  <c r="R76" i="21"/>
  <c r="R77" i="21"/>
  <c r="R78" i="21"/>
  <c r="R79" i="21"/>
  <c r="R73" i="21"/>
  <c r="R70" i="21"/>
  <c r="R64" i="21"/>
  <c r="R65" i="21"/>
  <c r="R66" i="21"/>
  <c r="R67" i="21"/>
  <c r="R68" i="21"/>
  <c r="R69" i="21"/>
  <c r="R63" i="21"/>
  <c r="R49" i="21"/>
  <c r="R50" i="21" s="1"/>
  <c r="R44" i="21"/>
  <c r="R45" i="21"/>
  <c r="R46" i="21"/>
  <c r="R47" i="21"/>
  <c r="R48" i="21"/>
  <c r="R43" i="21"/>
  <c r="R34" i="21"/>
  <c r="R35" i="21"/>
  <c r="R36" i="21"/>
  <c r="R37" i="21"/>
  <c r="R38" i="21"/>
  <c r="R39" i="21"/>
  <c r="R33" i="21"/>
  <c r="R4" i="21"/>
  <c r="R5" i="21"/>
  <c r="R6" i="21"/>
  <c r="R7" i="21"/>
  <c r="R8" i="21"/>
  <c r="R3" i="21"/>
  <c r="R14" i="21"/>
  <c r="R15" i="21"/>
  <c r="R16" i="21"/>
  <c r="R17" i="21"/>
  <c r="R18" i="21"/>
  <c r="R19" i="21"/>
  <c r="R13" i="21"/>
  <c r="C20" i="21"/>
  <c r="D20" i="21"/>
  <c r="E20" i="21"/>
  <c r="F20" i="21"/>
  <c r="G20" i="21"/>
  <c r="B20" i="21"/>
  <c r="C30" i="21"/>
  <c r="D30" i="21"/>
  <c r="E30" i="21"/>
  <c r="F30" i="21"/>
  <c r="G30" i="21"/>
  <c r="B30" i="21"/>
  <c r="C40" i="21"/>
  <c r="D40" i="21"/>
  <c r="E40" i="21"/>
  <c r="F40" i="21"/>
  <c r="G40" i="21"/>
  <c r="B40" i="21"/>
  <c r="R146" i="17"/>
  <c r="R144" i="17"/>
  <c r="R136" i="17"/>
  <c r="R131" i="17"/>
  <c r="R132" i="17"/>
  <c r="R133" i="17"/>
  <c r="R134" i="17"/>
  <c r="R135" i="17"/>
  <c r="R130" i="17"/>
  <c r="R140" i="17"/>
  <c r="R151" i="17"/>
  <c r="R152" i="17"/>
  <c r="R157" i="17" s="1"/>
  <c r="R153" i="17"/>
  <c r="R154" i="17"/>
  <c r="R155" i="17"/>
  <c r="R156" i="17"/>
  <c r="R150" i="17"/>
  <c r="R160" i="17"/>
  <c r="R161" i="17"/>
  <c r="R162" i="17"/>
  <c r="R163" i="17"/>
  <c r="R164" i="17"/>
  <c r="R165" i="17"/>
  <c r="R166" i="17"/>
  <c r="H228" i="17"/>
  <c r="G228" i="17"/>
  <c r="F228" i="17"/>
  <c r="E228" i="17"/>
  <c r="D228" i="17"/>
  <c r="C228" i="17"/>
  <c r="B228" i="17"/>
  <c r="I228" i="17"/>
  <c r="N228" i="17"/>
  <c r="O228" i="17"/>
  <c r="R219" i="17"/>
  <c r="R220" i="17"/>
  <c r="R221" i="17"/>
  <c r="R222" i="17"/>
  <c r="R223" i="17"/>
  <c r="R224" i="17"/>
  <c r="R218" i="17"/>
  <c r="R225" i="17" s="1"/>
  <c r="R215" i="17"/>
  <c r="R195" i="17"/>
  <c r="R184" i="17"/>
  <c r="R185" i="17" s="1"/>
  <c r="R145" i="17"/>
  <c r="R127" i="17"/>
  <c r="R126" i="17"/>
  <c r="R120" i="17"/>
  <c r="G144" i="19"/>
  <c r="F146" i="19"/>
  <c r="F144" i="19"/>
  <c r="E146" i="19"/>
  <c r="E144" i="19"/>
  <c r="D144" i="19"/>
  <c r="B144" i="19"/>
  <c r="R216" i="14" l="1"/>
  <c r="R284" i="14"/>
  <c r="R128" i="14"/>
  <c r="H108" i="23"/>
  <c r="H126" i="23"/>
  <c r="I169" i="23" s="1"/>
  <c r="O169" i="23" s="1"/>
  <c r="E171" i="23" s="1"/>
  <c r="G171" i="23" s="1"/>
  <c r="R74" i="23"/>
  <c r="H71" i="23"/>
  <c r="R73" i="23"/>
  <c r="R75" i="23"/>
  <c r="H76" i="23"/>
  <c r="R76" i="23" s="1"/>
  <c r="B78" i="23"/>
  <c r="C88" i="23"/>
  <c r="R71" i="23"/>
  <c r="R40" i="21"/>
  <c r="R10" i="21"/>
  <c r="R20" i="21"/>
  <c r="R137" i="17"/>
  <c r="R167" i="17"/>
  <c r="R147" i="17"/>
  <c r="C144" i="19"/>
  <c r="C142" i="14"/>
  <c r="C141" i="13"/>
  <c r="K50" i="13"/>
  <c r="L50" i="13"/>
  <c r="M50" i="13"/>
  <c r="N50" i="13"/>
  <c r="O50" i="13"/>
  <c r="J50" i="13"/>
  <c r="O40" i="13"/>
  <c r="O30" i="13"/>
  <c r="O20" i="13"/>
  <c r="O10" i="13"/>
  <c r="R47" i="13"/>
  <c r="R43" i="13"/>
  <c r="R34" i="13"/>
  <c r="R35" i="13"/>
  <c r="R36" i="13"/>
  <c r="R37" i="13"/>
  <c r="R38" i="13"/>
  <c r="R39" i="13"/>
  <c r="R33" i="13"/>
  <c r="R44" i="13"/>
  <c r="R45" i="13"/>
  <c r="R46" i="13"/>
  <c r="R48" i="13"/>
  <c r="R49" i="13"/>
  <c r="G111" i="23" l="1"/>
  <c r="R78" i="23"/>
  <c r="N111" i="23" s="1"/>
  <c r="B111" i="23"/>
  <c r="H78" i="23"/>
  <c r="I111" i="23" s="1"/>
  <c r="R50" i="13"/>
  <c r="N53" i="13" s="1"/>
  <c r="O53" i="13" s="1"/>
  <c r="R23" i="13"/>
  <c r="R19" i="13"/>
  <c r="R14" i="13"/>
  <c r="R15" i="13"/>
  <c r="R16" i="13"/>
  <c r="R17" i="13"/>
  <c r="R18" i="13"/>
  <c r="R13" i="13"/>
  <c r="O111" i="23" l="1"/>
  <c r="E113" i="23" s="1"/>
  <c r="G113" i="23" s="1"/>
  <c r="R20" i="13"/>
  <c r="B146" i="19"/>
  <c r="R161" i="14"/>
  <c r="R168" i="14" s="1"/>
  <c r="R142" i="14"/>
  <c r="R143" i="14"/>
  <c r="R144" i="14"/>
  <c r="R145" i="14"/>
  <c r="R146" i="14"/>
  <c r="R147" i="14"/>
  <c r="R141" i="14"/>
  <c r="R132" i="14"/>
  <c r="R133" i="14"/>
  <c r="R134" i="14"/>
  <c r="R135" i="14"/>
  <c r="R136" i="14"/>
  <c r="R137" i="14"/>
  <c r="R131" i="14"/>
  <c r="R102" i="14"/>
  <c r="R103" i="14"/>
  <c r="R104" i="14"/>
  <c r="R105" i="14"/>
  <c r="R106" i="14"/>
  <c r="R107" i="14"/>
  <c r="R101" i="14"/>
  <c r="R92" i="14"/>
  <c r="R93" i="14"/>
  <c r="R94" i="14"/>
  <c r="R95" i="14"/>
  <c r="R96" i="14"/>
  <c r="R97" i="14"/>
  <c r="R91" i="14"/>
  <c r="R82" i="14"/>
  <c r="R83" i="14"/>
  <c r="R84" i="14"/>
  <c r="R85" i="14"/>
  <c r="R86" i="14"/>
  <c r="R87" i="14"/>
  <c r="R81" i="14"/>
  <c r="R43" i="15"/>
  <c r="R44" i="15"/>
  <c r="R45" i="15"/>
  <c r="R46" i="15"/>
  <c r="R48" i="15"/>
  <c r="R49" i="15"/>
  <c r="K40" i="15"/>
  <c r="L40" i="15"/>
  <c r="M40" i="15"/>
  <c r="N40" i="15"/>
  <c r="O40" i="15"/>
  <c r="J40" i="15"/>
  <c r="R34" i="15"/>
  <c r="R35" i="15"/>
  <c r="R37" i="15"/>
  <c r="R38" i="15"/>
  <c r="R39" i="15"/>
  <c r="R33" i="15"/>
  <c r="R24" i="15"/>
  <c r="R25" i="15"/>
  <c r="R26" i="15"/>
  <c r="R27" i="15"/>
  <c r="R28" i="15"/>
  <c r="R29" i="15"/>
  <c r="R23" i="15"/>
  <c r="R14" i="15"/>
  <c r="R15" i="15"/>
  <c r="R16" i="15"/>
  <c r="R17" i="15"/>
  <c r="R18" i="15"/>
  <c r="R19" i="15"/>
  <c r="R13" i="15"/>
  <c r="R4" i="15"/>
  <c r="R3" i="15"/>
  <c r="K50" i="21"/>
  <c r="L50" i="21"/>
  <c r="M50" i="21"/>
  <c r="N50" i="21"/>
  <c r="O50" i="21"/>
  <c r="J50" i="21"/>
  <c r="K20" i="21"/>
  <c r="L20" i="21"/>
  <c r="M20" i="21"/>
  <c r="N20" i="21"/>
  <c r="O20" i="21"/>
  <c r="J20" i="21"/>
  <c r="B133" i="21"/>
  <c r="B134" i="19"/>
  <c r="R138" i="14" l="1"/>
  <c r="D95" i="21"/>
  <c r="D94" i="13"/>
  <c r="D94" i="16"/>
  <c r="B80" i="21"/>
  <c r="B15" i="14"/>
  <c r="B40" i="15"/>
  <c r="H122" i="21"/>
  <c r="H129" i="21" s="1"/>
  <c r="H123" i="21"/>
  <c r="H124" i="21"/>
  <c r="H125" i="21"/>
  <c r="H126" i="21"/>
  <c r="H127" i="21"/>
  <c r="H128" i="21"/>
  <c r="B129" i="21"/>
  <c r="C129" i="21"/>
  <c r="D129" i="21"/>
  <c r="E129" i="21"/>
  <c r="F129" i="21"/>
  <c r="G129" i="21"/>
  <c r="J129" i="21"/>
  <c r="K129" i="21"/>
  <c r="L129" i="21"/>
  <c r="M129" i="21"/>
  <c r="N129" i="21"/>
  <c r="O129" i="21"/>
  <c r="H132" i="21"/>
  <c r="H133" i="21"/>
  <c r="H134" i="21"/>
  <c r="H135" i="21"/>
  <c r="H136" i="21"/>
  <c r="H137" i="21"/>
  <c r="H138" i="21"/>
  <c r="B139" i="21"/>
  <c r="C139" i="21"/>
  <c r="D139" i="21"/>
  <c r="E139" i="21"/>
  <c r="F139" i="21"/>
  <c r="G139" i="21"/>
  <c r="J139" i="21"/>
  <c r="K139" i="21"/>
  <c r="L139" i="21"/>
  <c r="M139" i="21"/>
  <c r="N139" i="21"/>
  <c r="O139" i="21"/>
  <c r="P139" i="21"/>
  <c r="Q139" i="21"/>
  <c r="H142" i="21"/>
  <c r="H143" i="21"/>
  <c r="R143" i="21"/>
  <c r="H144" i="21"/>
  <c r="R144" i="21"/>
  <c r="H145" i="21"/>
  <c r="R145" i="21"/>
  <c r="H146" i="21"/>
  <c r="R146" i="21"/>
  <c r="H147" i="21"/>
  <c r="R147" i="21"/>
  <c r="H148" i="21"/>
  <c r="B149" i="21"/>
  <c r="C149" i="21"/>
  <c r="D149" i="21"/>
  <c r="E149" i="21"/>
  <c r="F149" i="21"/>
  <c r="G149" i="21"/>
  <c r="H149" i="21"/>
  <c r="J149" i="21"/>
  <c r="K149" i="21"/>
  <c r="L149" i="21"/>
  <c r="M149" i="21"/>
  <c r="N149" i="21"/>
  <c r="O149" i="21"/>
  <c r="P149" i="21"/>
  <c r="Q149" i="21"/>
  <c r="H152" i="21"/>
  <c r="H159" i="21" s="1"/>
  <c r="H153" i="21"/>
  <c r="H154" i="21"/>
  <c r="H155" i="21"/>
  <c r="H156" i="21"/>
  <c r="H157" i="21"/>
  <c r="H158" i="21"/>
  <c r="B159" i="21"/>
  <c r="C159" i="21"/>
  <c r="D159" i="21"/>
  <c r="E159" i="21"/>
  <c r="F159" i="21"/>
  <c r="G159" i="21"/>
  <c r="J159" i="21"/>
  <c r="K159" i="21"/>
  <c r="L159" i="21"/>
  <c r="M159" i="21"/>
  <c r="N159" i="21"/>
  <c r="O159" i="21"/>
  <c r="P159" i="21"/>
  <c r="Q159" i="21"/>
  <c r="H162" i="21"/>
  <c r="H163" i="21"/>
  <c r="H164" i="21"/>
  <c r="H165" i="21"/>
  <c r="H166" i="21"/>
  <c r="H167" i="21"/>
  <c r="H168" i="21"/>
  <c r="H172" i="21" s="1"/>
  <c r="B169" i="21"/>
  <c r="C169" i="21"/>
  <c r="D169" i="21"/>
  <c r="E169" i="21"/>
  <c r="F169" i="21"/>
  <c r="G169" i="21"/>
  <c r="I169" i="21"/>
  <c r="J169" i="21"/>
  <c r="K169" i="21"/>
  <c r="L169" i="21"/>
  <c r="M169" i="21"/>
  <c r="N169" i="21"/>
  <c r="P169" i="21"/>
  <c r="Q169" i="21"/>
  <c r="E172" i="21"/>
  <c r="Q225" i="17"/>
  <c r="P225" i="17"/>
  <c r="N225" i="17"/>
  <c r="M225" i="17"/>
  <c r="L225" i="17"/>
  <c r="K225" i="17"/>
  <c r="J225" i="17"/>
  <c r="I225" i="17"/>
  <c r="H225" i="17"/>
  <c r="G225" i="17"/>
  <c r="F225" i="17"/>
  <c r="E225" i="17"/>
  <c r="D225" i="17"/>
  <c r="C225" i="17"/>
  <c r="B225" i="17"/>
  <c r="H224" i="17"/>
  <c r="H223" i="17"/>
  <c r="H222" i="17"/>
  <c r="H221" i="17"/>
  <c r="H220" i="17"/>
  <c r="H219" i="17"/>
  <c r="H218" i="17"/>
  <c r="Q215" i="17"/>
  <c r="P215" i="17"/>
  <c r="O215" i="17"/>
  <c r="N215" i="17"/>
  <c r="M215" i="17"/>
  <c r="L215" i="17"/>
  <c r="K215" i="17"/>
  <c r="J215" i="17"/>
  <c r="G215" i="17"/>
  <c r="F215" i="17"/>
  <c r="E215" i="17"/>
  <c r="D215" i="17"/>
  <c r="C215" i="17"/>
  <c r="B215" i="17"/>
  <c r="R214" i="17"/>
  <c r="H214" i="17"/>
  <c r="R213" i="17"/>
  <c r="H213" i="17"/>
  <c r="R212" i="17"/>
  <c r="H212" i="17"/>
  <c r="R211" i="17"/>
  <c r="H211" i="17"/>
  <c r="R210" i="17"/>
  <c r="H210" i="17"/>
  <c r="R209" i="17"/>
  <c r="H209" i="17"/>
  <c r="R208" i="17"/>
  <c r="H208" i="17"/>
  <c r="H215" i="17" s="1"/>
  <c r="Q205" i="17"/>
  <c r="P205" i="17"/>
  <c r="O205" i="17"/>
  <c r="N205" i="17"/>
  <c r="M205" i="17"/>
  <c r="L205" i="17"/>
  <c r="K205" i="17"/>
  <c r="J205" i="17"/>
  <c r="G205" i="17"/>
  <c r="F205" i="17"/>
  <c r="E205" i="17"/>
  <c r="D205" i="17"/>
  <c r="C205" i="17"/>
  <c r="B205" i="17"/>
  <c r="R204" i="17"/>
  <c r="H204" i="17"/>
  <c r="R203" i="17"/>
  <c r="H203" i="17"/>
  <c r="R202" i="17"/>
  <c r="H202" i="17"/>
  <c r="R201" i="17"/>
  <c r="H201" i="17"/>
  <c r="R200" i="17"/>
  <c r="H200" i="17"/>
  <c r="R199" i="17"/>
  <c r="H199" i="17"/>
  <c r="R198" i="17"/>
  <c r="R205" i="17" s="1"/>
  <c r="H198" i="17"/>
  <c r="H205" i="17" s="1"/>
  <c r="Q195" i="17"/>
  <c r="P195" i="17"/>
  <c r="O195" i="17"/>
  <c r="H194" i="17"/>
  <c r="N193" i="17"/>
  <c r="N195" i="17" s="1"/>
  <c r="M193" i="17"/>
  <c r="L193" i="17"/>
  <c r="K193" i="17"/>
  <c r="J193" i="17"/>
  <c r="G193" i="17"/>
  <c r="F193" i="17"/>
  <c r="E193" i="17"/>
  <c r="D193" i="17"/>
  <c r="C193" i="17"/>
  <c r="B193" i="17"/>
  <c r="M192" i="17"/>
  <c r="L192" i="17"/>
  <c r="K192" i="17"/>
  <c r="J192" i="17"/>
  <c r="G192" i="17"/>
  <c r="F192" i="17"/>
  <c r="E192" i="17"/>
  <c r="D192" i="17"/>
  <c r="C192" i="17"/>
  <c r="R192" i="17" s="1"/>
  <c r="B192" i="17"/>
  <c r="H192" i="17" s="1"/>
  <c r="M191" i="17"/>
  <c r="L191" i="17"/>
  <c r="K191" i="17"/>
  <c r="J191" i="17"/>
  <c r="J195" i="17" s="1"/>
  <c r="G191" i="17"/>
  <c r="F191" i="17"/>
  <c r="E191" i="17"/>
  <c r="C191" i="17"/>
  <c r="B191" i="17"/>
  <c r="B195" i="17" s="1"/>
  <c r="M190" i="17"/>
  <c r="L190" i="17"/>
  <c r="K190" i="17"/>
  <c r="G190" i="17"/>
  <c r="F190" i="17"/>
  <c r="E190" i="17"/>
  <c r="D190" i="17"/>
  <c r="D195" i="17" s="1"/>
  <c r="C190" i="17"/>
  <c r="M189" i="17"/>
  <c r="L189" i="17"/>
  <c r="K189" i="17"/>
  <c r="G189" i="17"/>
  <c r="G195" i="17" s="1"/>
  <c r="F189" i="17"/>
  <c r="E189" i="17"/>
  <c r="E195" i="17" s="1"/>
  <c r="C189" i="17"/>
  <c r="M188" i="17"/>
  <c r="M195" i="17" s="1"/>
  <c r="L188" i="17"/>
  <c r="L195" i="17" s="1"/>
  <c r="K188" i="17"/>
  <c r="K195" i="17" s="1"/>
  <c r="G188" i="17"/>
  <c r="F188" i="17"/>
  <c r="F195" i="17" s="1"/>
  <c r="E188" i="17"/>
  <c r="C188" i="17"/>
  <c r="C195" i="17" s="1"/>
  <c r="O185" i="17"/>
  <c r="N185" i="17"/>
  <c r="M185" i="17"/>
  <c r="L185" i="17"/>
  <c r="K185" i="17"/>
  <c r="J185" i="17"/>
  <c r="G185" i="17"/>
  <c r="F185" i="17"/>
  <c r="E185" i="17"/>
  <c r="D185" i="17"/>
  <c r="C185" i="17"/>
  <c r="B185" i="17"/>
  <c r="H184" i="17"/>
  <c r="R183" i="17"/>
  <c r="H183" i="17"/>
  <c r="R182" i="17"/>
  <c r="H182" i="17"/>
  <c r="R181" i="17"/>
  <c r="H181" i="17"/>
  <c r="R180" i="17"/>
  <c r="H180" i="17"/>
  <c r="R179" i="17"/>
  <c r="H179" i="17"/>
  <c r="R178" i="17"/>
  <c r="H178" i="17"/>
  <c r="Q167" i="17"/>
  <c r="P167" i="17"/>
  <c r="N167" i="17"/>
  <c r="M167" i="17"/>
  <c r="L167" i="17"/>
  <c r="K167" i="17"/>
  <c r="J167" i="17"/>
  <c r="I167" i="17"/>
  <c r="G167" i="17"/>
  <c r="F167" i="17"/>
  <c r="E167" i="17"/>
  <c r="D167" i="17"/>
  <c r="C167" i="17"/>
  <c r="B167" i="17"/>
  <c r="H166" i="17"/>
  <c r="H165" i="17"/>
  <c r="H164" i="17"/>
  <c r="H163" i="17"/>
  <c r="H162" i="17"/>
  <c r="H161" i="17"/>
  <c r="H160" i="17"/>
  <c r="H167" i="17" s="1"/>
  <c r="Q157" i="17"/>
  <c r="P157" i="17"/>
  <c r="O157" i="17"/>
  <c r="N157" i="17"/>
  <c r="M157" i="17"/>
  <c r="L157" i="17"/>
  <c r="K157" i="17"/>
  <c r="J157" i="17"/>
  <c r="G157" i="17"/>
  <c r="F157" i="17"/>
  <c r="E157" i="17"/>
  <c r="C157" i="17"/>
  <c r="B157" i="17"/>
  <c r="H156" i="17"/>
  <c r="H155" i="17"/>
  <c r="H154" i="17"/>
  <c r="H153" i="17"/>
  <c r="D157" i="17"/>
  <c r="H151" i="17"/>
  <c r="H150" i="17"/>
  <c r="Q147" i="17"/>
  <c r="P147" i="17"/>
  <c r="O147" i="17"/>
  <c r="N147" i="17"/>
  <c r="M147" i="17"/>
  <c r="L147" i="17"/>
  <c r="K147" i="17"/>
  <c r="J147" i="17"/>
  <c r="G147" i="17"/>
  <c r="F147" i="17"/>
  <c r="E147" i="17"/>
  <c r="D147" i="17"/>
  <c r="C147" i="17"/>
  <c r="B147" i="17"/>
  <c r="H146" i="17"/>
  <c r="H145" i="17"/>
  <c r="H144" i="17"/>
  <c r="R143" i="17"/>
  <c r="H143" i="17"/>
  <c r="R142" i="17"/>
  <c r="H142" i="17"/>
  <c r="R141" i="17"/>
  <c r="H141" i="17"/>
  <c r="H140" i="17"/>
  <c r="H147" i="17" s="1"/>
  <c r="Q137" i="17"/>
  <c r="P137" i="17"/>
  <c r="O137" i="17"/>
  <c r="H136" i="17"/>
  <c r="N137" i="17"/>
  <c r="G135" i="17"/>
  <c r="F135" i="17"/>
  <c r="E135" i="17"/>
  <c r="D135" i="17"/>
  <c r="C135" i="17"/>
  <c r="B135" i="17"/>
  <c r="G134" i="17"/>
  <c r="F134" i="17"/>
  <c r="E134" i="17"/>
  <c r="D134" i="17"/>
  <c r="C134" i="17"/>
  <c r="B134" i="17"/>
  <c r="J137" i="17"/>
  <c r="G133" i="17"/>
  <c r="F133" i="17"/>
  <c r="E133" i="17"/>
  <c r="C133" i="17"/>
  <c r="B133" i="17"/>
  <c r="G132" i="17"/>
  <c r="F132" i="17"/>
  <c r="E132" i="17"/>
  <c r="D132" i="17"/>
  <c r="D137" i="17" s="1"/>
  <c r="C132" i="17"/>
  <c r="G131" i="17"/>
  <c r="F131" i="17"/>
  <c r="E131" i="17"/>
  <c r="C131" i="17"/>
  <c r="M137" i="17"/>
  <c r="L137" i="17"/>
  <c r="G130" i="17"/>
  <c r="G137" i="17" s="1"/>
  <c r="F130" i="17"/>
  <c r="F137" i="17" s="1"/>
  <c r="E130" i="17"/>
  <c r="E137" i="17" s="1"/>
  <c r="C130" i="17"/>
  <c r="C137" i="17" s="1"/>
  <c r="O127" i="17"/>
  <c r="N127" i="17"/>
  <c r="M127" i="17"/>
  <c r="L127" i="17"/>
  <c r="K127" i="17"/>
  <c r="J127" i="17"/>
  <c r="G127" i="17"/>
  <c r="F127" i="17"/>
  <c r="E127" i="17"/>
  <c r="D127" i="17"/>
  <c r="C127" i="17"/>
  <c r="B127" i="17"/>
  <c r="H126" i="17"/>
  <c r="H170" i="17" s="1"/>
  <c r="R125" i="17"/>
  <c r="H125" i="17"/>
  <c r="R124" i="17"/>
  <c r="H124" i="17"/>
  <c r="R123" i="17"/>
  <c r="H123" i="17"/>
  <c r="R122" i="17"/>
  <c r="H122" i="17"/>
  <c r="R121" i="17"/>
  <c r="H121" i="17"/>
  <c r="H120" i="17"/>
  <c r="H127" i="17" s="1"/>
  <c r="Q167" i="20"/>
  <c r="P167" i="20"/>
  <c r="N167" i="20"/>
  <c r="M167" i="20"/>
  <c r="L167" i="20"/>
  <c r="K167" i="20"/>
  <c r="J167" i="20"/>
  <c r="I167" i="20"/>
  <c r="G167" i="20"/>
  <c r="F167" i="20"/>
  <c r="E167" i="20"/>
  <c r="D167" i="20"/>
  <c r="C167" i="20"/>
  <c r="B167" i="20"/>
  <c r="H166" i="20"/>
  <c r="H165" i="20"/>
  <c r="H164" i="20"/>
  <c r="H163" i="20"/>
  <c r="H162" i="20"/>
  <c r="H161" i="20"/>
  <c r="H160" i="20"/>
  <c r="Q157" i="20"/>
  <c r="P157" i="20"/>
  <c r="O157" i="20"/>
  <c r="N157" i="20"/>
  <c r="M157" i="20"/>
  <c r="L157" i="20"/>
  <c r="K157" i="20"/>
  <c r="J157" i="20"/>
  <c r="G157" i="20"/>
  <c r="F157" i="20"/>
  <c r="E157" i="20"/>
  <c r="D157" i="20"/>
  <c r="C157" i="20"/>
  <c r="B157" i="20"/>
  <c r="H156" i="20"/>
  <c r="H155" i="20"/>
  <c r="H154" i="20"/>
  <c r="H153" i="20"/>
  <c r="H152" i="20"/>
  <c r="H151" i="20"/>
  <c r="H150" i="20"/>
  <c r="H157" i="20" s="1"/>
  <c r="Q147" i="20"/>
  <c r="P147" i="20"/>
  <c r="O147" i="20"/>
  <c r="N147" i="20"/>
  <c r="M147" i="20"/>
  <c r="L147" i="20"/>
  <c r="K147" i="20"/>
  <c r="G147" i="20"/>
  <c r="F147" i="20"/>
  <c r="E147" i="20"/>
  <c r="D147" i="20"/>
  <c r="C147" i="20"/>
  <c r="H146" i="20"/>
  <c r="H145" i="20"/>
  <c r="H144" i="20"/>
  <c r="H143" i="20"/>
  <c r="H142" i="20"/>
  <c r="H141" i="20"/>
  <c r="R140" i="20"/>
  <c r="H140" i="20"/>
  <c r="Q137" i="20"/>
  <c r="P137" i="20"/>
  <c r="O137" i="20"/>
  <c r="D137" i="20"/>
  <c r="H136" i="20"/>
  <c r="H170" i="20" s="1"/>
  <c r="N137" i="20"/>
  <c r="H134" i="20"/>
  <c r="F170" i="20" s="1"/>
  <c r="H133" i="20"/>
  <c r="H132" i="20"/>
  <c r="D170" i="20" s="1"/>
  <c r="L137" i="20"/>
  <c r="J137" i="20"/>
  <c r="G137" i="20"/>
  <c r="E137" i="20"/>
  <c r="H131" i="20"/>
  <c r="M137" i="20"/>
  <c r="K137" i="20"/>
  <c r="F137" i="20"/>
  <c r="C137" i="20"/>
  <c r="B137" i="20"/>
  <c r="O127" i="20"/>
  <c r="N127" i="20"/>
  <c r="M127" i="20"/>
  <c r="L127" i="20"/>
  <c r="K127" i="20"/>
  <c r="J127" i="20"/>
  <c r="G127" i="20"/>
  <c r="F127" i="20"/>
  <c r="E127" i="20"/>
  <c r="D127" i="20"/>
  <c r="C127" i="20"/>
  <c r="B127" i="20"/>
  <c r="H126" i="20"/>
  <c r="H125" i="20"/>
  <c r="H124" i="20"/>
  <c r="H123" i="20"/>
  <c r="H122" i="20"/>
  <c r="H121" i="20"/>
  <c r="H120" i="20"/>
  <c r="H127" i="20" s="1"/>
  <c r="Q285" i="21"/>
  <c r="P285" i="21"/>
  <c r="N285" i="21"/>
  <c r="M285" i="21"/>
  <c r="L285" i="21"/>
  <c r="K285" i="21"/>
  <c r="J285" i="21"/>
  <c r="I285" i="21"/>
  <c r="G285" i="21"/>
  <c r="F285" i="21"/>
  <c r="E285" i="21"/>
  <c r="D285" i="21"/>
  <c r="C285" i="21"/>
  <c r="B285" i="21"/>
  <c r="H284" i="21"/>
  <c r="H283" i="21"/>
  <c r="H282" i="21"/>
  <c r="H281" i="21"/>
  <c r="H280" i="21"/>
  <c r="H279" i="21"/>
  <c r="H278" i="21"/>
  <c r="Q275" i="21"/>
  <c r="P275" i="21"/>
  <c r="O275" i="21"/>
  <c r="N275" i="21"/>
  <c r="M275" i="21"/>
  <c r="L275" i="21"/>
  <c r="K275" i="21"/>
  <c r="J275" i="21"/>
  <c r="G275" i="21"/>
  <c r="F275" i="21"/>
  <c r="E275" i="21"/>
  <c r="D275" i="21"/>
  <c r="C275" i="21"/>
  <c r="B275" i="21"/>
  <c r="H274" i="21"/>
  <c r="H273" i="21"/>
  <c r="H272" i="21"/>
  <c r="H271" i="21"/>
  <c r="H270" i="21"/>
  <c r="H269" i="21"/>
  <c r="H268" i="21"/>
  <c r="H275" i="21" s="1"/>
  <c r="Q265" i="21"/>
  <c r="P265" i="21"/>
  <c r="O265" i="21"/>
  <c r="N265" i="21"/>
  <c r="M265" i="21"/>
  <c r="L265" i="21"/>
  <c r="K265" i="21"/>
  <c r="J265" i="21"/>
  <c r="G265" i="21"/>
  <c r="F265" i="21"/>
  <c r="E265" i="21"/>
  <c r="D265" i="21"/>
  <c r="C265" i="21"/>
  <c r="B265" i="21"/>
  <c r="R264" i="21"/>
  <c r="H264" i="21"/>
  <c r="R263" i="21"/>
  <c r="H263" i="21"/>
  <c r="R262" i="21"/>
  <c r="H262" i="21"/>
  <c r="R261" i="21"/>
  <c r="H261" i="21"/>
  <c r="R260" i="21"/>
  <c r="H260" i="21"/>
  <c r="R259" i="21"/>
  <c r="H259" i="21"/>
  <c r="R258" i="21"/>
  <c r="H258" i="21"/>
  <c r="H265" i="21" s="1"/>
  <c r="Q255" i="21"/>
  <c r="P255" i="21"/>
  <c r="O255" i="21"/>
  <c r="D255" i="21"/>
  <c r="H254" i="21"/>
  <c r="N255" i="21"/>
  <c r="H251" i="21"/>
  <c r="H249" i="21"/>
  <c r="M255" i="21"/>
  <c r="L255" i="21"/>
  <c r="K255" i="21"/>
  <c r="G255" i="21"/>
  <c r="F255" i="21"/>
  <c r="E255" i="21"/>
  <c r="C255" i="21"/>
  <c r="B255" i="21"/>
  <c r="O245" i="21"/>
  <c r="N245" i="21"/>
  <c r="M245" i="21"/>
  <c r="L245" i="21"/>
  <c r="K245" i="21"/>
  <c r="J245" i="21"/>
  <c r="G245" i="21"/>
  <c r="F245" i="21"/>
  <c r="E245" i="21"/>
  <c r="D245" i="21"/>
  <c r="C245" i="21"/>
  <c r="B245" i="21"/>
  <c r="H244" i="21"/>
  <c r="H243" i="21"/>
  <c r="H242" i="21"/>
  <c r="H241" i="21"/>
  <c r="E288" i="21" s="1"/>
  <c r="H240" i="21"/>
  <c r="H239" i="21"/>
  <c r="C288" i="21" s="1"/>
  <c r="H238" i="21"/>
  <c r="H245" i="21" s="1"/>
  <c r="Q227" i="21"/>
  <c r="P227" i="21"/>
  <c r="N227" i="21"/>
  <c r="M227" i="21"/>
  <c r="L227" i="21"/>
  <c r="K227" i="21"/>
  <c r="J227" i="21"/>
  <c r="I227" i="21"/>
  <c r="G227" i="21"/>
  <c r="F227" i="21"/>
  <c r="E227" i="21"/>
  <c r="D227" i="21"/>
  <c r="C227" i="21"/>
  <c r="B227" i="21"/>
  <c r="H226" i="21"/>
  <c r="H225" i="21"/>
  <c r="H224" i="21"/>
  <c r="H223" i="21"/>
  <c r="H222" i="21"/>
  <c r="H221" i="21"/>
  <c r="H220" i="21"/>
  <c r="H227" i="21" s="1"/>
  <c r="Q217" i="21"/>
  <c r="P217" i="21"/>
  <c r="O217" i="21"/>
  <c r="N217" i="21"/>
  <c r="M217" i="21"/>
  <c r="L217" i="21"/>
  <c r="K217" i="21"/>
  <c r="J217" i="21"/>
  <c r="G217" i="21"/>
  <c r="F217" i="21"/>
  <c r="E217" i="21"/>
  <c r="D217" i="21"/>
  <c r="C217" i="21"/>
  <c r="B217" i="21"/>
  <c r="H216" i="21"/>
  <c r="H215" i="21"/>
  <c r="H214" i="21"/>
  <c r="H213" i="21"/>
  <c r="H212" i="21"/>
  <c r="H211" i="21"/>
  <c r="H210" i="21"/>
  <c r="Q207" i="21"/>
  <c r="P207" i="21"/>
  <c r="O207" i="21"/>
  <c r="N207" i="21"/>
  <c r="M207" i="21"/>
  <c r="L207" i="21"/>
  <c r="K207" i="21"/>
  <c r="J207" i="21"/>
  <c r="G207" i="21"/>
  <c r="F207" i="21"/>
  <c r="E207" i="21"/>
  <c r="D207" i="21"/>
  <c r="C207" i="21"/>
  <c r="B207" i="21"/>
  <c r="R206" i="21"/>
  <c r="H206" i="21"/>
  <c r="R205" i="21"/>
  <c r="H205" i="21"/>
  <c r="R204" i="21"/>
  <c r="H204" i="21"/>
  <c r="R203" i="21"/>
  <c r="H203" i="21"/>
  <c r="R202" i="21"/>
  <c r="H202" i="21"/>
  <c r="R201" i="21"/>
  <c r="R207" i="21" s="1"/>
  <c r="H201" i="21"/>
  <c r="H200" i="21"/>
  <c r="H207" i="21" s="1"/>
  <c r="Q197" i="21"/>
  <c r="P197" i="21"/>
  <c r="O197" i="21"/>
  <c r="N197" i="21"/>
  <c r="M197" i="21"/>
  <c r="L197" i="21"/>
  <c r="K197" i="21"/>
  <c r="J197" i="21"/>
  <c r="G197" i="21"/>
  <c r="F197" i="21"/>
  <c r="E197" i="21"/>
  <c r="D197" i="21"/>
  <c r="C197" i="21"/>
  <c r="B197" i="21"/>
  <c r="H196" i="21"/>
  <c r="R195" i="21"/>
  <c r="H195" i="21"/>
  <c r="R194" i="21"/>
  <c r="H194" i="21"/>
  <c r="R193" i="21"/>
  <c r="H193" i="21"/>
  <c r="R192" i="21"/>
  <c r="H192" i="21"/>
  <c r="R191" i="21"/>
  <c r="R197" i="21" s="1"/>
  <c r="H191" i="21"/>
  <c r="H190" i="21"/>
  <c r="H197" i="21" s="1"/>
  <c r="O187" i="21"/>
  <c r="N187" i="21"/>
  <c r="M187" i="21"/>
  <c r="L187" i="21"/>
  <c r="K187" i="21"/>
  <c r="J187" i="21"/>
  <c r="G187" i="21"/>
  <c r="F187" i="21"/>
  <c r="E187" i="21"/>
  <c r="D187" i="21"/>
  <c r="C187" i="21"/>
  <c r="B187" i="21"/>
  <c r="R186" i="21"/>
  <c r="H186" i="21"/>
  <c r="H230" i="21" s="1"/>
  <c r="H185" i="21"/>
  <c r="R184" i="21"/>
  <c r="H184" i="21"/>
  <c r="F230" i="21" s="1"/>
  <c r="R183" i="21"/>
  <c r="H183" i="21"/>
  <c r="R182" i="21"/>
  <c r="H182" i="21"/>
  <c r="D230" i="21" s="1"/>
  <c r="R181" i="21"/>
  <c r="H181" i="21"/>
  <c r="H180" i="21"/>
  <c r="Q284" i="16"/>
  <c r="P284" i="16"/>
  <c r="N284" i="16"/>
  <c r="M284" i="16"/>
  <c r="L284" i="16"/>
  <c r="K284" i="16"/>
  <c r="J284" i="16"/>
  <c r="I284" i="16"/>
  <c r="H284" i="16"/>
  <c r="G284" i="16"/>
  <c r="F284" i="16"/>
  <c r="E284" i="16"/>
  <c r="D284" i="16"/>
  <c r="C284" i="16"/>
  <c r="B284" i="16"/>
  <c r="H283" i="16"/>
  <c r="R282" i="16"/>
  <c r="H282" i="16"/>
  <c r="R281" i="16"/>
  <c r="H281" i="16"/>
  <c r="R280" i="16"/>
  <c r="H280" i="16"/>
  <c r="R279" i="16"/>
  <c r="H279" i="16"/>
  <c r="R278" i="16"/>
  <c r="H278" i="16"/>
  <c r="R277" i="16"/>
  <c r="R284" i="16" s="1"/>
  <c r="H277" i="16"/>
  <c r="Q274" i="16"/>
  <c r="P274" i="16"/>
  <c r="O274" i="16"/>
  <c r="N274" i="16"/>
  <c r="M274" i="16"/>
  <c r="L274" i="16"/>
  <c r="K274" i="16"/>
  <c r="J274" i="16"/>
  <c r="G274" i="16"/>
  <c r="F274" i="16"/>
  <c r="E274" i="16"/>
  <c r="C274" i="16"/>
  <c r="B274" i="16"/>
  <c r="H273" i="16"/>
  <c r="R273" i="16" s="1"/>
  <c r="H272" i="16"/>
  <c r="R272" i="16" s="1"/>
  <c r="H271" i="16"/>
  <c r="R271" i="16" s="1"/>
  <c r="H270" i="16"/>
  <c r="R270" i="16" s="1"/>
  <c r="D274" i="16"/>
  <c r="H268" i="16"/>
  <c r="R268" i="16" s="1"/>
  <c r="H267" i="16"/>
  <c r="Q264" i="16"/>
  <c r="P264" i="16"/>
  <c r="O264" i="16"/>
  <c r="N264" i="16"/>
  <c r="M264" i="16"/>
  <c r="L264" i="16"/>
  <c r="K264" i="16"/>
  <c r="J264" i="16"/>
  <c r="G264" i="16"/>
  <c r="F264" i="16"/>
  <c r="E264" i="16"/>
  <c r="D264" i="16"/>
  <c r="C264" i="16"/>
  <c r="B264" i="16"/>
  <c r="R263" i="16"/>
  <c r="H263" i="16"/>
  <c r="R262" i="16"/>
  <c r="H262" i="16"/>
  <c r="R261" i="16"/>
  <c r="H261" i="16"/>
  <c r="R260" i="16"/>
  <c r="H260" i="16"/>
  <c r="R259" i="16"/>
  <c r="H259" i="16"/>
  <c r="R258" i="16"/>
  <c r="H258" i="16"/>
  <c r="R257" i="16"/>
  <c r="R264" i="16" s="1"/>
  <c r="H257" i="16"/>
  <c r="Q254" i="16"/>
  <c r="P254" i="16"/>
  <c r="O254" i="16"/>
  <c r="N254" i="16"/>
  <c r="M254" i="16"/>
  <c r="L254" i="16"/>
  <c r="K254" i="16"/>
  <c r="J254" i="16"/>
  <c r="H254" i="16"/>
  <c r="G254" i="16"/>
  <c r="F254" i="16"/>
  <c r="E254" i="16"/>
  <c r="D254" i="16"/>
  <c r="C254" i="16"/>
  <c r="B254" i="16"/>
  <c r="H253" i="16"/>
  <c r="R252" i="16"/>
  <c r="H252" i="16"/>
  <c r="R251" i="16"/>
  <c r="H251" i="16"/>
  <c r="R250" i="16"/>
  <c r="H250" i="16"/>
  <c r="R249" i="16"/>
  <c r="H249" i="16"/>
  <c r="R248" i="16"/>
  <c r="H248" i="16"/>
  <c r="R247" i="16"/>
  <c r="R254" i="16" s="1"/>
  <c r="H247" i="16"/>
  <c r="O244" i="16"/>
  <c r="N244" i="16"/>
  <c r="M244" i="16"/>
  <c r="L244" i="16"/>
  <c r="K244" i="16"/>
  <c r="J244" i="16"/>
  <c r="G244" i="16"/>
  <c r="F244" i="16"/>
  <c r="E244" i="16"/>
  <c r="D244" i="16"/>
  <c r="C244" i="16"/>
  <c r="B244" i="16"/>
  <c r="R243" i="16"/>
  <c r="H243" i="16"/>
  <c r="R242" i="16"/>
  <c r="H242" i="16"/>
  <c r="R241" i="16"/>
  <c r="H241" i="16"/>
  <c r="R240" i="16"/>
  <c r="H240" i="16"/>
  <c r="R239" i="16"/>
  <c r="H239" i="16"/>
  <c r="R238" i="16"/>
  <c r="H238" i="16"/>
  <c r="R237" i="16"/>
  <c r="R244" i="16" s="1"/>
  <c r="H237" i="16"/>
  <c r="H244" i="16" s="1"/>
  <c r="Q225" i="16"/>
  <c r="P225" i="16"/>
  <c r="N225" i="16"/>
  <c r="M225" i="16"/>
  <c r="L225" i="16"/>
  <c r="K225" i="16"/>
  <c r="J225" i="16"/>
  <c r="I225" i="16"/>
  <c r="H225" i="16"/>
  <c r="G225" i="16"/>
  <c r="F225" i="16"/>
  <c r="E225" i="16"/>
  <c r="D225" i="16"/>
  <c r="C225" i="16"/>
  <c r="B225" i="16"/>
  <c r="H224" i="16"/>
  <c r="R223" i="16"/>
  <c r="H223" i="16"/>
  <c r="R222" i="16"/>
  <c r="H222" i="16"/>
  <c r="R221" i="16"/>
  <c r="H221" i="16"/>
  <c r="R220" i="16"/>
  <c r="H220" i="16"/>
  <c r="R219" i="16"/>
  <c r="H219" i="16"/>
  <c r="R218" i="16"/>
  <c r="R225" i="16" s="1"/>
  <c r="H218" i="16"/>
  <c r="Q215" i="16"/>
  <c r="P215" i="16"/>
  <c r="O215" i="16"/>
  <c r="N215" i="16"/>
  <c r="M215" i="16"/>
  <c r="L215" i="16"/>
  <c r="K215" i="16"/>
  <c r="J215" i="16"/>
  <c r="G215" i="16"/>
  <c r="F215" i="16"/>
  <c r="E215" i="16"/>
  <c r="C215" i="16"/>
  <c r="B215" i="16"/>
  <c r="H214" i="16"/>
  <c r="R214" i="16" s="1"/>
  <c r="H213" i="16"/>
  <c r="R213" i="16" s="1"/>
  <c r="H212" i="16"/>
  <c r="R212" i="16" s="1"/>
  <c r="H211" i="16"/>
  <c r="R211" i="16" s="1"/>
  <c r="D215" i="16"/>
  <c r="H209" i="16"/>
  <c r="R209" i="16" s="1"/>
  <c r="H208" i="16"/>
  <c r="Q205" i="16"/>
  <c r="P205" i="16"/>
  <c r="O205" i="16"/>
  <c r="N205" i="16"/>
  <c r="M205" i="16"/>
  <c r="L205" i="16"/>
  <c r="K205" i="16"/>
  <c r="J205" i="16"/>
  <c r="G205" i="16"/>
  <c r="F205" i="16"/>
  <c r="E205" i="16"/>
  <c r="D205" i="16"/>
  <c r="C205" i="16"/>
  <c r="B205" i="16"/>
  <c r="R204" i="16"/>
  <c r="H204" i="16"/>
  <c r="R203" i="16"/>
  <c r="H203" i="16"/>
  <c r="R202" i="16"/>
  <c r="H202" i="16"/>
  <c r="R201" i="16"/>
  <c r="H201" i="16"/>
  <c r="R200" i="16"/>
  <c r="H200" i="16"/>
  <c r="R199" i="16"/>
  <c r="H199" i="16"/>
  <c r="R198" i="16"/>
  <c r="R205" i="16" s="1"/>
  <c r="H198" i="16"/>
  <c r="Q195" i="16"/>
  <c r="P195" i="16"/>
  <c r="O195" i="16"/>
  <c r="N195" i="16"/>
  <c r="M195" i="16"/>
  <c r="L195" i="16"/>
  <c r="K195" i="16"/>
  <c r="J195" i="16"/>
  <c r="G195" i="16"/>
  <c r="F195" i="16"/>
  <c r="E195" i="16"/>
  <c r="D195" i="16"/>
  <c r="C195" i="16"/>
  <c r="B195" i="16"/>
  <c r="H194" i="16"/>
  <c r="H193" i="16"/>
  <c r="R192" i="16"/>
  <c r="H192" i="16"/>
  <c r="R191" i="16"/>
  <c r="H191" i="16"/>
  <c r="R190" i="16"/>
  <c r="H190" i="16"/>
  <c r="R189" i="16"/>
  <c r="H189" i="16"/>
  <c r="R188" i="16"/>
  <c r="H188" i="16"/>
  <c r="O185" i="16"/>
  <c r="N185" i="16"/>
  <c r="M185" i="16"/>
  <c r="L185" i="16"/>
  <c r="K185" i="16"/>
  <c r="J185" i="16"/>
  <c r="G185" i="16"/>
  <c r="F185" i="16"/>
  <c r="E185" i="16"/>
  <c r="D185" i="16"/>
  <c r="C185" i="16"/>
  <c r="B185" i="16"/>
  <c r="R184" i="16"/>
  <c r="H184" i="16"/>
  <c r="R183" i="16"/>
  <c r="H183" i="16"/>
  <c r="R182" i="16"/>
  <c r="H182" i="16"/>
  <c r="R181" i="16"/>
  <c r="H181" i="16"/>
  <c r="R180" i="16"/>
  <c r="H180" i="16"/>
  <c r="R179" i="16"/>
  <c r="H179" i="16"/>
  <c r="R178" i="16"/>
  <c r="R185" i="16" s="1"/>
  <c r="H178" i="16"/>
  <c r="H185" i="16" s="1"/>
  <c r="Q168" i="16"/>
  <c r="P168" i="16"/>
  <c r="N168" i="16"/>
  <c r="M168" i="16"/>
  <c r="L168" i="16"/>
  <c r="K168" i="16"/>
  <c r="J168" i="16"/>
  <c r="I168" i="16"/>
  <c r="H168" i="16"/>
  <c r="G168" i="16"/>
  <c r="F168" i="16"/>
  <c r="E168" i="16"/>
  <c r="D168" i="16"/>
  <c r="C168" i="16"/>
  <c r="B168" i="16"/>
  <c r="H167" i="16"/>
  <c r="R166" i="16"/>
  <c r="H166" i="16"/>
  <c r="R165" i="16"/>
  <c r="H165" i="16"/>
  <c r="R164" i="16"/>
  <c r="H164" i="16"/>
  <c r="R163" i="16"/>
  <c r="H163" i="16"/>
  <c r="R162" i="16"/>
  <c r="H162" i="16"/>
  <c r="R161" i="16"/>
  <c r="R168" i="16" s="1"/>
  <c r="H161" i="16"/>
  <c r="Q158" i="16"/>
  <c r="P158" i="16"/>
  <c r="O158" i="16"/>
  <c r="N158" i="16"/>
  <c r="M158" i="16"/>
  <c r="L158" i="16"/>
  <c r="K158" i="16"/>
  <c r="J158" i="16"/>
  <c r="G158" i="16"/>
  <c r="F158" i="16"/>
  <c r="E158" i="16"/>
  <c r="C158" i="16"/>
  <c r="B158" i="16"/>
  <c r="H157" i="16"/>
  <c r="R157" i="16" s="1"/>
  <c r="H156" i="16"/>
  <c r="R156" i="16" s="1"/>
  <c r="H155" i="16"/>
  <c r="R155" i="16" s="1"/>
  <c r="H154" i="16"/>
  <c r="R154" i="16" s="1"/>
  <c r="D153" i="16"/>
  <c r="D158" i="16" s="1"/>
  <c r="H152" i="16"/>
  <c r="R152" i="16" s="1"/>
  <c r="H151" i="16"/>
  <c r="Q148" i="16"/>
  <c r="P148" i="16"/>
  <c r="O148" i="16"/>
  <c r="N148" i="16"/>
  <c r="M148" i="16"/>
  <c r="L148" i="16"/>
  <c r="K148" i="16"/>
  <c r="J148" i="16"/>
  <c r="G148" i="16"/>
  <c r="F148" i="16"/>
  <c r="E148" i="16"/>
  <c r="D148" i="16"/>
  <c r="C148" i="16"/>
  <c r="B148" i="16"/>
  <c r="R147" i="16"/>
  <c r="H147" i="16"/>
  <c r="R146" i="16"/>
  <c r="H146" i="16"/>
  <c r="R145" i="16"/>
  <c r="H145" i="16"/>
  <c r="R144" i="16"/>
  <c r="H144" i="16"/>
  <c r="R143" i="16"/>
  <c r="H143" i="16"/>
  <c r="R142" i="16"/>
  <c r="H142" i="16"/>
  <c r="R141" i="16"/>
  <c r="R148" i="16" s="1"/>
  <c r="H141" i="16"/>
  <c r="Q138" i="16"/>
  <c r="P138" i="16"/>
  <c r="O138" i="16"/>
  <c r="N138" i="16"/>
  <c r="M138" i="16"/>
  <c r="L138" i="16"/>
  <c r="K138" i="16"/>
  <c r="J138" i="16"/>
  <c r="H138" i="16"/>
  <c r="G138" i="16"/>
  <c r="F138" i="16"/>
  <c r="E138" i="16"/>
  <c r="D138" i="16"/>
  <c r="C138" i="16"/>
  <c r="B138" i="16"/>
  <c r="H137" i="16"/>
  <c r="R136" i="16"/>
  <c r="H136" i="16"/>
  <c r="R135" i="16"/>
  <c r="H135" i="16"/>
  <c r="R134" i="16"/>
  <c r="H134" i="16"/>
  <c r="R133" i="16"/>
  <c r="H133" i="16"/>
  <c r="R132" i="16"/>
  <c r="H132" i="16"/>
  <c r="R131" i="16"/>
  <c r="R138" i="16" s="1"/>
  <c r="H131" i="16"/>
  <c r="O128" i="16"/>
  <c r="N128" i="16"/>
  <c r="M128" i="16"/>
  <c r="L128" i="16"/>
  <c r="K128" i="16"/>
  <c r="J128" i="16"/>
  <c r="G128" i="16"/>
  <c r="F128" i="16"/>
  <c r="E128" i="16"/>
  <c r="D128" i="16"/>
  <c r="C128" i="16"/>
  <c r="B128" i="16"/>
  <c r="R127" i="16"/>
  <c r="H127" i="16"/>
  <c r="R126" i="16"/>
  <c r="H126" i="16"/>
  <c r="R125" i="16"/>
  <c r="H125" i="16"/>
  <c r="R124" i="16"/>
  <c r="H124" i="16"/>
  <c r="R123" i="16"/>
  <c r="H123" i="16"/>
  <c r="R122" i="16"/>
  <c r="H122" i="16"/>
  <c r="R121" i="16"/>
  <c r="R128" i="16" s="1"/>
  <c r="H121" i="16"/>
  <c r="H128" i="16" s="1"/>
  <c r="Q289" i="19"/>
  <c r="P289" i="19"/>
  <c r="N289" i="19"/>
  <c r="M289" i="19"/>
  <c r="L289" i="19"/>
  <c r="K289" i="19"/>
  <c r="J289" i="19"/>
  <c r="I289" i="19"/>
  <c r="G289" i="19"/>
  <c r="F289" i="19"/>
  <c r="E289" i="19"/>
  <c r="D289" i="19"/>
  <c r="C289" i="19"/>
  <c r="B289" i="19"/>
  <c r="H288" i="19"/>
  <c r="R287" i="19"/>
  <c r="H287" i="19"/>
  <c r="R286" i="19"/>
  <c r="H286" i="19"/>
  <c r="R285" i="19"/>
  <c r="H285" i="19"/>
  <c r="R284" i="19"/>
  <c r="H284" i="19"/>
  <c r="R283" i="19"/>
  <c r="H283" i="19"/>
  <c r="R282" i="19"/>
  <c r="R289" i="19" s="1"/>
  <c r="H282" i="19"/>
  <c r="H289" i="19" s="1"/>
  <c r="Q279" i="19"/>
  <c r="P279" i="19"/>
  <c r="O279" i="19"/>
  <c r="N279" i="19"/>
  <c r="M279" i="19"/>
  <c r="L279" i="19"/>
  <c r="K279" i="19"/>
  <c r="J279" i="19"/>
  <c r="G279" i="19"/>
  <c r="F279" i="19"/>
  <c r="E279" i="19"/>
  <c r="C279" i="19"/>
  <c r="B279" i="19"/>
  <c r="H278" i="19"/>
  <c r="R278" i="19" s="1"/>
  <c r="H277" i="19"/>
  <c r="R277" i="19" s="1"/>
  <c r="H276" i="19"/>
  <c r="R276" i="19" s="1"/>
  <c r="H275" i="19"/>
  <c r="R275" i="19" s="1"/>
  <c r="D279" i="19"/>
  <c r="H273" i="19"/>
  <c r="R273" i="19" s="1"/>
  <c r="H272" i="19"/>
  <c r="Q269" i="19"/>
  <c r="P269" i="19"/>
  <c r="O269" i="19"/>
  <c r="N269" i="19"/>
  <c r="M269" i="19"/>
  <c r="L269" i="19"/>
  <c r="K269" i="19"/>
  <c r="J269" i="19"/>
  <c r="G269" i="19"/>
  <c r="F269" i="19"/>
  <c r="E269" i="19"/>
  <c r="D269" i="19"/>
  <c r="C269" i="19"/>
  <c r="B269" i="19"/>
  <c r="R268" i="19"/>
  <c r="H268" i="19"/>
  <c r="R267" i="19"/>
  <c r="H267" i="19"/>
  <c r="R266" i="19"/>
  <c r="H266" i="19"/>
  <c r="R265" i="19"/>
  <c r="H265" i="19"/>
  <c r="R264" i="19"/>
  <c r="H264" i="19"/>
  <c r="R263" i="19"/>
  <c r="H263" i="19"/>
  <c r="R262" i="19"/>
  <c r="R269" i="19" s="1"/>
  <c r="H262" i="19"/>
  <c r="Q259" i="19"/>
  <c r="P259" i="19"/>
  <c r="O259" i="19"/>
  <c r="H258" i="19"/>
  <c r="N259" i="19"/>
  <c r="H256" i="19"/>
  <c r="J259" i="19"/>
  <c r="B259" i="19"/>
  <c r="D259" i="19"/>
  <c r="G259" i="19"/>
  <c r="E259" i="19"/>
  <c r="M259" i="19"/>
  <c r="L259" i="19"/>
  <c r="K259" i="19"/>
  <c r="F259" i="19"/>
  <c r="C259" i="19"/>
  <c r="O249" i="19"/>
  <c r="N249" i="19"/>
  <c r="M249" i="19"/>
  <c r="L249" i="19"/>
  <c r="K249" i="19"/>
  <c r="J249" i="19"/>
  <c r="G249" i="19"/>
  <c r="F249" i="19"/>
  <c r="E249" i="19"/>
  <c r="D249" i="19"/>
  <c r="C249" i="19"/>
  <c r="B249" i="19"/>
  <c r="R248" i="19"/>
  <c r="H248" i="19"/>
  <c r="H292" i="19" s="1"/>
  <c r="R247" i="19"/>
  <c r="H247" i="19"/>
  <c r="R246" i="19"/>
  <c r="H246" i="19"/>
  <c r="R245" i="19"/>
  <c r="H245" i="19"/>
  <c r="R244" i="19"/>
  <c r="H244" i="19"/>
  <c r="R243" i="19"/>
  <c r="H243" i="19"/>
  <c r="R242" i="19"/>
  <c r="R249" i="19" s="1"/>
  <c r="H242" i="19"/>
  <c r="Q170" i="19"/>
  <c r="P170" i="19"/>
  <c r="N170" i="19"/>
  <c r="M170" i="19"/>
  <c r="L170" i="19"/>
  <c r="K170" i="19"/>
  <c r="J170" i="19"/>
  <c r="I170" i="19"/>
  <c r="G170" i="19"/>
  <c r="F170" i="19"/>
  <c r="E170" i="19"/>
  <c r="D170" i="19"/>
  <c r="C170" i="19"/>
  <c r="B170" i="19"/>
  <c r="H169" i="19"/>
  <c r="H168" i="19"/>
  <c r="R168" i="19" s="1"/>
  <c r="H167" i="19"/>
  <c r="R167" i="19" s="1"/>
  <c r="H166" i="19"/>
  <c r="R166" i="19" s="1"/>
  <c r="H165" i="19"/>
  <c r="R165" i="19" s="1"/>
  <c r="H164" i="19"/>
  <c r="R164" i="19" s="1"/>
  <c r="H163" i="19"/>
  <c r="H170" i="19" s="1"/>
  <c r="Q160" i="19"/>
  <c r="P160" i="19"/>
  <c r="O160" i="19"/>
  <c r="N160" i="19"/>
  <c r="M160" i="19"/>
  <c r="L160" i="19"/>
  <c r="K160" i="19"/>
  <c r="J160" i="19"/>
  <c r="G160" i="19"/>
  <c r="F160" i="19"/>
  <c r="E160" i="19"/>
  <c r="C160" i="19"/>
  <c r="B160" i="19"/>
  <c r="H159" i="19"/>
  <c r="R159" i="19" s="1"/>
  <c r="H158" i="19"/>
  <c r="R158" i="19" s="1"/>
  <c r="R157" i="19"/>
  <c r="H157" i="19"/>
  <c r="R156" i="19"/>
  <c r="H156" i="19"/>
  <c r="D160" i="19"/>
  <c r="H154" i="19"/>
  <c r="R154" i="19" s="1"/>
  <c r="H153" i="19"/>
  <c r="Q150" i="19"/>
  <c r="P150" i="19"/>
  <c r="O150" i="19"/>
  <c r="N150" i="19"/>
  <c r="M150" i="19"/>
  <c r="L150" i="19"/>
  <c r="K150" i="19"/>
  <c r="J150" i="19"/>
  <c r="G150" i="19"/>
  <c r="F150" i="19"/>
  <c r="E150" i="19"/>
  <c r="D150" i="19"/>
  <c r="C150" i="19"/>
  <c r="B150" i="19"/>
  <c r="R149" i="19"/>
  <c r="H149" i="19"/>
  <c r="R148" i="19"/>
  <c r="H148" i="19"/>
  <c r="R147" i="19"/>
  <c r="H147" i="19"/>
  <c r="R146" i="19"/>
  <c r="H146" i="19"/>
  <c r="R145" i="19"/>
  <c r="H145" i="19"/>
  <c r="R144" i="19"/>
  <c r="H144" i="19"/>
  <c r="R143" i="19"/>
  <c r="R150" i="19" s="1"/>
  <c r="H143" i="19"/>
  <c r="Q140" i="19"/>
  <c r="P140" i="19"/>
  <c r="O140" i="19"/>
  <c r="H139" i="19"/>
  <c r="N138" i="19"/>
  <c r="N140" i="19" s="1"/>
  <c r="M138" i="19"/>
  <c r="L138" i="19"/>
  <c r="K138" i="19"/>
  <c r="J138" i="19"/>
  <c r="M137" i="19"/>
  <c r="L137" i="19"/>
  <c r="K137" i="19"/>
  <c r="J137" i="19"/>
  <c r="H137" i="19"/>
  <c r="M136" i="19"/>
  <c r="L136" i="19"/>
  <c r="K136" i="19"/>
  <c r="J136" i="19"/>
  <c r="J140" i="19" s="1"/>
  <c r="B140" i="19"/>
  <c r="M135" i="19"/>
  <c r="L135" i="19"/>
  <c r="K135" i="19"/>
  <c r="D140" i="19"/>
  <c r="M134" i="19"/>
  <c r="L134" i="19"/>
  <c r="K134" i="19"/>
  <c r="M133" i="19"/>
  <c r="L133" i="19"/>
  <c r="L140" i="19" s="1"/>
  <c r="K133" i="19"/>
  <c r="G133" i="19"/>
  <c r="G140" i="19" s="1"/>
  <c r="F133" i="19"/>
  <c r="F140" i="19" s="1"/>
  <c r="E133" i="19"/>
  <c r="E140" i="19" s="1"/>
  <c r="C133" i="19"/>
  <c r="C140" i="19" s="1"/>
  <c r="O130" i="19"/>
  <c r="N130" i="19"/>
  <c r="M130" i="19"/>
  <c r="L130" i="19"/>
  <c r="K130" i="19"/>
  <c r="J130" i="19"/>
  <c r="G130" i="19"/>
  <c r="F130" i="19"/>
  <c r="E130" i="19"/>
  <c r="D130" i="19"/>
  <c r="C130" i="19"/>
  <c r="B130" i="19"/>
  <c r="R129" i="19"/>
  <c r="H129" i="19"/>
  <c r="R128" i="19"/>
  <c r="H128" i="19"/>
  <c r="R127" i="19"/>
  <c r="H127" i="19"/>
  <c r="R126" i="19"/>
  <c r="H126" i="19"/>
  <c r="R125" i="19"/>
  <c r="H125" i="19"/>
  <c r="R124" i="19"/>
  <c r="H124" i="19"/>
  <c r="R123" i="19"/>
  <c r="R130" i="19" s="1"/>
  <c r="H123" i="19"/>
  <c r="K140" i="19" l="1"/>
  <c r="M140" i="19"/>
  <c r="R163" i="19"/>
  <c r="R170" i="19" s="1"/>
  <c r="C171" i="16"/>
  <c r="E171" i="16"/>
  <c r="G171" i="16"/>
  <c r="F171" i="16"/>
  <c r="H171" i="16"/>
  <c r="C228" i="16"/>
  <c r="E228" i="16"/>
  <c r="G228" i="16"/>
  <c r="H195" i="16"/>
  <c r="B228" i="16"/>
  <c r="F228" i="16"/>
  <c r="H228" i="16"/>
  <c r="C287" i="16"/>
  <c r="E287" i="16"/>
  <c r="G287" i="16"/>
  <c r="B287" i="16"/>
  <c r="F287" i="16"/>
  <c r="H287" i="16"/>
  <c r="H285" i="21"/>
  <c r="H288" i="21"/>
  <c r="R193" i="16"/>
  <c r="R195" i="16" s="1"/>
  <c r="E230" i="21"/>
  <c r="C230" i="21"/>
  <c r="B230" i="21"/>
  <c r="B172" i="21"/>
  <c r="H169" i="21"/>
  <c r="B171" i="16"/>
  <c r="H173" i="19"/>
  <c r="C170" i="20"/>
  <c r="E170" i="20"/>
  <c r="C172" i="21"/>
  <c r="N172" i="21"/>
  <c r="F172" i="21"/>
  <c r="G172" i="21"/>
  <c r="H139" i="21"/>
  <c r="I172" i="21" s="1"/>
  <c r="O172" i="21" s="1"/>
  <c r="D172" i="21"/>
  <c r="H269" i="19"/>
  <c r="H150" i="19"/>
  <c r="R190" i="17"/>
  <c r="H185" i="17"/>
  <c r="H188" i="17"/>
  <c r="R188" i="17"/>
  <c r="H189" i="17"/>
  <c r="H190" i="17"/>
  <c r="H191" i="17"/>
  <c r="R191" i="17" s="1"/>
  <c r="H193" i="17"/>
  <c r="H131" i="17"/>
  <c r="C170" i="17" s="1"/>
  <c r="H132" i="17"/>
  <c r="H133" i="17"/>
  <c r="E170" i="17" s="1"/>
  <c r="H134" i="17"/>
  <c r="F170" i="17" s="1"/>
  <c r="H135" i="17"/>
  <c r="G170" i="17" s="1"/>
  <c r="B137" i="17"/>
  <c r="K137" i="17"/>
  <c r="H130" i="17"/>
  <c r="H137" i="17" s="1"/>
  <c r="H152" i="17"/>
  <c r="G170" i="20"/>
  <c r="H130" i="20"/>
  <c r="H135" i="20"/>
  <c r="H248" i="21"/>
  <c r="H250" i="21"/>
  <c r="H252" i="21"/>
  <c r="F288" i="21" s="1"/>
  <c r="J255" i="21"/>
  <c r="B288" i="21"/>
  <c r="H253" i="21"/>
  <c r="G288" i="21" s="1"/>
  <c r="H217" i="21"/>
  <c r="G230" i="21"/>
  <c r="H187" i="21"/>
  <c r="I230" i="21" s="1"/>
  <c r="N230" i="21"/>
  <c r="H264" i="16"/>
  <c r="R267" i="16"/>
  <c r="H269" i="16"/>
  <c r="H274" i="16" s="1"/>
  <c r="H205" i="16"/>
  <c r="R208" i="16"/>
  <c r="H210" i="16"/>
  <c r="H215" i="16" s="1"/>
  <c r="H148" i="16"/>
  <c r="R151" i="16"/>
  <c r="H153" i="16"/>
  <c r="H158" i="16" s="1"/>
  <c r="F292" i="19"/>
  <c r="R256" i="19"/>
  <c r="H249" i="19"/>
  <c r="H252" i="19"/>
  <c r="R252" i="19"/>
  <c r="H253" i="19"/>
  <c r="R253" i="19" s="1"/>
  <c r="H254" i="19"/>
  <c r="H255" i="19"/>
  <c r="E292" i="19" s="1"/>
  <c r="H257" i="19"/>
  <c r="R257" i="19" s="1"/>
  <c r="R272" i="19"/>
  <c r="H274" i="19"/>
  <c r="R274" i="19" s="1"/>
  <c r="F173" i="19"/>
  <c r="R137" i="19"/>
  <c r="H130" i="19"/>
  <c r="H133" i="19"/>
  <c r="R133" i="19"/>
  <c r="H134" i="19"/>
  <c r="R134" i="19" s="1"/>
  <c r="H135" i="19"/>
  <c r="H136" i="19"/>
  <c r="E173" i="19" s="1"/>
  <c r="H138" i="19"/>
  <c r="R138" i="19" s="1"/>
  <c r="R153" i="19"/>
  <c r="H155" i="19"/>
  <c r="R155" i="19" s="1"/>
  <c r="D99" i="16"/>
  <c r="D95" i="17"/>
  <c r="H95" i="17" s="1"/>
  <c r="R95" i="17" s="1"/>
  <c r="D95" i="19"/>
  <c r="D85" i="19"/>
  <c r="Q109" i="16"/>
  <c r="P109" i="16"/>
  <c r="N109" i="16"/>
  <c r="M109" i="16"/>
  <c r="L109" i="16"/>
  <c r="K109" i="16"/>
  <c r="J109" i="16"/>
  <c r="I109" i="16"/>
  <c r="G109" i="16"/>
  <c r="F109" i="16"/>
  <c r="E109" i="16"/>
  <c r="D109" i="16"/>
  <c r="C109" i="16"/>
  <c r="B109" i="16"/>
  <c r="H108" i="16"/>
  <c r="H107" i="16"/>
  <c r="R107" i="16" s="1"/>
  <c r="H106" i="16"/>
  <c r="R106" i="16" s="1"/>
  <c r="H105" i="16"/>
  <c r="R105" i="16" s="1"/>
  <c r="H104" i="16"/>
  <c r="R104" i="16" s="1"/>
  <c r="H103" i="16"/>
  <c r="R103" i="16" s="1"/>
  <c r="H102" i="16"/>
  <c r="Q99" i="16"/>
  <c r="P99" i="16"/>
  <c r="O99" i="16"/>
  <c r="N99" i="16"/>
  <c r="M99" i="16"/>
  <c r="L99" i="16"/>
  <c r="K99" i="16"/>
  <c r="J99" i="16"/>
  <c r="G99" i="16"/>
  <c r="F99" i="16"/>
  <c r="E99" i="16"/>
  <c r="C99" i="16"/>
  <c r="B99" i="16"/>
  <c r="R98" i="16"/>
  <c r="H98" i="16"/>
  <c r="R97" i="16"/>
  <c r="H97" i="16"/>
  <c r="R96" i="16"/>
  <c r="H96" i="16"/>
  <c r="R95" i="16"/>
  <c r="H95" i="16"/>
  <c r="H94" i="16"/>
  <c r="R94" i="16" s="1"/>
  <c r="H93" i="16"/>
  <c r="R93" i="16" s="1"/>
  <c r="H92" i="16"/>
  <c r="R92" i="16" s="1"/>
  <c r="Q89" i="16"/>
  <c r="P89" i="16"/>
  <c r="O89" i="16"/>
  <c r="N89" i="16"/>
  <c r="M89" i="16"/>
  <c r="L89" i="16"/>
  <c r="K89" i="16"/>
  <c r="J89" i="16"/>
  <c r="G89" i="16"/>
  <c r="F89" i="16"/>
  <c r="E89" i="16"/>
  <c r="D89" i="16"/>
  <c r="C89" i="16"/>
  <c r="B89" i="16"/>
  <c r="R88" i="16"/>
  <c r="H88" i="16"/>
  <c r="R87" i="16"/>
  <c r="H87" i="16"/>
  <c r="R86" i="16"/>
  <c r="H86" i="16"/>
  <c r="R85" i="16"/>
  <c r="H85" i="16"/>
  <c r="R84" i="16"/>
  <c r="H84" i="16"/>
  <c r="R83" i="16"/>
  <c r="H83" i="16"/>
  <c r="R82" i="16"/>
  <c r="R89" i="16" s="1"/>
  <c r="H82" i="16"/>
  <c r="H89" i="16" s="1"/>
  <c r="Q79" i="16"/>
  <c r="P79" i="16"/>
  <c r="O79" i="16"/>
  <c r="H78" i="16"/>
  <c r="N79" i="16"/>
  <c r="H76" i="16"/>
  <c r="J79" i="16"/>
  <c r="B79" i="16"/>
  <c r="D79" i="16"/>
  <c r="G79" i="16"/>
  <c r="E79" i="16"/>
  <c r="M79" i="16"/>
  <c r="L79" i="16"/>
  <c r="K79" i="16"/>
  <c r="F79" i="16"/>
  <c r="C79" i="16"/>
  <c r="O69" i="16"/>
  <c r="N69" i="16"/>
  <c r="M69" i="16"/>
  <c r="L69" i="16"/>
  <c r="K69" i="16"/>
  <c r="J69" i="16"/>
  <c r="G69" i="16"/>
  <c r="F69" i="16"/>
  <c r="E69" i="16"/>
  <c r="D69" i="16"/>
  <c r="C69" i="16"/>
  <c r="B69" i="16"/>
  <c r="R68" i="16"/>
  <c r="H68" i="16"/>
  <c r="H112" i="16" s="1"/>
  <c r="R67" i="16"/>
  <c r="H67" i="16"/>
  <c r="R66" i="16"/>
  <c r="H66" i="16"/>
  <c r="R65" i="16"/>
  <c r="H65" i="16"/>
  <c r="R64" i="16"/>
  <c r="H64" i="16"/>
  <c r="R63" i="16"/>
  <c r="H63" i="16"/>
  <c r="R62" i="16"/>
  <c r="R69" i="16" s="1"/>
  <c r="H62" i="16"/>
  <c r="Q110" i="17"/>
  <c r="P110" i="17"/>
  <c r="N110" i="17"/>
  <c r="M110" i="17"/>
  <c r="L110" i="17"/>
  <c r="K110" i="17"/>
  <c r="J110" i="17"/>
  <c r="I110" i="17"/>
  <c r="G110" i="17"/>
  <c r="F110" i="17"/>
  <c r="E110" i="17"/>
  <c r="D110" i="17"/>
  <c r="C110" i="17"/>
  <c r="B110" i="17"/>
  <c r="H109" i="17"/>
  <c r="R108" i="17"/>
  <c r="H108" i="17"/>
  <c r="R107" i="17"/>
  <c r="H107" i="17"/>
  <c r="R106" i="17"/>
  <c r="H106" i="17"/>
  <c r="H105" i="17"/>
  <c r="R105" i="17" s="1"/>
  <c r="H104" i="17"/>
  <c r="R104" i="17" s="1"/>
  <c r="H103" i="17"/>
  <c r="H110" i="17" s="1"/>
  <c r="Q100" i="17"/>
  <c r="P100" i="17"/>
  <c r="O100" i="17"/>
  <c r="N100" i="17"/>
  <c r="M100" i="17"/>
  <c r="L100" i="17"/>
  <c r="K100" i="17"/>
  <c r="J100" i="17"/>
  <c r="G100" i="17"/>
  <c r="F100" i="17"/>
  <c r="E100" i="17"/>
  <c r="D100" i="17"/>
  <c r="C100" i="17"/>
  <c r="B100" i="17"/>
  <c r="R99" i="17"/>
  <c r="H99" i="17"/>
  <c r="R98" i="17"/>
  <c r="H98" i="17"/>
  <c r="R97" i="17"/>
  <c r="H97" i="17"/>
  <c r="R96" i="17"/>
  <c r="H96" i="17"/>
  <c r="R94" i="17"/>
  <c r="H94" i="17"/>
  <c r="R93" i="17"/>
  <c r="H93" i="17"/>
  <c r="Q90" i="17"/>
  <c r="P90" i="17"/>
  <c r="O90" i="17"/>
  <c r="N90" i="17"/>
  <c r="M90" i="17"/>
  <c r="L90" i="17"/>
  <c r="K90" i="17"/>
  <c r="J90" i="17"/>
  <c r="G90" i="17"/>
  <c r="F90" i="17"/>
  <c r="E90" i="17"/>
  <c r="D90" i="17"/>
  <c r="C90" i="17"/>
  <c r="B90" i="17"/>
  <c r="R89" i="17"/>
  <c r="H89" i="17"/>
  <c r="R88" i="17"/>
  <c r="H88" i="17"/>
  <c r="R87" i="17"/>
  <c r="H87" i="17"/>
  <c r="R86" i="17"/>
  <c r="H86" i="17"/>
  <c r="R85" i="17"/>
  <c r="H85" i="17"/>
  <c r="R84" i="17"/>
  <c r="H84" i="17"/>
  <c r="R83" i="17"/>
  <c r="R90" i="17" s="1"/>
  <c r="H83" i="17"/>
  <c r="H90" i="17" s="1"/>
  <c r="Q80" i="17"/>
  <c r="P80" i="17"/>
  <c r="O80" i="17"/>
  <c r="H79" i="17"/>
  <c r="N78" i="17"/>
  <c r="N80" i="17" s="1"/>
  <c r="M78" i="17"/>
  <c r="L78" i="17"/>
  <c r="K78" i="17"/>
  <c r="J78" i="17"/>
  <c r="G78" i="17"/>
  <c r="F78" i="17"/>
  <c r="E78" i="17"/>
  <c r="D78" i="17"/>
  <c r="C78" i="17"/>
  <c r="B78" i="17"/>
  <c r="M77" i="17"/>
  <c r="L77" i="17"/>
  <c r="K77" i="17"/>
  <c r="J77" i="17"/>
  <c r="G77" i="17"/>
  <c r="F77" i="17"/>
  <c r="E77" i="17"/>
  <c r="D77" i="17"/>
  <c r="C77" i="17"/>
  <c r="R77" i="17" s="1"/>
  <c r="B77" i="17"/>
  <c r="H77" i="17" s="1"/>
  <c r="M76" i="17"/>
  <c r="L76" i="17"/>
  <c r="K76" i="17"/>
  <c r="J76" i="17"/>
  <c r="J80" i="17" s="1"/>
  <c r="G76" i="17"/>
  <c r="F76" i="17"/>
  <c r="E76" i="17"/>
  <c r="C76" i="17"/>
  <c r="B76" i="17"/>
  <c r="B80" i="17" s="1"/>
  <c r="M75" i="17"/>
  <c r="L75" i="17"/>
  <c r="K75" i="17"/>
  <c r="G75" i="17"/>
  <c r="F75" i="17"/>
  <c r="E75" i="17"/>
  <c r="D75" i="17"/>
  <c r="D80" i="17" s="1"/>
  <c r="C75" i="17"/>
  <c r="M74" i="17"/>
  <c r="L74" i="17"/>
  <c r="K74" i="17"/>
  <c r="G74" i="17"/>
  <c r="G80" i="17" s="1"/>
  <c r="F74" i="17"/>
  <c r="E74" i="17"/>
  <c r="E80" i="17" s="1"/>
  <c r="C74" i="17"/>
  <c r="M73" i="17"/>
  <c r="M80" i="17" s="1"/>
  <c r="L73" i="17"/>
  <c r="L80" i="17" s="1"/>
  <c r="K73" i="17"/>
  <c r="K80" i="17" s="1"/>
  <c r="G73" i="17"/>
  <c r="F73" i="17"/>
  <c r="F80" i="17" s="1"/>
  <c r="E73" i="17"/>
  <c r="C73" i="17"/>
  <c r="C80" i="17" s="1"/>
  <c r="O70" i="17"/>
  <c r="N70" i="17"/>
  <c r="M70" i="17"/>
  <c r="L70" i="17"/>
  <c r="K70" i="17"/>
  <c r="J70" i="17"/>
  <c r="G70" i="17"/>
  <c r="F70" i="17"/>
  <c r="E70" i="17"/>
  <c r="D70" i="17"/>
  <c r="C70" i="17"/>
  <c r="B70" i="17"/>
  <c r="R69" i="17"/>
  <c r="H69" i="17"/>
  <c r="H113" i="17" s="1"/>
  <c r="R68" i="17"/>
  <c r="H68" i="17"/>
  <c r="R67" i="17"/>
  <c r="H67" i="17"/>
  <c r="F113" i="17" s="1"/>
  <c r="R66" i="17"/>
  <c r="H66" i="17"/>
  <c r="R65" i="17"/>
  <c r="H65" i="17"/>
  <c r="R64" i="17"/>
  <c r="H64" i="17"/>
  <c r="R63" i="17"/>
  <c r="R70" i="17" s="1"/>
  <c r="H63" i="17"/>
  <c r="G292" i="19" l="1"/>
  <c r="G173" i="19"/>
  <c r="H109" i="16"/>
  <c r="H99" i="16"/>
  <c r="E174" i="21"/>
  <c r="G174" i="21" s="1"/>
  <c r="D292" i="19"/>
  <c r="H279" i="19"/>
  <c r="D173" i="19"/>
  <c r="H160" i="19"/>
  <c r="R189" i="17"/>
  <c r="H195" i="17"/>
  <c r="R193" i="17"/>
  <c r="D170" i="17"/>
  <c r="B170" i="17"/>
  <c r="H157" i="17"/>
  <c r="I170" i="17" s="1"/>
  <c r="H137" i="20"/>
  <c r="I170" i="20" s="1"/>
  <c r="O170" i="20" s="1"/>
  <c r="E172" i="20" s="1"/>
  <c r="G172" i="20" s="1"/>
  <c r="B170" i="20"/>
  <c r="H255" i="21"/>
  <c r="I288" i="21" s="1"/>
  <c r="O288" i="21" s="1"/>
  <c r="N288" i="21"/>
  <c r="D288" i="21"/>
  <c r="O230" i="21"/>
  <c r="E232" i="21" s="1"/>
  <c r="G232" i="21" s="1"/>
  <c r="I287" i="16"/>
  <c r="R269" i="16"/>
  <c r="D287" i="16"/>
  <c r="R274" i="16"/>
  <c r="N287" i="16" s="1"/>
  <c r="I228" i="16"/>
  <c r="R210" i="16"/>
  <c r="D228" i="16"/>
  <c r="R215" i="16"/>
  <c r="N228" i="16" s="1"/>
  <c r="I171" i="16"/>
  <c r="R153" i="16"/>
  <c r="D171" i="16"/>
  <c r="R158" i="16"/>
  <c r="N171" i="16" s="1"/>
  <c r="R279" i="19"/>
  <c r="R255" i="19"/>
  <c r="H259" i="19"/>
  <c r="C292" i="19"/>
  <c r="R254" i="19"/>
  <c r="B292" i="19"/>
  <c r="R160" i="19"/>
  <c r="R136" i="19"/>
  <c r="H140" i="19"/>
  <c r="C173" i="19"/>
  <c r="R135" i="19"/>
  <c r="R140" i="19" s="1"/>
  <c r="N173" i="19" s="1"/>
  <c r="B173" i="19"/>
  <c r="H100" i="17"/>
  <c r="R99" i="16"/>
  <c r="R100" i="17"/>
  <c r="R102" i="16"/>
  <c r="R109" i="16" s="1"/>
  <c r="F112" i="16"/>
  <c r="R76" i="16"/>
  <c r="H69" i="16"/>
  <c r="H72" i="16"/>
  <c r="B112" i="16" s="1"/>
  <c r="R72" i="16"/>
  <c r="H73" i="16"/>
  <c r="C112" i="16" s="1"/>
  <c r="H74" i="16"/>
  <c r="D112" i="16" s="1"/>
  <c r="H75" i="16"/>
  <c r="E112" i="16" s="1"/>
  <c r="H77" i="16"/>
  <c r="R77" i="16" s="1"/>
  <c r="R103" i="17"/>
  <c r="R110" i="17" s="1"/>
  <c r="R75" i="17"/>
  <c r="H70" i="17"/>
  <c r="H73" i="17"/>
  <c r="R73" i="17"/>
  <c r="H74" i="17"/>
  <c r="C113" i="17" s="1"/>
  <c r="H75" i="17"/>
  <c r="D113" i="17" s="1"/>
  <c r="H76" i="17"/>
  <c r="R76" i="17" s="1"/>
  <c r="H78" i="17"/>
  <c r="G113" i="17" s="1"/>
  <c r="Q110" i="19"/>
  <c r="P110" i="19"/>
  <c r="N110" i="19"/>
  <c r="M110" i="19"/>
  <c r="L110" i="19"/>
  <c r="K110" i="19"/>
  <c r="J110" i="19"/>
  <c r="I110" i="19"/>
  <c r="G110" i="19"/>
  <c r="F110" i="19"/>
  <c r="E110" i="19"/>
  <c r="D110" i="19"/>
  <c r="C110" i="19"/>
  <c r="B110" i="19"/>
  <c r="H109" i="19"/>
  <c r="H108" i="19"/>
  <c r="R108" i="19" s="1"/>
  <c r="H107" i="19"/>
  <c r="R107" i="19" s="1"/>
  <c r="H106" i="19"/>
  <c r="R106" i="19" s="1"/>
  <c r="H105" i="19"/>
  <c r="R105" i="19" s="1"/>
  <c r="H104" i="19"/>
  <c r="R104" i="19" s="1"/>
  <c r="H103" i="19"/>
  <c r="H110" i="19" s="1"/>
  <c r="Q100" i="19"/>
  <c r="P100" i="19"/>
  <c r="O100" i="19"/>
  <c r="N100" i="19"/>
  <c r="M100" i="19"/>
  <c r="L100" i="19"/>
  <c r="K100" i="19"/>
  <c r="J100" i="19"/>
  <c r="G100" i="19"/>
  <c r="F100" i="19"/>
  <c r="E100" i="19"/>
  <c r="D100" i="19"/>
  <c r="C100" i="19"/>
  <c r="B100" i="19"/>
  <c r="H99" i="19"/>
  <c r="R99" i="19" s="1"/>
  <c r="H98" i="19"/>
  <c r="R98" i="19" s="1"/>
  <c r="H97" i="19"/>
  <c r="R97" i="19" s="1"/>
  <c r="H96" i="19"/>
  <c r="R96" i="19" s="1"/>
  <c r="H95" i="19"/>
  <c r="R95" i="19" s="1"/>
  <c r="H94" i="19"/>
  <c r="R94" i="19" s="1"/>
  <c r="H93" i="19"/>
  <c r="H100" i="19" s="1"/>
  <c r="Q90" i="19"/>
  <c r="P90" i="19"/>
  <c r="O90" i="19"/>
  <c r="N90" i="19"/>
  <c r="M90" i="19"/>
  <c r="L90" i="19"/>
  <c r="K90" i="19"/>
  <c r="J90" i="19"/>
  <c r="G90" i="19"/>
  <c r="F90" i="19"/>
  <c r="E90" i="19"/>
  <c r="D90" i="19"/>
  <c r="C90" i="19"/>
  <c r="B90" i="19"/>
  <c r="R89" i="19"/>
  <c r="H89" i="19"/>
  <c r="R88" i="19"/>
  <c r="H88" i="19"/>
  <c r="R87" i="19"/>
  <c r="H87" i="19"/>
  <c r="R86" i="19"/>
  <c r="H86" i="19"/>
  <c r="R85" i="19"/>
  <c r="H85" i="19"/>
  <c r="R84" i="19"/>
  <c r="H84" i="19"/>
  <c r="R83" i="19"/>
  <c r="R90" i="19" s="1"/>
  <c r="H83" i="19"/>
  <c r="Q80" i="19"/>
  <c r="P80" i="19"/>
  <c r="O80" i="19"/>
  <c r="H79" i="19"/>
  <c r="N78" i="19"/>
  <c r="N80" i="19" s="1"/>
  <c r="M78" i="19"/>
  <c r="L78" i="19"/>
  <c r="K78" i="19"/>
  <c r="J78" i="19"/>
  <c r="G78" i="19"/>
  <c r="F78" i="19"/>
  <c r="E78" i="19"/>
  <c r="D78" i="19"/>
  <c r="C78" i="19"/>
  <c r="B78" i="19"/>
  <c r="M77" i="19"/>
  <c r="L77" i="19"/>
  <c r="K77" i="19"/>
  <c r="J77" i="19"/>
  <c r="G77" i="19"/>
  <c r="F77" i="19"/>
  <c r="E77" i="19"/>
  <c r="D77" i="19"/>
  <c r="C77" i="19"/>
  <c r="B77" i="19"/>
  <c r="H77" i="19" s="1"/>
  <c r="M76" i="19"/>
  <c r="L76" i="19"/>
  <c r="K76" i="19"/>
  <c r="J76" i="19"/>
  <c r="J80" i="19" s="1"/>
  <c r="G76" i="19"/>
  <c r="F76" i="19"/>
  <c r="E76" i="19"/>
  <c r="C76" i="19"/>
  <c r="B76" i="19"/>
  <c r="B80" i="19" s="1"/>
  <c r="M75" i="19"/>
  <c r="L75" i="19"/>
  <c r="K75" i="19"/>
  <c r="G75" i="19"/>
  <c r="F75" i="19"/>
  <c r="E75" i="19"/>
  <c r="D75" i="19"/>
  <c r="D80" i="19" s="1"/>
  <c r="C75" i="19"/>
  <c r="M74" i="19"/>
  <c r="L74" i="19"/>
  <c r="K74" i="19"/>
  <c r="G74" i="19"/>
  <c r="F74" i="19"/>
  <c r="E74" i="19"/>
  <c r="C74" i="19"/>
  <c r="M73" i="19"/>
  <c r="M80" i="19" s="1"/>
  <c r="L73" i="19"/>
  <c r="L80" i="19" s="1"/>
  <c r="K73" i="19"/>
  <c r="G73" i="19"/>
  <c r="G80" i="19" s="1"/>
  <c r="F73" i="19"/>
  <c r="F80" i="19" s="1"/>
  <c r="E73" i="19"/>
  <c r="E80" i="19" s="1"/>
  <c r="C73" i="19"/>
  <c r="C80" i="19" s="1"/>
  <c r="O70" i="19"/>
  <c r="N70" i="19"/>
  <c r="M70" i="19"/>
  <c r="L70" i="19"/>
  <c r="K70" i="19"/>
  <c r="J70" i="19"/>
  <c r="G70" i="19"/>
  <c r="F70" i="19"/>
  <c r="E70" i="19"/>
  <c r="D70" i="19"/>
  <c r="C70" i="19"/>
  <c r="B70" i="19"/>
  <c r="R69" i="19"/>
  <c r="H69" i="19"/>
  <c r="H113" i="19" s="1"/>
  <c r="R68" i="19"/>
  <c r="H68" i="19"/>
  <c r="R67" i="19"/>
  <c r="H67" i="19"/>
  <c r="F113" i="19" s="1"/>
  <c r="R66" i="19"/>
  <c r="H66" i="19"/>
  <c r="R65" i="19"/>
  <c r="H65" i="19"/>
  <c r="R64" i="19"/>
  <c r="H64" i="19"/>
  <c r="R63" i="19"/>
  <c r="R70" i="19" s="1"/>
  <c r="H63" i="19"/>
  <c r="R93" i="19" l="1"/>
  <c r="K80" i="19"/>
  <c r="R103" i="19"/>
  <c r="R259" i="19"/>
  <c r="N292" i="19" s="1"/>
  <c r="I292" i="19"/>
  <c r="I173" i="19"/>
  <c r="O173" i="19" s="1"/>
  <c r="E175" i="19" s="1"/>
  <c r="G175" i="19" s="1"/>
  <c r="N170" i="17"/>
  <c r="O170" i="17" s="1"/>
  <c r="E290" i="21"/>
  <c r="G290" i="21" s="1"/>
  <c r="O287" i="16"/>
  <c r="E289" i="16" s="1"/>
  <c r="G289" i="16" s="1"/>
  <c r="O228" i="16"/>
  <c r="E230" i="16" s="1"/>
  <c r="G230" i="16" s="1"/>
  <c r="O171" i="16"/>
  <c r="E173" i="16" s="1"/>
  <c r="G173" i="16" s="1"/>
  <c r="R100" i="19"/>
  <c r="R75" i="16"/>
  <c r="R74" i="16"/>
  <c r="R73" i="16"/>
  <c r="H79" i="16"/>
  <c r="I112" i="16" s="1"/>
  <c r="G112" i="16"/>
  <c r="I113" i="17"/>
  <c r="R74" i="17"/>
  <c r="R80" i="17" s="1"/>
  <c r="N113" i="17" s="1"/>
  <c r="E113" i="17"/>
  <c r="H80" i="17"/>
  <c r="R78" i="17"/>
  <c r="B113" i="17"/>
  <c r="H90" i="19"/>
  <c r="R110" i="19"/>
  <c r="H70" i="19"/>
  <c r="H73" i="19"/>
  <c r="R73" i="19"/>
  <c r="R77" i="19"/>
  <c r="H74" i="19"/>
  <c r="C113" i="19" s="1"/>
  <c r="H75" i="19"/>
  <c r="D113" i="19" s="1"/>
  <c r="H76" i="19"/>
  <c r="E113" i="19" s="1"/>
  <c r="H78" i="19"/>
  <c r="G113" i="19" s="1"/>
  <c r="C40" i="16"/>
  <c r="D40" i="16"/>
  <c r="E40" i="16"/>
  <c r="F40" i="16"/>
  <c r="G40" i="16"/>
  <c r="B40" i="16"/>
  <c r="B30" i="16"/>
  <c r="C10" i="16"/>
  <c r="D10" i="16"/>
  <c r="E10" i="16"/>
  <c r="F10" i="16"/>
  <c r="G10" i="16"/>
  <c r="B10" i="16"/>
  <c r="C40" i="20"/>
  <c r="D40" i="20"/>
  <c r="E40" i="20"/>
  <c r="F40" i="20"/>
  <c r="G40" i="20"/>
  <c r="B40" i="20"/>
  <c r="C10" i="21"/>
  <c r="D10" i="21"/>
  <c r="E10" i="21"/>
  <c r="F10" i="21"/>
  <c r="G10" i="21"/>
  <c r="B10" i="21"/>
  <c r="C44" i="14"/>
  <c r="R75" i="19" l="1"/>
  <c r="R79" i="16"/>
  <c r="N112" i="16" s="1"/>
  <c r="O292" i="19"/>
  <c r="E294" i="19" s="1"/>
  <c r="G294" i="19" s="1"/>
  <c r="O112" i="16"/>
  <c r="E114" i="16" s="1"/>
  <c r="G114" i="16" s="1"/>
  <c r="O113" i="17"/>
  <c r="R76" i="19"/>
  <c r="H80" i="19"/>
  <c r="I113" i="19" s="1"/>
  <c r="R74" i="19"/>
  <c r="R78" i="19"/>
  <c r="R80" i="19" s="1"/>
  <c r="N113" i="19" s="1"/>
  <c r="B113" i="19"/>
  <c r="O113" i="19" l="1"/>
  <c r="E115" i="19" s="1"/>
  <c r="G115" i="19" s="1"/>
  <c r="Q110" i="21" l="1"/>
  <c r="P110" i="21"/>
  <c r="N110" i="21"/>
  <c r="M110" i="21"/>
  <c r="L110" i="21"/>
  <c r="K110" i="21"/>
  <c r="J110" i="21"/>
  <c r="I110" i="21"/>
  <c r="G110" i="21"/>
  <c r="F110" i="21"/>
  <c r="E110" i="21"/>
  <c r="D110" i="21"/>
  <c r="C110" i="21"/>
  <c r="B110" i="21"/>
  <c r="H109" i="21"/>
  <c r="H108" i="21"/>
  <c r="H107" i="21"/>
  <c r="H106" i="21"/>
  <c r="H105" i="21"/>
  <c r="H104" i="21"/>
  <c r="H103" i="21"/>
  <c r="Q100" i="21"/>
  <c r="P100" i="21"/>
  <c r="O100" i="21"/>
  <c r="N100" i="21"/>
  <c r="M100" i="21"/>
  <c r="L100" i="21"/>
  <c r="K100" i="21"/>
  <c r="J100" i="21"/>
  <c r="G100" i="21"/>
  <c r="F100" i="21"/>
  <c r="E100" i="21"/>
  <c r="D100" i="21"/>
  <c r="C100" i="21"/>
  <c r="B100" i="21"/>
  <c r="H99" i="21"/>
  <c r="H98" i="21"/>
  <c r="H97" i="21"/>
  <c r="H96" i="21"/>
  <c r="H95" i="21"/>
  <c r="H94" i="21"/>
  <c r="H93" i="21"/>
  <c r="Q90" i="21"/>
  <c r="P90" i="21"/>
  <c r="O90" i="21"/>
  <c r="N90" i="21"/>
  <c r="M90" i="21"/>
  <c r="L90" i="21"/>
  <c r="K90" i="21"/>
  <c r="J90" i="21"/>
  <c r="G90" i="21"/>
  <c r="F90" i="21"/>
  <c r="E90" i="21"/>
  <c r="D90" i="21"/>
  <c r="C90" i="21"/>
  <c r="B90" i="21"/>
  <c r="H89" i="21"/>
  <c r="H88" i="21"/>
  <c r="H87" i="21"/>
  <c r="H86" i="21"/>
  <c r="H85" i="21"/>
  <c r="H84" i="21"/>
  <c r="H83" i="21"/>
  <c r="H90" i="21" s="1"/>
  <c r="Q80" i="21"/>
  <c r="P80" i="21"/>
  <c r="O80" i="21"/>
  <c r="H79" i="21"/>
  <c r="N80" i="21"/>
  <c r="H77" i="21"/>
  <c r="J80" i="21"/>
  <c r="D80" i="21"/>
  <c r="G80" i="21"/>
  <c r="E80" i="21"/>
  <c r="M80" i="21"/>
  <c r="L80" i="21"/>
  <c r="K80" i="21"/>
  <c r="F80" i="21"/>
  <c r="C80" i="21"/>
  <c r="O70" i="21"/>
  <c r="N70" i="21"/>
  <c r="M70" i="21"/>
  <c r="L70" i="21"/>
  <c r="K70" i="21"/>
  <c r="J70" i="21"/>
  <c r="G70" i="21"/>
  <c r="F70" i="21"/>
  <c r="E70" i="21"/>
  <c r="D70" i="21"/>
  <c r="C70" i="21"/>
  <c r="B70" i="21"/>
  <c r="H69" i="21"/>
  <c r="H113" i="21" s="1"/>
  <c r="H68" i="21"/>
  <c r="H67" i="21"/>
  <c r="H66" i="21"/>
  <c r="H65" i="21"/>
  <c r="H64" i="21"/>
  <c r="H63" i="21"/>
  <c r="H62" i="20"/>
  <c r="H63" i="20"/>
  <c r="H64" i="20"/>
  <c r="H65" i="20"/>
  <c r="H66" i="20"/>
  <c r="H67" i="20"/>
  <c r="H68" i="20"/>
  <c r="B69" i="20"/>
  <c r="C69" i="20"/>
  <c r="D69" i="20"/>
  <c r="E69" i="20"/>
  <c r="F69" i="20"/>
  <c r="G69" i="20"/>
  <c r="J69" i="20"/>
  <c r="K69" i="20"/>
  <c r="L69" i="20"/>
  <c r="M69" i="20"/>
  <c r="N69" i="20"/>
  <c r="O69" i="20"/>
  <c r="H72" i="20"/>
  <c r="H79" i="20" s="1"/>
  <c r="R72" i="20"/>
  <c r="H73" i="20"/>
  <c r="H74" i="20"/>
  <c r="H75" i="20"/>
  <c r="H76" i="20"/>
  <c r="H77" i="20"/>
  <c r="H78" i="20"/>
  <c r="B79" i="20"/>
  <c r="C79" i="20"/>
  <c r="D79" i="20"/>
  <c r="E79" i="20"/>
  <c r="F79" i="20"/>
  <c r="G79" i="20"/>
  <c r="J79" i="20"/>
  <c r="K79" i="20"/>
  <c r="L79" i="20"/>
  <c r="M79" i="20"/>
  <c r="N79" i="20"/>
  <c r="O79" i="20"/>
  <c r="P79" i="20"/>
  <c r="Q79" i="20"/>
  <c r="H82" i="20"/>
  <c r="R82" i="20"/>
  <c r="H83" i="20"/>
  <c r="H84" i="20"/>
  <c r="H85" i="20"/>
  <c r="H86" i="20"/>
  <c r="H87" i="20"/>
  <c r="H88" i="20"/>
  <c r="B89" i="20"/>
  <c r="C89" i="20"/>
  <c r="D89" i="20"/>
  <c r="E89" i="20"/>
  <c r="F89" i="20"/>
  <c r="G89" i="20"/>
  <c r="H89" i="20"/>
  <c r="J89" i="20"/>
  <c r="K89" i="20"/>
  <c r="L89" i="20"/>
  <c r="M89" i="20"/>
  <c r="N89" i="20"/>
  <c r="O89" i="20"/>
  <c r="P89" i="20"/>
  <c r="Q89" i="20"/>
  <c r="H92" i="20"/>
  <c r="H93" i="20"/>
  <c r="H94" i="20"/>
  <c r="H95" i="20"/>
  <c r="H96" i="20"/>
  <c r="H97" i="20"/>
  <c r="H98" i="20"/>
  <c r="C99" i="20"/>
  <c r="D99" i="20"/>
  <c r="E99" i="20"/>
  <c r="F99" i="20"/>
  <c r="G99" i="20"/>
  <c r="H99" i="20"/>
  <c r="J99" i="20"/>
  <c r="K99" i="20"/>
  <c r="L99" i="20"/>
  <c r="M99" i="20"/>
  <c r="N99" i="20"/>
  <c r="O99" i="20"/>
  <c r="P99" i="20"/>
  <c r="Q99" i="20"/>
  <c r="H102" i="20"/>
  <c r="H103" i="20"/>
  <c r="H104" i="20"/>
  <c r="H105" i="20"/>
  <c r="H106" i="20"/>
  <c r="H107" i="20"/>
  <c r="H108" i="20"/>
  <c r="C109" i="20"/>
  <c r="D109" i="20"/>
  <c r="E109" i="20"/>
  <c r="F109" i="20"/>
  <c r="G109" i="20"/>
  <c r="H109" i="20"/>
  <c r="I109" i="20"/>
  <c r="P109" i="20"/>
  <c r="Q109" i="20"/>
  <c r="B112" i="20"/>
  <c r="C112" i="20"/>
  <c r="D112" i="20"/>
  <c r="E112" i="20"/>
  <c r="F112" i="20"/>
  <c r="G112" i="20"/>
  <c r="H112" i="20"/>
  <c r="Q50" i="23"/>
  <c r="P50" i="23"/>
  <c r="N50" i="23"/>
  <c r="M50" i="23"/>
  <c r="L50" i="23"/>
  <c r="K50" i="23"/>
  <c r="J50" i="23"/>
  <c r="I50" i="23"/>
  <c r="G50" i="23"/>
  <c r="F50" i="23"/>
  <c r="E50" i="23"/>
  <c r="D50" i="23"/>
  <c r="C50" i="23"/>
  <c r="B50" i="23"/>
  <c r="H49" i="23"/>
  <c r="H48" i="23"/>
  <c r="H47" i="23"/>
  <c r="H46" i="23"/>
  <c r="H45" i="23"/>
  <c r="H44" i="23"/>
  <c r="H43" i="23"/>
  <c r="Q40" i="23"/>
  <c r="P40" i="23"/>
  <c r="O40" i="23"/>
  <c r="N40" i="23"/>
  <c r="M40" i="23"/>
  <c r="L40" i="23"/>
  <c r="K40" i="23"/>
  <c r="J40" i="23"/>
  <c r="G40" i="23"/>
  <c r="F40" i="23"/>
  <c r="E40" i="23"/>
  <c r="D40" i="23"/>
  <c r="C40" i="23"/>
  <c r="B40" i="23"/>
  <c r="R39" i="23"/>
  <c r="H39" i="23"/>
  <c r="R38" i="23"/>
  <c r="H38" i="23"/>
  <c r="R37" i="23"/>
  <c r="H37" i="23"/>
  <c r="R36" i="23"/>
  <c r="H36" i="23"/>
  <c r="R35" i="23"/>
  <c r="H35" i="23"/>
  <c r="R34" i="23"/>
  <c r="H34" i="23"/>
  <c r="R33" i="23"/>
  <c r="R40" i="23" s="1"/>
  <c r="H33" i="23"/>
  <c r="H40" i="23" s="1"/>
  <c r="Q30" i="23"/>
  <c r="P30" i="23"/>
  <c r="O30" i="23"/>
  <c r="N30" i="23"/>
  <c r="M30" i="23"/>
  <c r="L30" i="23"/>
  <c r="K30" i="23"/>
  <c r="J30" i="23"/>
  <c r="G30" i="23"/>
  <c r="F30" i="23"/>
  <c r="E30" i="23"/>
  <c r="D30" i="23"/>
  <c r="C30" i="23"/>
  <c r="B30" i="23"/>
  <c r="R29" i="23"/>
  <c r="H29" i="23"/>
  <c r="R28" i="23"/>
  <c r="H28" i="23"/>
  <c r="R27" i="23"/>
  <c r="H27" i="23"/>
  <c r="R26" i="23"/>
  <c r="H26" i="23"/>
  <c r="R25" i="23"/>
  <c r="H25" i="23"/>
  <c r="R24" i="23"/>
  <c r="H24" i="23"/>
  <c r="R23" i="23"/>
  <c r="R30" i="23" s="1"/>
  <c r="H23" i="23"/>
  <c r="H30" i="23" s="1"/>
  <c r="Q20" i="23"/>
  <c r="P20" i="23"/>
  <c r="O20" i="23"/>
  <c r="H19" i="23"/>
  <c r="N20" i="23"/>
  <c r="R17" i="23"/>
  <c r="H17" i="23"/>
  <c r="J20" i="23"/>
  <c r="B20" i="23"/>
  <c r="D20" i="23"/>
  <c r="G20" i="23"/>
  <c r="E20" i="23"/>
  <c r="M20" i="23"/>
  <c r="L20" i="23"/>
  <c r="K20" i="23"/>
  <c r="F20" i="23"/>
  <c r="C20" i="23"/>
  <c r="O10" i="23"/>
  <c r="N10" i="23"/>
  <c r="M10" i="23"/>
  <c r="L10" i="23"/>
  <c r="K10" i="23"/>
  <c r="J10" i="23"/>
  <c r="G10" i="23"/>
  <c r="F10" i="23"/>
  <c r="E10" i="23"/>
  <c r="D10" i="23"/>
  <c r="C10" i="23"/>
  <c r="B10" i="23"/>
  <c r="R9" i="23"/>
  <c r="H9" i="23"/>
  <c r="H53" i="23" s="1"/>
  <c r="R8" i="23"/>
  <c r="H8" i="23"/>
  <c r="R7" i="23"/>
  <c r="H7" i="23"/>
  <c r="F53" i="23" s="1"/>
  <c r="R6" i="23"/>
  <c r="H6" i="23"/>
  <c r="R5" i="23"/>
  <c r="H5" i="23"/>
  <c r="R4" i="23"/>
  <c r="H4" i="23"/>
  <c r="R3" i="23"/>
  <c r="R10" i="23" s="1"/>
  <c r="H3" i="23"/>
  <c r="Q284" i="14"/>
  <c r="P284" i="14"/>
  <c r="O284" i="14"/>
  <c r="N284" i="14"/>
  <c r="M284" i="14"/>
  <c r="L284" i="14"/>
  <c r="K284" i="14"/>
  <c r="J284" i="14"/>
  <c r="G284" i="14"/>
  <c r="F284" i="14"/>
  <c r="E284" i="14"/>
  <c r="D284" i="14"/>
  <c r="C284" i="14"/>
  <c r="B284" i="14"/>
  <c r="H283" i="14"/>
  <c r="H282" i="14"/>
  <c r="H281" i="14"/>
  <c r="H280" i="14"/>
  <c r="H279" i="14"/>
  <c r="H278" i="14"/>
  <c r="H277" i="14"/>
  <c r="Q274" i="14"/>
  <c r="P274" i="14"/>
  <c r="O274" i="14"/>
  <c r="N274" i="14"/>
  <c r="M274" i="14"/>
  <c r="L274" i="14"/>
  <c r="K274" i="14"/>
  <c r="J274" i="14"/>
  <c r="G274" i="14"/>
  <c r="F274" i="14"/>
  <c r="E274" i="14"/>
  <c r="D274" i="14"/>
  <c r="C274" i="14"/>
  <c r="B274" i="14"/>
  <c r="H273" i="14"/>
  <c r="H272" i="14"/>
  <c r="R272" i="14" s="1"/>
  <c r="R271" i="14"/>
  <c r="H271" i="14"/>
  <c r="R270" i="14"/>
  <c r="H270" i="14"/>
  <c r="R269" i="14"/>
  <c r="H269" i="14"/>
  <c r="H268" i="14"/>
  <c r="R268" i="14" s="1"/>
  <c r="H267" i="14"/>
  <c r="Q264" i="14"/>
  <c r="P264" i="14"/>
  <c r="O264" i="14"/>
  <c r="N264" i="14"/>
  <c r="M264" i="14"/>
  <c r="L264" i="14"/>
  <c r="K264" i="14"/>
  <c r="G264" i="14"/>
  <c r="F264" i="14"/>
  <c r="E264" i="14"/>
  <c r="D264" i="14"/>
  <c r="C264" i="14"/>
  <c r="B264" i="14"/>
  <c r="H263" i="14"/>
  <c r="H262" i="14"/>
  <c r="H261" i="14"/>
  <c r="H260" i="14"/>
  <c r="H259" i="14"/>
  <c r="H258" i="14"/>
  <c r="R257" i="14"/>
  <c r="R264" i="14" s="1"/>
  <c r="H257" i="14"/>
  <c r="Q254" i="14"/>
  <c r="P254" i="14"/>
  <c r="O254" i="14"/>
  <c r="G254" i="14"/>
  <c r="H253" i="14"/>
  <c r="N254" i="14"/>
  <c r="H251" i="14"/>
  <c r="H249" i="14"/>
  <c r="M254" i="14"/>
  <c r="L254" i="14"/>
  <c r="K254" i="14"/>
  <c r="J254" i="14"/>
  <c r="F254" i="14"/>
  <c r="E254" i="14"/>
  <c r="D254" i="14"/>
  <c r="C254" i="14"/>
  <c r="H247" i="14"/>
  <c r="O244" i="14"/>
  <c r="N244" i="14"/>
  <c r="M244" i="14"/>
  <c r="L244" i="14"/>
  <c r="K244" i="14"/>
  <c r="J244" i="14"/>
  <c r="R243" i="14"/>
  <c r="H243" i="14"/>
  <c r="R242" i="14"/>
  <c r="H242" i="14"/>
  <c r="R241" i="14"/>
  <c r="H241" i="14"/>
  <c r="R240" i="14"/>
  <c r="H240" i="14"/>
  <c r="R239" i="14"/>
  <c r="H239" i="14"/>
  <c r="R238" i="14"/>
  <c r="H238" i="14"/>
  <c r="R237" i="14"/>
  <c r="R244" i="14" s="1"/>
  <c r="H237" i="14"/>
  <c r="G284" i="13"/>
  <c r="F284" i="13"/>
  <c r="E284" i="13"/>
  <c r="D284" i="13"/>
  <c r="C284" i="13"/>
  <c r="B284" i="13"/>
  <c r="H283" i="13"/>
  <c r="H282" i="13"/>
  <c r="H281" i="13"/>
  <c r="H280" i="13"/>
  <c r="H279" i="13"/>
  <c r="H278" i="13"/>
  <c r="H277" i="13"/>
  <c r="Q274" i="13"/>
  <c r="P274" i="13"/>
  <c r="N274" i="13"/>
  <c r="L274" i="13"/>
  <c r="K274" i="13"/>
  <c r="G274" i="13"/>
  <c r="F274" i="13"/>
  <c r="E274" i="13"/>
  <c r="D274" i="13"/>
  <c r="C274" i="13"/>
  <c r="H273" i="13"/>
  <c r="H272" i="13"/>
  <c r="H271" i="13"/>
  <c r="H270" i="13"/>
  <c r="H269" i="13"/>
  <c r="H268" i="13"/>
  <c r="H267" i="13"/>
  <c r="Q264" i="13"/>
  <c r="P264" i="13"/>
  <c r="O264" i="13"/>
  <c r="N264" i="13"/>
  <c r="M264" i="13"/>
  <c r="L264" i="13"/>
  <c r="G264" i="13"/>
  <c r="F264" i="13"/>
  <c r="E264" i="13"/>
  <c r="D264" i="13"/>
  <c r="C264" i="13"/>
  <c r="B264" i="13"/>
  <c r="R263" i="13"/>
  <c r="H263" i="13"/>
  <c r="R262" i="13"/>
  <c r="H262" i="13"/>
  <c r="R261" i="13"/>
  <c r="H261" i="13"/>
  <c r="R260" i="13"/>
  <c r="H260" i="13"/>
  <c r="R259" i="13"/>
  <c r="H259" i="13"/>
  <c r="R258" i="13"/>
  <c r="H258" i="13"/>
  <c r="R257" i="13"/>
  <c r="R264" i="13" s="1"/>
  <c r="H257" i="13"/>
  <c r="H264" i="13" s="1"/>
  <c r="Q254" i="13"/>
  <c r="P254" i="13"/>
  <c r="O254" i="13"/>
  <c r="D254" i="13"/>
  <c r="H253" i="13"/>
  <c r="N254" i="13"/>
  <c r="O244" i="13"/>
  <c r="N244" i="13"/>
  <c r="M244" i="13"/>
  <c r="L244" i="13"/>
  <c r="K244" i="13"/>
  <c r="J244" i="13"/>
  <c r="G244" i="13"/>
  <c r="F244" i="13"/>
  <c r="E244" i="13"/>
  <c r="D244" i="13"/>
  <c r="C244" i="13"/>
  <c r="R243" i="13"/>
  <c r="H243" i="13"/>
  <c r="R242" i="13"/>
  <c r="H242" i="13"/>
  <c r="R241" i="13"/>
  <c r="H241" i="13"/>
  <c r="R240" i="13"/>
  <c r="H240" i="13"/>
  <c r="R239" i="13"/>
  <c r="H239" i="13"/>
  <c r="R238" i="13"/>
  <c r="H238" i="13"/>
  <c r="H244" i="13" s="1"/>
  <c r="R237" i="13"/>
  <c r="R244" i="13" s="1"/>
  <c r="Q225" i="13"/>
  <c r="P225" i="13"/>
  <c r="N225" i="13"/>
  <c r="M225" i="13"/>
  <c r="L225" i="13"/>
  <c r="K225" i="13"/>
  <c r="J225" i="13"/>
  <c r="I225" i="13"/>
  <c r="H224" i="13"/>
  <c r="H223" i="13"/>
  <c r="H222" i="13"/>
  <c r="H221" i="13"/>
  <c r="H220" i="13"/>
  <c r="H219" i="13"/>
  <c r="Q215" i="13"/>
  <c r="P215" i="13"/>
  <c r="O215" i="13"/>
  <c r="N215" i="13"/>
  <c r="M215" i="13"/>
  <c r="L215" i="13"/>
  <c r="K215" i="13"/>
  <c r="J215" i="13"/>
  <c r="G215" i="13"/>
  <c r="F215" i="13"/>
  <c r="E215" i="13"/>
  <c r="D215" i="13"/>
  <c r="C215" i="13"/>
  <c r="B215" i="13"/>
  <c r="H214" i="13"/>
  <c r="H213" i="13"/>
  <c r="H212" i="13"/>
  <c r="H211" i="13"/>
  <c r="H210" i="13"/>
  <c r="H209" i="13"/>
  <c r="H208" i="13"/>
  <c r="Q205" i="13"/>
  <c r="P205" i="13"/>
  <c r="O205" i="13"/>
  <c r="N205" i="13"/>
  <c r="M205" i="13"/>
  <c r="L205" i="13"/>
  <c r="K205" i="13"/>
  <c r="J205" i="13"/>
  <c r="G205" i="13"/>
  <c r="F205" i="13"/>
  <c r="E205" i="13"/>
  <c r="D205" i="13"/>
  <c r="C205" i="13"/>
  <c r="B205" i="13"/>
  <c r="H204" i="13"/>
  <c r="H203" i="13"/>
  <c r="H202" i="13"/>
  <c r="H201" i="13"/>
  <c r="H200" i="13"/>
  <c r="H199" i="13"/>
  <c r="R198" i="13"/>
  <c r="R205" i="13" s="1"/>
  <c r="H198" i="13"/>
  <c r="H205" i="13" s="1"/>
  <c r="Q195" i="13"/>
  <c r="P195" i="13"/>
  <c r="O195" i="13"/>
  <c r="D195" i="13"/>
  <c r="H194" i="13"/>
  <c r="N195" i="13"/>
  <c r="O185" i="13"/>
  <c r="N185" i="13"/>
  <c r="M185" i="13"/>
  <c r="L185" i="13"/>
  <c r="K185" i="13"/>
  <c r="J185" i="13"/>
  <c r="G185" i="13"/>
  <c r="F185" i="13"/>
  <c r="E185" i="13"/>
  <c r="D185" i="13"/>
  <c r="C185" i="13"/>
  <c r="B185" i="13"/>
  <c r="H184" i="13"/>
  <c r="H183" i="13"/>
  <c r="H182" i="13"/>
  <c r="H181" i="13"/>
  <c r="H180" i="13"/>
  <c r="H179" i="13"/>
  <c r="R178" i="13"/>
  <c r="R185" i="13" s="1"/>
  <c r="H178" i="13"/>
  <c r="H185" i="13" s="1"/>
  <c r="Q167" i="13"/>
  <c r="P167" i="13"/>
  <c r="G167" i="13"/>
  <c r="F167" i="13"/>
  <c r="E167" i="13"/>
  <c r="D167" i="13"/>
  <c r="C167" i="13"/>
  <c r="B167" i="13"/>
  <c r="H166" i="13"/>
  <c r="H165" i="13"/>
  <c r="H164" i="13"/>
  <c r="H163" i="13"/>
  <c r="H162" i="13"/>
  <c r="H161" i="13"/>
  <c r="H160" i="13"/>
  <c r="Q157" i="13"/>
  <c r="P157" i="13"/>
  <c r="N157" i="13"/>
  <c r="M157" i="13"/>
  <c r="L157" i="13"/>
  <c r="K157" i="13"/>
  <c r="G157" i="13"/>
  <c r="F157" i="13"/>
  <c r="E157" i="13"/>
  <c r="D157" i="13"/>
  <c r="C157" i="13"/>
  <c r="B157" i="13"/>
  <c r="H156" i="13"/>
  <c r="H155" i="13"/>
  <c r="H154" i="13"/>
  <c r="H153" i="13"/>
  <c r="H152" i="13"/>
  <c r="H151" i="13"/>
  <c r="H150" i="13"/>
  <c r="Q147" i="13"/>
  <c r="P147" i="13"/>
  <c r="O147" i="13"/>
  <c r="N147" i="13"/>
  <c r="M147" i="13"/>
  <c r="L147" i="13"/>
  <c r="K147" i="13"/>
  <c r="J147" i="13"/>
  <c r="G147" i="13"/>
  <c r="F147" i="13"/>
  <c r="E147" i="13"/>
  <c r="D147" i="13"/>
  <c r="C147" i="13"/>
  <c r="B147" i="13"/>
  <c r="R146" i="13"/>
  <c r="H146" i="13"/>
  <c r="R145" i="13"/>
  <c r="H145" i="13"/>
  <c r="R144" i="13"/>
  <c r="H144" i="13"/>
  <c r="R143" i="13"/>
  <c r="H143" i="13"/>
  <c r="R142" i="13"/>
  <c r="H142" i="13"/>
  <c r="R141" i="13"/>
  <c r="H141" i="13"/>
  <c r="R140" i="13"/>
  <c r="R147" i="13" s="1"/>
  <c r="H140" i="13"/>
  <c r="H147" i="13" s="1"/>
  <c r="Q137" i="13"/>
  <c r="P137" i="13"/>
  <c r="O137" i="13"/>
  <c r="H136" i="13"/>
  <c r="N137" i="13"/>
  <c r="D137" i="13"/>
  <c r="G130" i="13"/>
  <c r="F130" i="13"/>
  <c r="E130" i="13"/>
  <c r="C130" i="13"/>
  <c r="G127" i="13"/>
  <c r="F127" i="13"/>
  <c r="E127" i="13"/>
  <c r="D127" i="13"/>
  <c r="C127" i="13"/>
  <c r="B127" i="13"/>
  <c r="R126" i="13"/>
  <c r="H126" i="13"/>
  <c r="H170" i="13" s="1"/>
  <c r="R125" i="13"/>
  <c r="H125" i="13"/>
  <c r="R124" i="13"/>
  <c r="H124" i="13"/>
  <c r="R123" i="13"/>
  <c r="H123" i="13"/>
  <c r="R122" i="13"/>
  <c r="H122" i="13"/>
  <c r="R121" i="13"/>
  <c r="H121" i="13"/>
  <c r="R120" i="13"/>
  <c r="R127" i="13" s="1"/>
  <c r="H120" i="13"/>
  <c r="Q226" i="14"/>
  <c r="P226" i="14"/>
  <c r="O226" i="14"/>
  <c r="N226" i="14"/>
  <c r="M226" i="14"/>
  <c r="L226" i="14"/>
  <c r="K226" i="14"/>
  <c r="J226" i="14"/>
  <c r="G226" i="14"/>
  <c r="F226" i="14"/>
  <c r="E226" i="14"/>
  <c r="D226" i="14"/>
  <c r="C226" i="14"/>
  <c r="B226" i="14"/>
  <c r="H225" i="14"/>
  <c r="H224" i="14"/>
  <c r="H223" i="14"/>
  <c r="H222" i="14"/>
  <c r="H221" i="14"/>
  <c r="H220" i="14"/>
  <c r="R226" i="14"/>
  <c r="H219" i="14"/>
  <c r="H226" i="14" s="1"/>
  <c r="Q216" i="14"/>
  <c r="P216" i="14"/>
  <c r="O216" i="14"/>
  <c r="N216" i="14"/>
  <c r="M216" i="14"/>
  <c r="L216" i="14"/>
  <c r="K216" i="14"/>
  <c r="J216" i="14"/>
  <c r="G216" i="14"/>
  <c r="F216" i="14"/>
  <c r="E216" i="14"/>
  <c r="D216" i="14"/>
  <c r="C216" i="14"/>
  <c r="B216" i="14"/>
  <c r="H215" i="14"/>
  <c r="H214" i="14"/>
  <c r="H213" i="14"/>
  <c r="H212" i="14"/>
  <c r="H211" i="14"/>
  <c r="H210" i="14"/>
  <c r="H209" i="14"/>
  <c r="Q206" i="14"/>
  <c r="P206" i="14"/>
  <c r="O206" i="14"/>
  <c r="N206" i="14"/>
  <c r="M206" i="14"/>
  <c r="L206" i="14"/>
  <c r="K206" i="14"/>
  <c r="J206" i="14"/>
  <c r="G206" i="14"/>
  <c r="F206" i="14"/>
  <c r="E206" i="14"/>
  <c r="D206" i="14"/>
  <c r="C206" i="14"/>
  <c r="B206" i="14"/>
  <c r="R205" i="14"/>
  <c r="H205" i="14"/>
  <c r="R204" i="14"/>
  <c r="H204" i="14"/>
  <c r="R203" i="14"/>
  <c r="H203" i="14"/>
  <c r="R202" i="14"/>
  <c r="H202" i="14"/>
  <c r="R201" i="14"/>
  <c r="H201" i="14"/>
  <c r="R200" i="14"/>
  <c r="H200" i="14"/>
  <c r="R199" i="14"/>
  <c r="R206" i="14" s="1"/>
  <c r="H199" i="14"/>
  <c r="H206" i="14" s="1"/>
  <c r="Q196" i="14"/>
  <c r="P196" i="14"/>
  <c r="O196" i="14"/>
  <c r="G196" i="14"/>
  <c r="H195" i="14"/>
  <c r="N196" i="14"/>
  <c r="H193" i="14"/>
  <c r="H192" i="14"/>
  <c r="H191" i="14"/>
  <c r="M196" i="14"/>
  <c r="K196" i="14"/>
  <c r="H190" i="14"/>
  <c r="L196" i="14"/>
  <c r="J196" i="14"/>
  <c r="F196" i="14"/>
  <c r="E196" i="14"/>
  <c r="D196" i="14"/>
  <c r="C196" i="14"/>
  <c r="H189" i="14"/>
  <c r="O186" i="14"/>
  <c r="N186" i="14"/>
  <c r="M186" i="14"/>
  <c r="L186" i="14"/>
  <c r="K186" i="14"/>
  <c r="J186" i="14"/>
  <c r="G186" i="14"/>
  <c r="F186" i="14"/>
  <c r="E186" i="14"/>
  <c r="D186" i="14"/>
  <c r="C186" i="14"/>
  <c r="B186" i="14"/>
  <c r="R185" i="14"/>
  <c r="H185" i="14"/>
  <c r="R184" i="14"/>
  <c r="H184" i="14"/>
  <c r="R183" i="14"/>
  <c r="H183" i="14"/>
  <c r="F229" i="14" s="1"/>
  <c r="R182" i="14"/>
  <c r="H182" i="14"/>
  <c r="R181" i="14"/>
  <c r="H181" i="14"/>
  <c r="D229" i="14" s="1"/>
  <c r="R180" i="14"/>
  <c r="H180" i="14"/>
  <c r="R186" i="14"/>
  <c r="H179" i="14"/>
  <c r="Q168" i="14"/>
  <c r="P168" i="14"/>
  <c r="O168" i="14"/>
  <c r="N168" i="14"/>
  <c r="M168" i="14"/>
  <c r="L168" i="14"/>
  <c r="K168" i="14"/>
  <c r="J168" i="14"/>
  <c r="G168" i="14"/>
  <c r="F168" i="14"/>
  <c r="E168" i="14"/>
  <c r="D168" i="14"/>
  <c r="C168" i="14"/>
  <c r="B168" i="14"/>
  <c r="H167" i="14"/>
  <c r="H166" i="14"/>
  <c r="H165" i="14"/>
  <c r="H164" i="14"/>
  <c r="H163" i="14"/>
  <c r="H162" i="14"/>
  <c r="H161" i="14"/>
  <c r="Q158" i="14"/>
  <c r="P158" i="14"/>
  <c r="O158" i="14"/>
  <c r="N158" i="14"/>
  <c r="M158" i="14"/>
  <c r="L158" i="14"/>
  <c r="K158" i="14"/>
  <c r="J158" i="14"/>
  <c r="G158" i="14"/>
  <c r="F158" i="14"/>
  <c r="E158" i="14"/>
  <c r="D158" i="14"/>
  <c r="C158" i="14"/>
  <c r="B158" i="14"/>
  <c r="H157" i="14"/>
  <c r="H156" i="14"/>
  <c r="H155" i="14"/>
  <c r="H154" i="14"/>
  <c r="H153" i="14"/>
  <c r="H152" i="14"/>
  <c r="H151" i="14"/>
  <c r="Q148" i="14"/>
  <c r="P148" i="14"/>
  <c r="O148" i="14"/>
  <c r="N148" i="14"/>
  <c r="M148" i="14"/>
  <c r="L148" i="14"/>
  <c r="K148" i="14"/>
  <c r="J148" i="14"/>
  <c r="G148" i="14"/>
  <c r="F148" i="14"/>
  <c r="E148" i="14"/>
  <c r="D148" i="14"/>
  <c r="C148" i="14"/>
  <c r="B148" i="14"/>
  <c r="H147" i="14"/>
  <c r="H146" i="14"/>
  <c r="H145" i="14"/>
  <c r="H144" i="14"/>
  <c r="H143" i="14"/>
  <c r="H142" i="14"/>
  <c r="R148" i="14"/>
  <c r="H141" i="14"/>
  <c r="Q138" i="14"/>
  <c r="P138" i="14"/>
  <c r="O138" i="14"/>
  <c r="G138" i="14"/>
  <c r="H137" i="14"/>
  <c r="N138" i="14"/>
  <c r="H135" i="14"/>
  <c r="H133" i="14"/>
  <c r="M138" i="14"/>
  <c r="L138" i="14"/>
  <c r="K138" i="14"/>
  <c r="J138" i="14"/>
  <c r="F138" i="14"/>
  <c r="E138" i="14"/>
  <c r="D138" i="14"/>
  <c r="C138" i="14"/>
  <c r="H131" i="14"/>
  <c r="O128" i="14"/>
  <c r="N128" i="14"/>
  <c r="M128" i="14"/>
  <c r="L128" i="14"/>
  <c r="K128" i="14"/>
  <c r="J128" i="14"/>
  <c r="G128" i="14"/>
  <c r="F128" i="14"/>
  <c r="E128" i="14"/>
  <c r="D128" i="14"/>
  <c r="C128" i="14"/>
  <c r="B128" i="14"/>
  <c r="H127" i="14"/>
  <c r="H171" i="14" s="1"/>
  <c r="H126" i="14"/>
  <c r="H125" i="14"/>
  <c r="F171" i="14" s="1"/>
  <c r="H124" i="14"/>
  <c r="H123" i="14"/>
  <c r="H122" i="14"/>
  <c r="H121" i="14"/>
  <c r="Q109" i="13"/>
  <c r="P109" i="13"/>
  <c r="N109" i="13"/>
  <c r="M109" i="13"/>
  <c r="L109" i="13"/>
  <c r="K109" i="13"/>
  <c r="J109" i="13"/>
  <c r="I109" i="13"/>
  <c r="H108" i="13"/>
  <c r="H107" i="13"/>
  <c r="H106" i="13"/>
  <c r="D109" i="13"/>
  <c r="C109" i="13"/>
  <c r="G109" i="13"/>
  <c r="F109" i="13"/>
  <c r="E109" i="13"/>
  <c r="Q99" i="13"/>
  <c r="P99" i="13"/>
  <c r="O99" i="13"/>
  <c r="N99" i="13"/>
  <c r="M99" i="13"/>
  <c r="L99" i="13"/>
  <c r="K99" i="13"/>
  <c r="J99" i="13"/>
  <c r="G99" i="13"/>
  <c r="F99" i="13"/>
  <c r="E99" i="13"/>
  <c r="D99" i="13"/>
  <c r="C99" i="13"/>
  <c r="B99" i="13"/>
  <c r="H98" i="13"/>
  <c r="R98" i="13" s="1"/>
  <c r="H97" i="13"/>
  <c r="R97" i="13" s="1"/>
  <c r="H96" i="13"/>
  <c r="R96" i="13" s="1"/>
  <c r="H95" i="13"/>
  <c r="R95" i="13" s="1"/>
  <c r="H94" i="13"/>
  <c r="R94" i="13" s="1"/>
  <c r="H93" i="13"/>
  <c r="R93" i="13" s="1"/>
  <c r="H92" i="13"/>
  <c r="R92" i="13" s="1"/>
  <c r="Q89" i="13"/>
  <c r="P89" i="13"/>
  <c r="O89" i="13"/>
  <c r="N89" i="13"/>
  <c r="M89" i="13"/>
  <c r="L89" i="13"/>
  <c r="K89" i="13"/>
  <c r="J89" i="13"/>
  <c r="G89" i="13"/>
  <c r="F89" i="13"/>
  <c r="E89" i="13"/>
  <c r="D89" i="13"/>
  <c r="C89" i="13"/>
  <c r="B89" i="13"/>
  <c r="R88" i="13"/>
  <c r="H88" i="13"/>
  <c r="R87" i="13"/>
  <c r="H87" i="13"/>
  <c r="R86" i="13"/>
  <c r="H86" i="13"/>
  <c r="R85" i="13"/>
  <c r="H85" i="13"/>
  <c r="R84" i="13"/>
  <c r="H84" i="13"/>
  <c r="R83" i="13"/>
  <c r="H83" i="13"/>
  <c r="R82" i="13"/>
  <c r="R89" i="13" s="1"/>
  <c r="H82" i="13"/>
  <c r="H89" i="13" s="1"/>
  <c r="Q79" i="13"/>
  <c r="P79" i="13"/>
  <c r="O79" i="13"/>
  <c r="H78" i="13"/>
  <c r="N79" i="13"/>
  <c r="B77" i="13"/>
  <c r="B76" i="13"/>
  <c r="B75" i="13"/>
  <c r="J79" i="13"/>
  <c r="G79" i="13"/>
  <c r="F79" i="13"/>
  <c r="E79" i="13"/>
  <c r="D79" i="13"/>
  <c r="H72" i="13"/>
  <c r="O69" i="13"/>
  <c r="N69" i="13"/>
  <c r="M69" i="13"/>
  <c r="L69" i="13"/>
  <c r="K69" i="13"/>
  <c r="J69" i="13"/>
  <c r="G69" i="13"/>
  <c r="F69" i="13"/>
  <c r="E69" i="13"/>
  <c r="D69" i="13"/>
  <c r="C69" i="13"/>
  <c r="B69" i="13"/>
  <c r="R68" i="13"/>
  <c r="H68" i="13"/>
  <c r="R67" i="13"/>
  <c r="H67" i="13"/>
  <c r="R66" i="13"/>
  <c r="H66" i="13"/>
  <c r="R65" i="13"/>
  <c r="H65" i="13"/>
  <c r="R64" i="13"/>
  <c r="H64" i="13"/>
  <c r="R63" i="13"/>
  <c r="H63" i="13"/>
  <c r="R62" i="13"/>
  <c r="R69" i="13" s="1"/>
  <c r="H62" i="13"/>
  <c r="K40" i="13"/>
  <c r="L40" i="13"/>
  <c r="M40" i="13"/>
  <c r="N40" i="13"/>
  <c r="J40" i="13"/>
  <c r="C40" i="13"/>
  <c r="D40" i="13"/>
  <c r="E40" i="13"/>
  <c r="F40" i="13"/>
  <c r="G40" i="13"/>
  <c r="B40" i="13"/>
  <c r="K10" i="13"/>
  <c r="L10" i="13"/>
  <c r="M10" i="13"/>
  <c r="N10" i="13"/>
  <c r="J10" i="13"/>
  <c r="C10" i="13"/>
  <c r="D10" i="13"/>
  <c r="E10" i="13"/>
  <c r="F10" i="13"/>
  <c r="G10" i="13"/>
  <c r="B10" i="13"/>
  <c r="L50" i="15"/>
  <c r="M50" i="15"/>
  <c r="N50" i="15"/>
  <c r="O50" i="15"/>
  <c r="K50" i="15"/>
  <c r="J50" i="15"/>
  <c r="C50" i="15"/>
  <c r="D50" i="15"/>
  <c r="E50" i="15"/>
  <c r="F50" i="15"/>
  <c r="G50" i="15"/>
  <c r="B50" i="15"/>
  <c r="C40" i="15"/>
  <c r="D40" i="15"/>
  <c r="E40" i="15"/>
  <c r="F40" i="15"/>
  <c r="G40" i="15"/>
  <c r="G20" i="15"/>
  <c r="R30" i="15"/>
  <c r="K20" i="15"/>
  <c r="L20" i="15"/>
  <c r="M20" i="15"/>
  <c r="N20" i="15"/>
  <c r="O20" i="15"/>
  <c r="J20" i="15"/>
  <c r="C20" i="15"/>
  <c r="D20" i="15"/>
  <c r="E20" i="15"/>
  <c r="F20" i="15"/>
  <c r="B20" i="15"/>
  <c r="R10" i="15"/>
  <c r="K10" i="15"/>
  <c r="L10" i="15"/>
  <c r="M10" i="15"/>
  <c r="N10" i="15"/>
  <c r="O10" i="15"/>
  <c r="J10" i="15"/>
  <c r="C10" i="15"/>
  <c r="D10" i="15"/>
  <c r="E10" i="15"/>
  <c r="F10" i="15"/>
  <c r="G10" i="15"/>
  <c r="B10" i="15"/>
  <c r="Q108" i="14"/>
  <c r="P108" i="14"/>
  <c r="O108" i="14"/>
  <c r="H107" i="14"/>
  <c r="N108" i="14"/>
  <c r="L108" i="14"/>
  <c r="D108" i="14"/>
  <c r="K108" i="14"/>
  <c r="F108" i="14"/>
  <c r="B108" i="14"/>
  <c r="M108" i="14"/>
  <c r="C108" i="14"/>
  <c r="H102" i="14"/>
  <c r="J108" i="14"/>
  <c r="G108" i="14"/>
  <c r="E108" i="14"/>
  <c r="H101" i="14"/>
  <c r="Q98" i="14"/>
  <c r="P98" i="14"/>
  <c r="O98" i="14"/>
  <c r="N98" i="14"/>
  <c r="G98" i="14"/>
  <c r="H97" i="14"/>
  <c r="M98" i="14"/>
  <c r="J98" i="14"/>
  <c r="L98" i="14"/>
  <c r="E98" i="14"/>
  <c r="D98" i="14"/>
  <c r="C98" i="14"/>
  <c r="K98" i="14"/>
  <c r="Q88" i="14"/>
  <c r="P88" i="14"/>
  <c r="O88" i="14"/>
  <c r="G88" i="14"/>
  <c r="H87" i="14"/>
  <c r="N88" i="14"/>
  <c r="H86" i="14"/>
  <c r="L88" i="14"/>
  <c r="J88" i="14"/>
  <c r="H85" i="14"/>
  <c r="F88" i="14"/>
  <c r="K88" i="14"/>
  <c r="D88" i="14"/>
  <c r="C88" i="14"/>
  <c r="H83" i="14"/>
  <c r="H82" i="14"/>
  <c r="E88" i="14"/>
  <c r="H81" i="14"/>
  <c r="Q78" i="14"/>
  <c r="P78" i="14"/>
  <c r="O78" i="14"/>
  <c r="K78" i="14"/>
  <c r="G78" i="14"/>
  <c r="H77" i="14"/>
  <c r="N78" i="14"/>
  <c r="H75" i="14"/>
  <c r="H74" i="14"/>
  <c r="H73" i="14"/>
  <c r="M78" i="14"/>
  <c r="H72" i="14"/>
  <c r="L78" i="14"/>
  <c r="J78" i="14"/>
  <c r="F78" i="14"/>
  <c r="E78" i="14"/>
  <c r="D78" i="14"/>
  <c r="C78" i="14"/>
  <c r="H71" i="14"/>
  <c r="O68" i="14"/>
  <c r="N68" i="14"/>
  <c r="M68" i="14"/>
  <c r="L68" i="14"/>
  <c r="K68" i="14"/>
  <c r="J68" i="14"/>
  <c r="G68" i="14"/>
  <c r="F68" i="14"/>
  <c r="E68" i="14"/>
  <c r="D68" i="14"/>
  <c r="C68" i="14"/>
  <c r="B68" i="14"/>
  <c r="R67" i="14"/>
  <c r="H67" i="14"/>
  <c r="R66" i="14"/>
  <c r="H66" i="14"/>
  <c r="R65" i="14"/>
  <c r="H65" i="14"/>
  <c r="R64" i="14"/>
  <c r="H64" i="14"/>
  <c r="R63" i="14"/>
  <c r="H63" i="14"/>
  <c r="R62" i="14"/>
  <c r="H62" i="14"/>
  <c r="R61" i="14"/>
  <c r="R68" i="14" s="1"/>
  <c r="H61" i="14"/>
  <c r="K10" i="14"/>
  <c r="L10" i="14"/>
  <c r="M10" i="14"/>
  <c r="N10" i="14"/>
  <c r="J10" i="14"/>
  <c r="O20" i="14"/>
  <c r="N40" i="14"/>
  <c r="G40" i="14"/>
  <c r="C10" i="14"/>
  <c r="D10" i="14"/>
  <c r="E10" i="14"/>
  <c r="F10" i="14"/>
  <c r="G10" i="14"/>
  <c r="B10" i="14"/>
  <c r="G20" i="14"/>
  <c r="H158" i="14" l="1"/>
  <c r="F287" i="14"/>
  <c r="H287" i="14"/>
  <c r="D287" i="14"/>
  <c r="H264" i="14"/>
  <c r="H284" i="14"/>
  <c r="H274" i="14"/>
  <c r="R267" i="14"/>
  <c r="R274" i="14" s="1"/>
  <c r="H229" i="14"/>
  <c r="H216" i="14"/>
  <c r="E229" i="14"/>
  <c r="B229" i="14"/>
  <c r="C229" i="14"/>
  <c r="B287" i="14"/>
  <c r="H244" i="14"/>
  <c r="H225" i="13"/>
  <c r="I112" i="20"/>
  <c r="H110" i="21"/>
  <c r="B171" i="14"/>
  <c r="H168" i="14"/>
  <c r="H167" i="13"/>
  <c r="H148" i="14"/>
  <c r="H284" i="13"/>
  <c r="H157" i="13"/>
  <c r="H215" i="13"/>
  <c r="D171" i="14"/>
  <c r="F113" i="21"/>
  <c r="H112" i="13"/>
  <c r="L79" i="13"/>
  <c r="F137" i="13"/>
  <c r="L137" i="13"/>
  <c r="H134" i="13"/>
  <c r="F170" i="13" s="1"/>
  <c r="R167" i="13"/>
  <c r="C195" i="13"/>
  <c r="F195" i="13"/>
  <c r="R188" i="13"/>
  <c r="H189" i="13"/>
  <c r="C228" i="13" s="1"/>
  <c r="E195" i="13"/>
  <c r="G195" i="13"/>
  <c r="H190" i="13"/>
  <c r="D228" i="13" s="1"/>
  <c r="H191" i="13"/>
  <c r="H192" i="13"/>
  <c r="F228" i="13" s="1"/>
  <c r="H228" i="13"/>
  <c r="R215" i="13"/>
  <c r="R225" i="13"/>
  <c r="C254" i="13"/>
  <c r="J254" i="13"/>
  <c r="L254" i="13"/>
  <c r="K254" i="13"/>
  <c r="M254" i="13"/>
  <c r="C79" i="13"/>
  <c r="K79" i="13"/>
  <c r="M79" i="13"/>
  <c r="H99" i="13"/>
  <c r="B137" i="13"/>
  <c r="E137" i="13"/>
  <c r="G137" i="13"/>
  <c r="K137" i="13"/>
  <c r="M137" i="13"/>
  <c r="C137" i="13"/>
  <c r="H133" i="13"/>
  <c r="E170" i="13" s="1"/>
  <c r="E228" i="13"/>
  <c r="B195" i="13"/>
  <c r="K195" i="13"/>
  <c r="M195" i="13"/>
  <c r="L195" i="13"/>
  <c r="H287" i="13"/>
  <c r="H247" i="13"/>
  <c r="B287" i="13" s="1"/>
  <c r="E254" i="13"/>
  <c r="G254" i="13"/>
  <c r="H248" i="13"/>
  <c r="C287" i="13" s="1"/>
  <c r="F254" i="13"/>
  <c r="H249" i="13"/>
  <c r="D287" i="13" s="1"/>
  <c r="H250" i="13"/>
  <c r="E287" i="13" s="1"/>
  <c r="H251" i="13"/>
  <c r="F287" i="13" s="1"/>
  <c r="H100" i="21"/>
  <c r="N112" i="20"/>
  <c r="O112" i="20" s="1"/>
  <c r="E114" i="20" s="1"/>
  <c r="G114" i="20" s="1"/>
  <c r="R99" i="13"/>
  <c r="H50" i="23"/>
  <c r="R50" i="23"/>
  <c r="H70" i="21"/>
  <c r="H73" i="21"/>
  <c r="H74" i="21"/>
  <c r="C113" i="21" s="1"/>
  <c r="H75" i="21"/>
  <c r="D113" i="21" s="1"/>
  <c r="H76" i="21"/>
  <c r="H78" i="21"/>
  <c r="G113" i="21" s="1"/>
  <c r="H10" i="23"/>
  <c r="H13" i="23"/>
  <c r="R13" i="23"/>
  <c r="H14" i="23"/>
  <c r="C53" i="23" s="1"/>
  <c r="H15" i="23"/>
  <c r="D53" i="23" s="1"/>
  <c r="H16" i="23"/>
  <c r="R16" i="23" s="1"/>
  <c r="H18" i="23"/>
  <c r="G53" i="23" s="1"/>
  <c r="R247" i="14"/>
  <c r="R254" i="14" s="1"/>
  <c r="H248" i="14"/>
  <c r="C287" i="14" s="1"/>
  <c r="H250" i="14"/>
  <c r="H252" i="14"/>
  <c r="G287" i="14" s="1"/>
  <c r="R247" i="13"/>
  <c r="H252" i="13"/>
  <c r="G287" i="13" s="1"/>
  <c r="H274" i="13"/>
  <c r="H188" i="13"/>
  <c r="H193" i="13"/>
  <c r="H127" i="13"/>
  <c r="H131" i="13"/>
  <c r="H132" i="13"/>
  <c r="D170" i="13" s="1"/>
  <c r="H130" i="13"/>
  <c r="H135" i="13"/>
  <c r="H186" i="14"/>
  <c r="R189" i="14"/>
  <c r="R196" i="14" s="1"/>
  <c r="H194" i="14"/>
  <c r="H196" i="14" s="1"/>
  <c r="B196" i="14"/>
  <c r="H128" i="14"/>
  <c r="H132" i="14"/>
  <c r="C171" i="14" s="1"/>
  <c r="H134" i="14"/>
  <c r="H136" i="14"/>
  <c r="G171" i="14" s="1"/>
  <c r="B138" i="14"/>
  <c r="H69" i="13"/>
  <c r="H75" i="13"/>
  <c r="R75" i="13" s="1"/>
  <c r="H76" i="13"/>
  <c r="F112" i="13" s="1"/>
  <c r="H77" i="13"/>
  <c r="G112" i="13" s="1"/>
  <c r="B79" i="13"/>
  <c r="H102" i="13"/>
  <c r="B112" i="13" s="1"/>
  <c r="H103" i="13"/>
  <c r="R103" i="13" s="1"/>
  <c r="H104" i="13"/>
  <c r="R104" i="13" s="1"/>
  <c r="H105" i="13"/>
  <c r="R105" i="13" s="1"/>
  <c r="R106" i="13"/>
  <c r="R107" i="13"/>
  <c r="B109" i="13"/>
  <c r="H73" i="13"/>
  <c r="R73" i="13" s="1"/>
  <c r="H74" i="13"/>
  <c r="D112" i="13" s="1"/>
  <c r="R72" i="13"/>
  <c r="R72" i="14"/>
  <c r="R74" i="14"/>
  <c r="B88" i="14"/>
  <c r="M88" i="14"/>
  <c r="B98" i="14"/>
  <c r="H91" i="14"/>
  <c r="F98" i="14"/>
  <c r="H92" i="14"/>
  <c r="C111" i="14" s="1"/>
  <c r="H111" i="14"/>
  <c r="H68" i="14"/>
  <c r="R71" i="14"/>
  <c r="R73" i="14"/>
  <c r="R75" i="14"/>
  <c r="H76" i="14"/>
  <c r="R76" i="14" s="1"/>
  <c r="B78" i="14"/>
  <c r="H84" i="14"/>
  <c r="H88" i="14" s="1"/>
  <c r="H93" i="14"/>
  <c r="H104" i="14"/>
  <c r="H106" i="14"/>
  <c r="H94" i="14"/>
  <c r="H95" i="14"/>
  <c r="H96" i="14"/>
  <c r="H103" i="14"/>
  <c r="H105" i="14"/>
  <c r="R34" i="17"/>
  <c r="R35" i="17"/>
  <c r="R36" i="17"/>
  <c r="R37" i="17"/>
  <c r="R38" i="17"/>
  <c r="R39" i="17"/>
  <c r="R33" i="17"/>
  <c r="F111" i="14" l="1"/>
  <c r="G229" i="14"/>
  <c r="H254" i="14"/>
  <c r="I287" i="14" s="1"/>
  <c r="G228" i="13"/>
  <c r="R77" i="13"/>
  <c r="R195" i="13"/>
  <c r="N228" i="13" s="1"/>
  <c r="H254" i="13"/>
  <c r="I287" i="13" s="1"/>
  <c r="I113" i="21"/>
  <c r="E113" i="21"/>
  <c r="H80" i="21"/>
  <c r="B113" i="21"/>
  <c r="R15" i="23"/>
  <c r="R14" i="23"/>
  <c r="E53" i="23"/>
  <c r="H20" i="23"/>
  <c r="I53" i="23" s="1"/>
  <c r="R18" i="23"/>
  <c r="B53" i="23"/>
  <c r="E287" i="14"/>
  <c r="N287" i="14"/>
  <c r="H195" i="13"/>
  <c r="I228" i="13" s="1"/>
  <c r="B228" i="13"/>
  <c r="G170" i="13"/>
  <c r="H137" i="13"/>
  <c r="C170" i="13"/>
  <c r="I170" i="13"/>
  <c r="R137" i="13"/>
  <c r="N170" i="13" s="1"/>
  <c r="B170" i="13"/>
  <c r="N229" i="14"/>
  <c r="I229" i="14"/>
  <c r="H138" i="14"/>
  <c r="I171" i="14" s="1"/>
  <c r="E171" i="14"/>
  <c r="N171" i="14"/>
  <c r="E112" i="13"/>
  <c r="H109" i="13"/>
  <c r="R76" i="13"/>
  <c r="R74" i="13"/>
  <c r="H79" i="13"/>
  <c r="R102" i="13"/>
  <c r="R109" i="13" s="1"/>
  <c r="C112" i="13"/>
  <c r="D111" i="14"/>
  <c r="B111" i="14"/>
  <c r="R88" i="14"/>
  <c r="G111" i="14"/>
  <c r="E111" i="14"/>
  <c r="H108" i="14"/>
  <c r="H78" i="14"/>
  <c r="R108" i="14"/>
  <c r="R98" i="14"/>
  <c r="R78" i="14"/>
  <c r="H98" i="14"/>
  <c r="E30" i="19"/>
  <c r="E29" i="19"/>
  <c r="G34" i="21"/>
  <c r="G33" i="21"/>
  <c r="O40" i="21"/>
  <c r="Q50" i="19"/>
  <c r="P50" i="19"/>
  <c r="N50" i="19"/>
  <c r="M50" i="19"/>
  <c r="L50" i="19"/>
  <c r="K50" i="19"/>
  <c r="J50" i="19"/>
  <c r="H49" i="19"/>
  <c r="G48" i="19"/>
  <c r="F48" i="19"/>
  <c r="E48" i="19"/>
  <c r="D48" i="19"/>
  <c r="C48" i="19"/>
  <c r="B48" i="19"/>
  <c r="G47" i="19"/>
  <c r="F47" i="19"/>
  <c r="E47" i="19"/>
  <c r="C47" i="19"/>
  <c r="B47" i="19"/>
  <c r="I50" i="19"/>
  <c r="G46" i="19"/>
  <c r="F46" i="19"/>
  <c r="E46" i="19"/>
  <c r="B46" i="19"/>
  <c r="G45" i="19"/>
  <c r="F45" i="19"/>
  <c r="E45" i="19"/>
  <c r="D50" i="19"/>
  <c r="C45" i="19"/>
  <c r="B45" i="19"/>
  <c r="H45" i="19" s="1"/>
  <c r="G44" i="19"/>
  <c r="F44" i="19"/>
  <c r="E44" i="19"/>
  <c r="B44" i="19"/>
  <c r="H44" i="19" s="1"/>
  <c r="G43" i="19"/>
  <c r="G50" i="19" s="1"/>
  <c r="F43" i="19"/>
  <c r="F50" i="19" s="1"/>
  <c r="E43" i="19"/>
  <c r="E50" i="19" s="1"/>
  <c r="B43" i="19"/>
  <c r="B50" i="19" s="1"/>
  <c r="Q40" i="19"/>
  <c r="P40" i="19"/>
  <c r="N40" i="19"/>
  <c r="M40" i="19"/>
  <c r="L40" i="19"/>
  <c r="K40" i="19"/>
  <c r="J40" i="19"/>
  <c r="G40" i="19"/>
  <c r="F40" i="19"/>
  <c r="E40" i="19"/>
  <c r="D40" i="19"/>
  <c r="C40" i="19"/>
  <c r="B40" i="19"/>
  <c r="H39" i="19"/>
  <c r="H38" i="19"/>
  <c r="R38" i="19" s="1"/>
  <c r="H37" i="19"/>
  <c r="R37" i="19" s="1"/>
  <c r="H36" i="19"/>
  <c r="R36" i="19" s="1"/>
  <c r="H35" i="19"/>
  <c r="R35" i="19" s="1"/>
  <c r="H34" i="19"/>
  <c r="R34" i="19" s="1"/>
  <c r="H33" i="19"/>
  <c r="H40" i="19" s="1"/>
  <c r="Q30" i="19"/>
  <c r="P30" i="19"/>
  <c r="O30" i="19"/>
  <c r="N30" i="19"/>
  <c r="M30" i="19"/>
  <c r="L30" i="19"/>
  <c r="K30" i="19"/>
  <c r="J30" i="19"/>
  <c r="G30" i="19"/>
  <c r="F30" i="19"/>
  <c r="D30" i="19"/>
  <c r="C30" i="19"/>
  <c r="B30" i="19"/>
  <c r="R29" i="19"/>
  <c r="H29" i="19"/>
  <c r="R28" i="19"/>
  <c r="H28" i="19"/>
  <c r="R27" i="19"/>
  <c r="H27" i="19"/>
  <c r="R26" i="19"/>
  <c r="H26" i="19"/>
  <c r="R25" i="19"/>
  <c r="H25" i="19"/>
  <c r="R24" i="19"/>
  <c r="H24" i="19"/>
  <c r="R23" i="19"/>
  <c r="R30" i="19" s="1"/>
  <c r="H23" i="19"/>
  <c r="H30" i="19" s="1"/>
  <c r="Q20" i="19"/>
  <c r="P20" i="19"/>
  <c r="H19" i="19"/>
  <c r="N20" i="19"/>
  <c r="G18" i="19"/>
  <c r="F18" i="19"/>
  <c r="E18" i="19"/>
  <c r="D18" i="19"/>
  <c r="C18" i="19"/>
  <c r="B18" i="19"/>
  <c r="G17" i="19"/>
  <c r="F17" i="19"/>
  <c r="E17" i="19"/>
  <c r="D17" i="19"/>
  <c r="C17" i="19"/>
  <c r="B17" i="19"/>
  <c r="G16" i="19"/>
  <c r="F16" i="19"/>
  <c r="E16" i="19"/>
  <c r="D16" i="19"/>
  <c r="C16" i="19"/>
  <c r="B16" i="19"/>
  <c r="G15" i="19"/>
  <c r="F15" i="19"/>
  <c r="E15" i="19"/>
  <c r="D15" i="19"/>
  <c r="C15" i="19"/>
  <c r="B15" i="19"/>
  <c r="G14" i="19"/>
  <c r="F14" i="19"/>
  <c r="E14" i="19"/>
  <c r="D14" i="19"/>
  <c r="C14" i="19"/>
  <c r="B14" i="19"/>
  <c r="M20" i="19"/>
  <c r="L20" i="19"/>
  <c r="K20" i="19"/>
  <c r="J20" i="19"/>
  <c r="I20" i="19"/>
  <c r="G13" i="19"/>
  <c r="F13" i="19"/>
  <c r="F20" i="19" s="1"/>
  <c r="E13" i="19"/>
  <c r="D13" i="19"/>
  <c r="D20" i="19" s="1"/>
  <c r="C13" i="19"/>
  <c r="B13" i="19"/>
  <c r="B20" i="19" s="1"/>
  <c r="O10" i="19"/>
  <c r="N10" i="19"/>
  <c r="M10" i="19"/>
  <c r="L10" i="19"/>
  <c r="L53" i="19" s="1"/>
  <c r="K10" i="19"/>
  <c r="J10" i="19"/>
  <c r="J53" i="19" s="1"/>
  <c r="I10" i="19"/>
  <c r="G10" i="19"/>
  <c r="F10" i="19"/>
  <c r="E10" i="19"/>
  <c r="D10" i="19"/>
  <c r="C10" i="19"/>
  <c r="B10" i="19"/>
  <c r="R9" i="19"/>
  <c r="H9" i="19"/>
  <c r="R8" i="19"/>
  <c r="H8" i="19"/>
  <c r="R7" i="19"/>
  <c r="H7" i="19"/>
  <c r="R6" i="19"/>
  <c r="H6" i="19"/>
  <c r="R5" i="19"/>
  <c r="H5" i="19"/>
  <c r="R4" i="19"/>
  <c r="H4" i="19"/>
  <c r="R3" i="19"/>
  <c r="H3" i="19"/>
  <c r="Q50" i="20"/>
  <c r="P50" i="20"/>
  <c r="N50" i="20"/>
  <c r="M50" i="20"/>
  <c r="L50" i="20"/>
  <c r="K50" i="20"/>
  <c r="J50" i="20"/>
  <c r="H49" i="20"/>
  <c r="I48" i="20"/>
  <c r="I47" i="20"/>
  <c r="I46" i="20"/>
  <c r="I50" i="20" s="1"/>
  <c r="Q40" i="20"/>
  <c r="P40" i="20"/>
  <c r="J40" i="20"/>
  <c r="H39" i="20"/>
  <c r="H38" i="20"/>
  <c r="H37" i="20"/>
  <c r="H36" i="20"/>
  <c r="H35" i="20"/>
  <c r="H34" i="20"/>
  <c r="H33" i="20"/>
  <c r="Q30" i="20"/>
  <c r="P30" i="20"/>
  <c r="O30" i="20"/>
  <c r="N30" i="20"/>
  <c r="M30" i="20"/>
  <c r="L30" i="20"/>
  <c r="K30" i="20"/>
  <c r="J30" i="20"/>
  <c r="G30" i="20"/>
  <c r="F30" i="20"/>
  <c r="E30" i="20"/>
  <c r="D30" i="20"/>
  <c r="C30" i="20"/>
  <c r="R29" i="20"/>
  <c r="H29" i="20"/>
  <c r="R28" i="20"/>
  <c r="H28" i="20"/>
  <c r="R27" i="20"/>
  <c r="H27" i="20"/>
  <c r="R26" i="20"/>
  <c r="H26" i="20"/>
  <c r="R25" i="20"/>
  <c r="H25" i="20"/>
  <c r="R24" i="20"/>
  <c r="H24" i="20"/>
  <c r="R23" i="20"/>
  <c r="H23" i="20"/>
  <c r="H30" i="20" s="1"/>
  <c r="Q20" i="20"/>
  <c r="P20" i="20"/>
  <c r="H19" i="20"/>
  <c r="H18" i="20"/>
  <c r="R18" i="20" s="1"/>
  <c r="L53" i="20"/>
  <c r="J53" i="20"/>
  <c r="R9" i="20"/>
  <c r="H9" i="20"/>
  <c r="R8" i="20"/>
  <c r="H8" i="20"/>
  <c r="R7" i="20"/>
  <c r="H7" i="20"/>
  <c r="R6" i="20"/>
  <c r="H6" i="20"/>
  <c r="R5" i="20"/>
  <c r="H5" i="20"/>
  <c r="R4" i="20"/>
  <c r="H4" i="20"/>
  <c r="R3" i="20"/>
  <c r="R10" i="20" s="1"/>
  <c r="H3" i="20"/>
  <c r="Q50" i="21"/>
  <c r="P50" i="21"/>
  <c r="H49" i="21"/>
  <c r="G48" i="21"/>
  <c r="F48" i="21"/>
  <c r="E48" i="21"/>
  <c r="D48" i="21"/>
  <c r="C48" i="21"/>
  <c r="B48" i="21"/>
  <c r="G47" i="21"/>
  <c r="F47" i="21"/>
  <c r="E47" i="21"/>
  <c r="D47" i="21"/>
  <c r="C47" i="21"/>
  <c r="B47" i="21"/>
  <c r="I50" i="21"/>
  <c r="G46" i="21"/>
  <c r="F46" i="21"/>
  <c r="E46" i="21"/>
  <c r="B46" i="21"/>
  <c r="G45" i="21"/>
  <c r="F45" i="21"/>
  <c r="E45" i="21"/>
  <c r="D45" i="21"/>
  <c r="D50" i="21" s="1"/>
  <c r="C45" i="21"/>
  <c r="C50" i="21" s="1"/>
  <c r="B45" i="21"/>
  <c r="G44" i="21"/>
  <c r="F44" i="21"/>
  <c r="E44" i="21"/>
  <c r="B44" i="21"/>
  <c r="G43" i="21"/>
  <c r="G50" i="21" s="1"/>
  <c r="F43" i="21"/>
  <c r="F50" i="21" s="1"/>
  <c r="E43" i="21"/>
  <c r="E50" i="21" s="1"/>
  <c r="Q40" i="21"/>
  <c r="P40" i="21"/>
  <c r="N40" i="21"/>
  <c r="M40" i="21"/>
  <c r="L40" i="21"/>
  <c r="K40" i="21"/>
  <c r="J40" i="21"/>
  <c r="H39" i="21"/>
  <c r="H38" i="21"/>
  <c r="H37" i="21"/>
  <c r="H36" i="21"/>
  <c r="H35" i="21"/>
  <c r="H34" i="21"/>
  <c r="H33" i="21"/>
  <c r="Q30" i="21"/>
  <c r="P30" i="21"/>
  <c r="O30" i="21"/>
  <c r="N30" i="21"/>
  <c r="M30" i="21"/>
  <c r="L30" i="21"/>
  <c r="K30" i="21"/>
  <c r="J30" i="21"/>
  <c r="R29" i="21"/>
  <c r="H29" i="21"/>
  <c r="R28" i="21"/>
  <c r="H28" i="21"/>
  <c r="R27" i="21"/>
  <c r="H27" i="21"/>
  <c r="R26" i="21"/>
  <c r="H26" i="21"/>
  <c r="R25" i="21"/>
  <c r="H25" i="21"/>
  <c r="R24" i="21"/>
  <c r="H24" i="21"/>
  <c r="R23" i="21"/>
  <c r="R30" i="21" s="1"/>
  <c r="H23" i="21"/>
  <c r="Q20" i="21"/>
  <c r="P20" i="21"/>
  <c r="H19" i="21"/>
  <c r="G18" i="21"/>
  <c r="F18" i="21"/>
  <c r="E18" i="21"/>
  <c r="D18" i="21"/>
  <c r="C18" i="21"/>
  <c r="B18" i="21"/>
  <c r="H18" i="21" s="1"/>
  <c r="G17" i="21"/>
  <c r="F17" i="21"/>
  <c r="E17" i="21"/>
  <c r="D17" i="21"/>
  <c r="C17" i="21"/>
  <c r="B17" i="21"/>
  <c r="G16" i="21"/>
  <c r="F16" i="21"/>
  <c r="E16" i="21"/>
  <c r="D16" i="21"/>
  <c r="C16" i="21"/>
  <c r="B16" i="21"/>
  <c r="G15" i="21"/>
  <c r="F15" i="21"/>
  <c r="E15" i="21"/>
  <c r="D15" i="21"/>
  <c r="C15" i="21"/>
  <c r="B15" i="21"/>
  <c r="G14" i="21"/>
  <c r="F14" i="21"/>
  <c r="E14" i="21"/>
  <c r="L53" i="21"/>
  <c r="J53" i="21"/>
  <c r="I20" i="21"/>
  <c r="G13" i="21"/>
  <c r="F13" i="21"/>
  <c r="E13" i="21"/>
  <c r="D13" i="21"/>
  <c r="O10" i="21"/>
  <c r="N10" i="21"/>
  <c r="M10" i="21"/>
  <c r="L10" i="21"/>
  <c r="K10" i="21"/>
  <c r="J10" i="21"/>
  <c r="I10" i="21"/>
  <c r="H9" i="21"/>
  <c r="H8" i="21"/>
  <c r="H7" i="21"/>
  <c r="H6" i="21"/>
  <c r="H5" i="21"/>
  <c r="H4" i="21"/>
  <c r="H3" i="21"/>
  <c r="Q50" i="18"/>
  <c r="P50" i="18"/>
  <c r="N50" i="18"/>
  <c r="M50" i="18"/>
  <c r="L50" i="18"/>
  <c r="K50" i="18"/>
  <c r="J50" i="18"/>
  <c r="H49" i="18"/>
  <c r="I48" i="18"/>
  <c r="G48" i="18"/>
  <c r="F48" i="18"/>
  <c r="E48" i="18"/>
  <c r="D48" i="18"/>
  <c r="C48" i="18"/>
  <c r="B48" i="18"/>
  <c r="I47" i="18"/>
  <c r="G47" i="18"/>
  <c r="F47" i="18"/>
  <c r="E47" i="18"/>
  <c r="D47" i="18"/>
  <c r="C47" i="18"/>
  <c r="B47" i="18"/>
  <c r="I46" i="18"/>
  <c r="I50" i="18" s="1"/>
  <c r="G46" i="18"/>
  <c r="F46" i="18"/>
  <c r="E46" i="18"/>
  <c r="B46" i="18"/>
  <c r="G45" i="18"/>
  <c r="F45" i="18"/>
  <c r="E45" i="18"/>
  <c r="D45" i="18"/>
  <c r="D50" i="18" s="1"/>
  <c r="C45" i="18"/>
  <c r="C50" i="18" s="1"/>
  <c r="B45" i="18"/>
  <c r="G44" i="18"/>
  <c r="F44" i="18"/>
  <c r="E44" i="18"/>
  <c r="B44" i="18"/>
  <c r="G43" i="18"/>
  <c r="G50" i="18" s="1"/>
  <c r="F43" i="18"/>
  <c r="F50" i="18" s="1"/>
  <c r="E43" i="18"/>
  <c r="E50" i="18" s="1"/>
  <c r="B43" i="18"/>
  <c r="Q40" i="18"/>
  <c r="P40" i="18"/>
  <c r="N40" i="18"/>
  <c r="M40" i="18"/>
  <c r="L40" i="18"/>
  <c r="K40" i="18"/>
  <c r="J40" i="18"/>
  <c r="G40" i="18"/>
  <c r="F40" i="18"/>
  <c r="E40" i="18"/>
  <c r="D40" i="18"/>
  <c r="C40" i="18"/>
  <c r="B40" i="18"/>
  <c r="H39" i="18"/>
  <c r="H38" i="18"/>
  <c r="H37" i="18"/>
  <c r="H36" i="18"/>
  <c r="H35" i="18"/>
  <c r="H34" i="18"/>
  <c r="H33" i="18"/>
  <c r="Q30" i="18"/>
  <c r="P30" i="18"/>
  <c r="O30" i="18"/>
  <c r="N30" i="18"/>
  <c r="M30" i="18"/>
  <c r="L30" i="18"/>
  <c r="K30" i="18"/>
  <c r="J30" i="18"/>
  <c r="G30" i="18"/>
  <c r="F30" i="18"/>
  <c r="E30" i="18"/>
  <c r="C30" i="18"/>
  <c r="B30" i="18"/>
  <c r="R29" i="18"/>
  <c r="D30" i="18"/>
  <c r="R28" i="18"/>
  <c r="H28" i="18"/>
  <c r="R27" i="18"/>
  <c r="H27" i="18"/>
  <c r="R26" i="18"/>
  <c r="H26" i="18"/>
  <c r="R25" i="18"/>
  <c r="H25" i="18"/>
  <c r="R24" i="18"/>
  <c r="H24" i="18"/>
  <c r="R23" i="18"/>
  <c r="R30" i="18" s="1"/>
  <c r="H23" i="18"/>
  <c r="Q20" i="18"/>
  <c r="P20" i="18"/>
  <c r="N20" i="18"/>
  <c r="H19" i="18"/>
  <c r="N18" i="18"/>
  <c r="M18" i="18"/>
  <c r="L18" i="18"/>
  <c r="K18" i="18"/>
  <c r="J18" i="18"/>
  <c r="I18" i="18"/>
  <c r="G18" i="18"/>
  <c r="F18" i="18"/>
  <c r="E18" i="18"/>
  <c r="D18" i="18"/>
  <c r="C18" i="18"/>
  <c r="B18" i="18"/>
  <c r="H18" i="18" s="1"/>
  <c r="M17" i="18"/>
  <c r="L17" i="18"/>
  <c r="K17" i="18"/>
  <c r="J17" i="18"/>
  <c r="I17" i="18"/>
  <c r="G17" i="18"/>
  <c r="F17" i="18"/>
  <c r="E17" i="18"/>
  <c r="D17" i="18"/>
  <c r="C17" i="18"/>
  <c r="B17" i="18"/>
  <c r="M16" i="18"/>
  <c r="L16" i="18"/>
  <c r="K16" i="18"/>
  <c r="J16" i="18"/>
  <c r="I16" i="18"/>
  <c r="G16" i="18"/>
  <c r="F16" i="18"/>
  <c r="E16" i="18"/>
  <c r="D16" i="18"/>
  <c r="C16" i="18"/>
  <c r="B16" i="18"/>
  <c r="M15" i="18"/>
  <c r="L15" i="18"/>
  <c r="K15" i="18"/>
  <c r="J15" i="18"/>
  <c r="I15" i="18"/>
  <c r="G15" i="18"/>
  <c r="F15" i="18"/>
  <c r="E15" i="18"/>
  <c r="D15" i="18"/>
  <c r="C15" i="18"/>
  <c r="B15" i="18"/>
  <c r="M14" i="18"/>
  <c r="L14" i="18"/>
  <c r="K14" i="18"/>
  <c r="J14" i="18"/>
  <c r="I14" i="18"/>
  <c r="G14" i="18"/>
  <c r="F14" i="18"/>
  <c r="E14" i="18"/>
  <c r="D14" i="18"/>
  <c r="C14" i="18"/>
  <c r="B14" i="18"/>
  <c r="M13" i="18"/>
  <c r="M20" i="18" s="1"/>
  <c r="L13" i="18"/>
  <c r="L20" i="18" s="1"/>
  <c r="K13" i="18"/>
  <c r="K20" i="18" s="1"/>
  <c r="J13" i="18"/>
  <c r="J20" i="18" s="1"/>
  <c r="I13" i="18"/>
  <c r="I20" i="18" s="1"/>
  <c r="G13" i="18"/>
  <c r="G20" i="18" s="1"/>
  <c r="F13" i="18"/>
  <c r="F20" i="18" s="1"/>
  <c r="E13" i="18"/>
  <c r="E20" i="18" s="1"/>
  <c r="D13" i="18"/>
  <c r="D20" i="18" s="1"/>
  <c r="C13" i="18"/>
  <c r="C20" i="18" s="1"/>
  <c r="B13" i="18"/>
  <c r="B20" i="18" s="1"/>
  <c r="O10" i="18"/>
  <c r="N10" i="18"/>
  <c r="M10" i="18"/>
  <c r="L10" i="18"/>
  <c r="L53" i="18" s="1"/>
  <c r="K10" i="18"/>
  <c r="J10" i="18"/>
  <c r="J53" i="18" s="1"/>
  <c r="I10" i="18"/>
  <c r="G10" i="18"/>
  <c r="F10" i="18"/>
  <c r="E10" i="18"/>
  <c r="D10" i="18"/>
  <c r="C10" i="18"/>
  <c r="B10" i="18"/>
  <c r="R9" i="18"/>
  <c r="H9" i="18"/>
  <c r="R8" i="18"/>
  <c r="H8" i="18"/>
  <c r="R7" i="18"/>
  <c r="H7" i="18"/>
  <c r="R6" i="18"/>
  <c r="H6" i="18"/>
  <c r="R5" i="18"/>
  <c r="H5" i="18"/>
  <c r="R4" i="18"/>
  <c r="H4" i="18"/>
  <c r="R3" i="18"/>
  <c r="R10" i="18" s="1"/>
  <c r="H3" i="18"/>
  <c r="D29" i="17"/>
  <c r="D30" i="17" s="1"/>
  <c r="D29" i="16"/>
  <c r="Q50" i="17"/>
  <c r="P50" i="17"/>
  <c r="N50" i="17"/>
  <c r="M50" i="17"/>
  <c r="L50" i="17"/>
  <c r="K50" i="17"/>
  <c r="J50" i="17"/>
  <c r="H49" i="17"/>
  <c r="I48" i="17"/>
  <c r="G48" i="17"/>
  <c r="F48" i="17"/>
  <c r="E48" i="17"/>
  <c r="D48" i="17"/>
  <c r="C48" i="17"/>
  <c r="B48" i="17"/>
  <c r="I47" i="17"/>
  <c r="G47" i="17"/>
  <c r="F47" i="17"/>
  <c r="E47" i="17"/>
  <c r="D47" i="17"/>
  <c r="C47" i="17"/>
  <c r="B47" i="17"/>
  <c r="I46" i="17"/>
  <c r="I50" i="17" s="1"/>
  <c r="G46" i="17"/>
  <c r="F46" i="17"/>
  <c r="E46" i="17"/>
  <c r="B46" i="17"/>
  <c r="G45" i="17"/>
  <c r="F45" i="17"/>
  <c r="E45" i="17"/>
  <c r="D50" i="17"/>
  <c r="C45" i="17"/>
  <c r="C50" i="17" s="1"/>
  <c r="B45" i="17"/>
  <c r="H45" i="17" s="1"/>
  <c r="G44" i="17"/>
  <c r="F44" i="17"/>
  <c r="E44" i="17"/>
  <c r="B44" i="17"/>
  <c r="H44" i="17" s="1"/>
  <c r="G43" i="17"/>
  <c r="G50" i="17" s="1"/>
  <c r="F43" i="17"/>
  <c r="F50" i="17" s="1"/>
  <c r="E43" i="17"/>
  <c r="E50" i="17" s="1"/>
  <c r="B43" i="17"/>
  <c r="B50" i="17" s="1"/>
  <c r="Q40" i="17"/>
  <c r="P40" i="17"/>
  <c r="N40" i="17"/>
  <c r="M40" i="17"/>
  <c r="L40" i="17"/>
  <c r="K40" i="17"/>
  <c r="J40" i="17"/>
  <c r="G40" i="17"/>
  <c r="F40" i="17"/>
  <c r="E40" i="17"/>
  <c r="D40" i="17"/>
  <c r="C40" i="17"/>
  <c r="B40" i="17"/>
  <c r="H39" i="17"/>
  <c r="H38" i="17"/>
  <c r="H37" i="17"/>
  <c r="H36" i="17"/>
  <c r="H35" i="17"/>
  <c r="H34" i="17"/>
  <c r="H40" i="17" s="1"/>
  <c r="H33" i="17"/>
  <c r="Q30" i="17"/>
  <c r="P30" i="17"/>
  <c r="O30" i="17"/>
  <c r="N30" i="17"/>
  <c r="M30" i="17"/>
  <c r="L30" i="17"/>
  <c r="K30" i="17"/>
  <c r="J30" i="17"/>
  <c r="G30" i="17"/>
  <c r="F30" i="17"/>
  <c r="E30" i="17"/>
  <c r="C30" i="17"/>
  <c r="B30" i="17"/>
  <c r="R28" i="17"/>
  <c r="H28" i="17"/>
  <c r="R27" i="17"/>
  <c r="H27" i="17"/>
  <c r="R26" i="17"/>
  <c r="H26" i="17"/>
  <c r="R25" i="17"/>
  <c r="H25" i="17"/>
  <c r="R24" i="17"/>
  <c r="H24" i="17"/>
  <c r="R23" i="17"/>
  <c r="R30" i="17" s="1"/>
  <c r="H23" i="17"/>
  <c r="Q20" i="17"/>
  <c r="P20" i="17"/>
  <c r="H19" i="17"/>
  <c r="N18" i="17"/>
  <c r="N20" i="17" s="1"/>
  <c r="M18" i="17"/>
  <c r="L18" i="17"/>
  <c r="K18" i="17"/>
  <c r="J18" i="17"/>
  <c r="I18" i="17"/>
  <c r="G18" i="17"/>
  <c r="F18" i="17"/>
  <c r="E18" i="17"/>
  <c r="D18" i="17"/>
  <c r="C18" i="17"/>
  <c r="B18" i="17"/>
  <c r="M17" i="17"/>
  <c r="L17" i="17"/>
  <c r="K17" i="17"/>
  <c r="J17" i="17"/>
  <c r="I17" i="17"/>
  <c r="G17" i="17"/>
  <c r="F17" i="17"/>
  <c r="E17" i="17"/>
  <c r="D17" i="17"/>
  <c r="C17" i="17"/>
  <c r="B17" i="17"/>
  <c r="M16" i="17"/>
  <c r="L16" i="17"/>
  <c r="K16" i="17"/>
  <c r="J16" i="17"/>
  <c r="I16" i="17"/>
  <c r="G16" i="17"/>
  <c r="F16" i="17"/>
  <c r="E16" i="17"/>
  <c r="D16" i="17"/>
  <c r="C16" i="17"/>
  <c r="B16" i="17"/>
  <c r="H16" i="17" s="1"/>
  <c r="M15" i="17"/>
  <c r="L15" i="17"/>
  <c r="K15" i="17"/>
  <c r="J15" i="17"/>
  <c r="I15" i="17"/>
  <c r="M14" i="17"/>
  <c r="L14" i="17"/>
  <c r="K14" i="17"/>
  <c r="J14" i="17"/>
  <c r="I14" i="17"/>
  <c r="G14" i="17"/>
  <c r="F14" i="17"/>
  <c r="E14" i="17"/>
  <c r="D14" i="17"/>
  <c r="C14" i="17"/>
  <c r="B14" i="17"/>
  <c r="H14" i="17" s="1"/>
  <c r="M13" i="17"/>
  <c r="M20" i="17" s="1"/>
  <c r="L13" i="17"/>
  <c r="L20" i="17" s="1"/>
  <c r="K13" i="17"/>
  <c r="K20" i="17" s="1"/>
  <c r="J13" i="17"/>
  <c r="J20" i="17" s="1"/>
  <c r="I13" i="17"/>
  <c r="I20" i="17" s="1"/>
  <c r="G13" i="17"/>
  <c r="G20" i="17" s="1"/>
  <c r="F13" i="17"/>
  <c r="F20" i="17" s="1"/>
  <c r="E13" i="17"/>
  <c r="E20" i="17" s="1"/>
  <c r="D13" i="17"/>
  <c r="D20" i="17" s="1"/>
  <c r="C13" i="17"/>
  <c r="C20" i="17" s="1"/>
  <c r="B13" i="17"/>
  <c r="B20" i="17" s="1"/>
  <c r="R10" i="17"/>
  <c r="O10" i="17"/>
  <c r="N10" i="17"/>
  <c r="M10" i="17"/>
  <c r="L10" i="17"/>
  <c r="L53" i="17" s="1"/>
  <c r="K10" i="17"/>
  <c r="J10" i="17"/>
  <c r="J53" i="17" s="1"/>
  <c r="I10" i="17"/>
  <c r="G10" i="17"/>
  <c r="F10" i="17"/>
  <c r="E10" i="17"/>
  <c r="D10" i="17"/>
  <c r="C10" i="17"/>
  <c r="B10" i="17"/>
  <c r="H9" i="17"/>
  <c r="H8" i="17"/>
  <c r="H7" i="17"/>
  <c r="H6" i="17"/>
  <c r="H5" i="17"/>
  <c r="H4" i="17"/>
  <c r="C53" i="17" s="1"/>
  <c r="H3" i="17"/>
  <c r="H10" i="17" s="1"/>
  <c r="H53" i="19" l="1"/>
  <c r="C20" i="19"/>
  <c r="E20" i="19"/>
  <c r="G20" i="19"/>
  <c r="R33" i="19"/>
  <c r="R40" i="19" s="1"/>
  <c r="C50" i="19"/>
  <c r="R10" i="19"/>
  <c r="K53" i="18"/>
  <c r="M53" i="18"/>
  <c r="K53" i="19"/>
  <c r="R254" i="13"/>
  <c r="N287" i="13" s="1"/>
  <c r="O287" i="14"/>
  <c r="E289" i="14" s="1"/>
  <c r="G289" i="14" s="1"/>
  <c r="O229" i="14"/>
  <c r="E231" i="14" s="1"/>
  <c r="G231" i="14" s="1"/>
  <c r="N113" i="21"/>
  <c r="O113" i="21" s="1"/>
  <c r="E115" i="21" s="1"/>
  <c r="G115" i="21" s="1"/>
  <c r="O228" i="13"/>
  <c r="E230" i="13" s="1"/>
  <c r="G230" i="13" s="1"/>
  <c r="I111" i="14"/>
  <c r="H30" i="21"/>
  <c r="H10" i="21"/>
  <c r="R20" i="23"/>
  <c r="N53" i="23" s="1"/>
  <c r="O53" i="23" s="1"/>
  <c r="E55" i="23" s="1"/>
  <c r="G55" i="23" s="1"/>
  <c r="R79" i="13"/>
  <c r="N112" i="13" s="1"/>
  <c r="O287" i="13"/>
  <c r="E289" i="13" s="1"/>
  <c r="G289" i="13" s="1"/>
  <c r="O170" i="13"/>
  <c r="E172" i="13" s="1"/>
  <c r="G172" i="13" s="1"/>
  <c r="O171" i="14"/>
  <c r="E173" i="14" s="1"/>
  <c r="G173" i="14" s="1"/>
  <c r="I112" i="13"/>
  <c r="N111" i="14"/>
  <c r="M53" i="19"/>
  <c r="H40" i="20"/>
  <c r="H40" i="21"/>
  <c r="H10" i="19"/>
  <c r="H14" i="19"/>
  <c r="C53" i="19" s="1"/>
  <c r="H16" i="19"/>
  <c r="H18" i="19"/>
  <c r="H47" i="19"/>
  <c r="H13" i="19"/>
  <c r="R13" i="19"/>
  <c r="R20" i="19" s="1"/>
  <c r="H15" i="19"/>
  <c r="D53" i="19" s="1"/>
  <c r="H17" i="19"/>
  <c r="F53" i="19" s="1"/>
  <c r="H43" i="19"/>
  <c r="H46" i="19"/>
  <c r="H48" i="19"/>
  <c r="K53" i="20"/>
  <c r="M53" i="20"/>
  <c r="H13" i="20"/>
  <c r="R13" i="20"/>
  <c r="H15" i="20"/>
  <c r="R15" i="20" s="1"/>
  <c r="H17" i="20"/>
  <c r="H43" i="20"/>
  <c r="H44" i="20"/>
  <c r="H45" i="20"/>
  <c r="H46" i="20"/>
  <c r="H48" i="20"/>
  <c r="H14" i="20"/>
  <c r="R14" i="20" s="1"/>
  <c r="H16" i="20"/>
  <c r="H47" i="20"/>
  <c r="K53" i="21"/>
  <c r="M53" i="21"/>
  <c r="H13" i="21"/>
  <c r="H15" i="21"/>
  <c r="H17" i="21"/>
  <c r="H43" i="21"/>
  <c r="H44" i="21"/>
  <c r="H45" i="21"/>
  <c r="H46" i="21"/>
  <c r="H48" i="21"/>
  <c r="B50" i="21"/>
  <c r="H14" i="21"/>
  <c r="H16" i="21"/>
  <c r="H47" i="21"/>
  <c r="H40" i="18"/>
  <c r="R18" i="18"/>
  <c r="R40" i="18"/>
  <c r="H10" i="18"/>
  <c r="H14" i="18"/>
  <c r="C53" i="18" s="1"/>
  <c r="H16" i="18"/>
  <c r="R16" i="18" s="1"/>
  <c r="H29" i="18"/>
  <c r="H30" i="18" s="1"/>
  <c r="H43" i="18"/>
  <c r="H44" i="18"/>
  <c r="H45" i="18"/>
  <c r="H46" i="18"/>
  <c r="H48" i="18"/>
  <c r="G53" i="18" s="1"/>
  <c r="B50" i="18"/>
  <c r="H13" i="18"/>
  <c r="R13" i="18"/>
  <c r="H15" i="18"/>
  <c r="D53" i="18" s="1"/>
  <c r="H17" i="18"/>
  <c r="F53" i="18" s="1"/>
  <c r="H47" i="18"/>
  <c r="R40" i="17"/>
  <c r="M53" i="17"/>
  <c r="H29" i="17"/>
  <c r="H30" i="17" s="1"/>
  <c r="K53" i="17"/>
  <c r="H18" i="17"/>
  <c r="G53" i="17" s="1"/>
  <c r="H47" i="17"/>
  <c r="H13" i="17"/>
  <c r="H15" i="17"/>
  <c r="D53" i="17" s="1"/>
  <c r="H17" i="17"/>
  <c r="H43" i="17"/>
  <c r="H46" i="17"/>
  <c r="E53" i="17" s="1"/>
  <c r="H48" i="17"/>
  <c r="B53" i="17"/>
  <c r="D30" i="16"/>
  <c r="Q50" i="16"/>
  <c r="P50" i="16"/>
  <c r="N50" i="16"/>
  <c r="M50" i="16"/>
  <c r="L50" i="16"/>
  <c r="K50" i="16"/>
  <c r="J50" i="16"/>
  <c r="H49" i="16"/>
  <c r="I48" i="16"/>
  <c r="I47" i="16"/>
  <c r="I46" i="16"/>
  <c r="I50" i="16" s="1"/>
  <c r="D50" i="16"/>
  <c r="C50" i="16"/>
  <c r="H45" i="16"/>
  <c r="H44" i="16"/>
  <c r="G50" i="16"/>
  <c r="F50" i="16"/>
  <c r="E50" i="16"/>
  <c r="B50" i="16"/>
  <c r="Q40" i="16"/>
  <c r="P40" i="16"/>
  <c r="N40" i="16"/>
  <c r="M40" i="16"/>
  <c r="L40" i="16"/>
  <c r="K40" i="16"/>
  <c r="J40" i="16"/>
  <c r="H39" i="16"/>
  <c r="H38" i="16"/>
  <c r="H37" i="16"/>
  <c r="H36" i="16"/>
  <c r="H35" i="16"/>
  <c r="Q30" i="16"/>
  <c r="P30" i="16"/>
  <c r="J30" i="16"/>
  <c r="R29" i="16"/>
  <c r="H29" i="16"/>
  <c r="N30" i="16"/>
  <c r="H28" i="16"/>
  <c r="M30" i="16"/>
  <c r="L30" i="16"/>
  <c r="R27" i="16"/>
  <c r="H27" i="16"/>
  <c r="R26" i="16"/>
  <c r="F30" i="16"/>
  <c r="H26" i="16"/>
  <c r="K30" i="16"/>
  <c r="E30" i="16"/>
  <c r="C30" i="16"/>
  <c r="H25" i="16"/>
  <c r="R24" i="16"/>
  <c r="H24" i="16"/>
  <c r="O30" i="16"/>
  <c r="H23" i="16"/>
  <c r="G30" i="16"/>
  <c r="Q20" i="16"/>
  <c r="P20" i="16"/>
  <c r="H19" i="16"/>
  <c r="N20" i="16"/>
  <c r="G18" i="16"/>
  <c r="F18" i="16"/>
  <c r="D18" i="16"/>
  <c r="C18" i="16"/>
  <c r="B18" i="16"/>
  <c r="H18" i="16" s="1"/>
  <c r="G17" i="16"/>
  <c r="F17" i="16"/>
  <c r="E17" i="16"/>
  <c r="D17" i="16"/>
  <c r="C17" i="16"/>
  <c r="B17" i="16"/>
  <c r="G16" i="16"/>
  <c r="F16" i="16"/>
  <c r="E16" i="16"/>
  <c r="D16" i="16"/>
  <c r="C16" i="16"/>
  <c r="B16" i="16"/>
  <c r="D14" i="16"/>
  <c r="L20" i="16"/>
  <c r="J20" i="16"/>
  <c r="G13" i="16"/>
  <c r="G20" i="16" s="1"/>
  <c r="F13" i="16"/>
  <c r="F20" i="16" s="1"/>
  <c r="E13" i="16"/>
  <c r="E20" i="16" s="1"/>
  <c r="D13" i="16"/>
  <c r="D20" i="16" s="1"/>
  <c r="C13" i="16"/>
  <c r="C20" i="16" s="1"/>
  <c r="B13" i="16"/>
  <c r="B20" i="16" s="1"/>
  <c r="O10" i="16"/>
  <c r="N10" i="16"/>
  <c r="M10" i="16"/>
  <c r="L10" i="16"/>
  <c r="K10" i="16"/>
  <c r="J10" i="16"/>
  <c r="I10" i="16"/>
  <c r="R9" i="16"/>
  <c r="H9" i="16"/>
  <c r="R8" i="16"/>
  <c r="H8" i="16"/>
  <c r="R7" i="16"/>
  <c r="H7" i="16"/>
  <c r="R6" i="16"/>
  <c r="H6" i="16"/>
  <c r="R5" i="16"/>
  <c r="H5" i="16"/>
  <c r="R4" i="16"/>
  <c r="H4" i="16"/>
  <c r="R3" i="16"/>
  <c r="R10" i="16" s="1"/>
  <c r="H3" i="16"/>
  <c r="Q50" i="15"/>
  <c r="P50" i="15"/>
  <c r="H49" i="15"/>
  <c r="H45" i="15"/>
  <c r="H44" i="15"/>
  <c r="Q40" i="15"/>
  <c r="P40" i="15"/>
  <c r="H39" i="15"/>
  <c r="F38" i="15"/>
  <c r="E38" i="15"/>
  <c r="C38" i="15"/>
  <c r="H38" i="15" s="1"/>
  <c r="F37" i="15"/>
  <c r="E37" i="15"/>
  <c r="D37" i="15"/>
  <c r="C37" i="15"/>
  <c r="B37" i="15"/>
  <c r="H37" i="15" s="1"/>
  <c r="E36" i="15"/>
  <c r="H36" i="15" s="1"/>
  <c r="F35" i="15"/>
  <c r="E35" i="15"/>
  <c r="C35" i="15"/>
  <c r="B35" i="15"/>
  <c r="H35" i="15" s="1"/>
  <c r="H34" i="15"/>
  <c r="Q30" i="15"/>
  <c r="P30" i="15"/>
  <c r="M30" i="15"/>
  <c r="J30" i="15"/>
  <c r="H29" i="15"/>
  <c r="N30" i="15"/>
  <c r="H28" i="15"/>
  <c r="D28" i="15"/>
  <c r="L30" i="15"/>
  <c r="F27" i="15"/>
  <c r="E27" i="15"/>
  <c r="D27" i="15"/>
  <c r="C27" i="15"/>
  <c r="B27" i="15"/>
  <c r="H27" i="15" s="1"/>
  <c r="F26" i="15"/>
  <c r="F30" i="15" s="1"/>
  <c r="B26" i="15"/>
  <c r="K30" i="15"/>
  <c r="E25" i="15"/>
  <c r="E30" i="15" s="1"/>
  <c r="D30" i="15"/>
  <c r="C30" i="15"/>
  <c r="B25" i="15"/>
  <c r="H25" i="15" s="1"/>
  <c r="G24" i="15"/>
  <c r="H24" i="15" s="1"/>
  <c r="G23" i="15"/>
  <c r="G30" i="15" s="1"/>
  <c r="Q20" i="15"/>
  <c r="P20" i="15"/>
  <c r="H19" i="15"/>
  <c r="N18" i="15"/>
  <c r="M18" i="15"/>
  <c r="L18" i="15"/>
  <c r="K18" i="15"/>
  <c r="J18" i="15"/>
  <c r="F18" i="15"/>
  <c r="E18" i="15"/>
  <c r="D18" i="15"/>
  <c r="C18" i="15"/>
  <c r="B18" i="15"/>
  <c r="H18" i="15" s="1"/>
  <c r="M17" i="15"/>
  <c r="L17" i="15"/>
  <c r="K17" i="15"/>
  <c r="J17" i="15"/>
  <c r="F17" i="15"/>
  <c r="E17" i="15"/>
  <c r="D17" i="15"/>
  <c r="C17" i="15"/>
  <c r="B17" i="15"/>
  <c r="M16" i="15"/>
  <c r="L16" i="15"/>
  <c r="K16" i="15"/>
  <c r="J16" i="15"/>
  <c r="F16" i="15"/>
  <c r="E16" i="15"/>
  <c r="D16" i="15"/>
  <c r="C16" i="15"/>
  <c r="B16" i="15"/>
  <c r="M15" i="15"/>
  <c r="L15" i="15"/>
  <c r="K15" i="15"/>
  <c r="J15" i="15"/>
  <c r="B15" i="15"/>
  <c r="M14" i="15"/>
  <c r="L14" i="15"/>
  <c r="K14" i="15"/>
  <c r="J14" i="15"/>
  <c r="B14" i="15"/>
  <c r="M13" i="15"/>
  <c r="L13" i="15"/>
  <c r="K13" i="15"/>
  <c r="J13" i="15"/>
  <c r="F13" i="15"/>
  <c r="E13" i="15"/>
  <c r="D13" i="15"/>
  <c r="C13" i="15"/>
  <c r="B13" i="15"/>
  <c r="M53" i="15"/>
  <c r="R9" i="15"/>
  <c r="H9" i="15"/>
  <c r="R8" i="15"/>
  <c r="H8" i="15"/>
  <c r="R7" i="15"/>
  <c r="H7" i="15"/>
  <c r="R6" i="15"/>
  <c r="H6" i="15"/>
  <c r="R5" i="15"/>
  <c r="H5" i="15"/>
  <c r="H4" i="15"/>
  <c r="H3" i="15"/>
  <c r="Q50" i="14"/>
  <c r="P50" i="14"/>
  <c r="H49" i="14"/>
  <c r="N50" i="14"/>
  <c r="L50" i="14"/>
  <c r="K50" i="14"/>
  <c r="C50" i="14"/>
  <c r="M50" i="14"/>
  <c r="G50" i="14"/>
  <c r="E50" i="14"/>
  <c r="Q40" i="14"/>
  <c r="P40" i="14"/>
  <c r="H39" i="14"/>
  <c r="F38" i="14"/>
  <c r="E38" i="14"/>
  <c r="D38" i="14"/>
  <c r="C38" i="14"/>
  <c r="B38" i="14"/>
  <c r="F37" i="14"/>
  <c r="E37" i="14"/>
  <c r="D37" i="14"/>
  <c r="C37" i="14"/>
  <c r="C40" i="14" s="1"/>
  <c r="B37" i="14"/>
  <c r="M40" i="14"/>
  <c r="E36" i="14"/>
  <c r="L40" i="14"/>
  <c r="J40" i="14"/>
  <c r="F35" i="14"/>
  <c r="E35" i="14"/>
  <c r="D35" i="14"/>
  <c r="B35" i="14"/>
  <c r="F34" i="14"/>
  <c r="B33" i="14"/>
  <c r="Q30" i="14"/>
  <c r="P30" i="14"/>
  <c r="O30" i="14"/>
  <c r="R29" i="14"/>
  <c r="H29" i="14"/>
  <c r="N30" i="14"/>
  <c r="R26" i="14"/>
  <c r="L30" i="14"/>
  <c r="H24" i="14"/>
  <c r="R23" i="14"/>
  <c r="E23" i="14"/>
  <c r="B23" i="14"/>
  <c r="Q20" i="14"/>
  <c r="P20" i="14"/>
  <c r="H19" i="14"/>
  <c r="N20" i="14"/>
  <c r="C14" i="14"/>
  <c r="M20" i="14"/>
  <c r="K20" i="14"/>
  <c r="F13" i="14"/>
  <c r="F20" i="14" s="1"/>
  <c r="E13" i="14"/>
  <c r="D13" i="14"/>
  <c r="D20" i="14" s="1"/>
  <c r="C13" i="14"/>
  <c r="B13" i="14"/>
  <c r="B20" i="14" s="1"/>
  <c r="R9" i="14"/>
  <c r="H9" i="14"/>
  <c r="R8" i="14"/>
  <c r="H8" i="14"/>
  <c r="R7" i="14"/>
  <c r="H7" i="14"/>
  <c r="R6" i="14"/>
  <c r="H6" i="14"/>
  <c r="R5" i="14"/>
  <c r="H5" i="14"/>
  <c r="R4" i="14"/>
  <c r="H4" i="14"/>
  <c r="R3" i="14"/>
  <c r="H3" i="14"/>
  <c r="H49" i="13"/>
  <c r="H39" i="13"/>
  <c r="H29" i="13"/>
  <c r="H19" i="13"/>
  <c r="R5" i="13"/>
  <c r="R6" i="13"/>
  <c r="R7" i="13"/>
  <c r="R8" i="13"/>
  <c r="R9" i="13"/>
  <c r="R4" i="13"/>
  <c r="R3" i="13"/>
  <c r="R29" i="13"/>
  <c r="G53" i="19" l="1"/>
  <c r="H53" i="14"/>
  <c r="B40" i="14"/>
  <c r="F40" i="14"/>
  <c r="R10" i="13"/>
  <c r="R10" i="14"/>
  <c r="E40" i="14"/>
  <c r="H50" i="20"/>
  <c r="O111" i="14"/>
  <c r="E113" i="14" s="1"/>
  <c r="G113" i="14" s="1"/>
  <c r="O112" i="13"/>
  <c r="E114" i="13" s="1"/>
  <c r="G114" i="13" s="1"/>
  <c r="H53" i="15"/>
  <c r="C20" i="14"/>
  <c r="E20" i="14"/>
  <c r="J20" i="14"/>
  <c r="L20" i="14"/>
  <c r="C30" i="14"/>
  <c r="K40" i="14"/>
  <c r="D40" i="14"/>
  <c r="B50" i="14"/>
  <c r="F50" i="14"/>
  <c r="J50" i="14"/>
  <c r="D50" i="14"/>
  <c r="H13" i="14"/>
  <c r="H27" i="14"/>
  <c r="R27" i="14"/>
  <c r="H28" i="14"/>
  <c r="R13" i="14"/>
  <c r="H18" i="14"/>
  <c r="E30" i="14"/>
  <c r="G30" i="14"/>
  <c r="H26" i="14"/>
  <c r="R28" i="14"/>
  <c r="J30" i="14"/>
  <c r="K53" i="15"/>
  <c r="E53" i="19"/>
  <c r="H50" i="19"/>
  <c r="H20" i="19"/>
  <c r="I53" i="19" s="1"/>
  <c r="B53" i="19"/>
  <c r="H20" i="20"/>
  <c r="R16" i="20"/>
  <c r="R17" i="20"/>
  <c r="R20" i="20" s="1"/>
  <c r="C53" i="21"/>
  <c r="H50" i="21"/>
  <c r="B53" i="21"/>
  <c r="H20" i="21"/>
  <c r="R50" i="18"/>
  <c r="R15" i="18"/>
  <c r="E53" i="18"/>
  <c r="H20" i="18"/>
  <c r="H50" i="18"/>
  <c r="R17" i="18"/>
  <c r="B53" i="18"/>
  <c r="R14" i="18"/>
  <c r="R20" i="18" s="1"/>
  <c r="N53" i="18" s="1"/>
  <c r="H50" i="17"/>
  <c r="H20" i="17"/>
  <c r="F53" i="17"/>
  <c r="R50" i="17"/>
  <c r="L53" i="16"/>
  <c r="I20" i="16"/>
  <c r="K20" i="16"/>
  <c r="M20" i="16"/>
  <c r="M53" i="16" s="1"/>
  <c r="J53" i="16"/>
  <c r="H30" i="16"/>
  <c r="K53" i="16"/>
  <c r="H13" i="16"/>
  <c r="H15" i="16"/>
  <c r="D53" i="16" s="1"/>
  <c r="H17" i="16"/>
  <c r="R25" i="16"/>
  <c r="R30" i="16" s="1"/>
  <c r="H34" i="16"/>
  <c r="H47" i="16"/>
  <c r="H10" i="16"/>
  <c r="H14" i="16"/>
  <c r="H16" i="16"/>
  <c r="H33" i="16"/>
  <c r="H40" i="16" s="1"/>
  <c r="H43" i="16"/>
  <c r="H46" i="16"/>
  <c r="H48" i="16"/>
  <c r="J53" i="15"/>
  <c r="L53" i="15"/>
  <c r="H13" i="15"/>
  <c r="H17" i="15"/>
  <c r="H26" i="15"/>
  <c r="H47" i="15"/>
  <c r="H15" i="15"/>
  <c r="B30" i="15"/>
  <c r="O30" i="15"/>
  <c r="H10" i="15"/>
  <c r="H14" i="15"/>
  <c r="C53" i="15" s="1"/>
  <c r="H16" i="15"/>
  <c r="H23" i="15"/>
  <c r="H30" i="15" s="1"/>
  <c r="H33" i="15"/>
  <c r="H40" i="15" s="1"/>
  <c r="H43" i="15"/>
  <c r="H46" i="15"/>
  <c r="H48" i="15"/>
  <c r="G53" i="15" s="1"/>
  <c r="R24" i="14"/>
  <c r="H34" i="14"/>
  <c r="H36" i="14"/>
  <c r="H15" i="14"/>
  <c r="H17" i="14"/>
  <c r="B30" i="14"/>
  <c r="H23" i="14"/>
  <c r="M30" i="14"/>
  <c r="H25" i="14"/>
  <c r="D30" i="14"/>
  <c r="F30" i="14"/>
  <c r="K30" i="14"/>
  <c r="R25" i="14"/>
  <c r="H35" i="14"/>
  <c r="H38" i="14"/>
  <c r="G53" i="14" s="1"/>
  <c r="H44" i="14"/>
  <c r="H46" i="14"/>
  <c r="H48" i="14"/>
  <c r="H10" i="14"/>
  <c r="H14" i="14"/>
  <c r="H16" i="14"/>
  <c r="H33" i="14"/>
  <c r="H37" i="14"/>
  <c r="H43" i="14"/>
  <c r="H45" i="14"/>
  <c r="H47" i="14"/>
  <c r="Q50" i="13"/>
  <c r="P50" i="13"/>
  <c r="D48" i="13"/>
  <c r="D50" i="13" s="1"/>
  <c r="C47" i="13"/>
  <c r="F50" i="13"/>
  <c r="B50" i="13"/>
  <c r="Q40" i="13"/>
  <c r="P40" i="13"/>
  <c r="Q30" i="13"/>
  <c r="P30" i="13"/>
  <c r="N30" i="13"/>
  <c r="M30" i="13"/>
  <c r="K30" i="13"/>
  <c r="G30" i="13"/>
  <c r="F30" i="13"/>
  <c r="E30" i="13"/>
  <c r="D30" i="13"/>
  <c r="C30" i="13"/>
  <c r="B30" i="13"/>
  <c r="Q20" i="13"/>
  <c r="P20" i="13"/>
  <c r="N20" i="13"/>
  <c r="B15" i="13"/>
  <c r="L20" i="13"/>
  <c r="J20" i="13"/>
  <c r="G20" i="13"/>
  <c r="F20" i="13"/>
  <c r="D20" i="13"/>
  <c r="B20" i="13"/>
  <c r="H9" i="13"/>
  <c r="H53" i="13" s="1"/>
  <c r="H8" i="13"/>
  <c r="H7" i="13"/>
  <c r="H6" i="13"/>
  <c r="H5" i="13"/>
  <c r="H4" i="13"/>
  <c r="H3" i="13"/>
  <c r="F53" i="14" l="1"/>
  <c r="N53" i="20"/>
  <c r="R30" i="14"/>
  <c r="C20" i="13"/>
  <c r="E20" i="13"/>
  <c r="K20" i="13"/>
  <c r="M20" i="13"/>
  <c r="E50" i="13"/>
  <c r="G50" i="13"/>
  <c r="C50" i="13"/>
  <c r="R20" i="17"/>
  <c r="N53" i="17" s="1"/>
  <c r="E55" i="17" s="1"/>
  <c r="G55" i="17" s="1"/>
  <c r="N53" i="21"/>
  <c r="H20" i="15"/>
  <c r="R50" i="14"/>
  <c r="E53" i="14"/>
  <c r="B53" i="14"/>
  <c r="D53" i="14"/>
  <c r="C53" i="14"/>
  <c r="N53" i="19"/>
  <c r="O53" i="19" s="1"/>
  <c r="E55" i="18"/>
  <c r="G55" i="18" s="1"/>
  <c r="E53" i="16"/>
  <c r="F53" i="16"/>
  <c r="H50" i="16"/>
  <c r="R50" i="16"/>
  <c r="H20" i="16"/>
  <c r="H53" i="16" s="1"/>
  <c r="G53" i="16"/>
  <c r="C53" i="16"/>
  <c r="R40" i="16"/>
  <c r="R20" i="16"/>
  <c r="N53" i="16" s="1"/>
  <c r="B53" i="16"/>
  <c r="H50" i="15"/>
  <c r="F53" i="15"/>
  <c r="B53" i="15"/>
  <c r="E53" i="15"/>
  <c r="R40" i="15"/>
  <c r="D53" i="15"/>
  <c r="H30" i="14"/>
  <c r="H50" i="14"/>
  <c r="H40" i="14"/>
  <c r="R40" i="14"/>
  <c r="H20" i="14"/>
  <c r="H15" i="13"/>
  <c r="H17" i="13"/>
  <c r="L30" i="13"/>
  <c r="H48" i="13"/>
  <c r="H10" i="13"/>
  <c r="H14" i="13"/>
  <c r="H16" i="13"/>
  <c r="H18" i="13"/>
  <c r="J30" i="13"/>
  <c r="R24" i="13"/>
  <c r="R25" i="13"/>
  <c r="R26" i="13"/>
  <c r="R27" i="13"/>
  <c r="H28" i="13"/>
  <c r="R28" i="13"/>
  <c r="H25" i="13"/>
  <c r="H27" i="13"/>
  <c r="H34" i="13"/>
  <c r="H36" i="13"/>
  <c r="H38" i="13"/>
  <c r="H43" i="13"/>
  <c r="H45" i="13"/>
  <c r="H47" i="13"/>
  <c r="H23" i="13"/>
  <c r="H13" i="13"/>
  <c r="H24" i="13"/>
  <c r="H26" i="13"/>
  <c r="H33" i="13"/>
  <c r="H35" i="13"/>
  <c r="H37" i="13"/>
  <c r="H44" i="13"/>
  <c r="H46" i="13"/>
  <c r="I53" i="16" l="1"/>
  <c r="O53" i="16" s="1"/>
  <c r="I53" i="14"/>
  <c r="E55" i="20"/>
  <c r="G55" i="20" s="1"/>
  <c r="R30" i="13"/>
  <c r="F53" i="13"/>
  <c r="B53" i="13"/>
  <c r="H50" i="13"/>
  <c r="D53" i="13"/>
  <c r="E55" i="21"/>
  <c r="G55" i="21" s="1"/>
  <c r="G53" i="13"/>
  <c r="E53" i="13"/>
  <c r="R20" i="14"/>
  <c r="N53" i="14" s="1"/>
  <c r="O53" i="14" s="1"/>
  <c r="H20" i="13"/>
  <c r="C53" i="13"/>
  <c r="H40" i="13"/>
  <c r="R50" i="15"/>
  <c r="R20" i="15"/>
  <c r="N53" i="15" s="1"/>
  <c r="E55" i="19"/>
  <c r="G55" i="19" s="1"/>
  <c r="E55" i="16"/>
  <c r="G55" i="16" s="1"/>
  <c r="H30" i="13"/>
  <c r="D65" i="4"/>
  <c r="D63" i="4"/>
  <c r="D61" i="4"/>
  <c r="R40" i="13" l="1"/>
  <c r="E55" i="14"/>
  <c r="G55" i="14" s="1"/>
  <c r="O53" i="15"/>
  <c r="E55" i="15" s="1"/>
  <c r="G55" i="15" s="1"/>
  <c r="D69" i="4"/>
  <c r="G462" i="6" l="1"/>
  <c r="I456" i="6"/>
  <c r="I455" i="6"/>
  <c r="I454" i="6"/>
  <c r="I453" i="6"/>
  <c r="I452" i="6"/>
  <c r="I451" i="6"/>
  <c r="D450" i="6"/>
  <c r="I450" i="6" s="1"/>
  <c r="I449" i="6"/>
  <c r="I448" i="6"/>
  <c r="E447" i="6"/>
  <c r="D447" i="6"/>
  <c r="I447" i="6" s="1"/>
  <c r="E446" i="6"/>
  <c r="D446" i="6"/>
  <c r="E445" i="6"/>
  <c r="E457" i="6" s="1"/>
  <c r="D445" i="6"/>
  <c r="I445" i="6" s="1"/>
  <c r="D457" i="6" l="1"/>
  <c r="I446" i="6"/>
  <c r="I457" i="6" s="1"/>
  <c r="D463" i="6" s="1"/>
  <c r="G463" i="6" l="1"/>
  <c r="D464" i="6"/>
  <c r="G464" i="6" s="1"/>
  <c r="D47" i="4" l="1"/>
  <c r="C19" i="4"/>
  <c r="I304" i="6" l="1"/>
  <c r="I290" i="6"/>
  <c r="I218" i="6"/>
  <c r="I190" i="6"/>
  <c r="I14" i="6"/>
  <c r="I32" i="6" l="1"/>
  <c r="I33" i="6"/>
  <c r="I34" i="6"/>
  <c r="I35" i="6"/>
  <c r="I36" i="6"/>
  <c r="I37" i="6"/>
  <c r="I38" i="6"/>
  <c r="I39" i="6"/>
  <c r="I40" i="6"/>
  <c r="I41" i="6"/>
  <c r="I42" i="6"/>
  <c r="I43" i="6"/>
  <c r="I44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428" i="6" l="1"/>
  <c r="I429" i="6"/>
  <c r="I430" i="6"/>
  <c r="I431" i="6"/>
  <c r="I432" i="6"/>
  <c r="I433" i="6"/>
  <c r="I434" i="6"/>
  <c r="I413" i="6"/>
  <c r="I414" i="6"/>
  <c r="I415" i="6"/>
  <c r="I416" i="6"/>
  <c r="I417" i="6"/>
  <c r="I418" i="6"/>
  <c r="I399" i="6"/>
  <c r="I400" i="6"/>
  <c r="I401" i="6"/>
  <c r="I402" i="6"/>
  <c r="I403" i="6"/>
  <c r="I404" i="6"/>
  <c r="I385" i="6"/>
  <c r="I386" i="6"/>
  <c r="I387" i="6"/>
  <c r="I388" i="6"/>
  <c r="I389" i="6"/>
  <c r="I390" i="6"/>
  <c r="I371" i="6"/>
  <c r="I372" i="6"/>
  <c r="I373" i="6"/>
  <c r="I374" i="6"/>
  <c r="I375" i="6"/>
  <c r="I376" i="6"/>
  <c r="I357" i="6"/>
  <c r="I358" i="6"/>
  <c r="I359" i="6"/>
  <c r="I360" i="6"/>
  <c r="I361" i="6"/>
  <c r="I362" i="6"/>
  <c r="I339" i="6"/>
  <c r="I340" i="6"/>
  <c r="I341" i="6"/>
  <c r="I342" i="6"/>
  <c r="I343" i="6"/>
  <c r="I344" i="6"/>
  <c r="I345" i="6"/>
  <c r="I346" i="6"/>
  <c r="I347" i="6"/>
  <c r="I327" i="6"/>
  <c r="I328" i="6"/>
  <c r="I329" i="6"/>
  <c r="I330" i="6"/>
  <c r="I331" i="6"/>
  <c r="I332" i="6"/>
  <c r="I313" i="6"/>
  <c r="I314" i="6"/>
  <c r="I315" i="6"/>
  <c r="I316" i="6"/>
  <c r="I317" i="6"/>
  <c r="I318" i="6"/>
  <c r="I299" i="6"/>
  <c r="I300" i="6"/>
  <c r="I301" i="6"/>
  <c r="I302" i="6"/>
  <c r="I303" i="6"/>
  <c r="I280" i="6"/>
  <c r="I281" i="6"/>
  <c r="I282" i="6"/>
  <c r="I283" i="6"/>
  <c r="I284" i="6"/>
  <c r="I285" i="6"/>
  <c r="I286" i="6"/>
  <c r="I287" i="6"/>
  <c r="I288" i="6"/>
  <c r="I289" i="6"/>
  <c r="I271" i="6"/>
  <c r="I272" i="6"/>
  <c r="I273" i="6"/>
  <c r="I274" i="6"/>
  <c r="I275" i="6"/>
  <c r="I276" i="6"/>
  <c r="I255" i="6"/>
  <c r="I256" i="6"/>
  <c r="I257" i="6"/>
  <c r="I258" i="6"/>
  <c r="I259" i="6"/>
  <c r="I260" i="6"/>
  <c r="I261" i="6"/>
  <c r="I241" i="6"/>
  <c r="I242" i="6"/>
  <c r="I243" i="6"/>
  <c r="I244" i="6"/>
  <c r="I245" i="6"/>
  <c r="I246" i="6"/>
  <c r="I225" i="6"/>
  <c r="I226" i="6"/>
  <c r="I227" i="6"/>
  <c r="I228" i="6"/>
  <c r="I229" i="6"/>
  <c r="I230" i="6"/>
  <c r="I231" i="6"/>
  <c r="I232" i="6"/>
  <c r="I211" i="6"/>
  <c r="I212" i="6"/>
  <c r="I213" i="6"/>
  <c r="I214" i="6"/>
  <c r="I215" i="6"/>
  <c r="I216" i="6"/>
  <c r="I217" i="6"/>
  <c r="I199" i="6"/>
  <c r="I200" i="6"/>
  <c r="I201" i="6"/>
  <c r="I202" i="6"/>
  <c r="I203" i="6"/>
  <c r="I204" i="6"/>
  <c r="I185" i="6"/>
  <c r="I186" i="6"/>
  <c r="I187" i="6"/>
  <c r="I188" i="6"/>
  <c r="I189" i="6"/>
  <c r="I169" i="6"/>
  <c r="I170" i="6"/>
  <c r="I171" i="6"/>
  <c r="I172" i="6"/>
  <c r="I173" i="6"/>
  <c r="I174" i="6"/>
  <c r="I175" i="6"/>
  <c r="I155" i="6"/>
  <c r="I156" i="6"/>
  <c r="I157" i="6"/>
  <c r="I158" i="6"/>
  <c r="I159" i="6"/>
  <c r="I160" i="6"/>
  <c r="I141" i="6"/>
  <c r="I142" i="6"/>
  <c r="I143" i="6"/>
  <c r="I144" i="6"/>
  <c r="I145" i="6"/>
  <c r="I146" i="6"/>
  <c r="I127" i="6"/>
  <c r="I128" i="6"/>
  <c r="I129" i="6"/>
  <c r="I130" i="6"/>
  <c r="I131" i="6"/>
  <c r="I113" i="6"/>
  <c r="I114" i="6"/>
  <c r="I115" i="6"/>
  <c r="I116" i="6"/>
  <c r="I117" i="6"/>
  <c r="I118" i="6"/>
  <c r="I99" i="6"/>
  <c r="I100" i="6"/>
  <c r="I101" i="6"/>
  <c r="I102" i="6"/>
  <c r="I103" i="6"/>
  <c r="I104" i="6"/>
  <c r="I23" i="6"/>
  <c r="I24" i="6"/>
  <c r="I25" i="6"/>
  <c r="I26" i="6"/>
  <c r="I27" i="6"/>
  <c r="I28" i="6"/>
  <c r="I29" i="6"/>
  <c r="I9" i="6"/>
  <c r="I10" i="6"/>
  <c r="I11" i="6"/>
  <c r="I12" i="6"/>
  <c r="I13" i="6"/>
  <c r="I293" i="6"/>
  <c r="I3" i="6" l="1"/>
  <c r="I4" i="6"/>
  <c r="I5" i="6"/>
  <c r="I6" i="6"/>
  <c r="I7" i="6"/>
  <c r="I8" i="6"/>
  <c r="I17" i="6"/>
  <c r="I18" i="6"/>
  <c r="I19" i="6"/>
  <c r="I20" i="6"/>
  <c r="I21" i="6"/>
  <c r="I22" i="6"/>
  <c r="J91" i="6"/>
  <c r="I93" i="6"/>
  <c r="I94" i="6"/>
  <c r="I95" i="6"/>
  <c r="I96" i="6"/>
  <c r="I97" i="6"/>
  <c r="I98" i="6"/>
  <c r="I107" i="6"/>
  <c r="I108" i="6"/>
  <c r="I109" i="6"/>
  <c r="I110" i="6"/>
  <c r="I111" i="6"/>
  <c r="I112" i="6"/>
  <c r="I121" i="6"/>
  <c r="I122" i="6"/>
  <c r="I123" i="6"/>
  <c r="I124" i="6"/>
  <c r="I125" i="6"/>
  <c r="I126" i="6"/>
  <c r="I135" i="6"/>
  <c r="I136" i="6"/>
  <c r="I137" i="6"/>
  <c r="I138" i="6"/>
  <c r="I139" i="6"/>
  <c r="I140" i="6"/>
  <c r="I149" i="6"/>
  <c r="I150" i="6"/>
  <c r="I151" i="6"/>
  <c r="I152" i="6"/>
  <c r="I153" i="6"/>
  <c r="I154" i="6"/>
  <c r="I163" i="6"/>
  <c r="I164" i="6"/>
  <c r="I165" i="6"/>
  <c r="I166" i="6"/>
  <c r="I167" i="6"/>
  <c r="I168" i="6"/>
  <c r="I179" i="6"/>
  <c r="I180" i="6"/>
  <c r="I181" i="6"/>
  <c r="I182" i="6"/>
  <c r="I183" i="6"/>
  <c r="I184" i="6"/>
  <c r="I193" i="6"/>
  <c r="I194" i="6"/>
  <c r="I195" i="6"/>
  <c r="I196" i="6"/>
  <c r="I197" i="6"/>
  <c r="I198" i="6"/>
  <c r="I206" i="6"/>
  <c r="I207" i="6"/>
  <c r="I208" i="6"/>
  <c r="I209" i="6"/>
  <c r="I210" i="6"/>
  <c r="I221" i="6"/>
  <c r="I222" i="6"/>
  <c r="I223" i="6"/>
  <c r="I224" i="6"/>
  <c r="I235" i="6"/>
  <c r="I236" i="6"/>
  <c r="I237" i="6"/>
  <c r="I238" i="6"/>
  <c r="I239" i="6"/>
  <c r="I240" i="6"/>
  <c r="I249" i="6"/>
  <c r="I250" i="6"/>
  <c r="I251" i="6"/>
  <c r="I252" i="6"/>
  <c r="I253" i="6"/>
  <c r="I254" i="6"/>
  <c r="I265" i="6"/>
  <c r="I266" i="6"/>
  <c r="I267" i="6"/>
  <c r="I268" i="6"/>
  <c r="I269" i="6"/>
  <c r="I270" i="6"/>
  <c r="I279" i="6"/>
  <c r="I294" i="6"/>
  <c r="I295" i="6"/>
  <c r="I296" i="6"/>
  <c r="I297" i="6"/>
  <c r="I298" i="6"/>
  <c r="I307" i="6"/>
  <c r="I308" i="6"/>
  <c r="I309" i="6"/>
  <c r="I310" i="6"/>
  <c r="I311" i="6"/>
  <c r="I312" i="6"/>
  <c r="I321" i="6"/>
  <c r="I322" i="6"/>
  <c r="I323" i="6"/>
  <c r="I324" i="6"/>
  <c r="I325" i="6"/>
  <c r="I326" i="6"/>
  <c r="I335" i="6"/>
  <c r="I336" i="6"/>
  <c r="I337" i="6"/>
  <c r="I338" i="6"/>
  <c r="I351" i="6"/>
  <c r="I352" i="6"/>
  <c r="I353" i="6"/>
  <c r="I354" i="6"/>
  <c r="I355" i="6"/>
  <c r="I356" i="6"/>
  <c r="I365" i="6"/>
  <c r="I366" i="6"/>
  <c r="I367" i="6"/>
  <c r="I368" i="6"/>
  <c r="I369" i="6"/>
  <c r="I370" i="6"/>
  <c r="I379" i="6"/>
  <c r="I380" i="6"/>
  <c r="I381" i="6"/>
  <c r="I382" i="6"/>
  <c r="I383" i="6"/>
  <c r="I384" i="6"/>
  <c r="I393" i="6"/>
  <c r="I394" i="6"/>
  <c r="I395" i="6"/>
  <c r="I396" i="6"/>
  <c r="I397" i="6"/>
  <c r="I398" i="6"/>
  <c r="I407" i="6"/>
  <c r="I408" i="6"/>
  <c r="I409" i="6"/>
  <c r="I410" i="6"/>
  <c r="I411" i="6"/>
  <c r="I412" i="6"/>
  <c r="I422" i="6"/>
  <c r="I423" i="6"/>
  <c r="I424" i="6"/>
  <c r="I425" i="6"/>
  <c r="I426" i="6"/>
  <c r="I427" i="6"/>
  <c r="I349" i="6" l="1"/>
  <c r="I91" i="6"/>
  <c r="I436" i="6"/>
  <c r="I263" i="6"/>
  <c r="I177" i="6"/>
  <c r="E55" i="13"/>
  <c r="G55" i="13" s="1"/>
</calcChain>
</file>

<file path=xl/sharedStrings.xml><?xml version="1.0" encoding="utf-8"?>
<sst xmlns="http://schemas.openxmlformats.org/spreadsheetml/2006/main" count="7156" uniqueCount="429">
  <si>
    <t>D</t>
  </si>
  <si>
    <t>GAS</t>
  </si>
  <si>
    <t>TOLLS</t>
  </si>
  <si>
    <t>MATERIAL</t>
  </si>
  <si>
    <t>MANTAINANCE</t>
  </si>
  <si>
    <t>A</t>
  </si>
  <si>
    <t>C</t>
  </si>
  <si>
    <t xml:space="preserve">E </t>
  </si>
  <si>
    <t>S</t>
  </si>
  <si>
    <t xml:space="preserve">DAILY TOTAL </t>
  </si>
  <si>
    <t>FOOD &amp; ENTRETMT</t>
  </si>
  <si>
    <t>FOOD &amp; ENTRATMT</t>
  </si>
  <si>
    <t>OFFICE SUPPLIES</t>
  </si>
  <si>
    <t>PARKING</t>
  </si>
  <si>
    <t>SHIPPING</t>
  </si>
  <si>
    <t>SUMMONS</t>
  </si>
  <si>
    <t>WORKING CLOTHES</t>
  </si>
  <si>
    <t>WORKING COMP/LIABILITY</t>
  </si>
  <si>
    <t>CAR INSURANCE</t>
  </si>
  <si>
    <t>OUTSIDE CONTRACTOR</t>
  </si>
  <si>
    <t>OUTSIDE CONTRANTOR</t>
  </si>
  <si>
    <t xml:space="preserve">BANK </t>
  </si>
  <si>
    <t xml:space="preserve">CASH </t>
  </si>
  <si>
    <t>MAY 2</t>
  </si>
  <si>
    <t>MAY 4</t>
  </si>
  <si>
    <t>MAY 5</t>
  </si>
  <si>
    <t>MAY 6</t>
  </si>
  <si>
    <t>MAY 9</t>
  </si>
  <si>
    <t>MAY 11</t>
  </si>
  <si>
    <t>MAY 12</t>
  </si>
  <si>
    <t>MAY 13</t>
  </si>
  <si>
    <t>MAY 16</t>
  </si>
  <si>
    <t>MAY 18</t>
  </si>
  <si>
    <t>MAY 19</t>
  </si>
  <si>
    <t>MAY 20</t>
  </si>
  <si>
    <t>MAY 23</t>
  </si>
  <si>
    <t>MAY 25</t>
  </si>
  <si>
    <t>MAY 26</t>
  </si>
  <si>
    <t>MAY 27</t>
  </si>
  <si>
    <t>MAY 30</t>
  </si>
  <si>
    <t>MONTHLY</t>
  </si>
  <si>
    <t>DEBIT</t>
  </si>
  <si>
    <t>MAY 3</t>
  </si>
  <si>
    <t>MAY 10</t>
  </si>
  <si>
    <t>MAY 17</t>
  </si>
  <si>
    <t>MAY 24</t>
  </si>
  <si>
    <t>MAY 31</t>
  </si>
  <si>
    <t>C2</t>
  </si>
  <si>
    <t>C3</t>
  </si>
  <si>
    <t>C4</t>
  </si>
  <si>
    <t>C5</t>
  </si>
  <si>
    <t>C6</t>
  </si>
  <si>
    <t>C9</t>
  </si>
  <si>
    <t>C10</t>
  </si>
  <si>
    <t>C11</t>
  </si>
  <si>
    <t>C12</t>
  </si>
  <si>
    <t>C13</t>
  </si>
  <si>
    <t>C16</t>
  </si>
  <si>
    <t>C17</t>
  </si>
  <si>
    <t>C18</t>
  </si>
  <si>
    <t>C19</t>
  </si>
  <si>
    <t>C20</t>
  </si>
  <si>
    <t>C23</t>
  </si>
  <si>
    <t>C24</t>
  </si>
  <si>
    <t>C25</t>
  </si>
  <si>
    <t>C26</t>
  </si>
  <si>
    <t>C27</t>
  </si>
  <si>
    <t>C30</t>
  </si>
  <si>
    <t>C31</t>
  </si>
  <si>
    <t>DATE</t>
  </si>
  <si>
    <t>COMPANY</t>
  </si>
  <si>
    <t>AMOUNT</t>
  </si>
  <si>
    <t>CHECK #</t>
  </si>
  <si>
    <t>REFERENCE</t>
  </si>
  <si>
    <t>OPEN BALANCE</t>
  </si>
  <si>
    <t xml:space="preserve"> INCOME CASH</t>
  </si>
  <si>
    <t>INCOME CHECK</t>
  </si>
  <si>
    <t>CREDIT CARD</t>
  </si>
  <si>
    <t xml:space="preserve">DEBITS </t>
  </si>
  <si>
    <t xml:space="preserve">BANK DEBITS </t>
  </si>
  <si>
    <t>CASH DEBIT</t>
  </si>
  <si>
    <t>ENDING BALANCE</t>
  </si>
  <si>
    <t>CASH</t>
  </si>
  <si>
    <t>OFFICE SUPPLY</t>
  </si>
  <si>
    <t>BANK FEE</t>
  </si>
  <si>
    <t>CAR RENTAL</t>
  </si>
  <si>
    <t>OUTSIDE CONTRATOR</t>
  </si>
  <si>
    <t>SUMMARY</t>
  </si>
  <si>
    <t>MIAMI</t>
  </si>
  <si>
    <t>MONTHLY TOTALS</t>
  </si>
  <si>
    <t>INCOME</t>
  </si>
  <si>
    <t>àà</t>
  </si>
  <si>
    <t>EXPENSES</t>
  </si>
  <si>
    <t xml:space="preserve">GRAND TOTAL </t>
  </si>
  <si>
    <t>èèèè</t>
  </si>
  <si>
    <t>MAY/CONSOLIDATION</t>
  </si>
  <si>
    <t xml:space="preserve">MAY AR TOTAL </t>
  </si>
  <si>
    <t>MAY 1</t>
  </si>
  <si>
    <t>MAY 8</t>
  </si>
  <si>
    <t>MAY 15</t>
  </si>
  <si>
    <t>MAY 22</t>
  </si>
  <si>
    <t>MAY 29</t>
  </si>
  <si>
    <t>C1</t>
  </si>
  <si>
    <t>C8</t>
  </si>
  <si>
    <t>C15</t>
  </si>
  <si>
    <t>C22</t>
  </si>
  <si>
    <t>C29</t>
  </si>
  <si>
    <t>PAID CHECK</t>
  </si>
  <si>
    <t>NAME</t>
  </si>
  <si>
    <t>PURVES</t>
  </si>
  <si>
    <t>WEEKLY TOTAL</t>
  </si>
  <si>
    <t>TRANSPORTATION</t>
  </si>
  <si>
    <t>FOOD &amp; ENTRA</t>
  </si>
  <si>
    <t>LUIS</t>
  </si>
  <si>
    <t>GERSON</t>
  </si>
  <si>
    <t>SANTOS</t>
  </si>
  <si>
    <t>BRIAN</t>
  </si>
  <si>
    <t>PURVES CASH MAY'17</t>
  </si>
  <si>
    <t>CARLOS</t>
  </si>
  <si>
    <t>MOISES</t>
  </si>
  <si>
    <t>BAINBRIDGE CASH MAY'17</t>
  </si>
  <si>
    <t>BAINBRIDGE</t>
  </si>
  <si>
    <t>RUBIO</t>
  </si>
  <si>
    <t>JEFERSON</t>
  </si>
  <si>
    <t>TIAGO</t>
  </si>
  <si>
    <t>ZE JR</t>
  </si>
  <si>
    <t>DAYRELL</t>
  </si>
  <si>
    <t>CARLOS /moises</t>
  </si>
  <si>
    <t>JEFERSON/eliseo</t>
  </si>
  <si>
    <t>LUCAS</t>
  </si>
  <si>
    <t>91 JUNIUS</t>
  </si>
  <si>
    <t>79 ST</t>
  </si>
  <si>
    <t>207 79ST. CASH MAY'17</t>
  </si>
  <si>
    <t>91 JUNIUS CASH MAY'17</t>
  </si>
  <si>
    <t>BAY ST</t>
  </si>
  <si>
    <t>BRENO</t>
  </si>
  <si>
    <t xml:space="preserve"> BAY ST  CASH MAY'17</t>
  </si>
  <si>
    <t xml:space="preserve"> 303 W 66ST.  CASH MAY'17</t>
  </si>
  <si>
    <t>303W 66ST.</t>
  </si>
  <si>
    <t xml:space="preserve"> 48ST.  CASH MAY'17</t>
  </si>
  <si>
    <t>48ST</t>
  </si>
  <si>
    <t xml:space="preserve"> 28ST. CASH MAY'17</t>
  </si>
  <si>
    <t>28ST</t>
  </si>
  <si>
    <t xml:space="preserve">           MULTI SIDE JOBS CASH MAY'17</t>
  </si>
  <si>
    <t>ZE JUNIOR</t>
  </si>
  <si>
    <t>JEFERSON/RUBIO</t>
  </si>
  <si>
    <t>271 AVE C MAY 30</t>
  </si>
  <si>
    <t>BRYAN</t>
  </si>
  <si>
    <t>271 AVE C MAY 31</t>
  </si>
  <si>
    <t>PETER COOPER MAY 19</t>
  </si>
  <si>
    <t>8 MIDDLEEX  MAY 18</t>
  </si>
  <si>
    <t>*</t>
  </si>
  <si>
    <t>PURVES CASH JUNE'17</t>
  </si>
  <si>
    <t>JUNE 1</t>
  </si>
  <si>
    <t>JUNE 2</t>
  </si>
  <si>
    <t>JUNE 3</t>
  </si>
  <si>
    <t>JUNE 5</t>
  </si>
  <si>
    <t>JUNE 6</t>
  </si>
  <si>
    <t>JUNE 7</t>
  </si>
  <si>
    <t>JUNE 8</t>
  </si>
  <si>
    <t>JUNE 9</t>
  </si>
  <si>
    <t>JUNE 10</t>
  </si>
  <si>
    <t>JUNE 12</t>
  </si>
  <si>
    <t>JUNE 13</t>
  </si>
  <si>
    <t>JUNE 14</t>
  </si>
  <si>
    <t>JUNE 15</t>
  </si>
  <si>
    <t>JUNE 16</t>
  </si>
  <si>
    <t>JUNE 17</t>
  </si>
  <si>
    <t>MONTHLY EXPENSSES</t>
  </si>
  <si>
    <t>JUNE 19</t>
  </si>
  <si>
    <t>JUNE 26</t>
  </si>
  <si>
    <t>JUNE 20</t>
  </si>
  <si>
    <t>JUNE 21</t>
  </si>
  <si>
    <t>JUNE 22</t>
  </si>
  <si>
    <t>JUNE 23</t>
  </si>
  <si>
    <t>JUNE 24</t>
  </si>
  <si>
    <t>JUNE 27</t>
  </si>
  <si>
    <t>JUNE 28</t>
  </si>
  <si>
    <t>JUNE 29</t>
  </si>
  <si>
    <t>JUNE 30</t>
  </si>
  <si>
    <t>207 79ST. CASH JUNE'17</t>
  </si>
  <si>
    <t>.</t>
  </si>
  <si>
    <t>PURVES CASH JULY'17</t>
  </si>
  <si>
    <t>PURVES CASH AUGUST'17</t>
  </si>
  <si>
    <t>207 79ST. CASH JULY'17</t>
  </si>
  <si>
    <t>207 79ST. CASH AUGUST'17</t>
  </si>
  <si>
    <t>JULY 1</t>
  </si>
  <si>
    <t>JULY 3</t>
  </si>
  <si>
    <t>JULY 10</t>
  </si>
  <si>
    <t>JULY 17</t>
  </si>
  <si>
    <t>JULY 24</t>
  </si>
  <si>
    <t>JULY 25</t>
  </si>
  <si>
    <t>JULY 26</t>
  </si>
  <si>
    <t>JULY 27</t>
  </si>
  <si>
    <t>JULY 28</t>
  </si>
  <si>
    <t>JULY 29</t>
  </si>
  <si>
    <t>JULY 18</t>
  </si>
  <si>
    <t>JULY 19</t>
  </si>
  <si>
    <t>JULY 20</t>
  </si>
  <si>
    <t>JULY 21</t>
  </si>
  <si>
    <t>JULY 22</t>
  </si>
  <si>
    <t>JULY 11</t>
  </si>
  <si>
    <t>JULY 12</t>
  </si>
  <si>
    <t>JULY 13</t>
  </si>
  <si>
    <t>JULY 14</t>
  </si>
  <si>
    <t>JULY 15</t>
  </si>
  <si>
    <t>JULY 4</t>
  </si>
  <si>
    <t>JULY 5</t>
  </si>
  <si>
    <t>JULY 6</t>
  </si>
  <si>
    <t>JULY 7</t>
  </si>
  <si>
    <t>JULY 8</t>
  </si>
  <si>
    <t>JULY 31</t>
  </si>
  <si>
    <t>AUGUST 1</t>
  </si>
  <si>
    <t>207 79ST. CASH SEPTEMBER'17</t>
  </si>
  <si>
    <t>AUGUST 7</t>
  </si>
  <si>
    <t>AUGUST 14</t>
  </si>
  <si>
    <t>AUGUST 21</t>
  </si>
  <si>
    <t>AUGUST 28</t>
  </si>
  <si>
    <t>AUGUST 2</t>
  </si>
  <si>
    <t>AUGUST 3</t>
  </si>
  <si>
    <t>AUGUST 4</t>
  </si>
  <si>
    <t>AUGUST 5</t>
  </si>
  <si>
    <t>AUGUST 8</t>
  </si>
  <si>
    <t>AUGUST 9</t>
  </si>
  <si>
    <t>AUGUST 10</t>
  </si>
  <si>
    <t>AUGUST 11</t>
  </si>
  <si>
    <t>AUGUST 12</t>
  </si>
  <si>
    <t>AUGUST 15</t>
  </si>
  <si>
    <t>AUGUST 16</t>
  </si>
  <si>
    <t>AUGUST 17</t>
  </si>
  <si>
    <t>AUGUST 18</t>
  </si>
  <si>
    <t>AUGUST 19</t>
  </si>
  <si>
    <t>AUGUST 22</t>
  </si>
  <si>
    <t>AUGUST 23</t>
  </si>
  <si>
    <t>AUGUST 24</t>
  </si>
  <si>
    <t>AUGUST 25</t>
  </si>
  <si>
    <t>AUGUST 26</t>
  </si>
  <si>
    <t>AUGUST 27</t>
  </si>
  <si>
    <t>AUGUST 29</t>
  </si>
  <si>
    <t>AUGUST 30</t>
  </si>
  <si>
    <t>AUGUST 31</t>
  </si>
  <si>
    <t>PURVES CASH SEPTEMBER'17</t>
  </si>
  <si>
    <t>BRAYAN</t>
  </si>
  <si>
    <t>WILFREDO</t>
  </si>
  <si>
    <t>20 PINERIDGE RD. CASH JUNE'17</t>
  </si>
  <si>
    <t>20 PINERIDGE</t>
  </si>
  <si>
    <t>DARELL</t>
  </si>
  <si>
    <t>28 ST CASH JUNE'17</t>
  </si>
  <si>
    <t>48 ST CASH JUNE'17</t>
  </si>
  <si>
    <t xml:space="preserve">           MULTI SIDE JOBS CASH JUNE'17</t>
  </si>
  <si>
    <t>230 PARK JUNE 1</t>
  </si>
  <si>
    <t>128 HURON JUNE 2</t>
  </si>
  <si>
    <t>OLD JERICHO JUNE 12</t>
  </si>
  <si>
    <t>OLD JERICHO JUNE 16</t>
  </si>
  <si>
    <t>478 24TH JUNE 14</t>
  </si>
  <si>
    <t xml:space="preserve"> BAY ST  CASH JUNE'17</t>
  </si>
  <si>
    <t>OLD JERICHO JUNE 21</t>
  </si>
  <si>
    <t>478 24TH JUNE 28</t>
  </si>
  <si>
    <t xml:space="preserve">           MULTI SIDE JOBS CASH JULY'17</t>
  </si>
  <si>
    <t xml:space="preserve">           MULTI SIDE JOBS CASH AUGUST'17</t>
  </si>
  <si>
    <t xml:space="preserve">           MULTI SIDE JOBS CASH SEPTEMBER'17</t>
  </si>
  <si>
    <t>91 JUNIUS CASH JUNE'17</t>
  </si>
  <si>
    <t>91 JUNIUS CASH JULY'17</t>
  </si>
  <si>
    <t>91 JUNIUS CASH AUGUST'17</t>
  </si>
  <si>
    <t>91 JUNIUS CASH SEPTEMBER'17</t>
  </si>
  <si>
    <t>JULY31</t>
  </si>
  <si>
    <t>SEPTEM 1</t>
  </si>
  <si>
    <t>SEPTEM 2</t>
  </si>
  <si>
    <t>SEPTEM 4</t>
  </si>
  <si>
    <t>SEPTEM 11</t>
  </si>
  <si>
    <t>SEPTEM 18</t>
  </si>
  <si>
    <t>SEPTEM 25</t>
  </si>
  <si>
    <t>SEPTEM 5</t>
  </si>
  <si>
    <t>SEPTEM 6</t>
  </si>
  <si>
    <t>SEPTEM 7</t>
  </si>
  <si>
    <t>SEPTEM 8</t>
  </si>
  <si>
    <t>SEPTEM 9</t>
  </si>
  <si>
    <t>SEPTEM 12</t>
  </si>
  <si>
    <t>SEPTEM 13</t>
  </si>
  <si>
    <t>SEPTEM 14</t>
  </si>
  <si>
    <t>SEPTEM 15</t>
  </si>
  <si>
    <t>SEPTEM 16</t>
  </si>
  <si>
    <t>SEPTEM 19</t>
  </si>
  <si>
    <t>SEPTEM 20</t>
  </si>
  <si>
    <t>SEPTEM 21</t>
  </si>
  <si>
    <t>SEPTEM 22</t>
  </si>
  <si>
    <t>SEPTEM 23</t>
  </si>
  <si>
    <t>SEPTEM 26</t>
  </si>
  <si>
    <t>SEPTEM 27</t>
  </si>
  <si>
    <t>SEPTEM 28</t>
  </si>
  <si>
    <t>SEPTEM 29</t>
  </si>
  <si>
    <t>SEPTEM 30</t>
  </si>
  <si>
    <t>28 ST CASH JULY'17</t>
  </si>
  <si>
    <t>28 ST CASH SEPTEMBER'17</t>
  </si>
  <si>
    <t>28 ST CASH AUGUST'17</t>
  </si>
  <si>
    <t>48 ST CASH JULY'17</t>
  </si>
  <si>
    <t xml:space="preserve"> BAY ST  CASH JULY'17</t>
  </si>
  <si>
    <t xml:space="preserve"> BAY ST  CASH AUGUST'17</t>
  </si>
  <si>
    <t>`</t>
  </si>
  <si>
    <t>MIDLESEX JULY 1</t>
  </si>
  <si>
    <t>MIDLESEX JULY 3</t>
  </si>
  <si>
    <t>MIDLESEX JULY 4</t>
  </si>
  <si>
    <t>MIDLESEX JULY 5</t>
  </si>
  <si>
    <t>MIDLESEX JULY 6</t>
  </si>
  <si>
    <t>MIDLESEX JULY 7</t>
  </si>
  <si>
    <t>MIDLESEX JULY 8</t>
  </si>
  <si>
    <t>366 AVALON JULY 10</t>
  </si>
  <si>
    <t>366 AVALON JULY 11</t>
  </si>
  <si>
    <t>366 AVALON JULY 12</t>
  </si>
  <si>
    <t>366 AVALON JULY 13</t>
  </si>
  <si>
    <t>366 AVALON JULY 14</t>
  </si>
  <si>
    <t>366 AVALON JULY 15</t>
  </si>
  <si>
    <t>20 PINERIDGE RD. CASH JULY'17</t>
  </si>
  <si>
    <t>20 PINERIDGE RD. CASH AUGUST'17</t>
  </si>
  <si>
    <t>207 79ST. CASH OCTOBER'17</t>
  </si>
  <si>
    <t>207 79ST. CASH NOVEMBER'17</t>
  </si>
  <si>
    <t>207 79ST. CASH DECEMBER'17</t>
  </si>
  <si>
    <t>28 ST CASH OCTOBER'17</t>
  </si>
  <si>
    <t>28 ST CASH NOVEMBER'17</t>
  </si>
  <si>
    <t>28 ST DECEMBER'17</t>
  </si>
  <si>
    <t>OCTOBER 2</t>
  </si>
  <si>
    <t>OCTOBER 3</t>
  </si>
  <si>
    <t>OCTOBER 4</t>
  </si>
  <si>
    <t>OCTOBER 5</t>
  </si>
  <si>
    <t>OCTOBER 6</t>
  </si>
  <si>
    <t>OCTOBER 7</t>
  </si>
  <si>
    <t>OCTOBER 9</t>
  </si>
  <si>
    <t>OCTOBER 16</t>
  </si>
  <si>
    <t>OCTOBER 23</t>
  </si>
  <si>
    <t>OCTOBER 30</t>
  </si>
  <si>
    <t>OCTOBER 10</t>
  </si>
  <si>
    <t>OCTOBER 11</t>
  </si>
  <si>
    <t>OCTOBER 12</t>
  </si>
  <si>
    <t>OCTOBER 13</t>
  </si>
  <si>
    <t>OCTOBER 14</t>
  </si>
  <si>
    <t>OCTOBER 17</t>
  </si>
  <si>
    <t>OCTOBER 18</t>
  </si>
  <si>
    <t>OCTOBER 19</t>
  </si>
  <si>
    <t>OCTOBER 20</t>
  </si>
  <si>
    <t>OCTOBER 21</t>
  </si>
  <si>
    <t>OCTOBER 24</t>
  </si>
  <si>
    <t>OCTOBER 25</t>
  </si>
  <si>
    <t>OCTOBER 26</t>
  </si>
  <si>
    <t>OCTOBER 27</t>
  </si>
  <si>
    <t>OCTOBER 28</t>
  </si>
  <si>
    <t>OCTOBER 31</t>
  </si>
  <si>
    <t>537 W/520 W 1OLD JERICHO</t>
  </si>
  <si>
    <t>1OLD JERICHO</t>
  </si>
  <si>
    <t>537W 20st   AUGUST 7</t>
  </si>
  <si>
    <t>Old Jericho AUGUST 4</t>
  </si>
  <si>
    <t>537W 20st   AUGUST 8</t>
  </si>
  <si>
    <t>537W 20st   AUGUST 10</t>
  </si>
  <si>
    <t>537W 20st   AUGUST 11</t>
  </si>
  <si>
    <t>537W 20st   AUGUST 12</t>
  </si>
  <si>
    <t>520W 19st   AUGUST 14</t>
  </si>
  <si>
    <t>537W 20st   AUGUST 18</t>
  </si>
  <si>
    <t>Old Jericho AUGUST 21</t>
  </si>
  <si>
    <t>7 Murray AUGUST 22</t>
  </si>
  <si>
    <t>15 River road AUGUST 23</t>
  </si>
  <si>
    <t>130W 67st AUGUST 24</t>
  </si>
  <si>
    <t>Galleria AUGUST 25</t>
  </si>
  <si>
    <t>knickerboker</t>
  </si>
  <si>
    <t>130W 67st nick AUGUST 29</t>
  </si>
  <si>
    <t>7 Murray AUGUST 30</t>
  </si>
  <si>
    <t>15 River road AUGUST 31</t>
  </si>
  <si>
    <t>knickerboker AUGUST 26</t>
  </si>
  <si>
    <t>knickerboker AUGUST 28</t>
  </si>
  <si>
    <t>Nickerbocker CASH SEPTEMBER'17</t>
  </si>
  <si>
    <t>NICKEBOCKER</t>
  </si>
  <si>
    <t xml:space="preserve"> BAY ST  CASH SEPTEMBER'17</t>
  </si>
  <si>
    <t xml:space="preserve">           MULTI SIDE JOBS CASH OCTOBER'17</t>
  </si>
  <si>
    <t>SEPT 1</t>
  </si>
  <si>
    <t>SEPT  2</t>
  </si>
  <si>
    <t>SEPT 4</t>
  </si>
  <si>
    <t>SEPT 5</t>
  </si>
  <si>
    <t>SEPT 6</t>
  </si>
  <si>
    <t>SEPT 7</t>
  </si>
  <si>
    <t>SEPT 8</t>
  </si>
  <si>
    <t>SEPT 9</t>
  </si>
  <si>
    <t>SEPT 2</t>
  </si>
  <si>
    <t>SEPT 11</t>
  </si>
  <si>
    <t>SEPT 12</t>
  </si>
  <si>
    <t>SEPT 13</t>
  </si>
  <si>
    <t>SEPT 14</t>
  </si>
  <si>
    <t>SEPT 15</t>
  </si>
  <si>
    <t>SEPT 16</t>
  </si>
  <si>
    <t>SEPT 18</t>
  </si>
  <si>
    <t>SEPT 19</t>
  </si>
  <si>
    <t>SEPT 20</t>
  </si>
  <si>
    <t>SEPT 21</t>
  </si>
  <si>
    <t>SEPT 22</t>
  </si>
  <si>
    <t>SEPT 23</t>
  </si>
  <si>
    <t>SEPT 30</t>
  </si>
  <si>
    <t>SEPT 29</t>
  </si>
  <si>
    <t>SEPT 28</t>
  </si>
  <si>
    <t>SEPT 27</t>
  </si>
  <si>
    <t>SEPT 26</t>
  </si>
  <si>
    <t>SEPT 25</t>
  </si>
  <si>
    <r>
      <t xml:space="preserve">440 E 85ST     </t>
    </r>
    <r>
      <rPr>
        <sz val="9"/>
        <rFont val="Arial"/>
        <family val="2"/>
      </rPr>
      <t>SEPT 4</t>
    </r>
  </si>
  <si>
    <r>
      <t xml:space="preserve">440 E 85ST     </t>
    </r>
    <r>
      <rPr>
        <sz val="9"/>
        <rFont val="Arial"/>
        <family val="2"/>
      </rPr>
      <t>SEPT 7</t>
    </r>
  </si>
  <si>
    <t>BAINBRIDGE CASH SEPTEMBER'17</t>
  </si>
  <si>
    <r>
      <t xml:space="preserve">44 </t>
    </r>
    <r>
      <rPr>
        <sz val="8"/>
        <rFont val="Arial"/>
        <family val="2"/>
      </rPr>
      <t>CRESCENT</t>
    </r>
    <r>
      <rPr>
        <sz val="10"/>
        <rFont val="Arial"/>
        <family val="2"/>
      </rPr>
      <t xml:space="preserve">    </t>
    </r>
    <r>
      <rPr>
        <sz val="9"/>
        <rFont val="Arial"/>
        <family val="2"/>
      </rPr>
      <t>SEPT 12</t>
    </r>
  </si>
  <si>
    <r>
      <t xml:space="preserve">44 </t>
    </r>
    <r>
      <rPr>
        <sz val="8"/>
        <rFont val="Arial"/>
        <family val="2"/>
      </rPr>
      <t>CRESCENT</t>
    </r>
    <r>
      <rPr>
        <sz val="10"/>
        <rFont val="Arial"/>
        <family val="2"/>
      </rPr>
      <t xml:space="preserve">    </t>
    </r>
    <r>
      <rPr>
        <sz val="9"/>
        <rFont val="Arial"/>
        <family val="2"/>
      </rPr>
      <t>SEPT 13</t>
    </r>
  </si>
  <si>
    <t>7 Murray     SEPT 20</t>
  </si>
  <si>
    <t>JUNIUS</t>
  </si>
  <si>
    <t>9 MIDDLEEX</t>
  </si>
  <si>
    <t>COOPER</t>
  </si>
  <si>
    <t>271 AVE C</t>
  </si>
  <si>
    <t>303W 66St</t>
  </si>
  <si>
    <t>MAY PAYROLL</t>
  </si>
  <si>
    <t>ACCOUNT PAYABLE</t>
  </si>
  <si>
    <t>TOTALS</t>
  </si>
  <si>
    <t>ACCOUNT RECIABLE</t>
  </si>
  <si>
    <t>DANIEL</t>
  </si>
  <si>
    <t>GERMAN</t>
  </si>
  <si>
    <t xml:space="preserve">BRIAN </t>
  </si>
  <si>
    <t>91 JUNIUS CASH OCTOBER'17</t>
  </si>
  <si>
    <t>PURVES CASH OCTOBER'17</t>
  </si>
  <si>
    <t>PURVES CASH NOVEMBER'17</t>
  </si>
  <si>
    <t>PURVES CASH DECEMBER'17</t>
  </si>
  <si>
    <t xml:space="preserve">           MULTI SIDE JOBS CASH NOVEMBER'17</t>
  </si>
  <si>
    <t xml:space="preserve">           MULTI SIDE JOBS CASH DECEMBER'17</t>
  </si>
  <si>
    <t>BAINBRIDGE CASH OCTOBER'17</t>
  </si>
  <si>
    <t>BAINBRIDGE CASH NOVEMBER'17</t>
  </si>
  <si>
    <t>BAINBRIDGE CASH DECEMBER'17</t>
  </si>
  <si>
    <t>140w 34ST OCTOBER 24</t>
  </si>
  <si>
    <t>WILFRIDO</t>
  </si>
  <si>
    <t>140w 34ST OCTOBER 27</t>
  </si>
  <si>
    <t>200 PORTLAND OCTOBER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</si>
</sst>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m/d/yy;@"/>
  </numFmts>
  <fonts count="5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rgb="FF1205BB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10"/>
      <name val="Wingdings"/>
      <charset val="2"/>
    </font>
    <font>
      <b/>
      <sz val="8"/>
      <name val="Arial"/>
      <family val="2"/>
    </font>
    <font>
      <b/>
      <sz val="9"/>
      <name val="Arial"/>
      <family val="2"/>
    </font>
    <font>
      <sz val="10"/>
      <color rgb="FF1205BB"/>
      <name val="Arial"/>
      <family val="2"/>
    </font>
    <font>
      <sz val="36"/>
      <color rgb="FF1205BB"/>
      <name val="Arial"/>
      <family val="2"/>
    </font>
    <font>
      <sz val="10"/>
      <name val="Arial"/>
      <family val="2"/>
    </font>
    <font>
      <sz val="10"/>
      <color rgb="FF1205BB"/>
      <name val="Arial"/>
      <family val="2"/>
    </font>
    <font>
      <sz val="36"/>
      <color rgb="FF1205BB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rgb="FF1205BB"/>
      <name val="Arial"/>
      <family val="2"/>
    </font>
    <font>
      <b/>
      <sz val="10"/>
      <color theme="9"/>
      <name val="Arial"/>
      <family val="2"/>
    </font>
    <font>
      <b/>
      <sz val="36"/>
      <color theme="9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theme="9"/>
      <name val="Arial"/>
      <family val="2"/>
    </font>
    <font>
      <b/>
      <sz val="28"/>
      <color theme="9"/>
      <name val="Arial"/>
      <family val="2"/>
    </font>
    <font>
      <sz val="10"/>
      <name val="Arial"/>
    </font>
    <font>
      <b/>
      <sz val="10"/>
      <color theme="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rgb="FF1205BB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rgb="FF1205BB"/>
      <name val="Arial"/>
      <family val="2"/>
    </font>
    <font>
      <sz val="36"/>
      <color rgb="FF1205BB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rgb="FF1205BB"/>
      <name val="Arial"/>
      <family val="2"/>
    </font>
    <font>
      <b/>
      <sz val="9"/>
      <color theme="1"/>
      <name val="Arial"/>
      <family val="2"/>
    </font>
    <font>
      <sz val="10"/>
      <name val="Arial"/>
    </font>
    <font>
      <sz val="9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b/>
      <sz val="36"/>
      <color rgb="FF0070C0"/>
      <name val="Arial"/>
      <family val="2"/>
    </font>
    <font>
      <sz val="36"/>
      <color rgb="FF0070C0"/>
      <name val="Arial"/>
      <family val="2"/>
    </font>
    <font>
      <sz val="10"/>
      <color theme="5"/>
      <name val="Arial"/>
      <family val="2"/>
    </font>
    <font>
      <sz val="36"/>
      <color theme="5"/>
      <name val="Arial"/>
      <family val="2"/>
    </font>
    <font>
      <b/>
      <sz val="10"/>
      <color theme="5"/>
      <name val="Arial"/>
      <family val="2"/>
    </font>
    <font>
      <b/>
      <sz val="36"/>
      <color theme="5"/>
      <name val="Arial"/>
      <family val="2"/>
    </font>
    <font>
      <b/>
      <sz val="36"/>
      <color rgb="FF1205BB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FC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13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3" fillId="0" borderId="1" xfId="0" applyFont="1" applyBorder="1"/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164" fontId="1" fillId="0" borderId="0" xfId="0" applyNumberFormat="1" applyFont="1" applyBorder="1"/>
    <xf numFmtId="0" fontId="1" fillId="0" borderId="0" xfId="0" applyFont="1" applyBorder="1"/>
    <xf numFmtId="49" fontId="1" fillId="0" borderId="0" xfId="0" applyNumberFormat="1" applyFont="1"/>
    <xf numFmtId="0" fontId="6" fillId="0" borderId="3" xfId="0" applyFont="1" applyBorder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7" fontId="1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7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10" borderId="0" xfId="0" applyFont="1" applyFill="1"/>
    <xf numFmtId="0" fontId="1" fillId="8" borderId="0" xfId="0" applyFont="1" applyFill="1"/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/>
    <xf numFmtId="4" fontId="1" fillId="0" borderId="0" xfId="0" applyNumberFormat="1" applyFont="1" applyAlignment="1"/>
    <xf numFmtId="164" fontId="4" fillId="7" borderId="0" xfId="0" applyNumberFormat="1" applyFont="1" applyFill="1" applyAlignment="1">
      <alignment horizontal="center" wrapText="1"/>
    </xf>
    <xf numFmtId="4" fontId="4" fillId="3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4" fontId="1" fillId="11" borderId="0" xfId="0" applyNumberFormat="1" applyFont="1" applyFill="1"/>
    <xf numFmtId="164" fontId="1" fillId="0" borderId="2" xfId="0" applyNumberFormat="1" applyFont="1" applyBorder="1" applyAlignment="1">
      <alignment horizontal="center"/>
    </xf>
    <xf numFmtId="4" fontId="1" fillId="11" borderId="2" xfId="0" applyNumberFormat="1" applyFont="1" applyFill="1" applyBorder="1"/>
    <xf numFmtId="164" fontId="4" fillId="0" borderId="0" xfId="0" applyNumberFormat="1" applyFont="1"/>
    <xf numFmtId="4" fontId="4" fillId="3" borderId="0" xfId="0" applyNumberFormat="1" applyFont="1" applyFill="1"/>
    <xf numFmtId="4" fontId="1" fillId="0" borderId="0" xfId="0" applyNumberFormat="1" applyFont="1"/>
    <xf numFmtId="164" fontId="1" fillId="0" borderId="0" xfId="0" applyNumberFormat="1" applyFont="1" applyAlignment="1">
      <alignment horizontal="right"/>
    </xf>
    <xf numFmtId="4" fontId="4" fillId="11" borderId="0" xfId="0" applyNumberFormat="1" applyFont="1" applyFill="1" applyBorder="1"/>
    <xf numFmtId="164" fontId="1" fillId="0" borderId="0" xfId="0" applyNumberFormat="1" applyFont="1" applyAlignment="1">
      <alignment horizontal="right" wrapText="1"/>
    </xf>
    <xf numFmtId="164" fontId="1" fillId="0" borderId="2" xfId="0" applyNumberFormat="1" applyFont="1" applyBorder="1" applyAlignment="1">
      <alignment horizontal="right"/>
    </xf>
    <xf numFmtId="4" fontId="4" fillId="11" borderId="2" xfId="0" applyNumberFormat="1" applyFont="1" applyFill="1" applyBorder="1"/>
    <xf numFmtId="164" fontId="1" fillId="0" borderId="0" xfId="0" applyNumberFormat="1" applyFont="1" applyAlignment="1">
      <alignment wrapText="1"/>
    </xf>
    <xf numFmtId="0" fontId="1" fillId="0" borderId="2" xfId="0" applyFont="1" applyBorder="1" applyAlignment="1">
      <alignment wrapText="1"/>
    </xf>
    <xf numFmtId="164" fontId="1" fillId="0" borderId="2" xfId="0" applyNumberFormat="1" applyFont="1" applyBorder="1" applyAlignment="1">
      <alignment wrapText="1"/>
    </xf>
    <xf numFmtId="49" fontId="4" fillId="0" borderId="0" xfId="0" applyNumberFormat="1" applyFont="1" applyAlignment="1">
      <alignment wrapText="1"/>
    </xf>
    <xf numFmtId="164" fontId="6" fillId="0" borderId="3" xfId="0" applyNumberFormat="1" applyFont="1" applyBorder="1"/>
    <xf numFmtId="164" fontId="4" fillId="12" borderId="0" xfId="0" applyNumberFormat="1" applyFont="1" applyFill="1" applyAlignment="1">
      <alignment horizontal="center" wrapText="1"/>
    </xf>
    <xf numFmtId="0" fontId="1" fillId="0" borderId="1" xfId="0" applyFont="1" applyBorder="1"/>
    <xf numFmtId="0" fontId="1" fillId="5" borderId="0" xfId="0" applyFont="1" applyFill="1" applyBorder="1"/>
    <xf numFmtId="0" fontId="1" fillId="5" borderId="0" xfId="0" applyFont="1" applyFill="1"/>
    <xf numFmtId="165" fontId="7" fillId="0" borderId="4" xfId="0" applyNumberFormat="1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8" fillId="0" borderId="6" xfId="0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165" fontId="9" fillId="0" borderId="7" xfId="0" applyNumberFormat="1" applyFont="1" applyBorder="1" applyAlignment="1">
      <alignment horizontal="left"/>
    </xf>
    <xf numFmtId="0" fontId="9" fillId="0" borderId="8" xfId="0" applyFont="1" applyBorder="1"/>
    <xf numFmtId="164" fontId="9" fillId="0" borderId="8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NumberFormat="1" applyFont="1" applyBorder="1" applyAlignment="1">
      <alignment horizontal="left"/>
    </xf>
    <xf numFmtId="0" fontId="9" fillId="0" borderId="0" xfId="0" applyFont="1"/>
    <xf numFmtId="0" fontId="9" fillId="0" borderId="8" xfId="0" applyFont="1" applyFill="1" applyBorder="1"/>
    <xf numFmtId="3" fontId="9" fillId="0" borderId="9" xfId="0" applyNumberFormat="1" applyFont="1" applyBorder="1" applyAlignment="1">
      <alignment horizontal="left"/>
    </xf>
    <xf numFmtId="165" fontId="9" fillId="0" borderId="10" xfId="0" applyNumberFormat="1" applyFont="1" applyBorder="1" applyAlignment="1">
      <alignment horizontal="left"/>
    </xf>
    <xf numFmtId="0" fontId="9" fillId="0" borderId="11" xfId="0" applyFont="1" applyFill="1" applyBorder="1"/>
    <xf numFmtId="164" fontId="9" fillId="0" borderId="11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NumberFormat="1" applyFont="1" applyBorder="1" applyAlignment="1">
      <alignment horizontal="left"/>
    </xf>
    <xf numFmtId="165" fontId="9" fillId="0" borderId="13" xfId="0" applyNumberFormat="1" applyFont="1" applyBorder="1" applyAlignment="1">
      <alignment horizontal="left"/>
    </xf>
    <xf numFmtId="0" fontId="5" fillId="0" borderId="14" xfId="0" applyFont="1" applyBorder="1"/>
    <xf numFmtId="164" fontId="5" fillId="0" borderId="15" xfId="0" applyNumberFormat="1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6" xfId="0" applyNumberFormat="1" applyFont="1" applyBorder="1" applyAlignment="1">
      <alignment horizontal="left"/>
    </xf>
    <xf numFmtId="165" fontId="0" fillId="0" borderId="7" xfId="0" applyNumberFormat="1" applyBorder="1" applyAlignment="1">
      <alignment horizontal="left"/>
    </xf>
    <xf numFmtId="0" fontId="0" fillId="0" borderId="8" xfId="0" applyBorder="1"/>
    <xf numFmtId="164" fontId="0" fillId="0" borderId="1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NumberFormat="1" applyBorder="1" applyAlignment="1">
      <alignment horizontal="left"/>
    </xf>
    <xf numFmtId="164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left"/>
    </xf>
    <xf numFmtId="0" fontId="0" fillId="0" borderId="11" xfId="0" applyBorder="1"/>
    <xf numFmtId="16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left"/>
    </xf>
    <xf numFmtId="8" fontId="10" fillId="0" borderId="0" xfId="0" applyNumberFormat="1" applyFont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5" fillId="0" borderId="17" xfId="0" applyFont="1" applyFill="1" applyBorder="1"/>
    <xf numFmtId="0" fontId="0" fillId="0" borderId="18" xfId="0" applyBorder="1"/>
    <xf numFmtId="164" fontId="5" fillId="0" borderId="19" xfId="0" applyNumberFormat="1" applyFont="1" applyBorder="1"/>
    <xf numFmtId="164" fontId="0" fillId="0" borderId="19" xfId="0" applyNumberFormat="1" applyBorder="1"/>
    <xf numFmtId="164" fontId="4" fillId="0" borderId="20" xfId="0" applyNumberFormat="1" applyFont="1" applyFill="1" applyBorder="1"/>
    <xf numFmtId="0" fontId="4" fillId="0" borderId="21" xfId="0" applyFont="1" applyFill="1" applyBorder="1"/>
    <xf numFmtId="164" fontId="4" fillId="0" borderId="22" xfId="0" applyNumberFormat="1" applyFont="1" applyFill="1" applyBorder="1"/>
    <xf numFmtId="164" fontId="4" fillId="0" borderId="0" xfId="0" applyNumberFormat="1" applyFont="1" applyBorder="1"/>
    <xf numFmtId="0" fontId="4" fillId="0" borderId="23" xfId="0" applyFont="1" applyFill="1" applyBorder="1"/>
    <xf numFmtId="164" fontId="4" fillId="0" borderId="24" xfId="0" applyNumberFormat="1" applyFont="1" applyFill="1" applyBorder="1"/>
    <xf numFmtId="164" fontId="4" fillId="0" borderId="25" xfId="0" applyNumberFormat="1" applyFont="1" applyFill="1" applyBorder="1"/>
    <xf numFmtId="164" fontId="4" fillId="13" borderId="0" xfId="0" applyNumberFormat="1" applyFont="1" applyFill="1"/>
    <xf numFmtId="164" fontId="4" fillId="0" borderId="4" xfId="0" applyNumberFormat="1" applyFont="1" applyBorder="1"/>
    <xf numFmtId="164" fontId="0" fillId="0" borderId="6" xfId="0" applyNumberFormat="1" applyBorder="1"/>
    <xf numFmtId="0" fontId="1" fillId="0" borderId="0" xfId="0" applyFont="1" applyFill="1"/>
    <xf numFmtId="164" fontId="11" fillId="0" borderId="0" xfId="0" applyNumberFormat="1" applyFont="1"/>
    <xf numFmtId="164" fontId="9" fillId="0" borderId="21" xfId="0" applyNumberFormat="1" applyFont="1" applyBorder="1"/>
    <xf numFmtId="164" fontId="0" fillId="0" borderId="22" xfId="0" applyNumberFormat="1" applyBorder="1"/>
    <xf numFmtId="164" fontId="4" fillId="0" borderId="26" xfId="0" applyNumberFormat="1" applyFont="1" applyBorder="1"/>
    <xf numFmtId="164" fontId="4" fillId="13" borderId="3" xfId="0" applyNumberFormat="1" applyFont="1" applyFill="1" applyBorder="1"/>
    <xf numFmtId="164" fontId="7" fillId="0" borderId="23" xfId="0" applyNumberFormat="1" applyFont="1" applyBorder="1"/>
    <xf numFmtId="164" fontId="0" fillId="0" borderId="24" xfId="0" applyNumberFormat="1" applyBorder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5" borderId="0" xfId="0" applyNumberFormat="1" applyFont="1" applyFill="1"/>
    <xf numFmtId="164" fontId="1" fillId="0" borderId="2" xfId="0" applyNumberFormat="1" applyFont="1" applyBorder="1"/>
    <xf numFmtId="164" fontId="1" fillId="13" borderId="2" xfId="0" applyNumberFormat="1" applyFont="1" applyFill="1" applyBorder="1"/>
    <xf numFmtId="2" fontId="4" fillId="0" borderId="0" xfId="0" applyNumberFormat="1" applyFont="1"/>
    <xf numFmtId="7" fontId="4" fillId="0" borderId="0" xfId="0" applyNumberFormat="1" applyFont="1"/>
    <xf numFmtId="14" fontId="9" fillId="0" borderId="9" xfId="0" applyNumberFormat="1" applyFont="1" applyBorder="1" applyAlignment="1">
      <alignment horizontal="left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ill="1"/>
    <xf numFmtId="164" fontId="10" fillId="0" borderId="0" xfId="0" applyNumberFormat="1" applyFont="1" applyAlignment="1">
      <alignment horizontal="center"/>
    </xf>
    <xf numFmtId="49" fontId="1" fillId="14" borderId="0" xfId="0" applyNumberFormat="1" applyFont="1" applyFill="1" applyAlignment="1">
      <alignment horizontal="center"/>
    </xf>
    <xf numFmtId="0" fontId="1" fillId="0" borderId="2" xfId="0" applyFont="1" applyBorder="1"/>
    <xf numFmtId="7" fontId="1" fillId="0" borderId="0" xfId="0" applyNumberFormat="1" applyFont="1" applyBorder="1" applyAlignment="1">
      <alignment horizontal="right"/>
    </xf>
    <xf numFmtId="4" fontId="1" fillId="11" borderId="0" xfId="0" applyNumberFormat="1" applyFont="1" applyFill="1" applyBorder="1"/>
    <xf numFmtId="164" fontId="1" fillId="0" borderId="0" xfId="0" applyNumberFormat="1" applyFont="1" applyBorder="1" applyAlignment="1">
      <alignment horizontal="right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0" fontId="13" fillId="7" borderId="0" xfId="0" applyFont="1" applyFill="1" applyAlignment="1">
      <alignment horizontal="center" wrapText="1"/>
    </xf>
    <xf numFmtId="0" fontId="12" fillId="7" borderId="2" xfId="0" applyFont="1" applyFill="1" applyBorder="1" applyAlignment="1">
      <alignment horizontal="center" wrapText="1"/>
    </xf>
    <xf numFmtId="49" fontId="13" fillId="3" borderId="0" xfId="0" applyNumberFormat="1" applyFont="1" applyFill="1"/>
    <xf numFmtId="164" fontId="13" fillId="12" borderId="0" xfId="0" applyNumberFormat="1" applyFont="1" applyFill="1" applyAlignment="1">
      <alignment horizontal="center" wrapText="1"/>
    </xf>
    <xf numFmtId="4" fontId="6" fillId="0" borderId="3" xfId="0" applyNumberFormat="1" applyFont="1" applyBorder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4" fontId="1" fillId="0" borderId="0" xfId="0" applyNumberFormat="1" applyFont="1" applyAlignment="1">
      <alignment horizontal="right" wrapText="1"/>
    </xf>
    <xf numFmtId="4" fontId="1" fillId="0" borderId="0" xfId="0" applyNumberFormat="1" applyFont="1" applyBorder="1" applyAlignment="1"/>
    <xf numFmtId="4" fontId="1" fillId="0" borderId="2" xfId="0" applyNumberFormat="1" applyFont="1" applyBorder="1" applyAlignment="1"/>
    <xf numFmtId="49" fontId="4" fillId="15" borderId="0" xfId="0" applyNumberFormat="1" applyFont="1" applyFill="1" applyAlignment="1">
      <alignment horizontal="center"/>
    </xf>
    <xf numFmtId="4" fontId="1" fillId="9" borderId="0" xfId="0" applyNumberFormat="1" applyFont="1" applyFill="1"/>
    <xf numFmtId="49" fontId="4" fillId="16" borderId="0" xfId="0" applyNumberFormat="1" applyFont="1" applyFill="1" applyAlignment="1">
      <alignment horizontal="center"/>
    </xf>
    <xf numFmtId="49" fontId="4" fillId="18" borderId="0" xfId="0" applyNumberFormat="1" applyFont="1" applyFill="1" applyAlignment="1">
      <alignment horizontal="center"/>
    </xf>
    <xf numFmtId="164" fontId="6" fillId="0" borderId="27" xfId="0" applyNumberFormat="1" applyFont="1" applyBorder="1"/>
    <xf numFmtId="164" fontId="6" fillId="0" borderId="28" xfId="0" applyNumberFormat="1" applyFont="1" applyBorder="1"/>
    <xf numFmtId="49" fontId="4" fillId="19" borderId="0" xfId="0" applyNumberFormat="1" applyFont="1" applyFill="1" applyAlignment="1">
      <alignment horizontal="center"/>
    </xf>
    <xf numFmtId="49" fontId="4" fillId="20" borderId="0" xfId="0" applyNumberFormat="1" applyFont="1" applyFill="1" applyAlignment="1">
      <alignment horizontal="center"/>
    </xf>
    <xf numFmtId="49" fontId="4" fillId="21" borderId="0" xfId="0" applyNumberFormat="1" applyFont="1" applyFill="1" applyAlignment="1">
      <alignment horizontal="center"/>
    </xf>
    <xf numFmtId="49" fontId="4" fillId="22" borderId="0" xfId="0" applyNumberFormat="1" applyFont="1" applyFill="1" applyAlignment="1">
      <alignment horizontal="center"/>
    </xf>
    <xf numFmtId="0" fontId="1" fillId="0" borderId="0" xfId="0" applyFont="1" applyAlignment="1">
      <alignment horizontal="center" wrapText="1"/>
    </xf>
    <xf numFmtId="49" fontId="2" fillId="14" borderId="0" xfId="0" applyNumberFormat="1" applyFont="1" applyFill="1" applyAlignment="1">
      <alignment horizontal="center" wrapText="1"/>
    </xf>
    <xf numFmtId="49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9" fontId="19" fillId="17" borderId="0" xfId="0" applyNumberFormat="1" applyFont="1" applyFill="1" applyAlignment="1">
      <alignment horizontal="center"/>
    </xf>
    <xf numFmtId="49" fontId="16" fillId="14" borderId="0" xfId="0" applyNumberFormat="1" applyFont="1" applyFill="1" applyAlignment="1">
      <alignment horizontal="center"/>
    </xf>
    <xf numFmtId="49" fontId="20" fillId="3" borderId="0" xfId="0" applyNumberFormat="1" applyFont="1" applyFill="1"/>
    <xf numFmtId="0" fontId="19" fillId="7" borderId="0" xfId="0" applyFont="1" applyFill="1" applyAlignment="1">
      <alignment horizontal="center" wrapText="1"/>
    </xf>
    <xf numFmtId="0" fontId="16" fillId="0" borderId="0" xfId="0" applyFont="1" applyAlignment="1">
      <alignment horizontal="center"/>
    </xf>
    <xf numFmtId="0" fontId="19" fillId="7" borderId="0" xfId="0" applyFont="1" applyFill="1" applyAlignment="1">
      <alignment horizontal="center"/>
    </xf>
    <xf numFmtId="7" fontId="16" fillId="0" borderId="0" xfId="0" applyNumberFormat="1" applyFont="1" applyAlignment="1">
      <alignment horizontal="right"/>
    </xf>
    <xf numFmtId="4" fontId="16" fillId="11" borderId="0" xfId="0" applyNumberFormat="1" applyFont="1" applyFill="1"/>
    <xf numFmtId="0" fontId="16" fillId="0" borderId="0" xfId="0" applyFont="1"/>
    <xf numFmtId="164" fontId="16" fillId="0" borderId="0" xfId="0" applyNumberFormat="1" applyFont="1" applyAlignment="1">
      <alignment horizontal="center"/>
    </xf>
    <xf numFmtId="0" fontId="16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0" fontId="20" fillId="7" borderId="0" xfId="0" applyFont="1" applyFill="1" applyAlignment="1">
      <alignment horizontal="center" wrapText="1"/>
    </xf>
    <xf numFmtId="7" fontId="16" fillId="0" borderId="0" xfId="0" applyNumberFormat="1" applyFont="1" applyBorder="1" applyAlignment="1">
      <alignment horizontal="right"/>
    </xf>
    <xf numFmtId="4" fontId="16" fillId="11" borderId="0" xfId="0" applyNumberFormat="1" applyFont="1" applyFill="1" applyBorder="1"/>
    <xf numFmtId="0" fontId="16" fillId="0" borderId="0" xfId="0" applyFont="1" applyBorder="1"/>
    <xf numFmtId="0" fontId="21" fillId="7" borderId="2" xfId="0" applyFont="1" applyFill="1" applyBorder="1" applyAlignment="1">
      <alignment horizontal="center" wrapText="1"/>
    </xf>
    <xf numFmtId="7" fontId="16" fillId="0" borderId="2" xfId="0" applyNumberFormat="1" applyFont="1" applyBorder="1" applyAlignment="1">
      <alignment horizontal="right"/>
    </xf>
    <xf numFmtId="0" fontId="16" fillId="0" borderId="2" xfId="0" applyFont="1" applyBorder="1" applyAlignment="1">
      <alignment horizontal="right"/>
    </xf>
    <xf numFmtId="4" fontId="16" fillId="11" borderId="2" xfId="0" applyNumberFormat="1" applyFont="1" applyFill="1" applyBorder="1"/>
    <xf numFmtId="0" fontId="16" fillId="0" borderId="2" xfId="0" applyFont="1" applyBorder="1"/>
    <xf numFmtId="0" fontId="16" fillId="0" borderId="2" xfId="0" applyFont="1" applyBorder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4" fontId="19" fillId="3" borderId="0" xfId="0" applyNumberFormat="1" applyFont="1" applyFill="1" applyAlignment="1">
      <alignment horizontal="center"/>
    </xf>
    <xf numFmtId="2" fontId="19" fillId="0" borderId="0" xfId="0" applyNumberFormat="1" applyFont="1"/>
    <xf numFmtId="0" fontId="19" fillId="0" borderId="0" xfId="0" applyFont="1"/>
    <xf numFmtId="4" fontId="19" fillId="3" borderId="0" xfId="0" applyNumberFormat="1" applyFont="1" applyFill="1"/>
    <xf numFmtId="49" fontId="16" fillId="0" borderId="0" xfId="0" applyNumberFormat="1" applyFont="1"/>
    <xf numFmtId="164" fontId="16" fillId="0" borderId="0" xfId="0" applyNumberFormat="1" applyFont="1"/>
    <xf numFmtId="4" fontId="16" fillId="0" borderId="0" xfId="0" applyNumberFormat="1" applyFont="1"/>
    <xf numFmtId="0" fontId="16" fillId="0" borderId="0" xfId="0" applyFont="1" applyAlignment="1">
      <alignment horizontal="right"/>
    </xf>
    <xf numFmtId="164" fontId="16" fillId="0" borderId="0" xfId="0" applyNumberFormat="1" applyFont="1" applyAlignment="1">
      <alignment horizontal="right"/>
    </xf>
    <xf numFmtId="4" fontId="19" fillId="11" borderId="0" xfId="0" applyNumberFormat="1" applyFont="1" applyFill="1" applyBorder="1"/>
    <xf numFmtId="0" fontId="16" fillId="0" borderId="0" xfId="0" applyFont="1" applyAlignment="1">
      <alignment horizontal="right" wrapText="1"/>
    </xf>
    <xf numFmtId="164" fontId="16" fillId="0" borderId="0" xfId="0" applyNumberFormat="1" applyFont="1" applyAlignment="1">
      <alignment horizontal="right" wrapText="1"/>
    </xf>
    <xf numFmtId="164" fontId="16" fillId="0" borderId="0" xfId="0" applyNumberFormat="1" applyFont="1" applyBorder="1" applyAlignment="1">
      <alignment horizontal="right"/>
    </xf>
    <xf numFmtId="164" fontId="16" fillId="0" borderId="2" xfId="0" applyNumberFormat="1" applyFont="1" applyBorder="1" applyAlignment="1">
      <alignment horizontal="right"/>
    </xf>
    <xf numFmtId="4" fontId="19" fillId="11" borderId="2" xfId="0" applyNumberFormat="1" applyFont="1" applyFill="1" applyBorder="1"/>
    <xf numFmtId="164" fontId="19" fillId="0" borderId="0" xfId="0" applyNumberFormat="1" applyFont="1"/>
    <xf numFmtId="4" fontId="16" fillId="0" borderId="0" xfId="0" applyNumberFormat="1" applyFont="1" applyAlignment="1">
      <alignment horizontal="right"/>
    </xf>
    <xf numFmtId="4" fontId="16" fillId="0" borderId="0" xfId="0" applyNumberFormat="1" applyFont="1" applyAlignment="1">
      <alignment wrapText="1"/>
    </xf>
    <xf numFmtId="4" fontId="16" fillId="0" borderId="0" xfId="0" applyNumberFormat="1" applyFont="1" applyAlignment="1">
      <alignment horizontal="right" wrapText="1"/>
    </xf>
    <xf numFmtId="4" fontId="16" fillId="23" borderId="0" xfId="0" applyNumberFormat="1" applyFont="1" applyFill="1" applyAlignment="1">
      <alignment horizontal="right"/>
    </xf>
    <xf numFmtId="4" fontId="16" fillId="0" borderId="0" xfId="0" applyNumberFormat="1" applyFont="1" applyAlignment="1"/>
    <xf numFmtId="4" fontId="16" fillId="0" borderId="0" xfId="0" applyNumberFormat="1" applyFont="1" applyBorder="1" applyAlignment="1">
      <alignment horizontal="right"/>
    </xf>
    <xf numFmtId="4" fontId="16" fillId="0" borderId="0" xfId="0" applyNumberFormat="1" applyFont="1" applyBorder="1" applyAlignment="1"/>
    <xf numFmtId="4" fontId="16" fillId="0" borderId="2" xfId="0" applyNumberFormat="1" applyFont="1" applyBorder="1" applyAlignment="1">
      <alignment horizontal="right"/>
    </xf>
    <xf numFmtId="4" fontId="16" fillId="0" borderId="2" xfId="0" applyNumberFormat="1" applyFont="1" applyBorder="1" applyAlignment="1"/>
    <xf numFmtId="0" fontId="16" fillId="23" borderId="0" xfId="0" applyFont="1" applyFill="1" applyAlignment="1">
      <alignment horizontal="right"/>
    </xf>
    <xf numFmtId="4" fontId="16" fillId="23" borderId="0" xfId="0" applyNumberFormat="1" applyFont="1" applyFill="1" applyAlignment="1">
      <alignment wrapText="1"/>
    </xf>
    <xf numFmtId="164" fontId="16" fillId="0" borderId="0" xfId="0" applyNumberFormat="1" applyFont="1" applyAlignment="1">
      <alignment wrapText="1"/>
    </xf>
    <xf numFmtId="0" fontId="16" fillId="0" borderId="0" xfId="0" applyFont="1" applyAlignment="1">
      <alignment wrapText="1"/>
    </xf>
    <xf numFmtId="164" fontId="16" fillId="0" borderId="0" xfId="0" applyNumberFormat="1" applyFont="1" applyAlignment="1"/>
    <xf numFmtId="0" fontId="16" fillId="0" borderId="0" xfId="0" applyFont="1" applyAlignment="1"/>
    <xf numFmtId="0" fontId="16" fillId="0" borderId="0" xfId="0" applyFont="1" applyBorder="1" applyAlignment="1"/>
    <xf numFmtId="0" fontId="16" fillId="0" borderId="2" xfId="0" applyFont="1" applyBorder="1" applyAlignment="1"/>
    <xf numFmtId="164" fontId="19" fillId="7" borderId="0" xfId="0" applyNumberFormat="1" applyFont="1" applyFill="1" applyAlignment="1">
      <alignment horizontal="center" wrapText="1"/>
    </xf>
    <xf numFmtId="0" fontId="16" fillId="23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0" fontId="16" fillId="0" borderId="0" xfId="0" applyFont="1" applyBorder="1" applyAlignment="1">
      <alignment wrapText="1"/>
    </xf>
    <xf numFmtId="164" fontId="16" fillId="0" borderId="0" xfId="0" applyNumberFormat="1" applyFont="1" applyBorder="1" applyAlignment="1">
      <alignment wrapText="1"/>
    </xf>
    <xf numFmtId="0" fontId="16" fillId="0" borderId="2" xfId="0" applyFont="1" applyBorder="1" applyAlignment="1">
      <alignment wrapText="1"/>
    </xf>
    <xf numFmtId="164" fontId="16" fillId="0" borderId="2" xfId="0" applyNumberFormat="1" applyFont="1" applyBorder="1" applyAlignment="1">
      <alignment wrapText="1"/>
    </xf>
    <xf numFmtId="0" fontId="19" fillId="12" borderId="0" xfId="0" applyFont="1" applyFill="1" applyAlignment="1">
      <alignment horizontal="center"/>
    </xf>
    <xf numFmtId="0" fontId="19" fillId="12" borderId="0" xfId="0" applyFont="1" applyFill="1" applyAlignment="1">
      <alignment horizontal="center" wrapText="1"/>
    </xf>
    <xf numFmtId="164" fontId="20" fillId="12" borderId="0" xfId="0" applyNumberFormat="1" applyFont="1" applyFill="1" applyAlignment="1">
      <alignment horizontal="center" wrapText="1"/>
    </xf>
    <xf numFmtId="164" fontId="19" fillId="12" borderId="0" xfId="0" applyNumberFormat="1" applyFont="1" applyFill="1" applyAlignment="1">
      <alignment horizontal="center" wrapText="1"/>
    </xf>
    <xf numFmtId="49" fontId="19" fillId="0" borderId="0" xfId="0" applyNumberFormat="1" applyFont="1" applyAlignment="1">
      <alignment wrapText="1"/>
    </xf>
    <xf numFmtId="4" fontId="22" fillId="0" borderId="3" xfId="0" applyNumberFormat="1" applyFont="1" applyBorder="1"/>
    <xf numFmtId="0" fontId="22" fillId="0" borderId="3" xfId="0" applyFont="1" applyBorder="1"/>
    <xf numFmtId="164" fontId="22" fillId="0" borderId="3" xfId="0" applyNumberFormat="1" applyFont="1" applyBorder="1"/>
    <xf numFmtId="164" fontId="22" fillId="0" borderId="27" xfId="0" applyNumberFormat="1" applyFont="1" applyBorder="1"/>
    <xf numFmtId="0" fontId="16" fillId="9" borderId="0" xfId="0" applyFont="1" applyFill="1"/>
    <xf numFmtId="164" fontId="16" fillId="9" borderId="0" xfId="0" applyNumberFormat="1" applyFont="1" applyFill="1"/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6" fillId="0" borderId="0" xfId="0" applyFont="1" applyFill="1" applyAlignment="1">
      <alignment horizontal="right"/>
    </xf>
    <xf numFmtId="4" fontId="16" fillId="0" borderId="0" xfId="0" applyNumberFormat="1" applyFont="1" applyFill="1" applyAlignment="1">
      <alignment wrapText="1"/>
    </xf>
    <xf numFmtId="4" fontId="16" fillId="0" borderId="0" xfId="0" applyNumberFormat="1" applyFont="1" applyFill="1" applyAlignment="1">
      <alignment horizontal="right"/>
    </xf>
    <xf numFmtId="4" fontId="16" fillId="0" borderId="0" xfId="0" applyNumberFormat="1" applyFont="1" applyFill="1" applyAlignment="1">
      <alignment horizontal="right" wrapText="1"/>
    </xf>
    <xf numFmtId="4" fontId="16" fillId="0" borderId="0" xfId="0" applyNumberFormat="1" applyFont="1" applyFill="1" applyBorder="1" applyAlignment="1">
      <alignment horizontal="right"/>
    </xf>
    <xf numFmtId="4" fontId="16" fillId="0" borderId="2" xfId="0" applyNumberFormat="1" applyFont="1" applyFill="1" applyBorder="1" applyAlignment="1">
      <alignment horizontal="right"/>
    </xf>
    <xf numFmtId="164" fontId="19" fillId="24" borderId="0" xfId="0" applyNumberFormat="1" applyFont="1" applyFill="1" applyAlignment="1">
      <alignment horizontal="center" wrapText="1"/>
    </xf>
    <xf numFmtId="0" fontId="25" fillId="24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164" fontId="16" fillId="0" borderId="0" xfId="0" applyNumberFormat="1" applyFont="1" applyFill="1" applyAlignment="1">
      <alignment wrapText="1"/>
    </xf>
    <xf numFmtId="4" fontId="16" fillId="0" borderId="0" xfId="0" applyNumberFormat="1" applyFont="1" applyFill="1" applyAlignment="1"/>
    <xf numFmtId="164" fontId="16" fillId="0" borderId="0" xfId="0" applyNumberFormat="1" applyFont="1" applyFill="1" applyAlignment="1"/>
    <xf numFmtId="0" fontId="16" fillId="0" borderId="0" xfId="0" applyFont="1" applyFill="1" applyBorder="1" applyAlignment="1">
      <alignment horizontal="right"/>
    </xf>
    <xf numFmtId="164" fontId="16" fillId="0" borderId="0" xfId="0" applyNumberFormat="1" applyFont="1" applyFill="1" applyBorder="1" applyAlignment="1">
      <alignment horizontal="right"/>
    </xf>
    <xf numFmtId="0" fontId="16" fillId="0" borderId="2" xfId="0" applyFont="1" applyFill="1" applyBorder="1" applyAlignment="1">
      <alignment horizontal="right"/>
    </xf>
    <xf numFmtId="164" fontId="16" fillId="0" borderId="2" xfId="0" applyNumberFormat="1" applyFont="1" applyFill="1" applyBorder="1" applyAlignment="1">
      <alignment horizontal="right"/>
    </xf>
    <xf numFmtId="0" fontId="16" fillId="0" borderId="0" xfId="0" applyFont="1" applyFill="1" applyBorder="1" applyAlignment="1">
      <alignment wrapText="1"/>
    </xf>
    <xf numFmtId="164" fontId="16" fillId="0" borderId="0" xfId="0" applyNumberFormat="1" applyFont="1" applyFill="1" applyBorder="1" applyAlignment="1">
      <alignment wrapText="1"/>
    </xf>
    <xf numFmtId="0" fontId="16" fillId="0" borderId="2" xfId="0" applyFont="1" applyFill="1" applyBorder="1" applyAlignment="1">
      <alignment wrapText="1"/>
    </xf>
    <xf numFmtId="164" fontId="16" fillId="0" borderId="2" xfId="0" applyNumberFormat="1" applyFont="1" applyFill="1" applyBorder="1" applyAlignment="1">
      <alignment wrapText="1"/>
    </xf>
    <xf numFmtId="4" fontId="22" fillId="0" borderId="27" xfId="0" applyNumberFormat="1" applyFont="1" applyBorder="1"/>
    <xf numFmtId="49" fontId="19" fillId="18" borderId="0" xfId="0" applyNumberFormat="1" applyFont="1" applyFill="1" applyAlignment="1">
      <alignment horizontal="center"/>
    </xf>
    <xf numFmtId="49" fontId="26" fillId="25" borderId="0" xfId="0" applyNumberFormat="1" applyFont="1" applyFill="1" applyAlignment="1">
      <alignment horizontal="center"/>
    </xf>
    <xf numFmtId="49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4" fontId="27" fillId="0" borderId="0" xfId="0" applyNumberFormat="1" applyFont="1" applyAlignment="1">
      <alignment horizontal="center" vertical="center"/>
    </xf>
    <xf numFmtId="0" fontId="30" fillId="0" borderId="0" xfId="0" applyFont="1"/>
    <xf numFmtId="49" fontId="31" fillId="25" borderId="0" xfId="0" applyNumberFormat="1" applyFont="1" applyFill="1" applyAlignment="1">
      <alignment horizontal="center"/>
    </xf>
    <xf numFmtId="49" fontId="27" fillId="14" borderId="0" xfId="0" applyNumberFormat="1" applyFont="1" applyFill="1" applyAlignment="1">
      <alignment horizontal="center"/>
    </xf>
    <xf numFmtId="49" fontId="32" fillId="3" borderId="0" xfId="0" applyNumberFormat="1" applyFont="1" applyFill="1"/>
    <xf numFmtId="0" fontId="33" fillId="7" borderId="0" xfId="0" applyFont="1" applyFill="1" applyAlignment="1">
      <alignment horizontal="center" wrapText="1"/>
    </xf>
    <xf numFmtId="0" fontId="33" fillId="7" borderId="0" xfId="0" applyFont="1" applyFill="1" applyAlignment="1">
      <alignment horizontal="center"/>
    </xf>
    <xf numFmtId="7" fontId="27" fillId="0" borderId="0" xfId="0" applyNumberFormat="1" applyFont="1" applyAlignment="1">
      <alignment horizontal="right"/>
    </xf>
    <xf numFmtId="4" fontId="27" fillId="11" borderId="0" xfId="0" applyNumberFormat="1" applyFont="1" applyFill="1"/>
    <xf numFmtId="0" fontId="27" fillId="0" borderId="0" xfId="0" applyFont="1"/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center"/>
    </xf>
    <xf numFmtId="0" fontId="27" fillId="0" borderId="0" xfId="0" applyFont="1" applyBorder="1" applyAlignment="1">
      <alignment horizontal="right"/>
    </xf>
    <xf numFmtId="0" fontId="27" fillId="0" borderId="0" xfId="0" applyFont="1" applyBorder="1" applyAlignment="1">
      <alignment horizontal="center"/>
    </xf>
    <xf numFmtId="164" fontId="27" fillId="0" borderId="0" xfId="0" applyNumberFormat="1" applyFont="1" applyBorder="1" applyAlignment="1">
      <alignment horizontal="center"/>
    </xf>
    <xf numFmtId="0" fontId="32" fillId="7" borderId="0" xfId="0" applyFont="1" applyFill="1" applyAlignment="1">
      <alignment horizontal="center" wrapText="1"/>
    </xf>
    <xf numFmtId="7" fontId="27" fillId="0" borderId="0" xfId="0" applyNumberFormat="1" applyFont="1" applyBorder="1" applyAlignment="1">
      <alignment horizontal="right"/>
    </xf>
    <xf numFmtId="4" fontId="27" fillId="11" borderId="0" xfId="0" applyNumberFormat="1" applyFont="1" applyFill="1" applyBorder="1"/>
    <xf numFmtId="0" fontId="27" fillId="0" borderId="0" xfId="0" applyFont="1" applyBorder="1"/>
    <xf numFmtId="0" fontId="34" fillId="7" borderId="2" xfId="0" applyFont="1" applyFill="1" applyBorder="1" applyAlignment="1">
      <alignment horizontal="center" wrapText="1"/>
    </xf>
    <xf numFmtId="7" fontId="27" fillId="0" borderId="2" xfId="0" applyNumberFormat="1" applyFont="1" applyBorder="1" applyAlignment="1">
      <alignment horizontal="right"/>
    </xf>
    <xf numFmtId="0" fontId="27" fillId="0" borderId="2" xfId="0" applyFont="1" applyBorder="1" applyAlignment="1">
      <alignment horizontal="right"/>
    </xf>
    <xf numFmtId="4" fontId="27" fillId="11" borderId="2" xfId="0" applyNumberFormat="1" applyFont="1" applyFill="1" applyBorder="1"/>
    <xf numFmtId="0" fontId="27" fillId="0" borderId="2" xfId="0" applyFont="1" applyBorder="1"/>
    <xf numFmtId="0" fontId="27" fillId="0" borderId="2" xfId="0" applyFont="1" applyBorder="1" applyAlignment="1">
      <alignment horizontal="center"/>
    </xf>
    <xf numFmtId="164" fontId="27" fillId="0" borderId="2" xfId="0" applyNumberFormat="1" applyFont="1" applyBorder="1" applyAlignment="1">
      <alignment horizontal="center"/>
    </xf>
    <xf numFmtId="4" fontId="33" fillId="3" borderId="0" xfId="0" applyNumberFormat="1" applyFont="1" applyFill="1" applyAlignment="1">
      <alignment horizontal="center"/>
    </xf>
    <xf numFmtId="2" fontId="33" fillId="0" borderId="0" xfId="0" applyNumberFormat="1" applyFont="1"/>
    <xf numFmtId="0" fontId="33" fillId="0" borderId="0" xfId="0" applyFont="1"/>
    <xf numFmtId="4" fontId="33" fillId="3" borderId="0" xfId="0" applyNumberFormat="1" applyFont="1" applyFill="1"/>
    <xf numFmtId="49" fontId="27" fillId="0" borderId="0" xfId="0" applyNumberFormat="1" applyFont="1"/>
    <xf numFmtId="164" fontId="27" fillId="0" borderId="0" xfId="0" applyNumberFormat="1" applyFont="1"/>
    <xf numFmtId="4" fontId="27" fillId="0" borderId="0" xfId="0" applyNumberFormat="1" applyFont="1"/>
    <xf numFmtId="0" fontId="27" fillId="0" borderId="0" xfId="0" applyFont="1" applyAlignment="1">
      <alignment horizontal="right"/>
    </xf>
    <xf numFmtId="164" fontId="27" fillId="0" borderId="0" xfId="0" applyNumberFormat="1" applyFont="1" applyAlignment="1">
      <alignment horizontal="right"/>
    </xf>
    <xf numFmtId="4" fontId="33" fillId="11" borderId="0" xfId="0" applyNumberFormat="1" applyFont="1" applyFill="1" applyBorder="1"/>
    <xf numFmtId="0" fontId="27" fillId="0" borderId="0" xfId="0" applyFont="1" applyAlignment="1">
      <alignment horizontal="right" wrapText="1"/>
    </xf>
    <xf numFmtId="164" fontId="27" fillId="0" borderId="0" xfId="0" applyNumberFormat="1" applyFont="1" applyAlignment="1">
      <alignment horizontal="right" wrapText="1"/>
    </xf>
    <xf numFmtId="164" fontId="27" fillId="0" borderId="0" xfId="0" applyNumberFormat="1" applyFont="1" applyBorder="1" applyAlignment="1">
      <alignment horizontal="right"/>
    </xf>
    <xf numFmtId="164" fontId="27" fillId="0" borderId="2" xfId="0" applyNumberFormat="1" applyFont="1" applyBorder="1" applyAlignment="1">
      <alignment horizontal="right"/>
    </xf>
    <xf numFmtId="4" fontId="33" fillId="11" borderId="2" xfId="0" applyNumberFormat="1" applyFont="1" applyFill="1" applyBorder="1"/>
    <xf numFmtId="4" fontId="27" fillId="0" borderId="0" xfId="0" applyNumberFormat="1" applyFont="1" applyAlignment="1">
      <alignment horizontal="right"/>
    </xf>
    <xf numFmtId="4" fontId="27" fillId="0" borderId="0" xfId="0" applyNumberFormat="1" applyFont="1" applyAlignment="1">
      <alignment wrapText="1"/>
    </xf>
    <xf numFmtId="4" fontId="27" fillId="0" borderId="0" xfId="0" applyNumberFormat="1" applyFont="1" applyAlignment="1">
      <alignment horizontal="right" wrapText="1"/>
    </xf>
    <xf numFmtId="4" fontId="27" fillId="0" borderId="0" xfId="0" applyNumberFormat="1" applyFont="1" applyAlignment="1"/>
    <xf numFmtId="4" fontId="27" fillId="0" borderId="0" xfId="0" applyNumberFormat="1" applyFont="1" applyBorder="1" applyAlignment="1">
      <alignment horizontal="right"/>
    </xf>
    <xf numFmtId="4" fontId="27" fillId="0" borderId="0" xfId="0" applyNumberFormat="1" applyFont="1" applyBorder="1" applyAlignment="1"/>
    <xf numFmtId="4" fontId="27" fillId="0" borderId="2" xfId="0" applyNumberFormat="1" applyFont="1" applyBorder="1" applyAlignment="1">
      <alignment horizontal="right"/>
    </xf>
    <xf numFmtId="4" fontId="27" fillId="0" borderId="2" xfId="0" applyNumberFormat="1" applyFont="1" applyBorder="1" applyAlignment="1"/>
    <xf numFmtId="164" fontId="33" fillId="0" borderId="0" xfId="0" applyNumberFormat="1" applyFont="1"/>
    <xf numFmtId="164" fontId="27" fillId="0" borderId="0" xfId="0" applyNumberFormat="1" applyFont="1" applyAlignment="1">
      <alignment wrapText="1"/>
    </xf>
    <xf numFmtId="0" fontId="27" fillId="0" borderId="0" xfId="0" applyFont="1" applyAlignment="1">
      <alignment wrapText="1"/>
    </xf>
    <xf numFmtId="164" fontId="27" fillId="0" borderId="0" xfId="0" applyNumberFormat="1" applyFont="1" applyAlignment="1"/>
    <xf numFmtId="0" fontId="27" fillId="0" borderId="0" xfId="0" applyFont="1" applyAlignment="1"/>
    <xf numFmtId="0" fontId="27" fillId="0" borderId="0" xfId="0" applyFont="1" applyBorder="1" applyAlignment="1"/>
    <xf numFmtId="0" fontId="27" fillId="0" borderId="2" xfId="0" applyFont="1" applyBorder="1" applyAlignment="1"/>
    <xf numFmtId="164" fontId="33" fillId="7" borderId="0" xfId="0" applyNumberFormat="1" applyFont="1" applyFill="1" applyAlignment="1">
      <alignment horizontal="center" wrapText="1"/>
    </xf>
    <xf numFmtId="0" fontId="27" fillId="0" borderId="0" xfId="0" applyFont="1" applyAlignment="1">
      <alignment horizontal="center" wrapText="1"/>
    </xf>
    <xf numFmtId="0" fontId="27" fillId="0" borderId="0" xfId="0" applyFont="1" applyBorder="1" applyAlignment="1">
      <alignment wrapText="1"/>
    </xf>
    <xf numFmtId="164" fontId="27" fillId="0" borderId="0" xfId="0" applyNumberFormat="1" applyFont="1" applyBorder="1" applyAlignment="1">
      <alignment wrapText="1"/>
    </xf>
    <xf numFmtId="0" fontId="27" fillId="0" borderId="2" xfId="0" applyFont="1" applyBorder="1" applyAlignment="1">
      <alignment wrapText="1"/>
    </xf>
    <xf numFmtId="164" fontId="27" fillId="0" borderId="2" xfId="0" applyNumberFormat="1" applyFont="1" applyBorder="1" applyAlignment="1">
      <alignment wrapText="1"/>
    </xf>
    <xf numFmtId="0" fontId="33" fillId="12" borderId="0" xfId="0" applyFont="1" applyFill="1" applyAlignment="1">
      <alignment horizontal="center"/>
    </xf>
    <xf numFmtId="0" fontId="33" fillId="12" borderId="0" xfId="0" applyFont="1" applyFill="1" applyAlignment="1">
      <alignment horizontal="center" wrapText="1"/>
    </xf>
    <xf numFmtId="164" fontId="32" fillId="12" borderId="0" xfId="0" applyNumberFormat="1" applyFont="1" applyFill="1" applyAlignment="1">
      <alignment horizontal="center" wrapText="1"/>
    </xf>
    <xf numFmtId="164" fontId="33" fillId="12" borderId="0" xfId="0" applyNumberFormat="1" applyFont="1" applyFill="1" applyAlignment="1">
      <alignment horizontal="center" wrapText="1"/>
    </xf>
    <xf numFmtId="49" fontId="33" fillId="0" borderId="0" xfId="0" applyNumberFormat="1" applyFont="1" applyAlignment="1">
      <alignment wrapText="1"/>
    </xf>
    <xf numFmtId="4" fontId="35" fillId="0" borderId="3" xfId="0" applyNumberFormat="1" applyFont="1" applyBorder="1"/>
    <xf numFmtId="0" fontId="35" fillId="0" borderId="3" xfId="0" applyFont="1" applyBorder="1"/>
    <xf numFmtId="164" fontId="35" fillId="0" borderId="3" xfId="0" applyNumberFormat="1" applyFont="1" applyBorder="1"/>
    <xf numFmtId="164" fontId="35" fillId="0" borderId="27" xfId="0" applyNumberFormat="1" applyFont="1" applyBorder="1"/>
    <xf numFmtId="0" fontId="27" fillId="9" borderId="0" xfId="0" applyFont="1" applyFill="1"/>
    <xf numFmtId="4" fontId="27" fillId="9" borderId="0" xfId="0" applyNumberFormat="1" applyFont="1" applyFill="1"/>
    <xf numFmtId="49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64" fontId="37" fillId="0" borderId="0" xfId="0" applyNumberFormat="1" applyFont="1" applyAlignment="1">
      <alignment horizontal="center" vertical="center"/>
    </xf>
    <xf numFmtId="4" fontId="37" fillId="0" borderId="0" xfId="0" applyNumberFormat="1" applyFont="1" applyAlignment="1">
      <alignment horizontal="center" vertical="center"/>
    </xf>
    <xf numFmtId="49" fontId="40" fillId="21" borderId="0" xfId="0" applyNumberFormat="1" applyFont="1" applyFill="1" applyAlignment="1">
      <alignment horizontal="center"/>
    </xf>
    <xf numFmtId="49" fontId="37" fillId="14" borderId="0" xfId="0" applyNumberFormat="1" applyFont="1" applyFill="1" applyAlignment="1">
      <alignment horizontal="center"/>
    </xf>
    <xf numFmtId="49" fontId="41" fillId="3" borderId="0" xfId="0" applyNumberFormat="1" applyFont="1" applyFill="1"/>
    <xf numFmtId="0" fontId="40" fillId="7" borderId="0" xfId="0" applyFont="1" applyFill="1" applyAlignment="1">
      <alignment horizontal="center" wrapText="1"/>
    </xf>
    <xf numFmtId="0" fontId="37" fillId="0" borderId="0" xfId="0" applyFont="1" applyAlignment="1">
      <alignment horizontal="center"/>
    </xf>
    <xf numFmtId="0" fontId="40" fillId="7" borderId="0" xfId="0" applyFont="1" applyFill="1" applyAlignment="1">
      <alignment horizontal="center"/>
    </xf>
    <xf numFmtId="7" fontId="37" fillId="0" borderId="0" xfId="0" applyNumberFormat="1" applyFont="1" applyAlignment="1">
      <alignment horizontal="right"/>
    </xf>
    <xf numFmtId="4" fontId="37" fillId="11" borderId="0" xfId="0" applyNumberFormat="1" applyFont="1" applyFill="1"/>
    <xf numFmtId="0" fontId="37" fillId="0" borderId="0" xfId="0" applyFont="1"/>
    <xf numFmtId="164" fontId="37" fillId="0" borderId="0" xfId="0" applyNumberFormat="1" applyFont="1" applyAlignment="1">
      <alignment horizontal="center"/>
    </xf>
    <xf numFmtId="0" fontId="37" fillId="0" borderId="0" xfId="0" applyFont="1" applyBorder="1" applyAlignment="1">
      <alignment horizontal="right"/>
    </xf>
    <xf numFmtId="0" fontId="37" fillId="0" borderId="0" xfId="0" applyFont="1" applyBorder="1" applyAlignment="1">
      <alignment horizontal="center"/>
    </xf>
    <xf numFmtId="164" fontId="37" fillId="0" borderId="0" xfId="0" applyNumberFormat="1" applyFont="1" applyBorder="1" applyAlignment="1">
      <alignment horizontal="center"/>
    </xf>
    <xf numFmtId="0" fontId="41" fillId="7" borderId="0" xfId="0" applyFont="1" applyFill="1" applyAlignment="1">
      <alignment horizontal="center" wrapText="1"/>
    </xf>
    <xf numFmtId="7" fontId="37" fillId="0" borderId="0" xfId="0" applyNumberFormat="1" applyFont="1" applyBorder="1" applyAlignment="1">
      <alignment horizontal="right"/>
    </xf>
    <xf numFmtId="4" fontId="37" fillId="11" borderId="0" xfId="0" applyNumberFormat="1" applyFont="1" applyFill="1" applyBorder="1"/>
    <xf numFmtId="0" fontId="37" fillId="0" borderId="0" xfId="0" applyFont="1" applyBorder="1"/>
    <xf numFmtId="0" fontId="42" fillId="7" borderId="2" xfId="0" applyFont="1" applyFill="1" applyBorder="1" applyAlignment="1">
      <alignment horizontal="center" wrapText="1"/>
    </xf>
    <xf numFmtId="7" fontId="37" fillId="0" borderId="2" xfId="0" applyNumberFormat="1" applyFont="1" applyBorder="1" applyAlignment="1">
      <alignment horizontal="right"/>
    </xf>
    <xf numFmtId="0" fontId="37" fillId="0" borderId="2" xfId="0" applyFont="1" applyBorder="1" applyAlignment="1">
      <alignment horizontal="right"/>
    </xf>
    <xf numFmtId="4" fontId="37" fillId="11" borderId="2" xfId="0" applyNumberFormat="1" applyFont="1" applyFill="1" applyBorder="1"/>
    <xf numFmtId="0" fontId="37" fillId="0" borderId="2" xfId="0" applyFont="1" applyBorder="1"/>
    <xf numFmtId="0" fontId="37" fillId="0" borderId="2" xfId="0" applyFont="1" applyBorder="1" applyAlignment="1">
      <alignment horizontal="center"/>
    </xf>
    <xf numFmtId="164" fontId="37" fillId="0" borderId="2" xfId="0" applyNumberFormat="1" applyFont="1" applyBorder="1" applyAlignment="1">
      <alignment horizontal="center"/>
    </xf>
    <xf numFmtId="4" fontId="40" fillId="3" borderId="0" xfId="0" applyNumberFormat="1" applyFont="1" applyFill="1" applyAlignment="1">
      <alignment horizontal="center"/>
    </xf>
    <xf numFmtId="2" fontId="40" fillId="0" borderId="0" xfId="0" applyNumberFormat="1" applyFont="1"/>
    <xf numFmtId="7" fontId="40" fillId="0" borderId="0" xfId="0" applyNumberFormat="1" applyFont="1"/>
    <xf numFmtId="0" fontId="40" fillId="0" borderId="0" xfId="0" applyFont="1"/>
    <xf numFmtId="4" fontId="40" fillId="3" borderId="0" xfId="0" applyNumberFormat="1" applyFont="1" applyFill="1"/>
    <xf numFmtId="49" fontId="37" fillId="0" borderId="0" xfId="0" applyNumberFormat="1" applyFont="1"/>
    <xf numFmtId="164" fontId="37" fillId="0" borderId="0" xfId="0" applyNumberFormat="1" applyFont="1"/>
    <xf numFmtId="4" fontId="37" fillId="0" borderId="0" xfId="0" applyNumberFormat="1" applyFont="1"/>
    <xf numFmtId="0" fontId="37" fillId="0" borderId="0" xfId="0" applyFont="1" applyAlignment="1">
      <alignment horizontal="right"/>
    </xf>
    <xf numFmtId="164" fontId="37" fillId="0" borderId="0" xfId="0" applyNumberFormat="1" applyFont="1" applyAlignment="1">
      <alignment horizontal="right"/>
    </xf>
    <xf numFmtId="4" fontId="40" fillId="11" borderId="0" xfId="0" applyNumberFormat="1" applyFont="1" applyFill="1" applyBorder="1"/>
    <xf numFmtId="0" fontId="37" fillId="0" borderId="0" xfId="0" applyFont="1" applyAlignment="1">
      <alignment horizontal="right" wrapText="1"/>
    </xf>
    <xf numFmtId="164" fontId="37" fillId="0" borderId="0" xfId="0" applyNumberFormat="1" applyFont="1" applyAlignment="1">
      <alignment horizontal="right" wrapText="1"/>
    </xf>
    <xf numFmtId="164" fontId="37" fillId="0" borderId="0" xfId="0" applyNumberFormat="1" applyFont="1" applyBorder="1" applyAlignment="1">
      <alignment horizontal="right"/>
    </xf>
    <xf numFmtId="164" fontId="37" fillId="0" borderId="2" xfId="0" applyNumberFormat="1" applyFont="1" applyBorder="1" applyAlignment="1">
      <alignment horizontal="right"/>
    </xf>
    <xf numFmtId="4" fontId="40" fillId="11" borderId="2" xfId="0" applyNumberFormat="1" applyFont="1" applyFill="1" applyBorder="1"/>
    <xf numFmtId="164" fontId="40" fillId="0" borderId="0" xfId="0" applyNumberFormat="1" applyFont="1"/>
    <xf numFmtId="49" fontId="43" fillId="14" borderId="0" xfId="0" applyNumberFormat="1" applyFont="1" applyFill="1" applyAlignment="1">
      <alignment horizontal="center" wrapText="1"/>
    </xf>
    <xf numFmtId="4" fontId="37" fillId="0" borderId="0" xfId="0" applyNumberFormat="1" applyFont="1" applyAlignment="1">
      <alignment horizontal="right"/>
    </xf>
    <xf numFmtId="4" fontId="37" fillId="0" borderId="0" xfId="0" applyNumberFormat="1" applyFont="1" applyAlignment="1">
      <alignment wrapText="1"/>
    </xf>
    <xf numFmtId="4" fontId="37" fillId="0" borderId="0" xfId="0" applyNumberFormat="1" applyFont="1" applyAlignment="1">
      <alignment horizontal="right" wrapText="1"/>
    </xf>
    <xf numFmtId="4" fontId="37" fillId="0" borderId="0" xfId="0" applyNumberFormat="1" applyFont="1" applyAlignment="1"/>
    <xf numFmtId="4" fontId="37" fillId="0" borderId="0" xfId="0" applyNumberFormat="1" applyFont="1" applyBorder="1" applyAlignment="1">
      <alignment horizontal="right"/>
    </xf>
    <xf numFmtId="4" fontId="37" fillId="0" borderId="0" xfId="0" applyNumberFormat="1" applyFont="1" applyBorder="1" applyAlignment="1"/>
    <xf numFmtId="4" fontId="37" fillId="0" borderId="2" xfId="0" applyNumberFormat="1" applyFont="1" applyBorder="1" applyAlignment="1">
      <alignment horizontal="right"/>
    </xf>
    <xf numFmtId="4" fontId="37" fillId="0" borderId="2" xfId="0" applyNumberFormat="1" applyFont="1" applyBorder="1" applyAlignment="1"/>
    <xf numFmtId="164" fontId="37" fillId="0" borderId="0" xfId="0" applyNumberFormat="1" applyFont="1" applyAlignment="1">
      <alignment wrapText="1"/>
    </xf>
    <xf numFmtId="0" fontId="37" fillId="0" borderId="0" xfId="0" applyFont="1" applyAlignment="1">
      <alignment wrapText="1"/>
    </xf>
    <xf numFmtId="164" fontId="37" fillId="0" borderId="0" xfId="0" applyNumberFormat="1" applyFont="1" applyAlignment="1"/>
    <xf numFmtId="0" fontId="37" fillId="0" borderId="0" xfId="0" applyFont="1" applyAlignment="1"/>
    <xf numFmtId="0" fontId="37" fillId="0" borderId="0" xfId="0" applyFont="1" applyBorder="1" applyAlignment="1"/>
    <xf numFmtId="0" fontId="37" fillId="0" borderId="2" xfId="0" applyFont="1" applyBorder="1" applyAlignment="1"/>
    <xf numFmtId="49" fontId="37" fillId="14" borderId="0" xfId="0" applyNumberFormat="1" applyFont="1" applyFill="1" applyAlignment="1">
      <alignment horizontal="center" wrapText="1"/>
    </xf>
    <xf numFmtId="164" fontId="40" fillId="7" borderId="0" xfId="0" applyNumberFormat="1" applyFont="1" applyFill="1" applyAlignment="1">
      <alignment horizontal="center" wrapText="1"/>
    </xf>
    <xf numFmtId="0" fontId="37" fillId="0" borderId="0" xfId="0" applyFont="1" applyAlignment="1">
      <alignment horizontal="center" wrapText="1"/>
    </xf>
    <xf numFmtId="0" fontId="37" fillId="0" borderId="0" xfId="0" applyFont="1" applyBorder="1" applyAlignment="1">
      <alignment wrapText="1"/>
    </xf>
    <xf numFmtId="164" fontId="37" fillId="0" borderId="0" xfId="0" applyNumberFormat="1" applyFont="1" applyBorder="1" applyAlignment="1">
      <alignment wrapText="1"/>
    </xf>
    <xf numFmtId="0" fontId="37" fillId="0" borderId="2" xfId="0" applyFont="1" applyBorder="1" applyAlignment="1">
      <alignment wrapText="1"/>
    </xf>
    <xf numFmtId="164" fontId="37" fillId="0" borderId="2" xfId="0" applyNumberFormat="1" applyFont="1" applyBorder="1" applyAlignment="1">
      <alignment wrapText="1"/>
    </xf>
    <xf numFmtId="0" fontId="40" fillId="12" borderId="0" xfId="0" applyFont="1" applyFill="1" applyAlignment="1">
      <alignment horizontal="center"/>
    </xf>
    <xf numFmtId="0" fontId="40" fillId="12" borderId="0" xfId="0" applyFont="1" applyFill="1" applyAlignment="1">
      <alignment horizontal="center" wrapText="1"/>
    </xf>
    <xf numFmtId="164" fontId="41" fillId="12" borderId="0" xfId="0" applyNumberFormat="1" applyFont="1" applyFill="1" applyAlignment="1">
      <alignment horizontal="center" wrapText="1"/>
    </xf>
    <xf numFmtId="164" fontId="40" fillId="12" borderId="0" xfId="0" applyNumberFormat="1" applyFont="1" applyFill="1" applyAlignment="1">
      <alignment horizontal="center" wrapText="1"/>
    </xf>
    <xf numFmtId="49" fontId="40" fillId="0" borderId="0" xfId="0" applyNumberFormat="1" applyFont="1" applyAlignment="1">
      <alignment wrapText="1"/>
    </xf>
    <xf numFmtId="4" fontId="44" fillId="0" borderId="3" xfId="0" applyNumberFormat="1" applyFont="1" applyBorder="1"/>
    <xf numFmtId="0" fontId="44" fillId="0" borderId="3" xfId="0" applyFont="1" applyBorder="1"/>
    <xf numFmtId="164" fontId="44" fillId="0" borderId="3" xfId="0" applyNumberFormat="1" applyFont="1" applyBorder="1"/>
    <xf numFmtId="164" fontId="44" fillId="0" borderId="27" xfId="0" applyNumberFormat="1" applyFont="1" applyBorder="1"/>
    <xf numFmtId="0" fontId="37" fillId="9" borderId="0" xfId="0" applyFont="1" applyFill="1"/>
    <xf numFmtId="4" fontId="37" fillId="9" borderId="0" xfId="0" applyNumberFormat="1" applyFont="1" applyFill="1"/>
    <xf numFmtId="49" fontId="45" fillId="25" borderId="0" xfId="0" applyNumberFormat="1" applyFont="1" applyFill="1" applyAlignment="1">
      <alignment horizontal="center"/>
    </xf>
    <xf numFmtId="0" fontId="46" fillId="0" borderId="0" xfId="0" applyFont="1"/>
    <xf numFmtId="49" fontId="47" fillId="14" borderId="0" xfId="0" applyNumberFormat="1" applyFont="1" applyFill="1" applyAlignment="1">
      <alignment horizontal="center" wrapText="1"/>
    </xf>
    <xf numFmtId="49" fontId="36" fillId="14" borderId="0" xfId="0" applyNumberFormat="1" applyFont="1" applyFill="1" applyAlignment="1">
      <alignment horizontal="center"/>
    </xf>
    <xf numFmtId="49" fontId="48" fillId="0" borderId="0" xfId="0" applyNumberFormat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164" fontId="48" fillId="0" borderId="0" xfId="0" applyNumberFormat="1" applyFont="1" applyAlignment="1">
      <alignment horizontal="center" vertical="center"/>
    </xf>
    <xf numFmtId="4" fontId="48" fillId="0" borderId="0" xfId="0" applyNumberFormat="1" applyFont="1" applyAlignment="1">
      <alignment horizontal="center" vertical="center"/>
    </xf>
    <xf numFmtId="0" fontId="48" fillId="0" borderId="0" xfId="0" applyFont="1"/>
    <xf numFmtId="0" fontId="51" fillId="0" borderId="0" xfId="0" applyFont="1" applyAlignment="1">
      <alignment horizontal="center" vertical="center"/>
    </xf>
    <xf numFmtId="49" fontId="52" fillId="0" borderId="0" xfId="0" applyNumberFormat="1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164" fontId="52" fillId="0" borderId="0" xfId="0" applyNumberFormat="1" applyFont="1" applyAlignment="1">
      <alignment horizontal="center" vertical="center"/>
    </xf>
    <xf numFmtId="4" fontId="52" fillId="0" borderId="0" xfId="0" applyNumberFormat="1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2" fillId="0" borderId="0" xfId="0" applyFont="1"/>
    <xf numFmtId="164" fontId="12" fillId="12" borderId="0" xfId="0" applyNumberFormat="1" applyFont="1" applyFill="1" applyAlignment="1">
      <alignment horizontal="center" wrapText="1"/>
    </xf>
    <xf numFmtId="0" fontId="13" fillId="12" borderId="0" xfId="0" applyFont="1" applyFill="1" applyAlignment="1">
      <alignment horizontal="center" wrapText="1"/>
    </xf>
    <xf numFmtId="39" fontId="16" fillId="0" borderId="0" xfId="0" applyNumberFormat="1" applyFont="1" applyAlignment="1">
      <alignment horizontal="right"/>
    </xf>
    <xf numFmtId="39" fontId="16" fillId="0" borderId="0" xfId="0" applyNumberFormat="1" applyFont="1" applyBorder="1" applyAlignment="1">
      <alignment horizontal="right"/>
    </xf>
    <xf numFmtId="39" fontId="16" fillId="0" borderId="2" xfId="0" applyNumberFormat="1" applyFont="1" applyBorder="1" applyAlignment="1">
      <alignment horizontal="right"/>
    </xf>
    <xf numFmtId="39" fontId="16" fillId="0" borderId="0" xfId="0" applyNumberFormat="1" applyFont="1" applyAlignment="1"/>
    <xf numFmtId="39" fontId="1" fillId="0" borderId="0" xfId="0" applyNumberFormat="1" applyFont="1" applyAlignment="1"/>
    <xf numFmtId="39" fontId="16" fillId="0" borderId="0" xfId="0" applyNumberFormat="1" applyFont="1" applyBorder="1" applyAlignment="1"/>
    <xf numFmtId="39" fontId="16" fillId="0" borderId="2" xfId="0" applyNumberFormat="1" applyFont="1" applyBorder="1" applyAlignment="1"/>
    <xf numFmtId="7" fontId="19" fillId="0" borderId="0" xfId="0" applyNumberFormat="1" applyFont="1"/>
    <xf numFmtId="49" fontId="1" fillId="14" borderId="0" xfId="0" applyNumberFormat="1" applyFont="1" applyFill="1" applyAlignment="1">
      <alignment horizontal="center" wrapText="1"/>
    </xf>
    <xf numFmtId="164" fontId="16" fillId="0" borderId="2" xfId="0" applyNumberFormat="1" applyFont="1" applyBorder="1"/>
    <xf numFmtId="2" fontId="6" fillId="0" borderId="3" xfId="0" applyNumberFormat="1" applyFont="1" applyBorder="1"/>
    <xf numFmtId="164" fontId="4" fillId="0" borderId="0" xfId="0" applyNumberFormat="1" applyFont="1" applyAlignment="1">
      <alignment horizontal="center" wrapText="1"/>
    </xf>
    <xf numFmtId="0" fontId="13" fillId="0" borderId="0" xfId="0" applyFont="1" applyAlignment="1">
      <alignment wrapText="1"/>
    </xf>
    <xf numFmtId="4" fontId="0" fillId="0" borderId="0" xfId="0" applyNumberFormat="1"/>
    <xf numFmtId="4" fontId="4" fillId="0" borderId="0" xfId="0" applyNumberFormat="1" applyFont="1"/>
    <xf numFmtId="164" fontId="0" fillId="0" borderId="3" xfId="0" applyNumberFormat="1" applyBorder="1"/>
    <xf numFmtId="0" fontId="5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1205BB"/>
      <color rgb="FFFFD13F"/>
      <color rgb="FFFCFC8C"/>
      <color rgb="FFFFE389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238124</xdr:rowOff>
    </xdr:from>
    <xdr:to>
      <xdr:col>11</xdr:col>
      <xdr:colOff>533400</xdr:colOff>
      <xdr:row>0</xdr:row>
      <xdr:rowOff>895349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55528BC7-2C8F-41F7-A760-AE69FBB9575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8124"/>
          <a:ext cx="8105775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12</xdr:col>
      <xdr:colOff>9523</xdr:colOff>
      <xdr:row>0</xdr:row>
      <xdr:rowOff>285750</xdr:rowOff>
    </xdr:from>
    <xdr:to>
      <xdr:col>20</xdr:col>
      <xdr:colOff>323850</xdr:colOff>
      <xdr:row>6</xdr:row>
      <xdr:rowOff>133349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1531962D-F218-4045-BDDD-39EE756B6E3D}"/>
            </a:ext>
          </a:extLst>
        </xdr:cNvPr>
        <xdr:cNvSpPr>
          <a:spLocks noChangeArrowheads="1" noChangeShapeType="1" noTextEdit="1"/>
        </xdr:cNvSpPr>
      </xdr:nvSpPr>
      <xdr:spPr bwMode="auto">
        <a:xfrm flipH="1">
          <a:off x="10248898" y="285750"/>
          <a:ext cx="4791077" cy="182879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CONS</a:t>
          </a:r>
        </a:p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FF0000"/>
            </a:solidFill>
            <a:effectLst/>
            <a:latin typeface="Arial Black"/>
          </a:endParaRPr>
        </a:p>
      </xdr:txBody>
    </xdr:sp>
    <xdr:clientData/>
  </xdr:twoCellAnchor>
  <xdr:twoCellAnchor>
    <xdr:from>
      <xdr:col>2</xdr:col>
      <xdr:colOff>123825</xdr:colOff>
      <xdr:row>59</xdr:row>
      <xdr:rowOff>238124</xdr:rowOff>
    </xdr:from>
    <xdr:to>
      <xdr:col>11</xdr:col>
      <xdr:colOff>533400</xdr:colOff>
      <xdr:row>59</xdr:row>
      <xdr:rowOff>895349</xdr:rowOff>
    </xdr:to>
    <xdr:sp macro="" textlink="">
      <xdr:nvSpPr>
        <xdr:cNvPr id="4" name="WordArt 1">
          <a:extLst>
            <a:ext uri="{FF2B5EF4-FFF2-40B4-BE49-F238E27FC236}">
              <a16:creationId xmlns:a16="http://schemas.microsoft.com/office/drawing/2014/main" id="{6380A2ED-626E-41BF-8432-DF68DEBFBAA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8124"/>
          <a:ext cx="8105775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2</xdr:col>
      <xdr:colOff>123825</xdr:colOff>
      <xdr:row>118</xdr:row>
      <xdr:rowOff>238124</xdr:rowOff>
    </xdr:from>
    <xdr:to>
      <xdr:col>11</xdr:col>
      <xdr:colOff>533400</xdr:colOff>
      <xdr:row>118</xdr:row>
      <xdr:rowOff>895349</xdr:rowOff>
    </xdr:to>
    <xdr:sp macro="" textlink="">
      <xdr:nvSpPr>
        <xdr:cNvPr id="5" name="WordArt 1">
          <a:extLst>
            <a:ext uri="{FF2B5EF4-FFF2-40B4-BE49-F238E27FC236}">
              <a16:creationId xmlns:a16="http://schemas.microsoft.com/office/drawing/2014/main" id="{40AFFAE7-3D10-4951-A25A-A3F36909838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2353924"/>
          <a:ext cx="8105775" cy="3905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2</xdr:col>
      <xdr:colOff>123825</xdr:colOff>
      <xdr:row>175</xdr:row>
      <xdr:rowOff>238124</xdr:rowOff>
    </xdr:from>
    <xdr:to>
      <xdr:col>11</xdr:col>
      <xdr:colOff>533400</xdr:colOff>
      <xdr:row>175</xdr:row>
      <xdr:rowOff>895349</xdr:rowOff>
    </xdr:to>
    <xdr:sp macro="" textlink="">
      <xdr:nvSpPr>
        <xdr:cNvPr id="7" name="WordArt 1">
          <a:extLst>
            <a:ext uri="{FF2B5EF4-FFF2-40B4-BE49-F238E27FC236}">
              <a16:creationId xmlns:a16="http://schemas.microsoft.com/office/drawing/2014/main" id="{E147490E-F91F-488E-AB0C-83FE168EADB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2353924"/>
          <a:ext cx="8105775" cy="3905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2</xdr:col>
      <xdr:colOff>123825</xdr:colOff>
      <xdr:row>234</xdr:row>
      <xdr:rowOff>238124</xdr:rowOff>
    </xdr:from>
    <xdr:to>
      <xdr:col>11</xdr:col>
      <xdr:colOff>533400</xdr:colOff>
      <xdr:row>234</xdr:row>
      <xdr:rowOff>895349</xdr:rowOff>
    </xdr:to>
    <xdr:sp macro="" textlink="">
      <xdr:nvSpPr>
        <xdr:cNvPr id="8" name="WordArt 1">
          <a:extLst>
            <a:ext uri="{FF2B5EF4-FFF2-40B4-BE49-F238E27FC236}">
              <a16:creationId xmlns:a16="http://schemas.microsoft.com/office/drawing/2014/main" id="{31198867-7C78-45E8-8BD3-8D32A4364A4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2353924"/>
          <a:ext cx="8105775" cy="3905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104776</xdr:colOff>
      <xdr:row>0</xdr:row>
      <xdr:rowOff>428626</xdr:rowOff>
    </xdr:from>
    <xdr:to>
      <xdr:col>7</xdr:col>
      <xdr:colOff>342901</xdr:colOff>
      <xdr:row>1</xdr:row>
      <xdr:rowOff>38100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23876" y="428626"/>
          <a:ext cx="4981575" cy="69532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endParaRPr lang="en-US" sz="24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99CC00" mc:Ignorable="a14" a14:legacySpreadsheetColorIndex="50"/>
            </a:solidFill>
            <a:effectLst/>
            <a:latin typeface="Arial Black"/>
          </a:endParaRPr>
        </a:p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TOPFLOORS 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24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MAY</a:t>
          </a: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238124</xdr:rowOff>
    </xdr:from>
    <xdr:to>
      <xdr:col>11</xdr:col>
      <xdr:colOff>533400</xdr:colOff>
      <xdr:row>0</xdr:row>
      <xdr:rowOff>895349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9D0FEABB-303A-48BB-BB03-563AD0229D5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324225" y="238124"/>
          <a:ext cx="6667500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4</xdr:col>
      <xdr:colOff>0</xdr:colOff>
      <xdr:row>58</xdr:row>
      <xdr:rowOff>238124</xdr:rowOff>
    </xdr:from>
    <xdr:to>
      <xdr:col>11</xdr:col>
      <xdr:colOff>533400</xdr:colOff>
      <xdr:row>58</xdr:row>
      <xdr:rowOff>895349</xdr:rowOff>
    </xdr:to>
    <xdr:sp macro="" textlink="">
      <xdr:nvSpPr>
        <xdr:cNvPr id="6" name="WordArt 1">
          <a:extLst>
            <a:ext uri="{FF2B5EF4-FFF2-40B4-BE49-F238E27FC236}">
              <a16:creationId xmlns:a16="http://schemas.microsoft.com/office/drawing/2014/main" id="{B7145108-732E-41E6-BF12-8871FF59FA5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324225" y="238124"/>
          <a:ext cx="6667500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4</xdr:col>
      <xdr:colOff>0</xdr:colOff>
      <xdr:row>58</xdr:row>
      <xdr:rowOff>238124</xdr:rowOff>
    </xdr:from>
    <xdr:to>
      <xdr:col>11</xdr:col>
      <xdr:colOff>533400</xdr:colOff>
      <xdr:row>58</xdr:row>
      <xdr:rowOff>895349</xdr:rowOff>
    </xdr:to>
    <xdr:sp macro="" textlink="">
      <xdr:nvSpPr>
        <xdr:cNvPr id="8" name="WordArt 1">
          <a:extLst>
            <a:ext uri="{FF2B5EF4-FFF2-40B4-BE49-F238E27FC236}">
              <a16:creationId xmlns:a16="http://schemas.microsoft.com/office/drawing/2014/main" id="{194AB5E4-4E6D-440E-BBC3-2ABE280357A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324225" y="238124"/>
          <a:ext cx="6667500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4</xdr:col>
      <xdr:colOff>0</xdr:colOff>
      <xdr:row>118</xdr:row>
      <xdr:rowOff>238124</xdr:rowOff>
    </xdr:from>
    <xdr:to>
      <xdr:col>11</xdr:col>
      <xdr:colOff>533400</xdr:colOff>
      <xdr:row>118</xdr:row>
      <xdr:rowOff>895349</xdr:rowOff>
    </xdr:to>
    <xdr:sp macro="" textlink="">
      <xdr:nvSpPr>
        <xdr:cNvPr id="9" name="WordArt 1">
          <a:extLst>
            <a:ext uri="{FF2B5EF4-FFF2-40B4-BE49-F238E27FC236}">
              <a16:creationId xmlns:a16="http://schemas.microsoft.com/office/drawing/2014/main" id="{2E61CBA2-61AE-4BF9-BDF3-D69A0B6095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324225" y="12849224"/>
          <a:ext cx="6667500" cy="56197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4</xdr:col>
      <xdr:colOff>0</xdr:colOff>
      <xdr:row>118</xdr:row>
      <xdr:rowOff>238124</xdr:rowOff>
    </xdr:from>
    <xdr:to>
      <xdr:col>11</xdr:col>
      <xdr:colOff>533400</xdr:colOff>
      <xdr:row>118</xdr:row>
      <xdr:rowOff>895349</xdr:rowOff>
    </xdr:to>
    <xdr:sp macro="" textlink="">
      <xdr:nvSpPr>
        <xdr:cNvPr id="10" name="WordArt 1">
          <a:extLst>
            <a:ext uri="{FF2B5EF4-FFF2-40B4-BE49-F238E27FC236}">
              <a16:creationId xmlns:a16="http://schemas.microsoft.com/office/drawing/2014/main" id="{3C18915F-86A4-4E31-A2B2-5D140104AA4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324225" y="12849224"/>
          <a:ext cx="6667500" cy="56197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4</xdr:col>
      <xdr:colOff>0</xdr:colOff>
      <xdr:row>176</xdr:row>
      <xdr:rowOff>238124</xdr:rowOff>
    </xdr:from>
    <xdr:to>
      <xdr:col>11</xdr:col>
      <xdr:colOff>533400</xdr:colOff>
      <xdr:row>176</xdr:row>
      <xdr:rowOff>895349</xdr:rowOff>
    </xdr:to>
    <xdr:sp macro="" textlink="">
      <xdr:nvSpPr>
        <xdr:cNvPr id="11" name="WordArt 1">
          <a:extLst>
            <a:ext uri="{FF2B5EF4-FFF2-40B4-BE49-F238E27FC236}">
              <a16:creationId xmlns:a16="http://schemas.microsoft.com/office/drawing/2014/main" id="{794EC2BE-2A25-4CEF-AB73-76D0EA909C1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324225" y="24088724"/>
          <a:ext cx="6667500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4</xdr:col>
      <xdr:colOff>0</xdr:colOff>
      <xdr:row>176</xdr:row>
      <xdr:rowOff>238124</xdr:rowOff>
    </xdr:from>
    <xdr:to>
      <xdr:col>11</xdr:col>
      <xdr:colOff>533400</xdr:colOff>
      <xdr:row>176</xdr:row>
      <xdr:rowOff>895349</xdr:rowOff>
    </xdr:to>
    <xdr:sp macro="" textlink="">
      <xdr:nvSpPr>
        <xdr:cNvPr id="12" name="WordArt 1">
          <a:extLst>
            <a:ext uri="{FF2B5EF4-FFF2-40B4-BE49-F238E27FC236}">
              <a16:creationId xmlns:a16="http://schemas.microsoft.com/office/drawing/2014/main" id="{B635D137-2296-47B3-8F80-D4812B3C50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324225" y="24088724"/>
          <a:ext cx="6667500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4</xdr:col>
      <xdr:colOff>0</xdr:colOff>
      <xdr:row>234</xdr:row>
      <xdr:rowOff>238124</xdr:rowOff>
    </xdr:from>
    <xdr:to>
      <xdr:col>11</xdr:col>
      <xdr:colOff>533400</xdr:colOff>
      <xdr:row>234</xdr:row>
      <xdr:rowOff>895349</xdr:rowOff>
    </xdr:to>
    <xdr:sp macro="" textlink="">
      <xdr:nvSpPr>
        <xdr:cNvPr id="13" name="WordArt 1">
          <a:extLst>
            <a:ext uri="{FF2B5EF4-FFF2-40B4-BE49-F238E27FC236}">
              <a16:creationId xmlns:a16="http://schemas.microsoft.com/office/drawing/2014/main" id="{AFCB5842-64F9-4C0D-BF83-955D4ACB4BB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324225" y="35852099"/>
          <a:ext cx="6667500" cy="5334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4</xdr:col>
      <xdr:colOff>0</xdr:colOff>
      <xdr:row>234</xdr:row>
      <xdr:rowOff>238124</xdr:rowOff>
    </xdr:from>
    <xdr:to>
      <xdr:col>11</xdr:col>
      <xdr:colOff>533400</xdr:colOff>
      <xdr:row>234</xdr:row>
      <xdr:rowOff>895349</xdr:rowOff>
    </xdr:to>
    <xdr:sp macro="" textlink="">
      <xdr:nvSpPr>
        <xdr:cNvPr id="14" name="WordArt 1">
          <a:extLst>
            <a:ext uri="{FF2B5EF4-FFF2-40B4-BE49-F238E27FC236}">
              <a16:creationId xmlns:a16="http://schemas.microsoft.com/office/drawing/2014/main" id="{4F588608-CF70-4966-8D23-36B55657D5C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324225" y="35852099"/>
          <a:ext cx="6667500" cy="5334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238124</xdr:rowOff>
    </xdr:from>
    <xdr:to>
      <xdr:col>11</xdr:col>
      <xdr:colOff>533400</xdr:colOff>
      <xdr:row>0</xdr:row>
      <xdr:rowOff>895349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8124"/>
          <a:ext cx="8105775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12</xdr:col>
      <xdr:colOff>9523</xdr:colOff>
      <xdr:row>0</xdr:row>
      <xdr:rowOff>285750</xdr:rowOff>
    </xdr:from>
    <xdr:to>
      <xdr:col>20</xdr:col>
      <xdr:colOff>323850</xdr:colOff>
      <xdr:row>6</xdr:row>
      <xdr:rowOff>133349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08D61694-36D8-4516-8108-33CE48F58381}"/>
            </a:ext>
          </a:extLst>
        </xdr:cNvPr>
        <xdr:cNvSpPr>
          <a:spLocks noChangeArrowheads="1" noChangeShapeType="1" noTextEdit="1"/>
        </xdr:cNvSpPr>
      </xdr:nvSpPr>
      <xdr:spPr bwMode="auto">
        <a:xfrm flipH="1">
          <a:off x="10801348" y="285750"/>
          <a:ext cx="5448302" cy="182879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CONS</a:t>
          </a:r>
        </a:p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FF0000"/>
            </a:solidFill>
            <a:effectLst/>
            <a:latin typeface="Arial Black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238124</xdr:rowOff>
    </xdr:from>
    <xdr:to>
      <xdr:col>11</xdr:col>
      <xdr:colOff>533400</xdr:colOff>
      <xdr:row>0</xdr:row>
      <xdr:rowOff>895349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12DB0875-62E4-4FE8-8244-132701C0BFF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8124"/>
          <a:ext cx="8105775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12</xdr:col>
      <xdr:colOff>9523</xdr:colOff>
      <xdr:row>0</xdr:row>
      <xdr:rowOff>285750</xdr:rowOff>
    </xdr:from>
    <xdr:to>
      <xdr:col>20</xdr:col>
      <xdr:colOff>323850</xdr:colOff>
      <xdr:row>6</xdr:row>
      <xdr:rowOff>133349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5745BBAA-1672-41B1-82CD-E3FAABA746E4}"/>
            </a:ext>
          </a:extLst>
        </xdr:cNvPr>
        <xdr:cNvSpPr>
          <a:spLocks noChangeArrowheads="1" noChangeShapeType="1" noTextEdit="1"/>
        </xdr:cNvSpPr>
      </xdr:nvSpPr>
      <xdr:spPr bwMode="auto">
        <a:xfrm flipH="1">
          <a:off x="10248898" y="285750"/>
          <a:ext cx="4791077" cy="182879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CONS</a:t>
          </a:r>
        </a:p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FF0000"/>
            </a:solidFill>
            <a:effectLst/>
            <a:latin typeface="Arial Black"/>
          </a:endParaRPr>
        </a:p>
      </xdr:txBody>
    </xdr:sp>
    <xdr:clientData/>
  </xdr:twoCellAnchor>
  <xdr:twoCellAnchor>
    <xdr:from>
      <xdr:col>2</xdr:col>
      <xdr:colOff>123825</xdr:colOff>
      <xdr:row>59</xdr:row>
      <xdr:rowOff>238124</xdr:rowOff>
    </xdr:from>
    <xdr:to>
      <xdr:col>11</xdr:col>
      <xdr:colOff>533400</xdr:colOff>
      <xdr:row>59</xdr:row>
      <xdr:rowOff>895349</xdr:rowOff>
    </xdr:to>
    <xdr:sp macro="" textlink="">
      <xdr:nvSpPr>
        <xdr:cNvPr id="5" name="WordArt 1">
          <a:extLst>
            <a:ext uri="{FF2B5EF4-FFF2-40B4-BE49-F238E27FC236}">
              <a16:creationId xmlns:a16="http://schemas.microsoft.com/office/drawing/2014/main" id="{D0AECF67-7FB0-44E1-872A-11A3D7DF6AA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8124"/>
          <a:ext cx="8105775" cy="5048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238124</xdr:rowOff>
    </xdr:from>
    <xdr:to>
      <xdr:col>11</xdr:col>
      <xdr:colOff>533400</xdr:colOff>
      <xdr:row>0</xdr:row>
      <xdr:rowOff>895349</xdr:rowOff>
    </xdr:to>
    <xdr:sp macro="" textlink="">
      <xdr:nvSpPr>
        <xdr:cNvPr id="4" name="WordArt 1">
          <a:extLst>
            <a:ext uri="{FF2B5EF4-FFF2-40B4-BE49-F238E27FC236}">
              <a16:creationId xmlns:a16="http://schemas.microsoft.com/office/drawing/2014/main" id="{86188D18-807B-4022-9132-38CA0EC285F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8124"/>
          <a:ext cx="8105775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12</xdr:col>
      <xdr:colOff>9523</xdr:colOff>
      <xdr:row>0</xdr:row>
      <xdr:rowOff>285750</xdr:rowOff>
    </xdr:from>
    <xdr:to>
      <xdr:col>20</xdr:col>
      <xdr:colOff>323850</xdr:colOff>
      <xdr:row>6</xdr:row>
      <xdr:rowOff>133349</xdr:rowOff>
    </xdr:to>
    <xdr:sp macro="" textlink="">
      <xdr:nvSpPr>
        <xdr:cNvPr id="5" name="WordArt 1">
          <a:extLst>
            <a:ext uri="{FF2B5EF4-FFF2-40B4-BE49-F238E27FC236}">
              <a16:creationId xmlns:a16="http://schemas.microsoft.com/office/drawing/2014/main" id="{F8564914-2550-4293-882F-F516CC343B48}"/>
            </a:ext>
          </a:extLst>
        </xdr:cNvPr>
        <xdr:cNvSpPr>
          <a:spLocks noChangeArrowheads="1" noChangeShapeType="1" noTextEdit="1"/>
        </xdr:cNvSpPr>
      </xdr:nvSpPr>
      <xdr:spPr bwMode="auto">
        <a:xfrm flipH="1">
          <a:off x="10248898" y="285750"/>
          <a:ext cx="4791077" cy="182879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CONS</a:t>
          </a:r>
        </a:p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FF0000"/>
            </a:solidFill>
            <a:effectLst/>
            <a:latin typeface="Arial Black"/>
          </a:endParaRPr>
        </a:p>
      </xdr:txBody>
    </xdr:sp>
    <xdr:clientData/>
  </xdr:twoCellAnchor>
  <xdr:twoCellAnchor>
    <xdr:from>
      <xdr:col>2</xdr:col>
      <xdr:colOff>123825</xdr:colOff>
      <xdr:row>177</xdr:row>
      <xdr:rowOff>238124</xdr:rowOff>
    </xdr:from>
    <xdr:to>
      <xdr:col>11</xdr:col>
      <xdr:colOff>533400</xdr:colOff>
      <xdr:row>177</xdr:row>
      <xdr:rowOff>895349</xdr:rowOff>
    </xdr:to>
    <xdr:sp macro="" textlink="">
      <xdr:nvSpPr>
        <xdr:cNvPr id="6" name="WordArt 1">
          <a:extLst>
            <a:ext uri="{FF2B5EF4-FFF2-40B4-BE49-F238E27FC236}">
              <a16:creationId xmlns:a16="http://schemas.microsoft.com/office/drawing/2014/main" id="{6978FC42-603C-4685-B454-D4EA0FB655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4261424"/>
          <a:ext cx="8105775" cy="21907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2</xdr:col>
      <xdr:colOff>123825</xdr:colOff>
      <xdr:row>235</xdr:row>
      <xdr:rowOff>238124</xdr:rowOff>
    </xdr:from>
    <xdr:to>
      <xdr:col>11</xdr:col>
      <xdr:colOff>533400</xdr:colOff>
      <xdr:row>235</xdr:row>
      <xdr:rowOff>895349</xdr:rowOff>
    </xdr:to>
    <xdr:sp macro="" textlink="">
      <xdr:nvSpPr>
        <xdr:cNvPr id="8" name="WordArt 1">
          <a:extLst>
            <a:ext uri="{FF2B5EF4-FFF2-40B4-BE49-F238E27FC236}">
              <a16:creationId xmlns:a16="http://schemas.microsoft.com/office/drawing/2014/main" id="{8875BCAC-5509-4E09-B8E4-BEC33016D31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3851849"/>
          <a:ext cx="8105775" cy="21907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2</xdr:col>
      <xdr:colOff>123825</xdr:colOff>
      <xdr:row>294</xdr:row>
      <xdr:rowOff>238124</xdr:rowOff>
    </xdr:from>
    <xdr:to>
      <xdr:col>11</xdr:col>
      <xdr:colOff>533400</xdr:colOff>
      <xdr:row>294</xdr:row>
      <xdr:rowOff>895349</xdr:rowOff>
    </xdr:to>
    <xdr:sp macro="" textlink="">
      <xdr:nvSpPr>
        <xdr:cNvPr id="7" name="WordArt 1">
          <a:extLst>
            <a:ext uri="{FF2B5EF4-FFF2-40B4-BE49-F238E27FC236}">
              <a16:creationId xmlns:a16="http://schemas.microsoft.com/office/drawing/2014/main" id="{A2B3915C-CF58-40E3-8CFD-72509E5169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67349"/>
          <a:ext cx="8105775" cy="21907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2</xdr:col>
      <xdr:colOff>123825</xdr:colOff>
      <xdr:row>352</xdr:row>
      <xdr:rowOff>238124</xdr:rowOff>
    </xdr:from>
    <xdr:to>
      <xdr:col>11</xdr:col>
      <xdr:colOff>533400</xdr:colOff>
      <xdr:row>352</xdr:row>
      <xdr:rowOff>895349</xdr:rowOff>
    </xdr:to>
    <xdr:sp macro="" textlink="">
      <xdr:nvSpPr>
        <xdr:cNvPr id="9" name="WordArt 1">
          <a:extLst>
            <a:ext uri="{FF2B5EF4-FFF2-40B4-BE49-F238E27FC236}">
              <a16:creationId xmlns:a16="http://schemas.microsoft.com/office/drawing/2014/main" id="{63CD171A-098F-4088-A9C4-E3C5D19F7A5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54092474"/>
          <a:ext cx="8105775" cy="21907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2</xdr:col>
      <xdr:colOff>123825</xdr:colOff>
      <xdr:row>409</xdr:row>
      <xdr:rowOff>238124</xdr:rowOff>
    </xdr:from>
    <xdr:to>
      <xdr:col>11</xdr:col>
      <xdr:colOff>533400</xdr:colOff>
      <xdr:row>409</xdr:row>
      <xdr:rowOff>895349</xdr:rowOff>
    </xdr:to>
    <xdr:sp macro="" textlink="">
      <xdr:nvSpPr>
        <xdr:cNvPr id="10" name="WordArt 1">
          <a:extLst>
            <a:ext uri="{FF2B5EF4-FFF2-40B4-BE49-F238E27FC236}">
              <a16:creationId xmlns:a16="http://schemas.microsoft.com/office/drawing/2014/main" id="{C4F99F83-F0FC-4EE9-90CB-5F4935B8BB6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54092474"/>
          <a:ext cx="8105775" cy="21907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238124</xdr:rowOff>
    </xdr:from>
    <xdr:to>
      <xdr:col>11</xdr:col>
      <xdr:colOff>533400</xdr:colOff>
      <xdr:row>0</xdr:row>
      <xdr:rowOff>895349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D2497F06-AD0F-4327-AC9F-5C05A7E3531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8124"/>
          <a:ext cx="8105775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12</xdr:col>
      <xdr:colOff>9523</xdr:colOff>
      <xdr:row>0</xdr:row>
      <xdr:rowOff>285750</xdr:rowOff>
    </xdr:from>
    <xdr:to>
      <xdr:col>20</xdr:col>
      <xdr:colOff>323850</xdr:colOff>
      <xdr:row>6</xdr:row>
      <xdr:rowOff>133349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BD421D73-D9AF-437D-B8BE-C3F074E9937D}"/>
            </a:ext>
          </a:extLst>
        </xdr:cNvPr>
        <xdr:cNvSpPr>
          <a:spLocks noChangeArrowheads="1" noChangeShapeType="1" noTextEdit="1"/>
        </xdr:cNvSpPr>
      </xdr:nvSpPr>
      <xdr:spPr bwMode="auto">
        <a:xfrm flipH="1">
          <a:off x="10248898" y="285750"/>
          <a:ext cx="4791077" cy="182879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CONS</a:t>
          </a:r>
        </a:p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FF0000"/>
            </a:solidFill>
            <a:effectLst/>
            <a:latin typeface="Arial Black"/>
          </a:endParaRPr>
        </a:p>
      </xdr:txBody>
    </xdr:sp>
    <xdr:clientData/>
  </xdr:twoCellAnchor>
  <xdr:twoCellAnchor>
    <xdr:from>
      <xdr:col>2</xdr:col>
      <xdr:colOff>123825</xdr:colOff>
      <xdr:row>60</xdr:row>
      <xdr:rowOff>238124</xdr:rowOff>
    </xdr:from>
    <xdr:to>
      <xdr:col>11</xdr:col>
      <xdr:colOff>533400</xdr:colOff>
      <xdr:row>60</xdr:row>
      <xdr:rowOff>895349</xdr:rowOff>
    </xdr:to>
    <xdr:sp macro="" textlink="">
      <xdr:nvSpPr>
        <xdr:cNvPr id="5" name="WordArt 1">
          <a:extLst>
            <a:ext uri="{FF2B5EF4-FFF2-40B4-BE49-F238E27FC236}">
              <a16:creationId xmlns:a16="http://schemas.microsoft.com/office/drawing/2014/main" id="{E1979B19-9F09-460B-BE23-6FABAE8798F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8124"/>
          <a:ext cx="8105775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2</xdr:col>
      <xdr:colOff>123825</xdr:colOff>
      <xdr:row>120</xdr:row>
      <xdr:rowOff>238124</xdr:rowOff>
    </xdr:from>
    <xdr:to>
      <xdr:col>11</xdr:col>
      <xdr:colOff>533400</xdr:colOff>
      <xdr:row>120</xdr:row>
      <xdr:rowOff>895349</xdr:rowOff>
    </xdr:to>
    <xdr:sp macro="" textlink="">
      <xdr:nvSpPr>
        <xdr:cNvPr id="7" name="WordArt 1">
          <a:extLst>
            <a:ext uri="{FF2B5EF4-FFF2-40B4-BE49-F238E27FC236}">
              <a16:creationId xmlns:a16="http://schemas.microsoft.com/office/drawing/2014/main" id="{B4946751-D08F-44AA-A21C-6183A7BF14F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2430124"/>
          <a:ext cx="8105775" cy="609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2</xdr:col>
      <xdr:colOff>123825</xdr:colOff>
      <xdr:row>179</xdr:row>
      <xdr:rowOff>238124</xdr:rowOff>
    </xdr:from>
    <xdr:to>
      <xdr:col>11</xdr:col>
      <xdr:colOff>533400</xdr:colOff>
      <xdr:row>179</xdr:row>
      <xdr:rowOff>895349</xdr:rowOff>
    </xdr:to>
    <xdr:sp macro="" textlink="">
      <xdr:nvSpPr>
        <xdr:cNvPr id="9" name="WordArt 1">
          <a:extLst>
            <a:ext uri="{FF2B5EF4-FFF2-40B4-BE49-F238E27FC236}">
              <a16:creationId xmlns:a16="http://schemas.microsoft.com/office/drawing/2014/main" id="{6F7C1E9F-F231-4411-B66A-AB1D1B60BF3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4498299"/>
          <a:ext cx="8105775" cy="4000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2</xdr:col>
      <xdr:colOff>123825</xdr:colOff>
      <xdr:row>239</xdr:row>
      <xdr:rowOff>238124</xdr:rowOff>
    </xdr:from>
    <xdr:to>
      <xdr:col>11</xdr:col>
      <xdr:colOff>533400</xdr:colOff>
      <xdr:row>239</xdr:row>
      <xdr:rowOff>895349</xdr:rowOff>
    </xdr:to>
    <xdr:sp macro="" textlink="">
      <xdr:nvSpPr>
        <xdr:cNvPr id="10" name="WordArt 1">
          <a:extLst>
            <a:ext uri="{FF2B5EF4-FFF2-40B4-BE49-F238E27FC236}">
              <a16:creationId xmlns:a16="http://schemas.microsoft.com/office/drawing/2014/main" id="{6A06068C-7D1A-4649-8B96-4C56BE0E311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4498299"/>
          <a:ext cx="8105775" cy="4000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2</xdr:col>
      <xdr:colOff>123825</xdr:colOff>
      <xdr:row>179</xdr:row>
      <xdr:rowOff>238124</xdr:rowOff>
    </xdr:from>
    <xdr:to>
      <xdr:col>11</xdr:col>
      <xdr:colOff>533400</xdr:colOff>
      <xdr:row>179</xdr:row>
      <xdr:rowOff>895349</xdr:rowOff>
    </xdr:to>
    <xdr:sp macro="" textlink="">
      <xdr:nvSpPr>
        <xdr:cNvPr id="11" name="WordArt 1">
          <a:extLst>
            <a:ext uri="{FF2B5EF4-FFF2-40B4-BE49-F238E27FC236}">
              <a16:creationId xmlns:a16="http://schemas.microsoft.com/office/drawing/2014/main" id="{669DF463-BC81-423C-B2C5-FD7024D073A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91674"/>
          <a:ext cx="8105775" cy="29527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2</xdr:col>
      <xdr:colOff>123825</xdr:colOff>
      <xdr:row>296</xdr:row>
      <xdr:rowOff>238124</xdr:rowOff>
    </xdr:from>
    <xdr:to>
      <xdr:col>11</xdr:col>
      <xdr:colOff>533400</xdr:colOff>
      <xdr:row>296</xdr:row>
      <xdr:rowOff>895349</xdr:rowOff>
    </xdr:to>
    <xdr:sp macro="" textlink="">
      <xdr:nvSpPr>
        <xdr:cNvPr id="12" name="WordArt 1">
          <a:extLst>
            <a:ext uri="{FF2B5EF4-FFF2-40B4-BE49-F238E27FC236}">
              <a16:creationId xmlns:a16="http://schemas.microsoft.com/office/drawing/2014/main" id="{244B09BC-1804-41D3-9EA4-B61AB331D1E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320199"/>
          <a:ext cx="8105775" cy="29527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2</xdr:col>
      <xdr:colOff>123825</xdr:colOff>
      <xdr:row>353</xdr:row>
      <xdr:rowOff>238124</xdr:rowOff>
    </xdr:from>
    <xdr:to>
      <xdr:col>11</xdr:col>
      <xdr:colOff>533400</xdr:colOff>
      <xdr:row>353</xdr:row>
      <xdr:rowOff>895349</xdr:rowOff>
    </xdr:to>
    <xdr:sp macro="" textlink="">
      <xdr:nvSpPr>
        <xdr:cNvPr id="13" name="WordArt 1">
          <a:extLst>
            <a:ext uri="{FF2B5EF4-FFF2-40B4-BE49-F238E27FC236}">
              <a16:creationId xmlns:a16="http://schemas.microsoft.com/office/drawing/2014/main" id="{3F359E27-5D57-490C-816A-31D0D056DA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57197624"/>
          <a:ext cx="7962900" cy="2667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2</xdr:col>
      <xdr:colOff>123825</xdr:colOff>
      <xdr:row>410</xdr:row>
      <xdr:rowOff>238124</xdr:rowOff>
    </xdr:from>
    <xdr:to>
      <xdr:col>11</xdr:col>
      <xdr:colOff>533400</xdr:colOff>
      <xdr:row>410</xdr:row>
      <xdr:rowOff>895349</xdr:rowOff>
    </xdr:to>
    <xdr:sp macro="" textlink="">
      <xdr:nvSpPr>
        <xdr:cNvPr id="14" name="WordArt 1">
          <a:extLst>
            <a:ext uri="{FF2B5EF4-FFF2-40B4-BE49-F238E27FC236}">
              <a16:creationId xmlns:a16="http://schemas.microsoft.com/office/drawing/2014/main" id="{48BD2D84-0439-4744-AA87-00ADA46FAE9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57197624"/>
          <a:ext cx="7962900" cy="2667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238124</xdr:rowOff>
    </xdr:from>
    <xdr:to>
      <xdr:col>11</xdr:col>
      <xdr:colOff>533400</xdr:colOff>
      <xdr:row>0</xdr:row>
      <xdr:rowOff>895349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77E0B018-ACCD-4373-BD62-F2622618974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8124"/>
          <a:ext cx="8105775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12</xdr:col>
      <xdr:colOff>9523</xdr:colOff>
      <xdr:row>0</xdr:row>
      <xdr:rowOff>285750</xdr:rowOff>
    </xdr:from>
    <xdr:to>
      <xdr:col>20</xdr:col>
      <xdr:colOff>323850</xdr:colOff>
      <xdr:row>6</xdr:row>
      <xdr:rowOff>133349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2328E1CD-76D0-44E3-83CE-364BA8B561C4}"/>
            </a:ext>
          </a:extLst>
        </xdr:cNvPr>
        <xdr:cNvSpPr>
          <a:spLocks noChangeArrowheads="1" noChangeShapeType="1" noTextEdit="1"/>
        </xdr:cNvSpPr>
      </xdr:nvSpPr>
      <xdr:spPr bwMode="auto">
        <a:xfrm flipH="1">
          <a:off x="10248898" y="285750"/>
          <a:ext cx="4791077" cy="182879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CONS</a:t>
          </a:r>
        </a:p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FF0000"/>
            </a:solidFill>
            <a:effectLst/>
            <a:latin typeface="Arial Black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238124</xdr:rowOff>
    </xdr:from>
    <xdr:to>
      <xdr:col>11</xdr:col>
      <xdr:colOff>533400</xdr:colOff>
      <xdr:row>0</xdr:row>
      <xdr:rowOff>895349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9CC8BEA9-B7BB-43BA-A13F-14E803FD94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8124"/>
          <a:ext cx="8105775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12</xdr:col>
      <xdr:colOff>9523</xdr:colOff>
      <xdr:row>0</xdr:row>
      <xdr:rowOff>285750</xdr:rowOff>
    </xdr:from>
    <xdr:to>
      <xdr:col>20</xdr:col>
      <xdr:colOff>323850</xdr:colOff>
      <xdr:row>6</xdr:row>
      <xdr:rowOff>133349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1FD7BE58-E57B-4387-8822-474AD2EB8592}"/>
            </a:ext>
          </a:extLst>
        </xdr:cNvPr>
        <xdr:cNvSpPr>
          <a:spLocks noChangeArrowheads="1" noChangeShapeType="1" noTextEdit="1"/>
        </xdr:cNvSpPr>
      </xdr:nvSpPr>
      <xdr:spPr bwMode="auto">
        <a:xfrm flipH="1">
          <a:off x="10248898" y="285750"/>
          <a:ext cx="4791077" cy="182879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CONS</a:t>
          </a:r>
        </a:p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FF0000"/>
            </a:solidFill>
            <a:effectLst/>
            <a:latin typeface="Arial Black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238124</xdr:rowOff>
    </xdr:from>
    <xdr:to>
      <xdr:col>11</xdr:col>
      <xdr:colOff>533400</xdr:colOff>
      <xdr:row>0</xdr:row>
      <xdr:rowOff>895349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E0F77BA7-2017-4FEB-A889-ADC61563AC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8124"/>
          <a:ext cx="8105775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12</xdr:col>
      <xdr:colOff>9523</xdr:colOff>
      <xdr:row>0</xdr:row>
      <xdr:rowOff>285750</xdr:rowOff>
    </xdr:from>
    <xdr:to>
      <xdr:col>20</xdr:col>
      <xdr:colOff>323850</xdr:colOff>
      <xdr:row>6</xdr:row>
      <xdr:rowOff>133349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12CF0D96-3E2B-4DFB-8DC3-4E7F45055AE5}"/>
            </a:ext>
          </a:extLst>
        </xdr:cNvPr>
        <xdr:cNvSpPr>
          <a:spLocks noChangeArrowheads="1" noChangeShapeType="1" noTextEdit="1"/>
        </xdr:cNvSpPr>
      </xdr:nvSpPr>
      <xdr:spPr bwMode="auto">
        <a:xfrm flipH="1">
          <a:off x="10248898" y="285750"/>
          <a:ext cx="4791077" cy="182879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CONS</a:t>
          </a:r>
        </a:p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FF0000"/>
            </a:solidFill>
            <a:effectLst/>
            <a:latin typeface="Arial Black"/>
          </a:endParaRPr>
        </a:p>
      </xdr:txBody>
    </xdr:sp>
    <xdr:clientData/>
  </xdr:twoCellAnchor>
  <xdr:twoCellAnchor>
    <xdr:from>
      <xdr:col>2</xdr:col>
      <xdr:colOff>123825</xdr:colOff>
      <xdr:row>60</xdr:row>
      <xdr:rowOff>238124</xdr:rowOff>
    </xdr:from>
    <xdr:to>
      <xdr:col>11</xdr:col>
      <xdr:colOff>533400</xdr:colOff>
      <xdr:row>60</xdr:row>
      <xdr:rowOff>895349</xdr:rowOff>
    </xdr:to>
    <xdr:sp macro="" textlink="">
      <xdr:nvSpPr>
        <xdr:cNvPr id="5" name="WordArt 1">
          <a:extLst>
            <a:ext uri="{FF2B5EF4-FFF2-40B4-BE49-F238E27FC236}">
              <a16:creationId xmlns:a16="http://schemas.microsoft.com/office/drawing/2014/main" id="{D00A464E-CA18-4F65-A4FD-C77F22CC88F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8124"/>
          <a:ext cx="8105775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  <xdr:twoCellAnchor>
    <xdr:from>
      <xdr:col>2</xdr:col>
      <xdr:colOff>123825</xdr:colOff>
      <xdr:row>117</xdr:row>
      <xdr:rowOff>238124</xdr:rowOff>
    </xdr:from>
    <xdr:to>
      <xdr:col>11</xdr:col>
      <xdr:colOff>533400</xdr:colOff>
      <xdr:row>117</xdr:row>
      <xdr:rowOff>895349</xdr:rowOff>
    </xdr:to>
    <xdr:sp macro="" textlink="">
      <xdr:nvSpPr>
        <xdr:cNvPr id="6" name="WordArt 1">
          <a:extLst>
            <a:ext uri="{FF2B5EF4-FFF2-40B4-BE49-F238E27FC236}">
              <a16:creationId xmlns:a16="http://schemas.microsoft.com/office/drawing/2014/main" id="{02C0413F-1AB9-45BF-A7FC-7FAD1D4AF95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2363449"/>
          <a:ext cx="8105775" cy="2857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090282"/>
            </a:avLst>
          </a:prstTxWarp>
        </a:bodyPr>
        <a:lstStyle/>
        <a:p>
          <a:pPr algn="ctr" rtl="0">
            <a:buNone/>
          </a:pPr>
          <a:endParaRPr lang="en-US" sz="1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effectLst/>
            <a:latin typeface="Arial Black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pfl\Desktop\Monthly%20Debt-Cash'16\Top%20Floors%20%20FEBRUARY'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IT-BANK"/>
      <sheetName val="CASH-BANK"/>
      <sheetName val="Debit Daily"/>
      <sheetName val="Cash Daily"/>
      <sheetName val="AR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CDB1-85BD-4F8C-8C1E-37DE6AC629BB}">
  <dimension ref="A1:R348"/>
  <sheetViews>
    <sheetView topLeftCell="A316" zoomScaleNormal="100" workbookViewId="0">
      <selection activeCell="F292" sqref="F292"/>
    </sheetView>
  </sheetViews>
  <sheetFormatPr defaultRowHeight="12.75" x14ac:dyDescent="0.2"/>
  <cols>
    <col min="1" max="1" width="14.7109375" style="54" customWidth="1"/>
    <col min="2" max="7" width="11.7109375" style="40" customWidth="1"/>
    <col min="8" max="8" width="16.140625" style="40" customWidth="1"/>
    <col min="9" max="9" width="17.28515625" style="40" customWidth="1"/>
    <col min="10" max="13" width="11.7109375" style="40" customWidth="1"/>
    <col min="14" max="15" width="11.7109375" style="41" customWidth="1"/>
    <col min="16" max="16" width="4.85546875" style="40" hidden="1" customWidth="1"/>
    <col min="17" max="17" width="3.140625" style="40" hidden="1" customWidth="1"/>
    <col min="18" max="18" width="13.7109375" style="80" customWidth="1"/>
    <col min="19" max="16384" width="9.140625" style="40"/>
  </cols>
  <sheetData>
    <row r="1" spans="1:18" s="57" customFormat="1" ht="45.75" customHeight="1" x14ac:dyDescent="0.2">
      <c r="A1" s="56"/>
      <c r="C1" s="186"/>
      <c r="D1" s="186"/>
      <c r="E1" s="186"/>
      <c r="F1" s="187" t="s">
        <v>133</v>
      </c>
      <c r="G1" s="186"/>
      <c r="H1" s="186"/>
      <c r="I1" s="186"/>
      <c r="N1" s="68"/>
      <c r="O1" s="68"/>
      <c r="R1" s="69"/>
    </row>
    <row r="2" spans="1:18" s="58" customFormat="1" ht="19.5" customHeight="1" x14ac:dyDescent="0.2">
      <c r="A2" s="197" t="s">
        <v>130</v>
      </c>
      <c r="B2" s="173" t="s">
        <v>97</v>
      </c>
      <c r="C2" s="173" t="s">
        <v>23</v>
      </c>
      <c r="D2" s="173" t="s">
        <v>42</v>
      </c>
      <c r="E2" s="173" t="s">
        <v>24</v>
      </c>
      <c r="F2" s="173" t="s">
        <v>25</v>
      </c>
      <c r="G2" s="173" t="s">
        <v>26</v>
      </c>
      <c r="H2" s="183" t="s">
        <v>110</v>
      </c>
      <c r="I2" s="173" t="s">
        <v>108</v>
      </c>
      <c r="J2" s="173" t="s">
        <v>97</v>
      </c>
      <c r="K2" s="173" t="s">
        <v>23</v>
      </c>
      <c r="L2" s="173" t="s">
        <v>42</v>
      </c>
      <c r="M2" s="173" t="s">
        <v>24</v>
      </c>
      <c r="N2" s="173" t="s">
        <v>25</v>
      </c>
      <c r="O2" s="173" t="s">
        <v>26</v>
      </c>
      <c r="P2" s="35"/>
      <c r="Q2" s="35"/>
      <c r="R2" s="183" t="s">
        <v>110</v>
      </c>
    </row>
    <row r="3" spans="1:18" x14ac:dyDescent="0.2">
      <c r="A3" s="34" t="s">
        <v>1</v>
      </c>
      <c r="B3" s="59"/>
      <c r="C3" s="59"/>
      <c r="D3" s="59"/>
      <c r="E3" s="59"/>
      <c r="F3" s="59"/>
      <c r="G3" s="59">
        <v>10.1</v>
      </c>
      <c r="H3" s="75">
        <f t="shared" ref="H3:H9" si="0">SUM(B3:G3)</f>
        <v>10.1</v>
      </c>
      <c r="J3" s="58"/>
      <c r="K3" s="58"/>
      <c r="L3" s="58"/>
      <c r="M3" s="58"/>
      <c r="N3" s="74"/>
      <c r="O3" s="74"/>
      <c r="P3" s="58"/>
      <c r="Q3" s="58"/>
      <c r="R3" s="75">
        <f>SUM(J3:Q3)</f>
        <v>0</v>
      </c>
    </row>
    <row r="4" spans="1:18" x14ac:dyDescent="0.2">
      <c r="A4" s="34" t="s">
        <v>2</v>
      </c>
      <c r="B4" s="59">
        <v>17.649999999999999</v>
      </c>
      <c r="C4" s="59">
        <v>20.399999999999999</v>
      </c>
      <c r="D4" s="60">
        <v>10.45</v>
      </c>
      <c r="E4" s="60">
        <v>15.08</v>
      </c>
      <c r="F4" s="60"/>
      <c r="G4" s="60"/>
      <c r="H4" s="75">
        <f t="shared" si="0"/>
        <v>63.58</v>
      </c>
      <c r="J4" s="61"/>
      <c r="K4" s="61"/>
      <c r="L4" s="61"/>
      <c r="M4" s="61"/>
      <c r="N4" s="29"/>
      <c r="O4" s="29"/>
      <c r="P4" s="61"/>
      <c r="Q4" s="61"/>
      <c r="R4" s="75">
        <f>SUM(J4:Q4)</f>
        <v>0</v>
      </c>
    </row>
    <row r="5" spans="1:18" x14ac:dyDescent="0.2">
      <c r="A5" s="34" t="s">
        <v>3</v>
      </c>
      <c r="B5" s="59">
        <v>4.1100000000000003</v>
      </c>
      <c r="C5" s="59">
        <v>8.52</v>
      </c>
      <c r="D5" s="60"/>
      <c r="E5" s="60"/>
      <c r="F5" s="60"/>
      <c r="G5" s="60">
        <v>65.3</v>
      </c>
      <c r="H5" s="75">
        <f t="shared" si="0"/>
        <v>77.929999999999993</v>
      </c>
      <c r="J5" s="61"/>
      <c r="K5" s="61"/>
      <c r="L5" s="61"/>
      <c r="M5" s="61"/>
      <c r="N5" s="29"/>
      <c r="O5" s="29"/>
      <c r="P5" s="61"/>
      <c r="Q5" s="61"/>
      <c r="R5" s="75">
        <f>SUM(J5:Q5)</f>
        <v>0</v>
      </c>
    </row>
    <row r="6" spans="1:18" x14ac:dyDescent="0.2">
      <c r="A6" s="34" t="s">
        <v>13</v>
      </c>
      <c r="B6" s="59"/>
      <c r="C6" s="59"/>
      <c r="D6" s="60"/>
      <c r="E6" s="60"/>
      <c r="F6" s="60"/>
      <c r="G6" s="60"/>
      <c r="H6" s="75">
        <f t="shared" si="0"/>
        <v>0</v>
      </c>
      <c r="J6" s="61"/>
      <c r="K6" s="61"/>
      <c r="L6" s="61"/>
      <c r="M6" s="61"/>
      <c r="N6" s="29"/>
      <c r="O6" s="29"/>
      <c r="P6" s="61"/>
      <c r="Q6" s="61"/>
      <c r="R6" s="75">
        <f t="shared" ref="R6:R9" si="1">SUM(J6:Q6)</f>
        <v>0</v>
      </c>
    </row>
    <row r="7" spans="1:18" x14ac:dyDescent="0.2">
      <c r="A7" s="34" t="s">
        <v>15</v>
      </c>
      <c r="B7" s="59"/>
      <c r="C7" s="59"/>
      <c r="D7" s="60"/>
      <c r="E7" s="60"/>
      <c r="F7" s="60"/>
      <c r="G7" s="60"/>
      <c r="H7" s="75">
        <f t="shared" si="0"/>
        <v>0</v>
      </c>
      <c r="J7" s="61"/>
      <c r="K7" s="61"/>
      <c r="L7" s="61"/>
      <c r="M7" s="61"/>
      <c r="N7" s="29"/>
      <c r="O7" s="29"/>
      <c r="P7" s="61"/>
      <c r="Q7" s="61"/>
      <c r="R7" s="75">
        <f t="shared" si="1"/>
        <v>0</v>
      </c>
    </row>
    <row r="8" spans="1:18" x14ac:dyDescent="0.2">
      <c r="A8" s="181" t="s">
        <v>112</v>
      </c>
      <c r="B8" s="175"/>
      <c r="C8" s="175"/>
      <c r="D8" s="60"/>
      <c r="E8" s="60"/>
      <c r="F8" s="60"/>
      <c r="G8" s="60"/>
      <c r="H8" s="176">
        <f t="shared" si="0"/>
        <v>0</v>
      </c>
      <c r="I8" s="53"/>
      <c r="J8" s="61"/>
      <c r="K8" s="61"/>
      <c r="L8" s="61"/>
      <c r="M8" s="61"/>
      <c r="N8" s="29"/>
      <c r="O8" s="29"/>
      <c r="P8" s="61"/>
      <c r="Q8" s="61"/>
      <c r="R8" s="75">
        <f t="shared" si="1"/>
        <v>0</v>
      </c>
    </row>
    <row r="9" spans="1:18" ht="16.5" customHeight="1" x14ac:dyDescent="0.2">
      <c r="A9" s="182" t="s">
        <v>111</v>
      </c>
      <c r="B9" s="62"/>
      <c r="C9" s="62">
        <v>48.33</v>
      </c>
      <c r="D9" s="47">
        <v>48.33</v>
      </c>
      <c r="E9" s="47">
        <v>48.33</v>
      </c>
      <c r="F9" s="47">
        <v>48.33</v>
      </c>
      <c r="G9" s="47"/>
      <c r="H9" s="77">
        <f t="shared" si="0"/>
        <v>193.32</v>
      </c>
      <c r="I9" s="174"/>
      <c r="J9" s="63"/>
      <c r="K9" s="63"/>
      <c r="L9" s="63"/>
      <c r="M9" s="63"/>
      <c r="N9" s="76"/>
      <c r="O9" s="76"/>
      <c r="P9" s="63"/>
      <c r="Q9" s="63"/>
      <c r="R9" s="77">
        <f t="shared" si="1"/>
        <v>0</v>
      </c>
    </row>
    <row r="10" spans="1:18" s="6" customFormat="1" x14ac:dyDescent="0.2">
      <c r="A10" s="73" t="s">
        <v>9</v>
      </c>
      <c r="B10" s="164">
        <f>SUM(B3:B9)</f>
        <v>21.759999999999998</v>
      </c>
      <c r="C10" s="164">
        <f t="shared" ref="C10:G10" si="2">SUM(C3:C9)</f>
        <v>77.25</v>
      </c>
      <c r="D10" s="164">
        <f t="shared" si="2"/>
        <v>58.78</v>
      </c>
      <c r="E10" s="164">
        <f t="shared" si="2"/>
        <v>63.41</v>
      </c>
      <c r="F10" s="164">
        <f t="shared" si="2"/>
        <v>48.33</v>
      </c>
      <c r="G10" s="164">
        <f t="shared" si="2"/>
        <v>75.399999999999991</v>
      </c>
      <c r="H10" s="75">
        <f>SUM(H3:H9)</f>
        <v>344.92999999999995</v>
      </c>
      <c r="I10" s="6">
        <f>SUM(I4:I9)</f>
        <v>0</v>
      </c>
      <c r="J10" s="6">
        <f>SUM(J4:J9)</f>
        <v>0</v>
      </c>
      <c r="K10" s="6">
        <f>SUM(K4:K9)</f>
        <v>0</v>
      </c>
      <c r="L10" s="6">
        <f t="shared" ref="L10:O10" si="3">SUM(L4:L9)</f>
        <v>0</v>
      </c>
      <c r="M10" s="6">
        <f t="shared" si="3"/>
        <v>0</v>
      </c>
      <c r="N10" s="6">
        <f t="shared" si="3"/>
        <v>0</v>
      </c>
      <c r="O10" s="6">
        <f t="shared" si="3"/>
        <v>0</v>
      </c>
      <c r="R10" s="79">
        <f>SUM(R3:R8)</f>
        <v>0</v>
      </c>
    </row>
    <row r="11" spans="1:18" ht="15" customHeight="1" x14ac:dyDescent="0.2"/>
    <row r="12" spans="1:18" s="58" customFormat="1" ht="15" customHeight="1" x14ac:dyDescent="0.2">
      <c r="A12" s="197" t="s">
        <v>130</v>
      </c>
      <c r="B12" s="173" t="s">
        <v>98</v>
      </c>
      <c r="C12" s="173" t="s">
        <v>27</v>
      </c>
      <c r="D12" s="173" t="s">
        <v>43</v>
      </c>
      <c r="E12" s="173" t="s">
        <v>28</v>
      </c>
      <c r="F12" s="173" t="s">
        <v>29</v>
      </c>
      <c r="G12" s="173" t="s">
        <v>30</v>
      </c>
      <c r="H12" s="183" t="s">
        <v>110</v>
      </c>
      <c r="I12" s="173" t="s">
        <v>108</v>
      </c>
      <c r="J12" s="173" t="s">
        <v>98</v>
      </c>
      <c r="K12" s="173" t="s">
        <v>27</v>
      </c>
      <c r="L12" s="173" t="s">
        <v>43</v>
      </c>
      <c r="M12" s="173" t="s">
        <v>28</v>
      </c>
      <c r="N12" s="173" t="s">
        <v>29</v>
      </c>
      <c r="O12" s="173" t="s">
        <v>30</v>
      </c>
      <c r="P12" s="35"/>
      <c r="Q12" s="35"/>
      <c r="R12" s="183" t="s">
        <v>110</v>
      </c>
    </row>
    <row r="13" spans="1:18" s="58" customFormat="1" x14ac:dyDescent="0.2">
      <c r="A13" s="34" t="s">
        <v>1</v>
      </c>
      <c r="B13" s="45">
        <f>'Cash Daily'!I93</f>
        <v>0</v>
      </c>
      <c r="C13" s="45">
        <f>'Cash Daily'!I94</f>
        <v>0</v>
      </c>
      <c r="D13" s="45">
        <f>'Cash Daily'!I95</f>
        <v>0</v>
      </c>
      <c r="E13" s="45">
        <f>'Cash Daily'!I96</f>
        <v>0</v>
      </c>
      <c r="F13" s="45">
        <f>'Cash Daily'!I97</f>
        <v>0</v>
      </c>
      <c r="G13" s="45">
        <f>'Cash Daily'!I98</f>
        <v>0</v>
      </c>
      <c r="H13" s="75">
        <f t="shared" ref="H13:H19" si="4">SUM(B13:G13)</f>
        <v>0</v>
      </c>
      <c r="I13" s="45"/>
      <c r="J13" s="45"/>
      <c r="K13" s="45"/>
      <c r="L13" s="45"/>
      <c r="M13" s="45"/>
      <c r="N13" s="81"/>
      <c r="O13" s="81"/>
      <c r="P13" s="45"/>
      <c r="Q13" s="45"/>
      <c r="R13" s="82">
        <f>SUM(J13:Q13)</f>
        <v>0</v>
      </c>
    </row>
    <row r="14" spans="1:18" s="58" customFormat="1" x14ac:dyDescent="0.2">
      <c r="A14" s="34" t="s">
        <v>2</v>
      </c>
      <c r="B14" s="45">
        <v>15.53</v>
      </c>
      <c r="C14" s="45">
        <v>11.73</v>
      </c>
      <c r="D14" s="45">
        <f>'Cash Daily'!I109</f>
        <v>0</v>
      </c>
      <c r="E14" s="45">
        <v>15.86</v>
      </c>
      <c r="F14" s="45">
        <v>16.77</v>
      </c>
      <c r="G14" s="45">
        <v>7.21</v>
      </c>
      <c r="H14" s="75">
        <f t="shared" si="4"/>
        <v>67.099999999999994</v>
      </c>
      <c r="I14" s="45"/>
      <c r="J14" s="45"/>
      <c r="K14" s="45"/>
      <c r="L14" s="45"/>
      <c r="M14" s="45"/>
      <c r="N14" s="81"/>
      <c r="O14" s="81"/>
      <c r="P14" s="46"/>
      <c r="Q14" s="46"/>
      <c r="R14" s="82">
        <f t="shared" ref="R14:R19" si="5">SUM(J14:Q14)</f>
        <v>0</v>
      </c>
    </row>
    <row r="15" spans="1:18" s="58" customFormat="1" x14ac:dyDescent="0.2">
      <c r="A15" s="34" t="s">
        <v>3</v>
      </c>
      <c r="B15" s="45">
        <v>113.99</v>
      </c>
      <c r="C15" s="45">
        <v>39.880000000000003</v>
      </c>
      <c r="D15" s="45">
        <v>39.880000000000003</v>
      </c>
      <c r="E15" s="45">
        <v>39.880000000000003</v>
      </c>
      <c r="F15" s="45">
        <v>39.880000000000003</v>
      </c>
      <c r="G15" s="45">
        <v>39.880000000000003</v>
      </c>
      <c r="H15" s="75">
        <f t="shared" si="4"/>
        <v>313.39</v>
      </c>
      <c r="I15" s="45"/>
      <c r="J15" s="45"/>
      <c r="K15" s="45"/>
      <c r="L15" s="45"/>
      <c r="M15" s="45"/>
      <c r="N15" s="83"/>
      <c r="O15" s="83"/>
      <c r="P15" s="46"/>
      <c r="Q15" s="46"/>
      <c r="R15" s="82">
        <f t="shared" si="5"/>
        <v>0</v>
      </c>
    </row>
    <row r="16" spans="1:18" x14ac:dyDescent="0.2">
      <c r="A16" s="34" t="s">
        <v>13</v>
      </c>
      <c r="B16" s="45">
        <f>'Cash Daily'!I135</f>
        <v>0</v>
      </c>
      <c r="C16" s="45">
        <f>'Cash Daily'!I136</f>
        <v>0</v>
      </c>
      <c r="D16" s="45">
        <f>'Cash Daily'!I137</f>
        <v>0</v>
      </c>
      <c r="E16" s="45">
        <f>'Cash Daily'!I138</f>
        <v>0</v>
      </c>
      <c r="F16" s="45">
        <f>'Cash Daily'!I139</f>
        <v>0</v>
      </c>
      <c r="G16" s="45">
        <f>'Cash Daily'!I140</f>
        <v>0</v>
      </c>
      <c r="H16" s="75">
        <f t="shared" si="4"/>
        <v>0</v>
      </c>
      <c r="I16" s="45"/>
      <c r="J16" s="45"/>
      <c r="K16" s="45"/>
      <c r="L16" s="45"/>
      <c r="M16" s="45"/>
      <c r="N16" s="81"/>
      <c r="O16" s="81"/>
      <c r="P16" s="45"/>
      <c r="Q16" s="45"/>
      <c r="R16" s="82">
        <f t="shared" si="5"/>
        <v>0</v>
      </c>
    </row>
    <row r="17" spans="1:18" x14ac:dyDescent="0.2">
      <c r="A17" s="34" t="s">
        <v>15</v>
      </c>
      <c r="B17" s="45">
        <f>'Cash Daily'!I149</f>
        <v>0</v>
      </c>
      <c r="C17" s="45">
        <f>'Cash Daily'!I150</f>
        <v>0</v>
      </c>
      <c r="D17" s="45">
        <f>'Cash Daily'!I151</f>
        <v>0</v>
      </c>
      <c r="E17" s="45">
        <f>'Cash Daily'!I152</f>
        <v>0</v>
      </c>
      <c r="F17" s="45">
        <f>'Cash Daily'!I153</f>
        <v>0</v>
      </c>
      <c r="G17" s="45">
        <f>'Cash Daily'!I154</f>
        <v>0</v>
      </c>
      <c r="H17" s="75">
        <f t="shared" si="4"/>
        <v>0</v>
      </c>
      <c r="I17" s="45"/>
      <c r="J17" s="45"/>
      <c r="K17" s="45"/>
      <c r="L17" s="45"/>
      <c r="M17" s="45"/>
      <c r="N17" s="81"/>
      <c r="O17" s="81"/>
      <c r="P17" s="45"/>
      <c r="Q17" s="45"/>
      <c r="R17" s="82">
        <f t="shared" si="5"/>
        <v>0</v>
      </c>
    </row>
    <row r="18" spans="1:18" x14ac:dyDescent="0.2">
      <c r="A18" s="181" t="s">
        <v>112</v>
      </c>
      <c r="B18" s="60">
        <f>'Cash Daily'!I163</f>
        <v>0</v>
      </c>
      <c r="C18" s="60">
        <f>'Cash Daily'!I164</f>
        <v>0</v>
      </c>
      <c r="D18" s="60">
        <f>'Cash Daily'!I165</f>
        <v>0</v>
      </c>
      <c r="E18" s="60">
        <v>28.31</v>
      </c>
      <c r="F18" s="60">
        <f>'Cash Daily'!I167</f>
        <v>0</v>
      </c>
      <c r="G18" s="60">
        <f>'Cash Daily'!I168</f>
        <v>0</v>
      </c>
      <c r="H18" s="75">
        <f t="shared" si="4"/>
        <v>28.31</v>
      </c>
      <c r="I18" s="60"/>
      <c r="J18" s="60"/>
      <c r="K18" s="60"/>
      <c r="L18" s="60"/>
      <c r="M18" s="60"/>
      <c r="N18" s="177"/>
      <c r="O18" s="177"/>
      <c r="P18" s="60"/>
      <c r="Q18" s="60"/>
      <c r="R18" s="82">
        <f t="shared" si="5"/>
        <v>0</v>
      </c>
    </row>
    <row r="19" spans="1:18" ht="12.75" customHeight="1" x14ac:dyDescent="0.2">
      <c r="A19" s="182" t="s">
        <v>111</v>
      </c>
      <c r="B19" s="47"/>
      <c r="C19" s="47"/>
      <c r="D19" s="47"/>
      <c r="E19" s="47"/>
      <c r="F19" s="47"/>
      <c r="G19" s="47"/>
      <c r="H19" s="77">
        <f t="shared" si="4"/>
        <v>0</v>
      </c>
      <c r="I19" s="47"/>
      <c r="J19" s="47"/>
      <c r="K19" s="47"/>
      <c r="L19" s="47"/>
      <c r="M19" s="47"/>
      <c r="N19" s="84"/>
      <c r="O19" s="84"/>
      <c r="P19" s="47"/>
      <c r="Q19" s="47"/>
      <c r="R19" s="85">
        <f t="shared" si="5"/>
        <v>0</v>
      </c>
    </row>
    <row r="20" spans="1:18" x14ac:dyDescent="0.2">
      <c r="A20" s="73" t="s">
        <v>9</v>
      </c>
      <c r="B20" s="6">
        <f>SUM(B13:B19)</f>
        <v>129.51999999999998</v>
      </c>
      <c r="C20" s="6">
        <f t="shared" ref="C20:G20" si="6">SUM(C13:C19)</f>
        <v>51.61</v>
      </c>
      <c r="D20" s="6">
        <f t="shared" si="6"/>
        <v>39.880000000000003</v>
      </c>
      <c r="E20" s="6">
        <f t="shared" si="6"/>
        <v>84.05</v>
      </c>
      <c r="F20" s="6">
        <f t="shared" si="6"/>
        <v>56.650000000000006</v>
      </c>
      <c r="G20" s="6">
        <f t="shared" si="6"/>
        <v>47.09</v>
      </c>
      <c r="H20" s="75">
        <f>SUM(H13:H18)</f>
        <v>408.8</v>
      </c>
      <c r="I20" s="6">
        <f t="shared" ref="I20:Q20" si="7">SUM(I13:I18)</f>
        <v>0</v>
      </c>
      <c r="J20" s="6">
        <f t="shared" si="7"/>
        <v>0</v>
      </c>
      <c r="K20" s="6">
        <f t="shared" si="7"/>
        <v>0</v>
      </c>
      <c r="L20" s="6">
        <f t="shared" si="7"/>
        <v>0</v>
      </c>
      <c r="M20" s="6">
        <f t="shared" si="7"/>
        <v>0</v>
      </c>
      <c r="N20" s="78">
        <f t="shared" si="7"/>
        <v>0</v>
      </c>
      <c r="O20" s="78"/>
      <c r="P20" s="6">
        <f t="shared" si="7"/>
        <v>0</v>
      </c>
      <c r="Q20" s="6">
        <f t="shared" si="7"/>
        <v>0</v>
      </c>
      <c r="R20" s="73">
        <f>SUM(R13:R18)</f>
        <v>0</v>
      </c>
    </row>
    <row r="21" spans="1:18" ht="15" customHeight="1" x14ac:dyDescent="0.2"/>
    <row r="22" spans="1:18" s="58" customFormat="1" ht="16.5" customHeight="1" x14ac:dyDescent="0.2">
      <c r="A22" s="197" t="s">
        <v>130</v>
      </c>
      <c r="B22" s="173" t="s">
        <v>99</v>
      </c>
      <c r="C22" s="173" t="s">
        <v>31</v>
      </c>
      <c r="D22" s="173" t="s">
        <v>44</v>
      </c>
      <c r="E22" s="173" t="s">
        <v>32</v>
      </c>
      <c r="F22" s="173" t="s">
        <v>33</v>
      </c>
      <c r="G22" s="173" t="s">
        <v>34</v>
      </c>
      <c r="H22" s="183" t="s">
        <v>110</v>
      </c>
      <c r="I22" s="173" t="s">
        <v>108</v>
      </c>
      <c r="J22" s="173" t="s">
        <v>99</v>
      </c>
      <c r="K22" s="173" t="s">
        <v>31</v>
      </c>
      <c r="L22" s="173" t="s">
        <v>44</v>
      </c>
      <c r="M22" s="173" t="s">
        <v>32</v>
      </c>
      <c r="N22" s="173" t="s">
        <v>33</v>
      </c>
      <c r="O22" s="173" t="s">
        <v>34</v>
      </c>
      <c r="P22" s="35"/>
      <c r="Q22" s="35"/>
      <c r="R22" s="183" t="s">
        <v>110</v>
      </c>
    </row>
    <row r="23" spans="1:18" x14ac:dyDescent="0.2">
      <c r="A23" s="34" t="s">
        <v>1</v>
      </c>
      <c r="B23" s="45"/>
      <c r="C23" s="188">
        <v>23.5</v>
      </c>
      <c r="D23" s="188">
        <v>15</v>
      </c>
      <c r="E23" s="188"/>
      <c r="F23" s="188"/>
      <c r="G23" s="188"/>
      <c r="H23" s="75">
        <f t="shared" ref="H23:H29" si="8">SUM(B23:G23)</f>
        <v>38.5</v>
      </c>
      <c r="I23" s="58" t="s">
        <v>119</v>
      </c>
      <c r="J23" s="188"/>
      <c r="K23" s="188"/>
      <c r="L23" s="188"/>
      <c r="M23" s="188"/>
      <c r="N23" s="188"/>
      <c r="O23" s="188"/>
      <c r="P23" s="188"/>
      <c r="Q23" s="191"/>
      <c r="R23" s="82">
        <f>SUM(J23:Q23)</f>
        <v>0</v>
      </c>
    </row>
    <row r="24" spans="1:18" x14ac:dyDescent="0.2">
      <c r="A24" s="34" t="s">
        <v>2</v>
      </c>
      <c r="B24" s="45">
        <v>26.5</v>
      </c>
      <c r="C24" s="188">
        <v>26.5</v>
      </c>
      <c r="D24" s="188">
        <v>26.5</v>
      </c>
      <c r="E24" s="188"/>
      <c r="F24" s="188">
        <v>18.25</v>
      </c>
      <c r="G24" s="188"/>
      <c r="H24" s="75">
        <f t="shared" si="8"/>
        <v>97.75</v>
      </c>
      <c r="I24" s="58" t="s">
        <v>125</v>
      </c>
      <c r="J24" s="188"/>
      <c r="K24" s="188"/>
      <c r="L24" s="188"/>
      <c r="M24" s="188"/>
      <c r="N24" s="188"/>
      <c r="O24" s="188"/>
      <c r="P24" s="192"/>
      <c r="Q24" s="191"/>
      <c r="R24" s="82">
        <f t="shared" ref="R24:R29" si="9">SUM(J24:Q24)</f>
        <v>0</v>
      </c>
    </row>
    <row r="25" spans="1:18" x14ac:dyDescent="0.2">
      <c r="A25" s="34" t="s">
        <v>3</v>
      </c>
      <c r="B25" s="45">
        <v>198.39</v>
      </c>
      <c r="C25" s="188"/>
      <c r="D25" s="188"/>
      <c r="E25" s="188"/>
      <c r="F25" s="188"/>
      <c r="G25" s="188"/>
      <c r="H25" s="75">
        <f t="shared" si="8"/>
        <v>198.39</v>
      </c>
      <c r="I25" s="61" t="s">
        <v>129</v>
      </c>
      <c r="J25" s="188"/>
      <c r="K25" s="188"/>
      <c r="L25" s="188"/>
      <c r="M25" s="188"/>
      <c r="N25" s="192"/>
      <c r="O25" s="192"/>
      <c r="P25" s="192"/>
      <c r="Q25" s="191"/>
      <c r="R25" s="82">
        <f t="shared" si="9"/>
        <v>0</v>
      </c>
    </row>
    <row r="26" spans="1:18" x14ac:dyDescent="0.2">
      <c r="A26" s="34" t="s">
        <v>13</v>
      </c>
      <c r="B26" s="45"/>
      <c r="C26" s="188"/>
      <c r="D26" s="188"/>
      <c r="E26" s="188"/>
      <c r="F26" s="188"/>
      <c r="G26" s="188"/>
      <c r="H26" s="75">
        <f t="shared" si="8"/>
        <v>0</v>
      </c>
      <c r="I26" s="58" t="s">
        <v>124</v>
      </c>
      <c r="J26" s="188"/>
      <c r="K26" s="188"/>
      <c r="L26" s="188"/>
      <c r="M26" s="188"/>
      <c r="N26" s="188"/>
      <c r="O26" s="188"/>
      <c r="P26" s="188"/>
      <c r="Q26" s="71"/>
      <c r="R26" s="82">
        <f t="shared" si="9"/>
        <v>0</v>
      </c>
    </row>
    <row r="27" spans="1:18" x14ac:dyDescent="0.2">
      <c r="A27" s="34" t="s">
        <v>15</v>
      </c>
      <c r="B27" s="45"/>
      <c r="C27" s="188"/>
      <c r="D27" s="188"/>
      <c r="E27" s="188"/>
      <c r="F27" s="188"/>
      <c r="G27" s="188"/>
      <c r="H27" s="75">
        <f t="shared" si="8"/>
        <v>0</v>
      </c>
      <c r="I27" s="58" t="s">
        <v>126</v>
      </c>
      <c r="J27" s="188"/>
      <c r="K27" s="188"/>
      <c r="L27" s="188"/>
      <c r="M27" s="188"/>
      <c r="N27" s="188"/>
      <c r="O27" s="188"/>
      <c r="P27" s="188"/>
      <c r="Q27" s="71"/>
      <c r="R27" s="82">
        <f t="shared" si="9"/>
        <v>0</v>
      </c>
    </row>
    <row r="28" spans="1:18" x14ac:dyDescent="0.2">
      <c r="A28" s="181" t="s">
        <v>112</v>
      </c>
      <c r="B28" s="60"/>
      <c r="C28" s="189">
        <v>14.94</v>
      </c>
      <c r="D28" s="189"/>
      <c r="E28" s="189"/>
      <c r="F28" s="189"/>
      <c r="G28" s="189"/>
      <c r="H28" s="176">
        <f t="shared" si="8"/>
        <v>14.94</v>
      </c>
      <c r="I28" s="61"/>
      <c r="J28" s="189"/>
      <c r="K28" s="189"/>
      <c r="L28" s="189"/>
      <c r="M28" s="189"/>
      <c r="N28" s="189"/>
      <c r="O28" s="189"/>
      <c r="P28" s="189"/>
      <c r="Q28" s="193"/>
      <c r="R28" s="82">
        <f>SUM(J28:Q28)</f>
        <v>0</v>
      </c>
    </row>
    <row r="29" spans="1:18" ht="14.25" customHeight="1" x14ac:dyDescent="0.2">
      <c r="A29" s="182" t="s">
        <v>111</v>
      </c>
      <c r="B29" s="47">
        <v>64.5</v>
      </c>
      <c r="C29" s="190">
        <v>64.5</v>
      </c>
      <c r="D29" s="190">
        <f>64.5+8.13</f>
        <v>72.63</v>
      </c>
      <c r="E29" s="190">
        <v>64.5</v>
      </c>
      <c r="F29" s="190">
        <v>64.5</v>
      </c>
      <c r="G29" s="190"/>
      <c r="H29" s="77">
        <f t="shared" si="8"/>
        <v>330.63</v>
      </c>
      <c r="I29" s="174"/>
      <c r="J29" s="190"/>
      <c r="K29" s="190"/>
      <c r="L29" s="190"/>
      <c r="M29" s="190"/>
      <c r="N29" s="190"/>
      <c r="O29" s="190"/>
      <c r="P29" s="190"/>
      <c r="Q29" s="194"/>
      <c r="R29" s="85">
        <f t="shared" si="9"/>
        <v>0</v>
      </c>
    </row>
    <row r="30" spans="1:18" x14ac:dyDescent="0.2">
      <c r="A30" s="73" t="s">
        <v>9</v>
      </c>
      <c r="B30" s="78">
        <f>SUM(B23:B29)</f>
        <v>289.39</v>
      </c>
      <c r="C30" s="78">
        <f t="shared" ref="C30:H30" si="10">SUM(C23:C29)</f>
        <v>129.44</v>
      </c>
      <c r="D30" s="78">
        <f t="shared" si="10"/>
        <v>114.13</v>
      </c>
      <c r="E30" s="78">
        <f t="shared" si="10"/>
        <v>64.5</v>
      </c>
      <c r="F30" s="78">
        <f t="shared" si="10"/>
        <v>82.75</v>
      </c>
      <c r="G30" s="78">
        <f t="shared" si="10"/>
        <v>0</v>
      </c>
      <c r="H30" s="75">
        <f t="shared" si="10"/>
        <v>680.21</v>
      </c>
      <c r="I30" s="6"/>
      <c r="J30" s="78">
        <f t="shared" ref="J30:O30" si="11">SUM(J23:J29)</f>
        <v>0</v>
      </c>
      <c r="K30" s="78">
        <f t="shared" si="11"/>
        <v>0</v>
      </c>
      <c r="L30" s="78">
        <f t="shared" si="11"/>
        <v>0</v>
      </c>
      <c r="M30" s="78">
        <f t="shared" si="11"/>
        <v>0</v>
      </c>
      <c r="N30" s="78">
        <f t="shared" si="11"/>
        <v>0</v>
      </c>
      <c r="O30" s="78">
        <f t="shared" si="11"/>
        <v>0</v>
      </c>
      <c r="P30" s="78">
        <f t="shared" ref="P30:R30" si="12">SUM(P23:P28)</f>
        <v>0</v>
      </c>
      <c r="Q30" s="78">
        <f t="shared" si="12"/>
        <v>0</v>
      </c>
      <c r="R30" s="79">
        <f t="shared" si="12"/>
        <v>0</v>
      </c>
    </row>
    <row r="31" spans="1:18" ht="13.5" customHeight="1" x14ac:dyDescent="0.2"/>
    <row r="32" spans="1:18" s="58" customFormat="1" ht="15.75" customHeight="1" x14ac:dyDescent="0.2">
      <c r="A32" s="197" t="s">
        <v>130</v>
      </c>
      <c r="B32" s="173" t="s">
        <v>100</v>
      </c>
      <c r="C32" s="173" t="s">
        <v>35</v>
      </c>
      <c r="D32" s="173" t="s">
        <v>45</v>
      </c>
      <c r="E32" s="173" t="s">
        <v>36</v>
      </c>
      <c r="F32" s="173" t="s">
        <v>37</v>
      </c>
      <c r="G32" s="173" t="s">
        <v>38</v>
      </c>
      <c r="H32" s="183" t="s">
        <v>110</v>
      </c>
      <c r="I32" s="173" t="s">
        <v>108</v>
      </c>
      <c r="J32" s="173" t="s">
        <v>100</v>
      </c>
      <c r="K32" s="173" t="s">
        <v>35</v>
      </c>
      <c r="L32" s="173" t="s">
        <v>45</v>
      </c>
      <c r="M32" s="173" t="s">
        <v>36</v>
      </c>
      <c r="N32" s="173" t="s">
        <v>37</v>
      </c>
      <c r="O32" s="173" t="s">
        <v>38</v>
      </c>
      <c r="P32" s="35"/>
      <c r="Q32" s="35"/>
      <c r="R32" s="183" t="s">
        <v>110</v>
      </c>
    </row>
    <row r="33" spans="1:18" x14ac:dyDescent="0.2">
      <c r="A33" s="34" t="s">
        <v>1</v>
      </c>
      <c r="B33" s="45"/>
      <c r="C33" s="45"/>
      <c r="D33" s="45"/>
      <c r="E33" s="45"/>
      <c r="F33" s="45"/>
      <c r="G33" s="45"/>
      <c r="H33" s="75">
        <f t="shared" ref="H33:H39" si="13">SUM(B33:G33)</f>
        <v>0</v>
      </c>
      <c r="I33" s="58"/>
      <c r="J33" s="45"/>
      <c r="K33" s="45"/>
      <c r="L33" s="45"/>
      <c r="M33" s="45"/>
      <c r="N33" s="191"/>
      <c r="O33" s="86"/>
      <c r="P33" s="49"/>
      <c r="Q33" s="49"/>
      <c r="R33" s="82">
        <f>SUM(J33:Q33)</f>
        <v>0</v>
      </c>
    </row>
    <row r="34" spans="1:18" x14ac:dyDescent="0.2">
      <c r="A34" s="34" t="s">
        <v>2</v>
      </c>
      <c r="B34" s="45"/>
      <c r="C34" s="45"/>
      <c r="D34" s="45"/>
      <c r="E34" s="45"/>
      <c r="F34" s="45">
        <v>5.15</v>
      </c>
      <c r="G34" s="45"/>
      <c r="H34" s="75">
        <f t="shared" si="13"/>
        <v>5.15</v>
      </c>
      <c r="I34" s="58"/>
      <c r="J34" s="45"/>
      <c r="K34" s="45"/>
      <c r="L34" s="45"/>
      <c r="M34" s="45"/>
      <c r="N34" s="191"/>
      <c r="O34" s="86"/>
      <c r="P34" s="49"/>
      <c r="Q34" s="49"/>
      <c r="R34" s="82">
        <f t="shared" ref="R34:R39" si="14">SUM(J34:Q34)</f>
        <v>0</v>
      </c>
    </row>
    <row r="35" spans="1:18" x14ac:dyDescent="0.2">
      <c r="A35" s="34" t="s">
        <v>3</v>
      </c>
      <c r="B35" s="45"/>
      <c r="C35" s="45"/>
      <c r="D35" s="45"/>
      <c r="E35" s="45"/>
      <c r="F35" s="45">
        <v>9.36</v>
      </c>
      <c r="G35" s="45"/>
      <c r="H35" s="75">
        <f t="shared" si="13"/>
        <v>9.36</v>
      </c>
      <c r="I35" s="58"/>
      <c r="J35" s="45"/>
      <c r="K35" s="45"/>
      <c r="L35" s="45"/>
      <c r="M35" s="45"/>
      <c r="N35" s="191"/>
      <c r="O35" s="86"/>
      <c r="P35" s="49"/>
      <c r="Q35" s="49"/>
      <c r="R35" s="82">
        <f t="shared" si="14"/>
        <v>0</v>
      </c>
    </row>
    <row r="36" spans="1:18" x14ac:dyDescent="0.2">
      <c r="A36" s="34" t="s">
        <v>13</v>
      </c>
      <c r="B36" s="45"/>
      <c r="C36" s="45"/>
      <c r="D36" s="45"/>
      <c r="E36" s="45"/>
      <c r="F36" s="45">
        <v>3</v>
      </c>
      <c r="G36" s="45"/>
      <c r="H36" s="75">
        <f t="shared" si="13"/>
        <v>3</v>
      </c>
      <c r="I36" s="58"/>
      <c r="J36" s="45"/>
      <c r="K36" s="45"/>
      <c r="L36" s="45"/>
      <c r="M36" s="45"/>
      <c r="N36" s="71"/>
      <c r="O36" s="70"/>
      <c r="P36" s="48"/>
      <c r="Q36" s="48"/>
      <c r="R36" s="82">
        <f t="shared" si="14"/>
        <v>0</v>
      </c>
    </row>
    <row r="37" spans="1:18" x14ac:dyDescent="0.2">
      <c r="A37" s="34" t="s">
        <v>15</v>
      </c>
      <c r="B37" s="45"/>
      <c r="C37" s="45"/>
      <c r="D37" s="45"/>
      <c r="E37" s="45"/>
      <c r="F37" s="45"/>
      <c r="G37" s="45"/>
      <c r="H37" s="75">
        <f t="shared" si="13"/>
        <v>0</v>
      </c>
      <c r="I37" s="58"/>
      <c r="J37" s="45"/>
      <c r="K37" s="45"/>
      <c r="L37" s="45"/>
      <c r="M37" s="45"/>
      <c r="N37" s="71"/>
      <c r="O37" s="70"/>
      <c r="P37" s="48"/>
      <c r="Q37" s="48"/>
      <c r="R37" s="82">
        <f t="shared" si="14"/>
        <v>0</v>
      </c>
    </row>
    <row r="38" spans="1:18" x14ac:dyDescent="0.2">
      <c r="A38" s="181" t="s">
        <v>112</v>
      </c>
      <c r="B38" s="60"/>
      <c r="C38" s="60"/>
      <c r="D38" s="60"/>
      <c r="E38" s="60"/>
      <c r="F38" s="60">
        <v>6.65</v>
      </c>
      <c r="G38" s="60"/>
      <c r="H38" s="176">
        <f t="shared" si="13"/>
        <v>6.65</v>
      </c>
      <c r="I38" s="61"/>
      <c r="J38" s="60"/>
      <c r="K38" s="60"/>
      <c r="L38" s="60"/>
      <c r="M38" s="60"/>
      <c r="N38" s="189"/>
      <c r="O38" s="177"/>
      <c r="P38" s="178"/>
      <c r="Q38" s="178"/>
      <c r="R38" s="82">
        <f t="shared" si="14"/>
        <v>0</v>
      </c>
    </row>
    <row r="39" spans="1:18" ht="14.25" customHeight="1" x14ac:dyDescent="0.2">
      <c r="A39" s="182" t="s">
        <v>111</v>
      </c>
      <c r="B39" s="47"/>
      <c r="C39" s="47"/>
      <c r="D39" s="47"/>
      <c r="E39" s="47"/>
      <c r="F39" s="47"/>
      <c r="G39" s="47"/>
      <c r="H39" s="77">
        <f t="shared" si="13"/>
        <v>0</v>
      </c>
      <c r="I39" s="63"/>
      <c r="J39" s="47"/>
      <c r="K39" s="47"/>
      <c r="L39" s="47"/>
      <c r="M39" s="47"/>
      <c r="N39" s="190"/>
      <c r="O39" s="84"/>
      <c r="P39" s="50"/>
      <c r="Q39" s="50"/>
      <c r="R39" s="85">
        <f t="shared" si="14"/>
        <v>0</v>
      </c>
    </row>
    <row r="40" spans="1:18" ht="18.75" customHeight="1" x14ac:dyDescent="0.2">
      <c r="A40" s="73" t="s">
        <v>9</v>
      </c>
      <c r="B40" s="6">
        <f>SUM(B33:B39)</f>
        <v>0</v>
      </c>
      <c r="C40" s="6">
        <f t="shared" ref="C40:G40" si="15">SUM(C33:C39)</f>
        <v>0</v>
      </c>
      <c r="D40" s="6">
        <f t="shared" si="15"/>
        <v>0</v>
      </c>
      <c r="E40" s="6">
        <f t="shared" si="15"/>
        <v>0</v>
      </c>
      <c r="F40" s="6">
        <f t="shared" si="15"/>
        <v>24.159999999999997</v>
      </c>
      <c r="G40" s="6">
        <f t="shared" si="15"/>
        <v>0</v>
      </c>
      <c r="H40" s="75">
        <f>SUM(H33:H38)</f>
        <v>24.159999999999997</v>
      </c>
      <c r="I40" s="6"/>
      <c r="J40" s="6">
        <f t="shared" ref="J40:R40" si="16">SUM(J33:J38)</f>
        <v>0</v>
      </c>
      <c r="K40" s="6">
        <f t="shared" si="16"/>
        <v>0</v>
      </c>
      <c r="L40" s="6">
        <f t="shared" si="16"/>
        <v>0</v>
      </c>
      <c r="M40" s="6">
        <f t="shared" si="16"/>
        <v>0</v>
      </c>
      <c r="N40" s="78">
        <f t="shared" si="16"/>
        <v>0</v>
      </c>
      <c r="O40" s="78"/>
      <c r="P40" s="6">
        <f t="shared" si="16"/>
        <v>0</v>
      </c>
      <c r="Q40" s="6">
        <f t="shared" si="16"/>
        <v>0</v>
      </c>
      <c r="R40" s="79">
        <f t="shared" si="16"/>
        <v>0</v>
      </c>
    </row>
    <row r="41" spans="1:18" ht="13.5" customHeight="1" x14ac:dyDescent="0.2"/>
    <row r="42" spans="1:18" s="58" customFormat="1" ht="15.75" customHeight="1" x14ac:dyDescent="0.2">
      <c r="A42" s="197" t="s">
        <v>130</v>
      </c>
      <c r="B42" s="173" t="s">
        <v>101</v>
      </c>
      <c r="C42" s="173" t="s">
        <v>39</v>
      </c>
      <c r="D42" s="173" t="s">
        <v>46</v>
      </c>
      <c r="E42" s="34"/>
      <c r="F42" s="34"/>
      <c r="G42" s="34"/>
      <c r="H42" s="183" t="s">
        <v>110</v>
      </c>
      <c r="I42" s="173" t="s">
        <v>108</v>
      </c>
      <c r="J42" s="173" t="s">
        <v>101</v>
      </c>
      <c r="K42" s="173" t="s">
        <v>39</v>
      </c>
      <c r="L42" s="173" t="s">
        <v>46</v>
      </c>
      <c r="M42" s="35"/>
      <c r="N42" s="72"/>
      <c r="O42" s="72"/>
      <c r="P42" s="35"/>
      <c r="Q42" s="35"/>
      <c r="R42" s="183" t="s">
        <v>110</v>
      </c>
    </row>
    <row r="43" spans="1:18" x14ac:dyDescent="0.2">
      <c r="A43" s="34" t="s">
        <v>1</v>
      </c>
      <c r="B43" s="48"/>
      <c r="C43" s="48"/>
      <c r="D43" s="48"/>
      <c r="E43" s="48"/>
      <c r="F43" s="48"/>
      <c r="G43" s="48"/>
      <c r="H43" s="75">
        <f t="shared" ref="H43:H49" si="17">SUM(B43:G43)</f>
        <v>0</v>
      </c>
      <c r="I43" s="49"/>
      <c r="J43" s="49"/>
      <c r="K43" s="49"/>
      <c r="L43" s="49"/>
      <c r="M43" s="49"/>
      <c r="N43" s="86"/>
      <c r="O43" s="86"/>
      <c r="P43" s="49"/>
      <c r="Q43" s="49"/>
      <c r="R43" s="82">
        <f>SUM(J43:Q43)</f>
        <v>0</v>
      </c>
    </row>
    <row r="44" spans="1:18" x14ac:dyDescent="0.2">
      <c r="A44" s="34" t="s">
        <v>2</v>
      </c>
      <c r="B44" s="48"/>
      <c r="C44" s="48"/>
      <c r="D44" s="48"/>
      <c r="E44" s="48"/>
      <c r="F44" s="48"/>
      <c r="G44" s="48"/>
      <c r="H44" s="75">
        <f t="shared" si="17"/>
        <v>0</v>
      </c>
      <c r="I44" s="58"/>
      <c r="J44" s="49"/>
      <c r="K44" s="49"/>
      <c r="L44" s="49"/>
      <c r="M44" s="49"/>
      <c r="N44" s="86"/>
      <c r="O44" s="86"/>
      <c r="P44" s="49"/>
      <c r="Q44" s="49"/>
      <c r="R44" s="82">
        <f t="shared" ref="R44:R49" si="18">SUM(J44:Q44)</f>
        <v>0</v>
      </c>
    </row>
    <row r="45" spans="1:18" x14ac:dyDescent="0.2">
      <c r="A45" s="34" t="s">
        <v>3</v>
      </c>
      <c r="B45" s="48"/>
      <c r="C45" s="48"/>
      <c r="D45" s="48"/>
      <c r="E45" s="48"/>
      <c r="F45" s="48"/>
      <c r="G45" s="48"/>
      <c r="H45" s="75">
        <f t="shared" si="17"/>
        <v>0</v>
      </c>
      <c r="I45" s="58"/>
      <c r="J45" s="49"/>
      <c r="K45" s="49"/>
      <c r="L45" s="49"/>
      <c r="M45" s="49"/>
      <c r="N45" s="86"/>
      <c r="O45" s="86"/>
      <c r="P45" s="49"/>
      <c r="Q45" s="49"/>
      <c r="R45" s="82">
        <f t="shared" si="18"/>
        <v>0</v>
      </c>
    </row>
    <row r="46" spans="1:18" x14ac:dyDescent="0.2">
      <c r="A46" s="34" t="s">
        <v>13</v>
      </c>
      <c r="B46" s="48"/>
      <c r="C46" s="48"/>
      <c r="D46" s="48"/>
      <c r="E46" s="48"/>
      <c r="F46" s="48"/>
      <c r="G46" s="48"/>
      <c r="H46" s="75">
        <f t="shared" si="17"/>
        <v>0</v>
      </c>
      <c r="I46" s="49">
        <f>'Cash Daily'!I400</f>
        <v>0</v>
      </c>
      <c r="J46" s="49"/>
      <c r="K46" s="49"/>
      <c r="L46" s="49"/>
      <c r="M46" s="49"/>
      <c r="N46" s="70"/>
      <c r="O46" s="70"/>
      <c r="P46" s="48"/>
      <c r="Q46" s="48"/>
      <c r="R46" s="82">
        <f t="shared" si="18"/>
        <v>0</v>
      </c>
    </row>
    <row r="47" spans="1:18" x14ac:dyDescent="0.2">
      <c r="A47" s="34" t="s">
        <v>15</v>
      </c>
      <c r="B47" s="48"/>
      <c r="C47" s="48"/>
      <c r="D47" s="48"/>
      <c r="E47" s="48"/>
      <c r="F47" s="48"/>
      <c r="G47" s="48"/>
      <c r="H47" s="75">
        <f t="shared" si="17"/>
        <v>0</v>
      </c>
      <c r="I47" s="49">
        <f>'Cash Daily'!I414</f>
        <v>0</v>
      </c>
      <c r="J47" s="49"/>
      <c r="K47" s="49"/>
      <c r="L47" s="49"/>
      <c r="M47" s="49"/>
      <c r="N47" s="70"/>
      <c r="O47" s="70"/>
      <c r="P47" s="48"/>
      <c r="Q47" s="48"/>
      <c r="R47" s="82">
        <f t="shared" si="18"/>
        <v>0</v>
      </c>
    </row>
    <row r="48" spans="1:18" x14ac:dyDescent="0.2">
      <c r="A48" s="181" t="s">
        <v>112</v>
      </c>
      <c r="B48" s="178"/>
      <c r="C48" s="178"/>
      <c r="D48" s="178"/>
      <c r="E48" s="178"/>
      <c r="F48" s="178"/>
      <c r="G48" s="178"/>
      <c r="H48" s="176">
        <f t="shared" si="17"/>
        <v>0</v>
      </c>
      <c r="I48" s="179">
        <f>'Cash Daily'!I429</f>
        <v>0</v>
      </c>
      <c r="J48" s="179"/>
      <c r="K48" s="179"/>
      <c r="L48" s="179"/>
      <c r="M48" s="179"/>
      <c r="N48" s="180"/>
      <c r="O48" s="180"/>
      <c r="P48" s="178"/>
      <c r="Q48" s="178"/>
      <c r="R48" s="82">
        <f t="shared" si="18"/>
        <v>0</v>
      </c>
    </row>
    <row r="49" spans="1:18" ht="15" customHeight="1" x14ac:dyDescent="0.2">
      <c r="A49" s="182" t="s">
        <v>111</v>
      </c>
      <c r="B49" s="50"/>
      <c r="C49" s="50"/>
      <c r="D49" s="50"/>
      <c r="E49" s="50"/>
      <c r="F49" s="50"/>
      <c r="G49" s="50"/>
      <c r="H49" s="77">
        <f t="shared" si="17"/>
        <v>0</v>
      </c>
      <c r="I49" s="87"/>
      <c r="J49" s="87"/>
      <c r="K49" s="87"/>
      <c r="L49" s="87"/>
      <c r="M49" s="87"/>
      <c r="N49" s="88"/>
      <c r="O49" s="88"/>
      <c r="P49" s="50"/>
      <c r="Q49" s="50"/>
      <c r="R49" s="85">
        <f t="shared" si="18"/>
        <v>0</v>
      </c>
    </row>
    <row r="50" spans="1:18" x14ac:dyDescent="0.2">
      <c r="A50" s="73" t="s">
        <v>9</v>
      </c>
      <c r="B50" s="6">
        <f t="shared" ref="B50:R50" si="19">SUM(B43:B48)</f>
        <v>0</v>
      </c>
      <c r="C50" s="6">
        <f t="shared" si="19"/>
        <v>0</v>
      </c>
      <c r="D50" s="6">
        <f t="shared" si="19"/>
        <v>0</v>
      </c>
      <c r="E50" s="6">
        <f t="shared" si="19"/>
        <v>0</v>
      </c>
      <c r="F50" s="6">
        <f t="shared" si="19"/>
        <v>0</v>
      </c>
      <c r="G50" s="6">
        <f t="shared" si="19"/>
        <v>0</v>
      </c>
      <c r="H50" s="75">
        <f>SUM(H43:H48)</f>
        <v>0</v>
      </c>
      <c r="I50" s="6">
        <f t="shared" si="19"/>
        <v>0</v>
      </c>
      <c r="J50" s="6">
        <f t="shared" si="19"/>
        <v>0</v>
      </c>
      <c r="K50" s="6">
        <f t="shared" si="19"/>
        <v>0</v>
      </c>
      <c r="L50" s="6">
        <f t="shared" si="19"/>
        <v>0</v>
      </c>
      <c r="M50" s="6">
        <f t="shared" si="19"/>
        <v>0</v>
      </c>
      <c r="N50" s="78">
        <f t="shared" si="19"/>
        <v>0</v>
      </c>
      <c r="O50" s="78"/>
      <c r="P50" s="6">
        <f t="shared" si="19"/>
        <v>0</v>
      </c>
      <c r="Q50" s="6">
        <f t="shared" si="19"/>
        <v>0</v>
      </c>
      <c r="R50" s="79">
        <f t="shared" si="19"/>
        <v>0</v>
      </c>
    </row>
    <row r="51" spans="1:18" ht="14.25" customHeight="1" x14ac:dyDescent="0.2"/>
    <row r="52" spans="1:18" ht="24.75" customHeight="1" thickBot="1" x14ac:dyDescent="0.25">
      <c r="B52" s="66" t="s">
        <v>1</v>
      </c>
      <c r="C52" s="66" t="s">
        <v>2</v>
      </c>
      <c r="D52" s="66" t="s">
        <v>3</v>
      </c>
      <c r="E52" s="66" t="s">
        <v>13</v>
      </c>
      <c r="F52" s="66" t="s">
        <v>15</v>
      </c>
      <c r="G52" s="67" t="s">
        <v>11</v>
      </c>
      <c r="H52" s="184" t="s">
        <v>111</v>
      </c>
      <c r="J52" s="67"/>
      <c r="K52" s="67"/>
      <c r="L52" s="67"/>
      <c r="M52" s="67"/>
      <c r="N52" s="91" t="s">
        <v>20</v>
      </c>
      <c r="O52" s="91"/>
    </row>
    <row r="53" spans="1:18" ht="18.75" customHeight="1" thickBot="1" x14ac:dyDescent="0.25">
      <c r="A53" s="89" t="s">
        <v>40</v>
      </c>
      <c r="B53" s="185">
        <f>H3+H13+H23+H33+H43</f>
        <v>48.6</v>
      </c>
      <c r="C53" s="185">
        <f>H4+H14+H24+H34+H44</f>
        <v>233.58</v>
      </c>
      <c r="D53" s="185">
        <f>H5+H15+H25+H35+H45</f>
        <v>599.07000000000005</v>
      </c>
      <c r="E53" s="185">
        <f>H6+H16+H26+H36+H46</f>
        <v>3</v>
      </c>
      <c r="F53" s="185">
        <f>H7+H17+H27+H37+H47</f>
        <v>0</v>
      </c>
      <c r="G53" s="185">
        <f>H8+H18+H38+H48</f>
        <v>34.96</v>
      </c>
      <c r="H53" s="55">
        <f t="shared" ref="H53:M53" si="20">H10+H20+H30+H40+H50</f>
        <v>1458.1000000000001</v>
      </c>
      <c r="I53" s="185">
        <f>H10+H20+H30+H40+H50</f>
        <v>1458.1000000000001</v>
      </c>
      <c r="J53" s="55">
        <f t="shared" si="20"/>
        <v>0</v>
      </c>
      <c r="K53" s="55">
        <f t="shared" si="20"/>
        <v>0</v>
      </c>
      <c r="L53" s="55">
        <f t="shared" si="20"/>
        <v>0</v>
      </c>
      <c r="M53" s="55">
        <f t="shared" si="20"/>
        <v>0</v>
      </c>
      <c r="N53" s="90">
        <f>R10+R20+R30+R40+R50</f>
        <v>0</v>
      </c>
      <c r="O53" s="200">
        <f>I53+N53</f>
        <v>1458.1000000000001</v>
      </c>
    </row>
    <row r="54" spans="1:18" ht="13.5" thickTop="1" x14ac:dyDescent="0.2"/>
    <row r="55" spans="1:18" x14ac:dyDescent="0.2">
      <c r="A55" s="40"/>
      <c r="B55" s="51" t="s">
        <v>21</v>
      </c>
      <c r="C55" s="51"/>
      <c r="D55" s="51" t="s">
        <v>22</v>
      </c>
      <c r="E55" s="196">
        <f>O53</f>
        <v>1458.1000000000001</v>
      </c>
      <c r="F55" s="51"/>
      <c r="G55" s="51">
        <f>SUM(C55-E55)</f>
        <v>-1458.1000000000001</v>
      </c>
    </row>
    <row r="59" spans="1:18" ht="24.75" customHeight="1" x14ac:dyDescent="0.2"/>
    <row r="60" spans="1:18" s="57" customFormat="1" ht="49.5" customHeight="1" x14ac:dyDescent="0.2">
      <c r="A60" s="56"/>
      <c r="C60" s="186"/>
      <c r="D60" s="186"/>
      <c r="E60" s="186"/>
      <c r="F60" s="187" t="s">
        <v>261</v>
      </c>
      <c r="G60" s="186"/>
      <c r="H60" s="186"/>
      <c r="I60" s="186"/>
      <c r="N60" s="68"/>
      <c r="O60" s="68"/>
      <c r="R60" s="69"/>
    </row>
    <row r="61" spans="1:18" x14ac:dyDescent="0.2">
      <c r="A61" s="197" t="s">
        <v>130</v>
      </c>
      <c r="B61" s="173"/>
      <c r="C61" s="173"/>
      <c r="D61" s="173"/>
      <c r="E61" s="214" t="s">
        <v>153</v>
      </c>
      <c r="F61" s="214" t="s">
        <v>154</v>
      </c>
      <c r="G61" s="214" t="s">
        <v>155</v>
      </c>
      <c r="H61" s="183" t="s">
        <v>110</v>
      </c>
      <c r="I61" s="173" t="s">
        <v>108</v>
      </c>
      <c r="J61" s="173"/>
      <c r="K61" s="173"/>
      <c r="L61" s="173"/>
      <c r="M61" s="214" t="s">
        <v>153</v>
      </c>
      <c r="N61" s="214" t="s">
        <v>154</v>
      </c>
      <c r="O61" s="214" t="s">
        <v>155</v>
      </c>
      <c r="P61" s="35"/>
      <c r="Q61" s="35"/>
      <c r="R61" s="183" t="s">
        <v>110</v>
      </c>
    </row>
    <row r="62" spans="1:18" x14ac:dyDescent="0.2">
      <c r="A62" s="34" t="s">
        <v>1</v>
      </c>
      <c r="B62" s="59"/>
      <c r="C62" s="59"/>
      <c r="D62" s="59"/>
      <c r="E62" s="59"/>
      <c r="F62" s="59"/>
      <c r="G62" s="59"/>
      <c r="H62" s="75">
        <f t="shared" ref="H62:H68" si="21">SUM(B62:G62)</f>
        <v>0</v>
      </c>
      <c r="J62" s="58"/>
      <c r="K62" s="58"/>
      <c r="L62" s="58"/>
      <c r="M62" s="58"/>
      <c r="N62" s="74"/>
      <c r="O62" s="74"/>
      <c r="P62" s="58"/>
      <c r="Q62" s="58"/>
      <c r="R62" s="75">
        <f>SUM(J62:Q62)</f>
        <v>0</v>
      </c>
    </row>
    <row r="63" spans="1:18" x14ac:dyDescent="0.2">
      <c r="A63" s="34" t="s">
        <v>2</v>
      </c>
      <c r="B63" s="59"/>
      <c r="C63" s="59"/>
      <c r="D63" s="60"/>
      <c r="E63" s="60"/>
      <c r="F63" s="60"/>
      <c r="G63" s="60"/>
      <c r="H63" s="75">
        <f t="shared" si="21"/>
        <v>0</v>
      </c>
      <c r="J63" s="61"/>
      <c r="K63" s="61"/>
      <c r="L63" s="61"/>
      <c r="M63" s="61"/>
      <c r="N63" s="29"/>
      <c r="O63" s="29"/>
      <c r="P63" s="61"/>
      <c r="Q63" s="61"/>
      <c r="R63" s="75">
        <f>SUM(J63:Q63)</f>
        <v>0</v>
      </c>
    </row>
    <row r="64" spans="1:18" x14ac:dyDescent="0.2">
      <c r="A64" s="34" t="s">
        <v>3</v>
      </c>
      <c r="B64" s="59"/>
      <c r="C64" s="59"/>
      <c r="D64" s="60"/>
      <c r="E64" s="60"/>
      <c r="F64" s="60"/>
      <c r="G64" s="60"/>
      <c r="H64" s="75">
        <f t="shared" si="21"/>
        <v>0</v>
      </c>
      <c r="J64" s="61"/>
      <c r="K64" s="61"/>
      <c r="L64" s="61"/>
      <c r="M64" s="61"/>
      <c r="N64" s="29"/>
      <c r="O64" s="29"/>
      <c r="P64" s="61"/>
      <c r="Q64" s="61"/>
      <c r="R64" s="75">
        <f>SUM(J64:Q64)</f>
        <v>0</v>
      </c>
    </row>
    <row r="65" spans="1:18" x14ac:dyDescent="0.2">
      <c r="A65" s="34" t="s">
        <v>13</v>
      </c>
      <c r="B65" s="59"/>
      <c r="C65" s="59"/>
      <c r="D65" s="60"/>
      <c r="E65" s="60"/>
      <c r="F65" s="60"/>
      <c r="G65" s="60"/>
      <c r="H65" s="75">
        <f t="shared" si="21"/>
        <v>0</v>
      </c>
      <c r="J65" s="61"/>
      <c r="K65" s="61"/>
      <c r="L65" s="61"/>
      <c r="M65" s="61"/>
      <c r="N65" s="29"/>
      <c r="O65" s="29"/>
      <c r="P65" s="61"/>
      <c r="Q65" s="61"/>
      <c r="R65" s="75">
        <f t="shared" ref="R65:R68" si="22">SUM(J65:Q65)</f>
        <v>0</v>
      </c>
    </row>
    <row r="66" spans="1:18" x14ac:dyDescent="0.2">
      <c r="A66" s="34" t="s">
        <v>15</v>
      </c>
      <c r="B66" s="59"/>
      <c r="C66" s="59"/>
      <c r="D66" s="60"/>
      <c r="E66" s="60"/>
      <c r="F66" s="60"/>
      <c r="G66" s="60"/>
      <c r="H66" s="75">
        <f t="shared" si="21"/>
        <v>0</v>
      </c>
      <c r="J66" s="61"/>
      <c r="K66" s="61"/>
      <c r="L66" s="61"/>
      <c r="M66" s="61"/>
      <c r="N66" s="29"/>
      <c r="O66" s="29"/>
      <c r="P66" s="61"/>
      <c r="Q66" s="61"/>
      <c r="R66" s="75">
        <f t="shared" si="22"/>
        <v>0</v>
      </c>
    </row>
    <row r="67" spans="1:18" x14ac:dyDescent="0.2">
      <c r="A67" s="181" t="s">
        <v>112</v>
      </c>
      <c r="B67" s="175"/>
      <c r="C67" s="175"/>
      <c r="D67" s="60"/>
      <c r="E67" s="60"/>
      <c r="F67" s="60"/>
      <c r="G67" s="60"/>
      <c r="H67" s="176">
        <f t="shared" si="21"/>
        <v>0</v>
      </c>
      <c r="I67" s="53"/>
      <c r="J67" s="61"/>
      <c r="K67" s="61"/>
      <c r="L67" s="61"/>
      <c r="M67" s="61"/>
      <c r="N67" s="29"/>
      <c r="O67" s="29"/>
      <c r="P67" s="61"/>
      <c r="Q67" s="61"/>
      <c r="R67" s="75">
        <f t="shared" si="22"/>
        <v>0</v>
      </c>
    </row>
    <row r="68" spans="1:18" ht="22.5" x14ac:dyDescent="0.2">
      <c r="A68" s="182" t="s">
        <v>111</v>
      </c>
      <c r="B68" s="62"/>
      <c r="C68" s="62"/>
      <c r="D68" s="47"/>
      <c r="E68" s="47"/>
      <c r="F68" s="47"/>
      <c r="G68" s="47"/>
      <c r="H68" s="77">
        <f t="shared" si="21"/>
        <v>0</v>
      </c>
      <c r="I68" s="174"/>
      <c r="J68" s="63"/>
      <c r="K68" s="63"/>
      <c r="L68" s="63"/>
      <c r="M68" s="63"/>
      <c r="N68" s="76"/>
      <c r="O68" s="76"/>
      <c r="P68" s="63"/>
      <c r="Q68" s="63"/>
      <c r="R68" s="77">
        <f t="shared" si="22"/>
        <v>0</v>
      </c>
    </row>
    <row r="69" spans="1:18" x14ac:dyDescent="0.2">
      <c r="A69" s="73" t="s">
        <v>9</v>
      </c>
      <c r="B69" s="164">
        <f>SUM(B62:B68)</f>
        <v>0</v>
      </c>
      <c r="C69" s="164">
        <f t="shared" ref="C69:G69" si="23">SUM(C62:C68)</f>
        <v>0</v>
      </c>
      <c r="D69" s="164">
        <f t="shared" si="23"/>
        <v>0</v>
      </c>
      <c r="E69" s="164">
        <f t="shared" si="23"/>
        <v>0</v>
      </c>
      <c r="F69" s="164">
        <f t="shared" si="23"/>
        <v>0</v>
      </c>
      <c r="G69" s="164">
        <f t="shared" si="23"/>
        <v>0</v>
      </c>
      <c r="H69" s="75">
        <f>SUM(H62:H68)</f>
        <v>0</v>
      </c>
      <c r="I69" s="6"/>
      <c r="J69" s="6">
        <f>SUM(J62:J68)</f>
        <v>0</v>
      </c>
      <c r="K69" s="6">
        <f t="shared" ref="K69:O69" si="24">SUM(K62:K68)</f>
        <v>0</v>
      </c>
      <c r="L69" s="6">
        <f t="shared" si="24"/>
        <v>0</v>
      </c>
      <c r="M69" s="6">
        <f t="shared" si="24"/>
        <v>0</v>
      </c>
      <c r="N69" s="6">
        <f t="shared" si="24"/>
        <v>0</v>
      </c>
      <c r="O69" s="6">
        <f t="shared" si="24"/>
        <v>0</v>
      </c>
      <c r="P69" s="6"/>
      <c r="Q69" s="6"/>
      <c r="R69" s="79">
        <f>SUM(R62:R67)</f>
        <v>0</v>
      </c>
    </row>
    <row r="71" spans="1:18" x14ac:dyDescent="0.2">
      <c r="A71" s="197" t="s">
        <v>130</v>
      </c>
      <c r="B71" s="214" t="s">
        <v>156</v>
      </c>
      <c r="C71" s="214" t="s">
        <v>157</v>
      </c>
      <c r="D71" s="214" t="s">
        <v>158</v>
      </c>
      <c r="E71" s="214" t="s">
        <v>159</v>
      </c>
      <c r="F71" s="214" t="s">
        <v>160</v>
      </c>
      <c r="G71" s="214" t="s">
        <v>161</v>
      </c>
      <c r="H71" s="183" t="s">
        <v>110</v>
      </c>
      <c r="I71" s="173" t="s">
        <v>108</v>
      </c>
      <c r="J71" s="214" t="s">
        <v>156</v>
      </c>
      <c r="K71" s="214" t="s">
        <v>157</v>
      </c>
      <c r="L71" s="214" t="s">
        <v>158</v>
      </c>
      <c r="M71" s="214" t="s">
        <v>159</v>
      </c>
      <c r="N71" s="214" t="s">
        <v>160</v>
      </c>
      <c r="O71" s="214" t="s">
        <v>161</v>
      </c>
      <c r="P71" s="35"/>
      <c r="Q71" s="35"/>
      <c r="R71" s="183" t="s">
        <v>110</v>
      </c>
    </row>
    <row r="72" spans="1:18" x14ac:dyDescent="0.2">
      <c r="A72" s="34" t="s">
        <v>1</v>
      </c>
      <c r="B72" s="45"/>
      <c r="C72" s="45"/>
      <c r="D72" s="45"/>
      <c r="E72" s="45"/>
      <c r="F72" s="45"/>
      <c r="G72" s="45"/>
      <c r="H72" s="75">
        <f t="shared" ref="H72:H78" si="25">SUM(B72:G72)</f>
        <v>0</v>
      </c>
      <c r="I72" s="45"/>
      <c r="J72" s="45"/>
      <c r="K72" s="45"/>
      <c r="L72" s="45"/>
      <c r="M72" s="45"/>
      <c r="N72" s="81"/>
      <c r="O72" s="81"/>
      <c r="P72" s="45"/>
      <c r="Q72" s="45"/>
      <c r="R72" s="82">
        <f>SUM(J72:Q72)</f>
        <v>0</v>
      </c>
    </row>
    <row r="73" spans="1:18" x14ac:dyDescent="0.2">
      <c r="A73" s="34" t="s">
        <v>2</v>
      </c>
      <c r="B73" s="45"/>
      <c r="C73" s="45"/>
      <c r="D73" s="45"/>
      <c r="E73" s="45"/>
      <c r="F73" s="45"/>
      <c r="G73" s="45"/>
      <c r="H73" s="75">
        <f t="shared" si="25"/>
        <v>0</v>
      </c>
      <c r="I73" s="45"/>
      <c r="J73" s="45"/>
      <c r="K73" s="45"/>
      <c r="L73" s="45"/>
      <c r="M73" s="45"/>
      <c r="N73" s="81"/>
      <c r="O73" s="81"/>
      <c r="P73" s="46"/>
      <c r="Q73" s="46"/>
      <c r="R73" s="82">
        <f t="shared" ref="R73:R75" si="26">SUM(B73:Q73)</f>
        <v>0</v>
      </c>
    </row>
    <row r="74" spans="1:18" x14ac:dyDescent="0.2">
      <c r="A74" s="34" t="s">
        <v>3</v>
      </c>
      <c r="B74" s="45"/>
      <c r="C74" s="45"/>
      <c r="D74" s="45"/>
      <c r="E74" s="45"/>
      <c r="F74" s="45"/>
      <c r="G74" s="45"/>
      <c r="H74" s="75">
        <f t="shared" si="25"/>
        <v>0</v>
      </c>
      <c r="I74" s="45"/>
      <c r="J74" s="45"/>
      <c r="K74" s="45"/>
      <c r="L74" s="45"/>
      <c r="M74" s="45"/>
      <c r="N74" s="83"/>
      <c r="O74" s="83"/>
      <c r="P74" s="46"/>
      <c r="Q74" s="46"/>
      <c r="R74" s="82">
        <f t="shared" si="26"/>
        <v>0</v>
      </c>
    </row>
    <row r="75" spans="1:18" x14ac:dyDescent="0.2">
      <c r="A75" s="34" t="s">
        <v>13</v>
      </c>
      <c r="B75" s="45"/>
      <c r="C75" s="45"/>
      <c r="D75" s="45"/>
      <c r="E75" s="45"/>
      <c r="F75" s="45"/>
      <c r="G75" s="45"/>
      <c r="H75" s="75">
        <f t="shared" si="25"/>
        <v>0</v>
      </c>
      <c r="I75" s="45"/>
      <c r="J75" s="45"/>
      <c r="K75" s="45"/>
      <c r="L75" s="45"/>
      <c r="M75" s="45"/>
      <c r="N75" s="81"/>
      <c r="O75" s="81"/>
      <c r="P75" s="45"/>
      <c r="Q75" s="45"/>
      <c r="R75" s="82">
        <f t="shared" si="26"/>
        <v>0</v>
      </c>
    </row>
    <row r="76" spans="1:18" x14ac:dyDescent="0.2">
      <c r="A76" s="34" t="s">
        <v>15</v>
      </c>
      <c r="B76" s="45"/>
      <c r="C76" s="45"/>
      <c r="D76" s="45"/>
      <c r="E76" s="45"/>
      <c r="F76" s="45"/>
      <c r="G76" s="45"/>
      <c r="H76" s="75">
        <f t="shared" si="25"/>
        <v>0</v>
      </c>
      <c r="I76" s="45"/>
      <c r="J76" s="45"/>
      <c r="K76" s="45"/>
      <c r="L76" s="45"/>
      <c r="M76" s="45"/>
      <c r="N76" s="81"/>
      <c r="O76" s="81"/>
      <c r="P76" s="45"/>
      <c r="Q76" s="45"/>
      <c r="R76" s="82">
        <f>SUM(B76:Q76)</f>
        <v>0</v>
      </c>
    </row>
    <row r="77" spans="1:18" x14ac:dyDescent="0.2">
      <c r="A77" s="181" t="s">
        <v>112</v>
      </c>
      <c r="B77" s="60">
        <v>52.42</v>
      </c>
      <c r="C77" s="60"/>
      <c r="D77" s="60"/>
      <c r="E77" s="60"/>
      <c r="F77" s="60"/>
      <c r="G77" s="60"/>
      <c r="H77" s="75">
        <f t="shared" si="25"/>
        <v>52.42</v>
      </c>
      <c r="I77" s="60"/>
      <c r="J77" s="60"/>
      <c r="K77" s="60"/>
      <c r="L77" s="60"/>
      <c r="M77" s="60"/>
      <c r="N77" s="177"/>
      <c r="O77" s="177"/>
      <c r="P77" s="60"/>
      <c r="Q77" s="60"/>
      <c r="R77" s="82">
        <f t="shared" ref="R77" si="27">SUM(B77:Q77)</f>
        <v>104.84</v>
      </c>
    </row>
    <row r="78" spans="1:18" ht="22.5" x14ac:dyDescent="0.2">
      <c r="A78" s="182" t="s">
        <v>111</v>
      </c>
      <c r="B78" s="47"/>
      <c r="C78" s="47"/>
      <c r="D78" s="47"/>
      <c r="E78" s="47"/>
      <c r="F78" s="47"/>
      <c r="G78" s="47"/>
      <c r="H78" s="77">
        <f t="shared" si="25"/>
        <v>0</v>
      </c>
      <c r="I78" s="47"/>
      <c r="J78" s="47"/>
      <c r="K78" s="47"/>
      <c r="L78" s="47"/>
      <c r="M78" s="47"/>
      <c r="N78" s="84"/>
      <c r="O78" s="84"/>
      <c r="P78" s="47"/>
      <c r="Q78" s="47"/>
      <c r="R78" s="85"/>
    </row>
    <row r="79" spans="1:18" x14ac:dyDescent="0.2">
      <c r="A79" s="73" t="s">
        <v>9</v>
      </c>
      <c r="B79" s="6">
        <f>SUM(B72:B78)</f>
        <v>52.42</v>
      </c>
      <c r="C79" s="6">
        <f t="shared" ref="C79:G79" si="28">SUM(C72:C78)</f>
        <v>0</v>
      </c>
      <c r="D79" s="6">
        <f t="shared" si="28"/>
        <v>0</v>
      </c>
      <c r="E79" s="6">
        <f t="shared" si="28"/>
        <v>0</v>
      </c>
      <c r="F79" s="6">
        <f t="shared" si="28"/>
        <v>0</v>
      </c>
      <c r="G79" s="6">
        <f t="shared" si="28"/>
        <v>0</v>
      </c>
      <c r="H79" s="75">
        <f>SUM(H72:H78)</f>
        <v>52.42</v>
      </c>
      <c r="I79" s="6"/>
      <c r="J79" s="6">
        <f>SUM(J72:J78)</f>
        <v>0</v>
      </c>
      <c r="K79" s="6">
        <f t="shared" ref="K79:O79" si="29">SUM(K72:K78)</f>
        <v>0</v>
      </c>
      <c r="L79" s="6">
        <f t="shared" si="29"/>
        <v>0</v>
      </c>
      <c r="M79" s="6">
        <f t="shared" si="29"/>
        <v>0</v>
      </c>
      <c r="N79" s="6">
        <f t="shared" si="29"/>
        <v>0</v>
      </c>
      <c r="O79" s="6">
        <f t="shared" si="29"/>
        <v>0</v>
      </c>
      <c r="P79" s="6">
        <f t="shared" ref="P79:Q79" si="30">SUM(P72:P77)</f>
        <v>0</v>
      </c>
      <c r="Q79" s="6">
        <f t="shared" si="30"/>
        <v>0</v>
      </c>
      <c r="R79" s="73">
        <f>SUM(R72:R77)</f>
        <v>104.84</v>
      </c>
    </row>
    <row r="81" spans="1:18" x14ac:dyDescent="0.2">
      <c r="A81" s="197" t="s">
        <v>130</v>
      </c>
      <c r="B81" s="214" t="s">
        <v>162</v>
      </c>
      <c r="C81" s="214" t="s">
        <v>163</v>
      </c>
      <c r="D81" s="214" t="s">
        <v>164</v>
      </c>
      <c r="E81" s="214" t="s">
        <v>165</v>
      </c>
      <c r="F81" s="214" t="s">
        <v>166</v>
      </c>
      <c r="G81" s="214" t="s">
        <v>167</v>
      </c>
      <c r="H81" s="183" t="s">
        <v>110</v>
      </c>
      <c r="I81" s="173" t="s">
        <v>108</v>
      </c>
      <c r="J81" s="214" t="s">
        <v>162</v>
      </c>
      <c r="K81" s="214" t="s">
        <v>163</v>
      </c>
      <c r="L81" s="214" t="s">
        <v>164</v>
      </c>
      <c r="M81" s="214" t="s">
        <v>165</v>
      </c>
      <c r="N81" s="214" t="s">
        <v>166</v>
      </c>
      <c r="O81" s="214" t="s">
        <v>167</v>
      </c>
      <c r="P81" s="35"/>
      <c r="Q81" s="35"/>
      <c r="R81" s="183" t="s">
        <v>110</v>
      </c>
    </row>
    <row r="82" spans="1:18" x14ac:dyDescent="0.2">
      <c r="A82" s="34" t="s">
        <v>1</v>
      </c>
      <c r="B82" s="45"/>
      <c r="C82" s="188"/>
      <c r="D82" s="188"/>
      <c r="E82" s="188"/>
      <c r="F82" s="188"/>
      <c r="G82" s="188">
        <v>42.83</v>
      </c>
      <c r="H82" s="75">
        <f t="shared" ref="H82:H88" si="31">SUM(B82:G82)</f>
        <v>42.83</v>
      </c>
      <c r="I82" s="58"/>
      <c r="J82" s="188"/>
      <c r="K82" s="188"/>
      <c r="L82" s="188"/>
      <c r="M82" s="188"/>
      <c r="N82" s="188"/>
      <c r="O82" s="188">
        <v>1</v>
      </c>
      <c r="P82" s="188"/>
      <c r="Q82" s="191"/>
      <c r="R82" s="82">
        <f t="shared" ref="R82:R88" si="32">SUM(J82:Q82)</f>
        <v>1</v>
      </c>
    </row>
    <row r="83" spans="1:18" x14ac:dyDescent="0.2">
      <c r="A83" s="34" t="s">
        <v>2</v>
      </c>
      <c r="B83" s="45"/>
      <c r="C83" s="188"/>
      <c r="D83" s="188"/>
      <c r="E83" s="188"/>
      <c r="F83" s="188">
        <v>5.15</v>
      </c>
      <c r="G83" s="188"/>
      <c r="H83" s="75">
        <f t="shared" si="31"/>
        <v>5.15</v>
      </c>
      <c r="I83" s="58"/>
      <c r="J83" s="188"/>
      <c r="K83" s="188"/>
      <c r="L83" s="188"/>
      <c r="M83" s="188"/>
      <c r="N83" s="188"/>
      <c r="O83" s="188">
        <v>1</v>
      </c>
      <c r="P83" s="192"/>
      <c r="Q83" s="191"/>
      <c r="R83" s="82">
        <f t="shared" si="32"/>
        <v>1</v>
      </c>
    </row>
    <row r="84" spans="1:18" x14ac:dyDescent="0.2">
      <c r="A84" s="34" t="s">
        <v>3</v>
      </c>
      <c r="B84" s="45"/>
      <c r="C84" s="188"/>
      <c r="D84" s="188"/>
      <c r="E84" s="188"/>
      <c r="F84" s="188">
        <v>32</v>
      </c>
      <c r="G84" s="188"/>
      <c r="H84" s="75">
        <f t="shared" si="31"/>
        <v>32</v>
      </c>
      <c r="I84" s="58"/>
      <c r="J84" s="188"/>
      <c r="K84" s="188"/>
      <c r="L84" s="188"/>
      <c r="M84" s="188"/>
      <c r="N84" s="192"/>
      <c r="O84" s="192">
        <v>1</v>
      </c>
      <c r="P84" s="192"/>
      <c r="Q84" s="191"/>
      <c r="R84" s="82">
        <f t="shared" si="32"/>
        <v>1</v>
      </c>
    </row>
    <row r="85" spans="1:18" x14ac:dyDescent="0.2">
      <c r="A85" s="34" t="s">
        <v>13</v>
      </c>
      <c r="B85" s="45"/>
      <c r="C85" s="188"/>
      <c r="D85" s="188"/>
      <c r="E85" s="188"/>
      <c r="F85" s="188"/>
      <c r="G85" s="188"/>
      <c r="H85" s="75">
        <f t="shared" si="31"/>
        <v>0</v>
      </c>
      <c r="I85" s="58"/>
      <c r="J85" s="188"/>
      <c r="K85" s="188"/>
      <c r="L85" s="188"/>
      <c r="M85" s="188"/>
      <c r="N85" s="188"/>
      <c r="O85" s="188">
        <v>1</v>
      </c>
      <c r="P85" s="188"/>
      <c r="Q85" s="71"/>
      <c r="R85" s="82">
        <f t="shared" si="32"/>
        <v>1</v>
      </c>
    </row>
    <row r="86" spans="1:18" x14ac:dyDescent="0.2">
      <c r="A86" s="34" t="s">
        <v>15</v>
      </c>
      <c r="B86" s="45"/>
      <c r="C86" s="188"/>
      <c r="D86" s="188"/>
      <c r="E86" s="188"/>
      <c r="F86" s="188"/>
      <c r="G86" s="188"/>
      <c r="H86" s="75">
        <f t="shared" si="31"/>
        <v>0</v>
      </c>
      <c r="I86" s="58"/>
      <c r="J86" s="188"/>
      <c r="K86" s="188"/>
      <c r="L86" s="188"/>
      <c r="M86" s="188"/>
      <c r="N86" s="188"/>
      <c r="O86" s="188">
        <v>1</v>
      </c>
      <c r="P86" s="188"/>
      <c r="Q86" s="71"/>
      <c r="R86" s="82">
        <f t="shared" si="32"/>
        <v>1</v>
      </c>
    </row>
    <row r="87" spans="1:18" x14ac:dyDescent="0.2">
      <c r="A87" s="181" t="s">
        <v>112</v>
      </c>
      <c r="B87" s="60"/>
      <c r="C87" s="189"/>
      <c r="D87" s="189"/>
      <c r="E87" s="189"/>
      <c r="F87" s="189"/>
      <c r="G87" s="189"/>
      <c r="H87" s="176">
        <f t="shared" si="31"/>
        <v>0</v>
      </c>
      <c r="I87" s="61"/>
      <c r="J87" s="189"/>
      <c r="K87" s="189"/>
      <c r="L87" s="189"/>
      <c r="M87" s="189"/>
      <c r="N87" s="189"/>
      <c r="O87" s="189"/>
      <c r="P87" s="189"/>
      <c r="Q87" s="193"/>
      <c r="R87" s="82">
        <f t="shared" si="32"/>
        <v>0</v>
      </c>
    </row>
    <row r="88" spans="1:18" ht="22.5" x14ac:dyDescent="0.2">
      <c r="A88" s="182" t="s">
        <v>111</v>
      </c>
      <c r="B88" s="47"/>
      <c r="C88" s="190"/>
      <c r="D88" s="190"/>
      <c r="E88" s="190"/>
      <c r="F88" s="190"/>
      <c r="G88" s="190"/>
      <c r="H88" s="77">
        <f t="shared" si="31"/>
        <v>0</v>
      </c>
      <c r="I88" s="63"/>
      <c r="J88" s="190"/>
      <c r="K88" s="190"/>
      <c r="L88" s="190"/>
      <c r="M88" s="190"/>
      <c r="N88" s="190"/>
      <c r="O88" s="190"/>
      <c r="P88" s="190"/>
      <c r="Q88" s="194"/>
      <c r="R88" s="85">
        <f t="shared" si="32"/>
        <v>0</v>
      </c>
    </row>
    <row r="89" spans="1:18" x14ac:dyDescent="0.2">
      <c r="A89" s="73" t="s">
        <v>9</v>
      </c>
      <c r="B89" s="78">
        <f t="shared" ref="B89:H89" si="33">SUM(B82:B88)</f>
        <v>0</v>
      </c>
      <c r="C89" s="78">
        <f t="shared" si="33"/>
        <v>0</v>
      </c>
      <c r="D89" s="78">
        <f t="shared" si="33"/>
        <v>0</v>
      </c>
      <c r="E89" s="78">
        <f t="shared" si="33"/>
        <v>0</v>
      </c>
      <c r="F89" s="78">
        <f t="shared" si="33"/>
        <v>37.15</v>
      </c>
      <c r="G89" s="78">
        <f t="shared" si="33"/>
        <v>42.83</v>
      </c>
      <c r="H89" s="75">
        <f t="shared" si="33"/>
        <v>79.97999999999999</v>
      </c>
      <c r="I89" s="6"/>
      <c r="J89" s="78">
        <f t="shared" ref="J89:O89" si="34">SUM(J82:J88)</f>
        <v>0</v>
      </c>
      <c r="K89" s="78">
        <f t="shared" si="34"/>
        <v>0</v>
      </c>
      <c r="L89" s="78">
        <f t="shared" si="34"/>
        <v>0</v>
      </c>
      <c r="M89" s="78">
        <f t="shared" si="34"/>
        <v>0</v>
      </c>
      <c r="N89" s="78">
        <f t="shared" si="34"/>
        <v>0</v>
      </c>
      <c r="O89" s="78">
        <f t="shared" si="34"/>
        <v>5</v>
      </c>
      <c r="P89" s="78">
        <f t="shared" ref="P89:R89" si="35">SUM(P82:P87)</f>
        <v>0</v>
      </c>
      <c r="Q89" s="78">
        <f t="shared" si="35"/>
        <v>0</v>
      </c>
      <c r="R89" s="79">
        <f t="shared" si="35"/>
        <v>5</v>
      </c>
    </row>
    <row r="91" spans="1:18" x14ac:dyDescent="0.2">
      <c r="A91" s="197" t="s">
        <v>130</v>
      </c>
      <c r="B91" s="214" t="s">
        <v>169</v>
      </c>
      <c r="C91" s="214" t="s">
        <v>171</v>
      </c>
      <c r="D91" s="214" t="s">
        <v>172</v>
      </c>
      <c r="E91" s="214" t="s">
        <v>173</v>
      </c>
      <c r="F91" s="214" t="s">
        <v>174</v>
      </c>
      <c r="G91" s="214" t="s">
        <v>175</v>
      </c>
      <c r="H91" s="183" t="s">
        <v>110</v>
      </c>
      <c r="I91" s="173" t="s">
        <v>108</v>
      </c>
      <c r="J91" s="214" t="s">
        <v>169</v>
      </c>
      <c r="K91" s="214" t="s">
        <v>171</v>
      </c>
      <c r="L91" s="214" t="s">
        <v>172</v>
      </c>
      <c r="M91" s="214" t="s">
        <v>173</v>
      </c>
      <c r="N91" s="214" t="s">
        <v>174</v>
      </c>
      <c r="O91" s="214" t="s">
        <v>175</v>
      </c>
      <c r="P91" s="35"/>
      <c r="Q91" s="35"/>
      <c r="R91" s="183" t="s">
        <v>110</v>
      </c>
    </row>
    <row r="92" spans="1:18" x14ac:dyDescent="0.2">
      <c r="A92" s="34" t="s">
        <v>1</v>
      </c>
      <c r="B92" s="45"/>
      <c r="C92" s="45"/>
      <c r="D92" s="45"/>
      <c r="E92" s="45"/>
      <c r="F92" s="45"/>
      <c r="G92" s="45"/>
      <c r="H92" s="75">
        <f t="shared" ref="H92:H98" si="36">SUM(B92:G92)</f>
        <v>0</v>
      </c>
      <c r="I92" s="58"/>
      <c r="J92" s="45"/>
      <c r="K92" s="45"/>
      <c r="L92" s="45"/>
      <c r="M92" s="45"/>
      <c r="N92" s="191"/>
      <c r="O92" s="86"/>
      <c r="P92" s="49"/>
      <c r="Q92" s="49"/>
      <c r="R92" s="82">
        <f>SUM(B92:Q92)</f>
        <v>0</v>
      </c>
    </row>
    <row r="93" spans="1:18" x14ac:dyDescent="0.2">
      <c r="A93" s="34" t="s">
        <v>2</v>
      </c>
      <c r="B93" s="45"/>
      <c r="C93" s="45"/>
      <c r="D93" s="45"/>
      <c r="E93" s="45"/>
      <c r="F93" s="45"/>
      <c r="G93" s="45"/>
      <c r="H93" s="75">
        <f t="shared" si="36"/>
        <v>0</v>
      </c>
      <c r="I93" s="58"/>
      <c r="J93" s="45"/>
      <c r="K93" s="45"/>
      <c r="L93" s="45"/>
      <c r="M93" s="45"/>
      <c r="N93" s="191"/>
      <c r="O93" s="86"/>
      <c r="P93" s="49"/>
      <c r="Q93" s="49"/>
      <c r="R93" s="82">
        <f t="shared" ref="R93:R98" si="37">SUM(B93:Q93)</f>
        <v>0</v>
      </c>
    </row>
    <row r="94" spans="1:18" x14ac:dyDescent="0.2">
      <c r="A94" s="34" t="s">
        <v>3</v>
      </c>
      <c r="B94" s="45">
        <v>51.57</v>
      </c>
      <c r="C94" s="45"/>
      <c r="D94" s="45">
        <f>60.22+41.4+83.94</f>
        <v>185.56</v>
      </c>
      <c r="E94" s="45"/>
      <c r="F94" s="45"/>
      <c r="G94" s="45"/>
      <c r="H94" s="75">
        <f t="shared" si="36"/>
        <v>237.13</v>
      </c>
      <c r="I94" s="58"/>
      <c r="J94" s="45"/>
      <c r="K94" s="45"/>
      <c r="L94" s="45"/>
      <c r="M94" s="45"/>
      <c r="N94" s="191"/>
      <c r="O94" s="86"/>
      <c r="P94" s="49"/>
      <c r="Q94" s="49"/>
      <c r="R94" s="82">
        <f t="shared" si="37"/>
        <v>474.26</v>
      </c>
    </row>
    <row r="95" spans="1:18" x14ac:dyDescent="0.2">
      <c r="A95" s="34" t="s">
        <v>13</v>
      </c>
      <c r="B95" s="45"/>
      <c r="C95" s="45"/>
      <c r="D95" s="45"/>
      <c r="E95" s="45"/>
      <c r="F95" s="45"/>
      <c r="G95" s="45"/>
      <c r="H95" s="75">
        <f t="shared" si="36"/>
        <v>0</v>
      </c>
      <c r="I95" s="58"/>
      <c r="J95" s="45"/>
      <c r="K95" s="45"/>
      <c r="L95" s="45"/>
      <c r="M95" s="45"/>
      <c r="N95" s="71"/>
      <c r="O95" s="70"/>
      <c r="P95" s="48"/>
      <c r="Q95" s="48"/>
      <c r="R95" s="82">
        <f t="shared" si="37"/>
        <v>0</v>
      </c>
    </row>
    <row r="96" spans="1:18" x14ac:dyDescent="0.2">
      <c r="A96" s="34" t="s">
        <v>15</v>
      </c>
      <c r="B96" s="45"/>
      <c r="C96" s="45"/>
      <c r="D96" s="45"/>
      <c r="E96" s="45"/>
      <c r="F96" s="45"/>
      <c r="G96" s="45"/>
      <c r="H96" s="75">
        <f t="shared" si="36"/>
        <v>0</v>
      </c>
      <c r="I96" s="58"/>
      <c r="J96" s="45"/>
      <c r="K96" s="45"/>
      <c r="L96" s="45"/>
      <c r="M96" s="45"/>
      <c r="N96" s="71"/>
      <c r="O96" s="70"/>
      <c r="P96" s="48"/>
      <c r="Q96" s="48"/>
      <c r="R96" s="82">
        <f t="shared" si="37"/>
        <v>0</v>
      </c>
    </row>
    <row r="97" spans="1:18" x14ac:dyDescent="0.2">
      <c r="A97" s="181" t="s">
        <v>112</v>
      </c>
      <c r="B97" s="60"/>
      <c r="C97" s="60"/>
      <c r="D97" s="60"/>
      <c r="E97" s="60"/>
      <c r="F97" s="60">
        <v>6.15</v>
      </c>
      <c r="G97" s="60"/>
      <c r="H97" s="176">
        <f t="shared" si="36"/>
        <v>6.15</v>
      </c>
      <c r="I97" s="61"/>
      <c r="J97" s="60"/>
      <c r="K97" s="60"/>
      <c r="L97" s="60"/>
      <c r="M97" s="60"/>
      <c r="N97" s="189"/>
      <c r="O97" s="177"/>
      <c r="P97" s="178"/>
      <c r="Q97" s="178"/>
      <c r="R97" s="82">
        <f t="shared" si="37"/>
        <v>12.3</v>
      </c>
    </row>
    <row r="98" spans="1:18" ht="22.5" x14ac:dyDescent="0.2">
      <c r="A98" s="182" t="s">
        <v>111</v>
      </c>
      <c r="B98" s="47"/>
      <c r="C98" s="47"/>
      <c r="D98" s="47"/>
      <c r="E98" s="47"/>
      <c r="F98" s="47"/>
      <c r="G98" s="47"/>
      <c r="H98" s="77">
        <f t="shared" si="36"/>
        <v>0</v>
      </c>
      <c r="I98" s="63"/>
      <c r="J98" s="47"/>
      <c r="K98" s="47"/>
      <c r="L98" s="47"/>
      <c r="M98" s="47"/>
      <c r="N98" s="190"/>
      <c r="O98" s="84"/>
      <c r="P98" s="50"/>
      <c r="Q98" s="50"/>
      <c r="R98" s="85">
        <f t="shared" si="37"/>
        <v>0</v>
      </c>
    </row>
    <row r="99" spans="1:18" x14ac:dyDescent="0.2">
      <c r="A99" s="73" t="s">
        <v>9</v>
      </c>
      <c r="B99" s="6">
        <f>SUM(B92:B98)</f>
        <v>51.57</v>
      </c>
      <c r="C99" s="6">
        <f t="shared" ref="C99:G99" si="38">SUM(C92:C98)</f>
        <v>0</v>
      </c>
      <c r="D99" s="6">
        <f t="shared" si="38"/>
        <v>185.56</v>
      </c>
      <c r="E99" s="6">
        <f t="shared" si="38"/>
        <v>0</v>
      </c>
      <c r="F99" s="6">
        <f t="shared" si="38"/>
        <v>6.15</v>
      </c>
      <c r="G99" s="6">
        <f t="shared" si="38"/>
        <v>0</v>
      </c>
      <c r="H99" s="75">
        <f>SUM(H92:H98)</f>
        <v>243.28</v>
      </c>
      <c r="I99" s="6"/>
      <c r="J99" s="6">
        <f>SUM(J92:J98)</f>
        <v>0</v>
      </c>
      <c r="K99" s="6">
        <f t="shared" ref="K99:O99" si="39">SUM(K92:K98)</f>
        <v>0</v>
      </c>
      <c r="L99" s="6">
        <f t="shared" si="39"/>
        <v>0</v>
      </c>
      <c r="M99" s="6">
        <f t="shared" si="39"/>
        <v>0</v>
      </c>
      <c r="N99" s="6">
        <f t="shared" si="39"/>
        <v>0</v>
      </c>
      <c r="O99" s="6">
        <f t="shared" si="39"/>
        <v>0</v>
      </c>
      <c r="P99" s="6">
        <f t="shared" ref="P99:Q99" si="40">SUM(P92:P97)</f>
        <v>0</v>
      </c>
      <c r="Q99" s="6">
        <f t="shared" si="40"/>
        <v>0</v>
      </c>
      <c r="R99" s="79">
        <f>SUM(R92:R98)</f>
        <v>486.56</v>
      </c>
    </row>
    <row r="101" spans="1:18" x14ac:dyDescent="0.2">
      <c r="A101" s="197" t="s">
        <v>130</v>
      </c>
      <c r="B101" s="214" t="s">
        <v>170</v>
      </c>
      <c r="C101" s="214" t="s">
        <v>176</v>
      </c>
      <c r="D101" s="214" t="s">
        <v>177</v>
      </c>
      <c r="E101" s="214" t="s">
        <v>178</v>
      </c>
      <c r="F101" s="214" t="s">
        <v>179</v>
      </c>
      <c r="G101" s="34"/>
      <c r="H101" s="183" t="s">
        <v>110</v>
      </c>
      <c r="I101" s="173" t="s">
        <v>108</v>
      </c>
      <c r="J101" s="214" t="s">
        <v>170</v>
      </c>
      <c r="K101" s="214" t="s">
        <v>176</v>
      </c>
      <c r="L101" s="214" t="s">
        <v>177</v>
      </c>
      <c r="M101" s="214" t="s">
        <v>178</v>
      </c>
      <c r="N101" s="214" t="s">
        <v>179</v>
      </c>
      <c r="O101" s="72"/>
      <c r="P101" s="35"/>
      <c r="Q101" s="35"/>
      <c r="R101" s="183" t="s">
        <v>110</v>
      </c>
    </row>
    <row r="102" spans="1:18" x14ac:dyDescent="0.2">
      <c r="A102" s="34" t="s">
        <v>1</v>
      </c>
      <c r="B102" s="48"/>
      <c r="C102" s="48"/>
      <c r="D102" s="48"/>
      <c r="E102" s="48"/>
      <c r="F102" s="48">
        <v>53.38</v>
      </c>
      <c r="G102" s="48"/>
      <c r="H102" s="75">
        <f t="shared" ref="H102:H108" si="41">SUM(B102:G102)</f>
        <v>53.38</v>
      </c>
      <c r="I102" s="58"/>
      <c r="J102" s="49"/>
      <c r="K102" s="49"/>
      <c r="L102" s="49"/>
      <c r="M102" s="49"/>
      <c r="N102" s="86"/>
      <c r="O102" s="86"/>
      <c r="P102" s="49"/>
      <c r="Q102" s="49"/>
      <c r="R102" s="82">
        <f>SUM(B102:Q102)</f>
        <v>106.76</v>
      </c>
    </row>
    <row r="103" spans="1:18" x14ac:dyDescent="0.2">
      <c r="A103" s="34" t="s">
        <v>2</v>
      </c>
      <c r="B103" s="48"/>
      <c r="C103" s="48"/>
      <c r="D103" s="48"/>
      <c r="E103" s="48"/>
      <c r="F103" s="48">
        <v>5.15</v>
      </c>
      <c r="G103" s="48"/>
      <c r="H103" s="75">
        <f t="shared" si="41"/>
        <v>5.15</v>
      </c>
      <c r="I103" s="58"/>
      <c r="J103" s="49"/>
      <c r="K103" s="49"/>
      <c r="L103" s="49"/>
      <c r="M103" s="49"/>
      <c r="N103" s="86"/>
      <c r="O103" s="86"/>
      <c r="P103" s="49"/>
      <c r="Q103" s="49"/>
      <c r="R103" s="82">
        <f t="shared" ref="R103:R107" si="42">SUM(B103:Q103)</f>
        <v>10.3</v>
      </c>
    </row>
    <row r="104" spans="1:18" x14ac:dyDescent="0.2">
      <c r="A104" s="34" t="s">
        <v>3</v>
      </c>
      <c r="B104" s="48"/>
      <c r="C104" s="48"/>
      <c r="D104" s="48"/>
      <c r="E104" s="48"/>
      <c r="F104" s="48"/>
      <c r="G104" s="48"/>
      <c r="H104" s="75">
        <f t="shared" si="41"/>
        <v>0</v>
      </c>
      <c r="I104" s="58"/>
      <c r="J104" s="49"/>
      <c r="K104" s="49"/>
      <c r="L104" s="49"/>
      <c r="M104" s="49"/>
      <c r="N104" s="86"/>
      <c r="O104" s="86"/>
      <c r="P104" s="49"/>
      <c r="Q104" s="49"/>
      <c r="R104" s="82">
        <f t="shared" si="42"/>
        <v>0</v>
      </c>
    </row>
    <row r="105" spans="1:18" x14ac:dyDescent="0.2">
      <c r="A105" s="34" t="s">
        <v>13</v>
      </c>
      <c r="B105" s="48">
        <v>29.68</v>
      </c>
      <c r="C105" s="48"/>
      <c r="D105" s="48"/>
      <c r="E105" s="48"/>
      <c r="F105" s="48"/>
      <c r="G105" s="48"/>
      <c r="H105" s="75">
        <f t="shared" si="41"/>
        <v>29.68</v>
      </c>
      <c r="I105" s="205"/>
      <c r="J105" s="49"/>
      <c r="K105" s="49"/>
      <c r="L105" s="49"/>
      <c r="M105" s="49"/>
      <c r="N105" s="70"/>
      <c r="O105" s="70"/>
      <c r="P105" s="48"/>
      <c r="Q105" s="48"/>
      <c r="R105" s="82">
        <f t="shared" si="42"/>
        <v>59.36</v>
      </c>
    </row>
    <row r="106" spans="1:18" x14ac:dyDescent="0.2">
      <c r="A106" s="34" t="s">
        <v>15</v>
      </c>
      <c r="B106" s="48"/>
      <c r="C106" s="48"/>
      <c r="D106" s="48"/>
      <c r="E106" s="48"/>
      <c r="F106" s="48"/>
      <c r="G106" s="48"/>
      <c r="H106" s="75">
        <f t="shared" si="41"/>
        <v>0</v>
      </c>
      <c r="I106" s="49"/>
      <c r="J106" s="49"/>
      <c r="K106" s="49"/>
      <c r="L106" s="49"/>
      <c r="M106" s="49"/>
      <c r="N106" s="70"/>
      <c r="O106" s="70"/>
      <c r="P106" s="48"/>
      <c r="Q106" s="48"/>
      <c r="R106" s="82">
        <f t="shared" si="42"/>
        <v>0</v>
      </c>
    </row>
    <row r="107" spans="1:18" x14ac:dyDescent="0.2">
      <c r="A107" s="181" t="s">
        <v>112</v>
      </c>
      <c r="B107" s="178">
        <v>24.24</v>
      </c>
      <c r="C107" s="178"/>
      <c r="D107" s="178"/>
      <c r="E107" s="178"/>
      <c r="F107" s="178"/>
      <c r="G107" s="178"/>
      <c r="H107" s="176">
        <f t="shared" si="41"/>
        <v>24.24</v>
      </c>
      <c r="I107" s="179"/>
      <c r="J107" s="179"/>
      <c r="K107" s="179"/>
      <c r="L107" s="179"/>
      <c r="M107" s="179"/>
      <c r="N107" s="180"/>
      <c r="O107" s="180"/>
      <c r="P107" s="178"/>
      <c r="Q107" s="178"/>
      <c r="R107" s="82">
        <f t="shared" si="42"/>
        <v>48.48</v>
      </c>
    </row>
    <row r="108" spans="1:18" ht="22.5" x14ac:dyDescent="0.2">
      <c r="A108" s="182" t="s">
        <v>111</v>
      </c>
      <c r="B108" s="50"/>
      <c r="C108" s="50"/>
      <c r="D108" s="50"/>
      <c r="E108" s="50"/>
      <c r="F108" s="50"/>
      <c r="G108" s="50"/>
      <c r="H108" s="77">
        <f t="shared" si="41"/>
        <v>0</v>
      </c>
      <c r="I108" s="87"/>
      <c r="J108" s="87"/>
      <c r="K108" s="87"/>
      <c r="L108" s="87"/>
      <c r="M108" s="87"/>
      <c r="N108" s="88"/>
      <c r="O108" s="88"/>
      <c r="P108" s="50"/>
      <c r="Q108" s="50"/>
      <c r="R108" s="85"/>
    </row>
    <row r="109" spans="1:18" x14ac:dyDescent="0.2">
      <c r="A109" s="73" t="s">
        <v>9</v>
      </c>
      <c r="B109" s="6">
        <f>SUM(B102:B108)</f>
        <v>53.92</v>
      </c>
      <c r="C109" s="6">
        <f t="shared" ref="C109:G109" si="43">SUM(C102:C108)</f>
        <v>0</v>
      </c>
      <c r="D109" s="6">
        <f t="shared" si="43"/>
        <v>0</v>
      </c>
      <c r="E109" s="6">
        <f t="shared" si="43"/>
        <v>0</v>
      </c>
      <c r="F109" s="6">
        <f t="shared" si="43"/>
        <v>58.53</v>
      </c>
      <c r="G109" s="6">
        <f t="shared" si="43"/>
        <v>0</v>
      </c>
      <c r="H109" s="75">
        <f>SUM(H102:H108)</f>
        <v>112.45</v>
      </c>
      <c r="I109" s="6">
        <f t="shared" ref="I109:N109" si="44">SUM(I102:I107)</f>
        <v>0</v>
      </c>
      <c r="J109" s="6">
        <f t="shared" si="44"/>
        <v>0</v>
      </c>
      <c r="K109" s="6">
        <f t="shared" si="44"/>
        <v>0</v>
      </c>
      <c r="L109" s="6">
        <f t="shared" si="44"/>
        <v>0</v>
      </c>
      <c r="M109" s="6">
        <f t="shared" si="44"/>
        <v>0</v>
      </c>
      <c r="N109" s="78">
        <f t="shared" si="44"/>
        <v>0</v>
      </c>
      <c r="O109" s="78"/>
      <c r="P109" s="6">
        <f t="shared" ref="P109:R109" si="45">SUM(P102:P107)</f>
        <v>0</v>
      </c>
      <c r="Q109" s="6">
        <f t="shared" si="45"/>
        <v>0</v>
      </c>
      <c r="R109" s="79">
        <f t="shared" si="45"/>
        <v>224.9</v>
      </c>
    </row>
    <row r="111" spans="1:18" ht="39" thickBot="1" x14ac:dyDescent="0.25">
      <c r="B111" s="66" t="s">
        <v>1</v>
      </c>
      <c r="C111" s="66" t="s">
        <v>2</v>
      </c>
      <c r="D111" s="66" t="s">
        <v>3</v>
      </c>
      <c r="E111" s="66" t="s">
        <v>13</v>
      </c>
      <c r="F111" s="66" t="s">
        <v>15</v>
      </c>
      <c r="G111" s="67" t="s">
        <v>11</v>
      </c>
      <c r="H111" s="184" t="s">
        <v>111</v>
      </c>
      <c r="J111" s="67"/>
      <c r="K111" s="67"/>
      <c r="L111" s="67"/>
      <c r="M111" s="67"/>
      <c r="N111" s="91" t="s">
        <v>20</v>
      </c>
      <c r="O111" s="91"/>
    </row>
    <row r="112" spans="1:18" ht="13.5" thickBot="1" x14ac:dyDescent="0.25">
      <c r="A112" s="89" t="s">
        <v>40</v>
      </c>
      <c r="B112" s="185">
        <f>H62+H72+H82+H92+H102</f>
        <v>96.210000000000008</v>
      </c>
      <c r="C112" s="185">
        <f>H63+H73+H83+H93+H103</f>
        <v>10.3</v>
      </c>
      <c r="D112" s="185">
        <f>H64+H74+H84+H94+H104</f>
        <v>269.13</v>
      </c>
      <c r="E112" s="185">
        <f>H65+H75+H85+H95+H105</f>
        <v>29.68</v>
      </c>
      <c r="F112" s="185">
        <f>H66+H76+H86+H96+H106</f>
        <v>0</v>
      </c>
      <c r="G112" s="185">
        <f>H67+H77+H97+H107</f>
        <v>82.81</v>
      </c>
      <c r="H112" s="185">
        <f>H68+H78+H88+H98+H108</f>
        <v>0</v>
      </c>
      <c r="I112" s="185">
        <f>H69+H79+H89+H99+H109</f>
        <v>488.12999999999994</v>
      </c>
      <c r="J112" s="55"/>
      <c r="K112" s="55"/>
      <c r="L112" s="55"/>
      <c r="M112" s="55"/>
      <c r="N112" s="90">
        <f>R69+R79+R89+R99+R109</f>
        <v>821.3</v>
      </c>
      <c r="O112" s="199">
        <f>I112+N112</f>
        <v>1309.4299999999998</v>
      </c>
    </row>
    <row r="113" spans="1:18" ht="13.5" thickTop="1" x14ac:dyDescent="0.2"/>
    <row r="114" spans="1:18" x14ac:dyDescent="0.2">
      <c r="A114" s="40"/>
      <c r="B114" s="51" t="s">
        <v>21</v>
      </c>
      <c r="C114" s="51"/>
      <c r="D114" s="51" t="s">
        <v>22</v>
      </c>
      <c r="E114" s="196">
        <f>O112</f>
        <v>1309.4299999999998</v>
      </c>
      <c r="F114" s="51"/>
      <c r="G114" s="51">
        <f>SUM(C114-E114)</f>
        <v>-1309.4299999999998</v>
      </c>
    </row>
    <row r="119" spans="1:18" ht="43.5" customHeight="1" x14ac:dyDescent="0.2">
      <c r="A119" s="56"/>
      <c r="B119" s="57"/>
      <c r="C119" s="186"/>
      <c r="D119" s="186"/>
      <c r="E119" s="186"/>
      <c r="F119" s="187" t="s">
        <v>262</v>
      </c>
      <c r="G119" s="186"/>
      <c r="H119" s="186"/>
      <c r="I119" s="186"/>
      <c r="J119" s="57"/>
      <c r="K119" s="57"/>
      <c r="L119" s="57"/>
      <c r="M119" s="57"/>
      <c r="N119" s="68"/>
      <c r="O119" s="68"/>
      <c r="P119" s="57"/>
      <c r="Q119" s="57"/>
      <c r="R119" s="69"/>
    </row>
    <row r="120" spans="1:18" x14ac:dyDescent="0.2">
      <c r="A120" s="197" t="s">
        <v>130</v>
      </c>
      <c r="B120" s="173" t="s">
        <v>265</v>
      </c>
      <c r="C120" s="173"/>
      <c r="D120" s="173"/>
      <c r="E120" s="214"/>
      <c r="F120" s="214"/>
      <c r="G120" s="214" t="s">
        <v>186</v>
      </c>
      <c r="H120" s="183" t="s">
        <v>110</v>
      </c>
      <c r="I120" s="173" t="s">
        <v>108</v>
      </c>
      <c r="J120" s="173" t="s">
        <v>265</v>
      </c>
      <c r="K120" s="173"/>
      <c r="L120" s="173"/>
      <c r="M120" s="214"/>
      <c r="N120" s="214"/>
      <c r="O120" s="214" t="s">
        <v>186</v>
      </c>
      <c r="P120" s="35"/>
      <c r="Q120" s="35"/>
      <c r="R120" s="183" t="s">
        <v>110</v>
      </c>
    </row>
    <row r="121" spans="1:18" x14ac:dyDescent="0.2">
      <c r="A121" s="34" t="s">
        <v>1</v>
      </c>
      <c r="B121" s="59"/>
      <c r="C121" s="59"/>
      <c r="D121" s="59"/>
      <c r="E121" s="59"/>
      <c r="F121" s="59"/>
      <c r="G121" s="59"/>
      <c r="H121" s="75">
        <f t="shared" ref="H121:H127" si="46">SUM(B121:G121)</f>
        <v>0</v>
      </c>
      <c r="J121" s="58"/>
      <c r="K121" s="58"/>
      <c r="L121" s="58"/>
      <c r="M121" s="58"/>
      <c r="N121" s="74"/>
      <c r="O121" s="74"/>
      <c r="P121" s="58"/>
      <c r="Q121" s="58"/>
      <c r="R121" s="75">
        <f>SUM(J121:Q121)</f>
        <v>0</v>
      </c>
    </row>
    <row r="122" spans="1:18" x14ac:dyDescent="0.2">
      <c r="A122" s="34" t="s">
        <v>2</v>
      </c>
      <c r="B122" s="59"/>
      <c r="C122" s="59"/>
      <c r="D122" s="60"/>
      <c r="E122" s="60"/>
      <c r="F122" s="60"/>
      <c r="G122" s="60"/>
      <c r="H122" s="75">
        <f t="shared" si="46"/>
        <v>0</v>
      </c>
      <c r="J122" s="61"/>
      <c r="K122" s="61"/>
      <c r="L122" s="61"/>
      <c r="M122" s="61"/>
      <c r="N122" s="29"/>
      <c r="O122" s="29"/>
      <c r="P122" s="61"/>
      <c r="Q122" s="61"/>
      <c r="R122" s="75">
        <f>SUM(J122:Q122)</f>
        <v>0</v>
      </c>
    </row>
    <row r="123" spans="1:18" x14ac:dyDescent="0.2">
      <c r="A123" s="34" t="s">
        <v>3</v>
      </c>
      <c r="B123" s="59"/>
      <c r="C123" s="59"/>
      <c r="D123" s="60"/>
      <c r="E123" s="60"/>
      <c r="F123" s="60"/>
      <c r="G123" s="60"/>
      <c r="H123" s="75">
        <f t="shared" si="46"/>
        <v>0</v>
      </c>
      <c r="J123" s="61"/>
      <c r="K123" s="61"/>
      <c r="L123" s="61"/>
      <c r="M123" s="61"/>
      <c r="N123" s="29"/>
      <c r="O123" s="29"/>
      <c r="P123" s="61"/>
      <c r="Q123" s="61"/>
      <c r="R123" s="75">
        <f>SUM(J123:Q123)</f>
        <v>0</v>
      </c>
    </row>
    <row r="124" spans="1:18" x14ac:dyDescent="0.2">
      <c r="A124" s="34" t="s">
        <v>13</v>
      </c>
      <c r="B124" s="59"/>
      <c r="C124" s="59"/>
      <c r="D124" s="60"/>
      <c r="E124" s="60"/>
      <c r="F124" s="60"/>
      <c r="G124" s="60"/>
      <c r="H124" s="75">
        <f t="shared" si="46"/>
        <v>0</v>
      </c>
      <c r="J124" s="61"/>
      <c r="K124" s="61"/>
      <c r="L124" s="61"/>
      <c r="M124" s="61"/>
      <c r="N124" s="29"/>
      <c r="O124" s="29"/>
      <c r="P124" s="61"/>
      <c r="Q124" s="61"/>
      <c r="R124" s="75">
        <f t="shared" ref="R124:R127" si="47">SUM(J124:Q124)</f>
        <v>0</v>
      </c>
    </row>
    <row r="125" spans="1:18" x14ac:dyDescent="0.2">
      <c r="A125" s="34" t="s">
        <v>15</v>
      </c>
      <c r="B125" s="59"/>
      <c r="C125" s="59"/>
      <c r="D125" s="60"/>
      <c r="E125" s="60"/>
      <c r="F125" s="60"/>
      <c r="G125" s="60"/>
      <c r="H125" s="75">
        <f t="shared" si="46"/>
        <v>0</v>
      </c>
      <c r="J125" s="61"/>
      <c r="K125" s="61"/>
      <c r="L125" s="61"/>
      <c r="M125" s="61"/>
      <c r="N125" s="29"/>
      <c r="O125" s="29"/>
      <c r="P125" s="61"/>
      <c r="Q125" s="61"/>
      <c r="R125" s="75">
        <f t="shared" si="47"/>
        <v>0</v>
      </c>
    </row>
    <row r="126" spans="1:18" x14ac:dyDescent="0.2">
      <c r="A126" s="181" t="s">
        <v>112</v>
      </c>
      <c r="B126" s="175"/>
      <c r="C126" s="175"/>
      <c r="D126" s="60"/>
      <c r="E126" s="60"/>
      <c r="F126" s="60"/>
      <c r="G126" s="60"/>
      <c r="H126" s="176">
        <f t="shared" si="46"/>
        <v>0</v>
      </c>
      <c r="I126" s="53"/>
      <c r="J126" s="61"/>
      <c r="K126" s="61"/>
      <c r="L126" s="61"/>
      <c r="M126" s="61"/>
      <c r="N126" s="29"/>
      <c r="O126" s="29"/>
      <c r="P126" s="61"/>
      <c r="Q126" s="61"/>
      <c r="R126" s="75">
        <f t="shared" si="47"/>
        <v>0</v>
      </c>
    </row>
    <row r="127" spans="1:18" ht="22.5" x14ac:dyDescent="0.2">
      <c r="A127" s="182" t="s">
        <v>111</v>
      </c>
      <c r="B127" s="62"/>
      <c r="C127" s="62"/>
      <c r="D127" s="47"/>
      <c r="E127" s="47"/>
      <c r="F127" s="47"/>
      <c r="G127" s="47"/>
      <c r="H127" s="77">
        <f t="shared" si="46"/>
        <v>0</v>
      </c>
      <c r="I127" s="174"/>
      <c r="J127" s="63"/>
      <c r="K127" s="63"/>
      <c r="L127" s="63"/>
      <c r="M127" s="63"/>
      <c r="N127" s="76"/>
      <c r="O127" s="76"/>
      <c r="P127" s="63"/>
      <c r="Q127" s="63"/>
      <c r="R127" s="77">
        <f t="shared" si="47"/>
        <v>0</v>
      </c>
    </row>
    <row r="128" spans="1:18" x14ac:dyDescent="0.2">
      <c r="A128" s="73" t="s">
        <v>9</v>
      </c>
      <c r="B128" s="164">
        <f>SUM(B121:B127)</f>
        <v>0</v>
      </c>
      <c r="C128" s="164">
        <f t="shared" ref="C128:G128" si="48">SUM(C121:C127)</f>
        <v>0</v>
      </c>
      <c r="D128" s="164">
        <f t="shared" si="48"/>
        <v>0</v>
      </c>
      <c r="E128" s="164">
        <f t="shared" si="48"/>
        <v>0</v>
      </c>
      <c r="F128" s="164">
        <f t="shared" si="48"/>
        <v>0</v>
      </c>
      <c r="G128" s="164">
        <f t="shared" si="48"/>
        <v>0</v>
      </c>
      <c r="H128" s="75">
        <f>SUM(H121:H127)</f>
        <v>0</v>
      </c>
      <c r="I128" s="6"/>
      <c r="J128" s="6">
        <f>SUM(J121:J127)</f>
        <v>0</v>
      </c>
      <c r="K128" s="6">
        <f t="shared" ref="K128:O128" si="49">SUM(K121:K127)</f>
        <v>0</v>
      </c>
      <c r="L128" s="6">
        <f t="shared" si="49"/>
        <v>0</v>
      </c>
      <c r="M128" s="6">
        <f t="shared" si="49"/>
        <v>0</v>
      </c>
      <c r="N128" s="6">
        <f t="shared" si="49"/>
        <v>0</v>
      </c>
      <c r="O128" s="6">
        <f t="shared" si="49"/>
        <v>0</v>
      </c>
      <c r="P128" s="6"/>
      <c r="Q128" s="6"/>
      <c r="R128" s="79">
        <f>SUM(R121:R126)</f>
        <v>0</v>
      </c>
    </row>
    <row r="130" spans="1:18" x14ac:dyDescent="0.2">
      <c r="A130" s="197" t="s">
        <v>130</v>
      </c>
      <c r="B130" s="214" t="s">
        <v>187</v>
      </c>
      <c r="C130" s="214" t="s">
        <v>206</v>
      </c>
      <c r="D130" s="214" t="s">
        <v>207</v>
      </c>
      <c r="E130" s="214" t="s">
        <v>208</v>
      </c>
      <c r="F130" s="214" t="s">
        <v>209</v>
      </c>
      <c r="G130" s="214" t="s">
        <v>210</v>
      </c>
      <c r="H130" s="183" t="s">
        <v>110</v>
      </c>
      <c r="I130" s="173" t="s">
        <v>108</v>
      </c>
      <c r="J130" s="214" t="s">
        <v>187</v>
      </c>
      <c r="K130" s="214" t="s">
        <v>206</v>
      </c>
      <c r="L130" s="214" t="s">
        <v>207</v>
      </c>
      <c r="M130" s="214" t="s">
        <v>208</v>
      </c>
      <c r="N130" s="214" t="s">
        <v>209</v>
      </c>
      <c r="O130" s="214" t="s">
        <v>210</v>
      </c>
      <c r="P130" s="35"/>
      <c r="Q130" s="35"/>
      <c r="R130" s="183" t="s">
        <v>110</v>
      </c>
    </row>
    <row r="131" spans="1:18" x14ac:dyDescent="0.2">
      <c r="A131" s="34" t="s">
        <v>1</v>
      </c>
      <c r="B131" s="45"/>
      <c r="C131" s="45"/>
      <c r="D131" s="45"/>
      <c r="E131" s="45"/>
      <c r="F131" s="45"/>
      <c r="G131" s="45"/>
      <c r="H131" s="75">
        <f t="shared" ref="H131:H137" si="50">SUM(B131:G131)</f>
        <v>0</v>
      </c>
      <c r="I131" s="45"/>
      <c r="J131" s="45"/>
      <c r="K131" s="45"/>
      <c r="L131" s="45"/>
      <c r="M131" s="45"/>
      <c r="N131" s="81"/>
      <c r="O131" s="81"/>
      <c r="P131" s="45"/>
      <c r="Q131" s="45"/>
      <c r="R131" s="82">
        <f>SUM(J131:Q131)</f>
        <v>0</v>
      </c>
    </row>
    <row r="132" spans="1:18" x14ac:dyDescent="0.2">
      <c r="A132" s="34" t="s">
        <v>2</v>
      </c>
      <c r="B132" s="45"/>
      <c r="C132" s="45"/>
      <c r="D132" s="45"/>
      <c r="E132" s="45"/>
      <c r="F132" s="45"/>
      <c r="G132" s="45"/>
      <c r="H132" s="75">
        <f t="shared" si="50"/>
        <v>0</v>
      </c>
      <c r="I132" s="45"/>
      <c r="J132" s="45"/>
      <c r="K132" s="45"/>
      <c r="L132" s="45"/>
      <c r="M132" s="45"/>
      <c r="N132" s="81"/>
      <c r="O132" s="81"/>
      <c r="P132" s="46"/>
      <c r="Q132" s="46"/>
      <c r="R132" s="82">
        <f t="shared" ref="R132:R134" si="51">SUM(B132:Q132)</f>
        <v>0</v>
      </c>
    </row>
    <row r="133" spans="1:18" x14ac:dyDescent="0.2">
      <c r="A133" s="34" t="s">
        <v>3</v>
      </c>
      <c r="B133" s="45"/>
      <c r="C133" s="45"/>
      <c r="D133" s="45"/>
      <c r="E133" s="45"/>
      <c r="F133" s="45"/>
      <c r="G133" s="45"/>
      <c r="H133" s="75">
        <f t="shared" si="50"/>
        <v>0</v>
      </c>
      <c r="I133" s="45"/>
      <c r="J133" s="45"/>
      <c r="K133" s="45"/>
      <c r="L133" s="45"/>
      <c r="M133" s="45"/>
      <c r="N133" s="83"/>
      <c r="O133" s="83"/>
      <c r="P133" s="46"/>
      <c r="Q133" s="46"/>
      <c r="R133" s="82">
        <f t="shared" si="51"/>
        <v>0</v>
      </c>
    </row>
    <row r="134" spans="1:18" x14ac:dyDescent="0.2">
      <c r="A134" s="34" t="s">
        <v>13</v>
      </c>
      <c r="B134" s="45"/>
      <c r="C134" s="45"/>
      <c r="D134" s="45"/>
      <c r="E134" s="45"/>
      <c r="F134" s="45"/>
      <c r="G134" s="45"/>
      <c r="H134" s="75">
        <f t="shared" si="50"/>
        <v>0</v>
      </c>
      <c r="I134" s="45"/>
      <c r="J134" s="45"/>
      <c r="K134" s="45"/>
      <c r="L134" s="45"/>
      <c r="M134" s="45"/>
      <c r="N134" s="81"/>
      <c r="O134" s="81"/>
      <c r="P134" s="45"/>
      <c r="Q134" s="45"/>
      <c r="R134" s="82">
        <f t="shared" si="51"/>
        <v>0</v>
      </c>
    </row>
    <row r="135" spans="1:18" x14ac:dyDescent="0.2">
      <c r="A135" s="34" t="s">
        <v>15</v>
      </c>
      <c r="B135" s="45"/>
      <c r="C135" s="45"/>
      <c r="D135" s="45"/>
      <c r="E135" s="45"/>
      <c r="F135" s="45"/>
      <c r="G135" s="45"/>
      <c r="H135" s="75">
        <f t="shared" si="50"/>
        <v>0</v>
      </c>
      <c r="I135" s="45"/>
      <c r="J135" s="45"/>
      <c r="K135" s="45"/>
      <c r="L135" s="45"/>
      <c r="M135" s="45"/>
      <c r="N135" s="81"/>
      <c r="O135" s="81"/>
      <c r="P135" s="45"/>
      <c r="Q135" s="45"/>
      <c r="R135" s="82">
        <f>SUM(B135:Q135)</f>
        <v>0</v>
      </c>
    </row>
    <row r="136" spans="1:18" x14ac:dyDescent="0.2">
      <c r="A136" s="181" t="s">
        <v>112</v>
      </c>
      <c r="B136" s="60">
        <v>52.42</v>
      </c>
      <c r="C136" s="60"/>
      <c r="D136" s="60"/>
      <c r="E136" s="60"/>
      <c r="F136" s="60"/>
      <c r="G136" s="60"/>
      <c r="H136" s="75">
        <f t="shared" si="50"/>
        <v>52.42</v>
      </c>
      <c r="I136" s="60"/>
      <c r="J136" s="60"/>
      <c r="K136" s="60"/>
      <c r="L136" s="60"/>
      <c r="M136" s="60"/>
      <c r="N136" s="177"/>
      <c r="O136" s="177"/>
      <c r="P136" s="60"/>
      <c r="Q136" s="60"/>
      <c r="R136" s="82">
        <f t="shared" ref="R136" si="52">SUM(B136:Q136)</f>
        <v>104.84</v>
      </c>
    </row>
    <row r="137" spans="1:18" ht="22.5" x14ac:dyDescent="0.2">
      <c r="A137" s="182" t="s">
        <v>111</v>
      </c>
      <c r="B137" s="47"/>
      <c r="C137" s="47"/>
      <c r="D137" s="47"/>
      <c r="E137" s="47"/>
      <c r="F137" s="47"/>
      <c r="G137" s="47"/>
      <c r="H137" s="77">
        <f t="shared" si="50"/>
        <v>0</v>
      </c>
      <c r="I137" s="47"/>
      <c r="J137" s="47"/>
      <c r="K137" s="47"/>
      <c r="L137" s="47"/>
      <c r="M137" s="47"/>
      <c r="N137" s="84"/>
      <c r="O137" s="84"/>
      <c r="P137" s="47"/>
      <c r="Q137" s="47"/>
      <c r="R137" s="85"/>
    </row>
    <row r="138" spans="1:18" x14ac:dyDescent="0.2">
      <c r="A138" s="73" t="s">
        <v>9</v>
      </c>
      <c r="B138" s="6">
        <f>SUM(B131:B137)</f>
        <v>52.42</v>
      </c>
      <c r="C138" s="6">
        <f t="shared" ref="C138:G138" si="53">SUM(C131:C137)</f>
        <v>0</v>
      </c>
      <c r="D138" s="6">
        <f t="shared" si="53"/>
        <v>0</v>
      </c>
      <c r="E138" s="6">
        <f t="shared" si="53"/>
        <v>0</v>
      </c>
      <c r="F138" s="6">
        <f t="shared" si="53"/>
        <v>0</v>
      </c>
      <c r="G138" s="6">
        <f t="shared" si="53"/>
        <v>0</v>
      </c>
      <c r="H138" s="75">
        <f>SUM(H131:H137)</f>
        <v>52.42</v>
      </c>
      <c r="I138" s="6"/>
      <c r="J138" s="6">
        <f>SUM(J131:J137)</f>
        <v>0</v>
      </c>
      <c r="K138" s="6">
        <f t="shared" ref="K138:O138" si="54">SUM(K131:K137)</f>
        <v>0</v>
      </c>
      <c r="L138" s="6">
        <f t="shared" si="54"/>
        <v>0</v>
      </c>
      <c r="M138" s="6">
        <f t="shared" si="54"/>
        <v>0</v>
      </c>
      <c r="N138" s="6">
        <f t="shared" si="54"/>
        <v>0</v>
      </c>
      <c r="O138" s="6">
        <f t="shared" si="54"/>
        <v>0</v>
      </c>
      <c r="P138" s="6">
        <f t="shared" ref="P138:Q138" si="55">SUM(P131:P136)</f>
        <v>0</v>
      </c>
      <c r="Q138" s="6">
        <f t="shared" si="55"/>
        <v>0</v>
      </c>
      <c r="R138" s="73">
        <f>SUM(R131:R136)</f>
        <v>104.84</v>
      </c>
    </row>
    <row r="140" spans="1:18" x14ac:dyDescent="0.2">
      <c r="A140" s="197" t="s">
        <v>130</v>
      </c>
      <c r="B140" s="214" t="s">
        <v>188</v>
      </c>
      <c r="C140" s="214" t="s">
        <v>201</v>
      </c>
      <c r="D140" s="214" t="s">
        <v>202</v>
      </c>
      <c r="E140" s="214" t="s">
        <v>203</v>
      </c>
      <c r="F140" s="214" t="s">
        <v>204</v>
      </c>
      <c r="G140" s="214" t="s">
        <v>205</v>
      </c>
      <c r="H140" s="183" t="s">
        <v>110</v>
      </c>
      <c r="I140" s="173" t="s">
        <v>108</v>
      </c>
      <c r="J140" s="214" t="s">
        <v>188</v>
      </c>
      <c r="K140" s="214" t="s">
        <v>201</v>
      </c>
      <c r="L140" s="214" t="s">
        <v>202</v>
      </c>
      <c r="M140" s="214" t="s">
        <v>203</v>
      </c>
      <c r="N140" s="214" t="s">
        <v>204</v>
      </c>
      <c r="O140" s="214" t="s">
        <v>205</v>
      </c>
      <c r="P140" s="35"/>
      <c r="Q140" s="35"/>
      <c r="R140" s="183" t="s">
        <v>110</v>
      </c>
    </row>
    <row r="141" spans="1:18" x14ac:dyDescent="0.2">
      <c r="A141" s="34" t="s">
        <v>1</v>
      </c>
      <c r="B141" s="45"/>
      <c r="C141" s="188"/>
      <c r="D141" s="188"/>
      <c r="E141" s="188"/>
      <c r="F141" s="188"/>
      <c r="G141" s="188">
        <v>42.83</v>
      </c>
      <c r="H141" s="75">
        <f t="shared" ref="H141:H147" si="56">SUM(B141:G141)</f>
        <v>42.83</v>
      </c>
      <c r="I141" s="58"/>
      <c r="J141" s="188"/>
      <c r="K141" s="188"/>
      <c r="L141" s="188"/>
      <c r="M141" s="188"/>
      <c r="N141" s="188"/>
      <c r="O141" s="188">
        <v>1</v>
      </c>
      <c r="P141" s="188"/>
      <c r="Q141" s="191"/>
      <c r="R141" s="82">
        <f t="shared" ref="R141:R147" si="57">SUM(J141:Q141)</f>
        <v>1</v>
      </c>
    </row>
    <row r="142" spans="1:18" x14ac:dyDescent="0.2">
      <c r="A142" s="34" t="s">
        <v>2</v>
      </c>
      <c r="B142" s="45"/>
      <c r="C142" s="188"/>
      <c r="D142" s="188"/>
      <c r="E142" s="188"/>
      <c r="F142" s="188"/>
      <c r="G142" s="188"/>
      <c r="H142" s="75">
        <f t="shared" si="56"/>
        <v>0</v>
      </c>
      <c r="I142" s="58"/>
      <c r="J142" s="188"/>
      <c r="K142" s="188"/>
      <c r="L142" s="188"/>
      <c r="M142" s="188"/>
      <c r="N142" s="188"/>
      <c r="O142" s="188">
        <v>1</v>
      </c>
      <c r="P142" s="192"/>
      <c r="Q142" s="191"/>
      <c r="R142" s="82">
        <f t="shared" si="57"/>
        <v>1</v>
      </c>
    </row>
    <row r="143" spans="1:18" x14ac:dyDescent="0.2">
      <c r="A143" s="34" t="s">
        <v>3</v>
      </c>
      <c r="B143" s="45"/>
      <c r="C143" s="188"/>
      <c r="D143" s="188"/>
      <c r="E143" s="188"/>
      <c r="F143" s="188">
        <v>32</v>
      </c>
      <c r="G143" s="188"/>
      <c r="H143" s="75">
        <f t="shared" si="56"/>
        <v>32</v>
      </c>
      <c r="I143" s="58"/>
      <c r="J143" s="188"/>
      <c r="K143" s="188"/>
      <c r="L143" s="188"/>
      <c r="M143" s="188"/>
      <c r="N143" s="192"/>
      <c r="O143" s="192">
        <v>1</v>
      </c>
      <c r="P143" s="192"/>
      <c r="Q143" s="191"/>
      <c r="R143" s="82">
        <f t="shared" si="57"/>
        <v>1</v>
      </c>
    </row>
    <row r="144" spans="1:18" x14ac:dyDescent="0.2">
      <c r="A144" s="34" t="s">
        <v>13</v>
      </c>
      <c r="B144" s="45"/>
      <c r="C144" s="188"/>
      <c r="D144" s="188"/>
      <c r="E144" s="188"/>
      <c r="F144" s="188"/>
      <c r="G144" s="188"/>
      <c r="H144" s="75">
        <f t="shared" si="56"/>
        <v>0</v>
      </c>
      <c r="I144" s="58"/>
      <c r="J144" s="188"/>
      <c r="K144" s="188"/>
      <c r="L144" s="188"/>
      <c r="M144" s="188"/>
      <c r="N144" s="188"/>
      <c r="O144" s="188">
        <v>1</v>
      </c>
      <c r="P144" s="188"/>
      <c r="Q144" s="71"/>
      <c r="R144" s="82">
        <f t="shared" si="57"/>
        <v>1</v>
      </c>
    </row>
    <row r="145" spans="1:18" x14ac:dyDescent="0.2">
      <c r="A145" s="34" t="s">
        <v>15</v>
      </c>
      <c r="B145" s="45"/>
      <c r="C145" s="188"/>
      <c r="D145" s="188"/>
      <c r="E145" s="188"/>
      <c r="F145" s="188"/>
      <c r="G145" s="188"/>
      <c r="H145" s="75">
        <f t="shared" si="56"/>
        <v>0</v>
      </c>
      <c r="I145" s="58"/>
      <c r="J145" s="188"/>
      <c r="K145" s="188"/>
      <c r="L145" s="188"/>
      <c r="M145" s="188"/>
      <c r="N145" s="188"/>
      <c r="O145" s="188">
        <v>1</v>
      </c>
      <c r="P145" s="188"/>
      <c r="Q145" s="71"/>
      <c r="R145" s="82">
        <f t="shared" si="57"/>
        <v>1</v>
      </c>
    </row>
    <row r="146" spans="1:18" x14ac:dyDescent="0.2">
      <c r="A146" s="181" t="s">
        <v>112</v>
      </c>
      <c r="B146" s="60"/>
      <c r="C146" s="189"/>
      <c r="D146" s="189"/>
      <c r="E146" s="189"/>
      <c r="F146" s="189"/>
      <c r="G146" s="189"/>
      <c r="H146" s="176">
        <f t="shared" si="56"/>
        <v>0</v>
      </c>
      <c r="I146" s="61"/>
      <c r="J146" s="189"/>
      <c r="K146" s="189"/>
      <c r="L146" s="189"/>
      <c r="M146" s="189"/>
      <c r="N146" s="189"/>
      <c r="O146" s="189"/>
      <c r="P146" s="189"/>
      <c r="Q146" s="193"/>
      <c r="R146" s="82">
        <f t="shared" si="57"/>
        <v>0</v>
      </c>
    </row>
    <row r="147" spans="1:18" ht="22.5" x14ac:dyDescent="0.2">
      <c r="A147" s="182" t="s">
        <v>111</v>
      </c>
      <c r="B147" s="47"/>
      <c r="C147" s="190"/>
      <c r="D147" s="190"/>
      <c r="E147" s="190"/>
      <c r="F147" s="190"/>
      <c r="G147" s="190"/>
      <c r="H147" s="77">
        <f t="shared" si="56"/>
        <v>0</v>
      </c>
      <c r="I147" s="63"/>
      <c r="J147" s="190"/>
      <c r="K147" s="190"/>
      <c r="L147" s="190"/>
      <c r="M147" s="190"/>
      <c r="N147" s="190"/>
      <c r="O147" s="190"/>
      <c r="P147" s="190"/>
      <c r="Q147" s="194"/>
      <c r="R147" s="85">
        <f t="shared" si="57"/>
        <v>0</v>
      </c>
    </row>
    <row r="148" spans="1:18" x14ac:dyDescent="0.2">
      <c r="A148" s="73" t="s">
        <v>9</v>
      </c>
      <c r="B148" s="78">
        <f t="shared" ref="B148:H148" si="58">SUM(B141:B147)</f>
        <v>0</v>
      </c>
      <c r="C148" s="78">
        <f t="shared" si="58"/>
        <v>0</v>
      </c>
      <c r="D148" s="78">
        <f t="shared" si="58"/>
        <v>0</v>
      </c>
      <c r="E148" s="78">
        <f t="shared" si="58"/>
        <v>0</v>
      </c>
      <c r="F148" s="78">
        <f t="shared" si="58"/>
        <v>32</v>
      </c>
      <c r="G148" s="78">
        <f t="shared" si="58"/>
        <v>42.83</v>
      </c>
      <c r="H148" s="75">
        <f t="shared" si="58"/>
        <v>74.83</v>
      </c>
      <c r="I148" s="6"/>
      <c r="J148" s="78">
        <f t="shared" ref="J148:O148" si="59">SUM(J141:J147)</f>
        <v>0</v>
      </c>
      <c r="K148" s="78">
        <f t="shared" si="59"/>
        <v>0</v>
      </c>
      <c r="L148" s="78">
        <f t="shared" si="59"/>
        <v>0</v>
      </c>
      <c r="M148" s="78">
        <f t="shared" si="59"/>
        <v>0</v>
      </c>
      <c r="N148" s="78">
        <f t="shared" si="59"/>
        <v>0</v>
      </c>
      <c r="O148" s="78">
        <f t="shared" si="59"/>
        <v>5</v>
      </c>
      <c r="P148" s="78">
        <f t="shared" ref="P148:R148" si="60">SUM(P141:P146)</f>
        <v>0</v>
      </c>
      <c r="Q148" s="78">
        <f t="shared" si="60"/>
        <v>0</v>
      </c>
      <c r="R148" s="79">
        <f t="shared" si="60"/>
        <v>5</v>
      </c>
    </row>
    <row r="150" spans="1:18" x14ac:dyDescent="0.2">
      <c r="A150" s="197" t="s">
        <v>130</v>
      </c>
      <c r="B150" s="214" t="s">
        <v>189</v>
      </c>
      <c r="C150" s="214" t="s">
        <v>196</v>
      </c>
      <c r="D150" s="214" t="s">
        <v>197</v>
      </c>
      <c r="E150" s="214" t="s">
        <v>198</v>
      </c>
      <c r="F150" s="214" t="s">
        <v>199</v>
      </c>
      <c r="G150" s="214" t="s">
        <v>200</v>
      </c>
      <c r="H150" s="183" t="s">
        <v>110</v>
      </c>
      <c r="I150" s="173" t="s">
        <v>108</v>
      </c>
      <c r="J150" s="214" t="s">
        <v>189</v>
      </c>
      <c r="K150" s="214" t="s">
        <v>196</v>
      </c>
      <c r="L150" s="214" t="s">
        <v>197</v>
      </c>
      <c r="M150" s="214" t="s">
        <v>198</v>
      </c>
      <c r="N150" s="214" t="s">
        <v>199</v>
      </c>
      <c r="O150" s="214" t="s">
        <v>200</v>
      </c>
      <c r="P150" s="35"/>
      <c r="Q150" s="35"/>
      <c r="R150" s="183" t="s">
        <v>110</v>
      </c>
    </row>
    <row r="151" spans="1:18" x14ac:dyDescent="0.2">
      <c r="A151" s="34" t="s">
        <v>1</v>
      </c>
      <c r="B151" s="45"/>
      <c r="C151" s="45"/>
      <c r="D151" s="45">
        <v>53.38</v>
      </c>
      <c r="E151" s="45"/>
      <c r="F151" s="45"/>
      <c r="G151" s="45"/>
      <c r="H151" s="75">
        <f t="shared" ref="H151:H157" si="61">SUM(B151:G151)</f>
        <v>53.38</v>
      </c>
      <c r="I151" s="58"/>
      <c r="J151" s="45"/>
      <c r="K151" s="45"/>
      <c r="L151" s="45"/>
      <c r="M151" s="45"/>
      <c r="N151" s="191"/>
      <c r="O151" s="86"/>
      <c r="P151" s="49"/>
      <c r="Q151" s="49"/>
      <c r="R151" s="82">
        <f>SUM(B151:Q151)</f>
        <v>106.76</v>
      </c>
    </row>
    <row r="152" spans="1:18" x14ac:dyDescent="0.2">
      <c r="A152" s="34" t="s">
        <v>2</v>
      </c>
      <c r="B152" s="45"/>
      <c r="C152" s="45"/>
      <c r="D152" s="45"/>
      <c r="E152" s="45"/>
      <c r="F152" s="45"/>
      <c r="G152" s="45"/>
      <c r="H152" s="75">
        <f t="shared" si="61"/>
        <v>0</v>
      </c>
      <c r="I152" s="58"/>
      <c r="J152" s="45"/>
      <c r="K152" s="45"/>
      <c r="L152" s="45"/>
      <c r="M152" s="45"/>
      <c r="N152" s="191"/>
      <c r="O152" s="86"/>
      <c r="P152" s="49"/>
      <c r="Q152" s="49"/>
      <c r="R152" s="82">
        <f t="shared" ref="R152:R157" si="62">SUM(B152:Q152)</f>
        <v>0</v>
      </c>
    </row>
    <row r="153" spans="1:18" x14ac:dyDescent="0.2">
      <c r="A153" s="34" t="s">
        <v>3</v>
      </c>
      <c r="B153" s="45">
        <v>51.57</v>
      </c>
      <c r="C153" s="45"/>
      <c r="D153" s="45">
        <f>60.22+41.4</f>
        <v>101.62</v>
      </c>
      <c r="E153" s="45"/>
      <c r="F153" s="45"/>
      <c r="G153" s="45"/>
      <c r="H153" s="75">
        <f t="shared" si="61"/>
        <v>153.19</v>
      </c>
      <c r="I153" s="58"/>
      <c r="J153" s="45"/>
      <c r="K153" s="45"/>
      <c r="L153" s="45"/>
      <c r="M153" s="45"/>
      <c r="N153" s="191"/>
      <c r="O153" s="86"/>
      <c r="P153" s="49"/>
      <c r="Q153" s="49"/>
      <c r="R153" s="82">
        <f t="shared" si="62"/>
        <v>306.38</v>
      </c>
    </row>
    <row r="154" spans="1:18" x14ac:dyDescent="0.2">
      <c r="A154" s="34" t="s">
        <v>13</v>
      </c>
      <c r="B154" s="45"/>
      <c r="C154" s="45"/>
      <c r="D154" s="45"/>
      <c r="E154" s="45"/>
      <c r="F154" s="45"/>
      <c r="G154" s="45"/>
      <c r="H154" s="75">
        <f t="shared" si="61"/>
        <v>0</v>
      </c>
      <c r="I154" s="58"/>
      <c r="J154" s="45"/>
      <c r="K154" s="45"/>
      <c r="L154" s="45"/>
      <c r="M154" s="45"/>
      <c r="N154" s="71"/>
      <c r="O154" s="70"/>
      <c r="P154" s="48"/>
      <c r="Q154" s="48"/>
      <c r="R154" s="82">
        <f t="shared" si="62"/>
        <v>0</v>
      </c>
    </row>
    <row r="155" spans="1:18" x14ac:dyDescent="0.2">
      <c r="A155" s="34" t="s">
        <v>15</v>
      </c>
      <c r="B155" s="45"/>
      <c r="C155" s="45"/>
      <c r="D155" s="45"/>
      <c r="E155" s="45"/>
      <c r="F155" s="45"/>
      <c r="G155" s="45"/>
      <c r="H155" s="75">
        <f t="shared" si="61"/>
        <v>0</v>
      </c>
      <c r="I155" s="58"/>
      <c r="J155" s="45"/>
      <c r="K155" s="45"/>
      <c r="L155" s="45"/>
      <c r="M155" s="45"/>
      <c r="N155" s="71"/>
      <c r="O155" s="70"/>
      <c r="P155" s="48"/>
      <c r="Q155" s="48"/>
      <c r="R155" s="82">
        <f t="shared" si="62"/>
        <v>0</v>
      </c>
    </row>
    <row r="156" spans="1:18" x14ac:dyDescent="0.2">
      <c r="A156" s="181" t="s">
        <v>112</v>
      </c>
      <c r="B156" s="60"/>
      <c r="C156" s="60"/>
      <c r="D156" s="60"/>
      <c r="E156" s="60"/>
      <c r="F156" s="60"/>
      <c r="G156" s="60"/>
      <c r="H156" s="176">
        <f t="shared" si="61"/>
        <v>0</v>
      </c>
      <c r="I156" s="61"/>
      <c r="J156" s="60"/>
      <c r="K156" s="60"/>
      <c r="L156" s="60"/>
      <c r="M156" s="60"/>
      <c r="N156" s="189"/>
      <c r="O156" s="177"/>
      <c r="P156" s="178"/>
      <c r="Q156" s="178"/>
      <c r="R156" s="82">
        <f t="shared" si="62"/>
        <v>0</v>
      </c>
    </row>
    <row r="157" spans="1:18" ht="22.5" x14ac:dyDescent="0.2">
      <c r="A157" s="182" t="s">
        <v>111</v>
      </c>
      <c r="B157" s="47"/>
      <c r="C157" s="47"/>
      <c r="D157" s="47"/>
      <c r="E157" s="47"/>
      <c r="F157" s="47"/>
      <c r="G157" s="47"/>
      <c r="H157" s="77">
        <f t="shared" si="61"/>
        <v>0</v>
      </c>
      <c r="I157" s="63"/>
      <c r="J157" s="47"/>
      <c r="K157" s="47"/>
      <c r="L157" s="47"/>
      <c r="M157" s="47"/>
      <c r="N157" s="190"/>
      <c r="O157" s="84"/>
      <c r="P157" s="50"/>
      <c r="Q157" s="50"/>
      <c r="R157" s="85">
        <f t="shared" si="62"/>
        <v>0</v>
      </c>
    </row>
    <row r="158" spans="1:18" x14ac:dyDescent="0.2">
      <c r="A158" s="73" t="s">
        <v>9</v>
      </c>
      <c r="B158" s="6">
        <f>SUM(B151:B157)</f>
        <v>51.57</v>
      </c>
      <c r="C158" s="6">
        <f t="shared" ref="C158:G158" si="63">SUM(C151:C157)</f>
        <v>0</v>
      </c>
      <c r="D158" s="6">
        <f t="shared" si="63"/>
        <v>155</v>
      </c>
      <c r="E158" s="6">
        <f t="shared" si="63"/>
        <v>0</v>
      </c>
      <c r="F158" s="6">
        <f t="shared" si="63"/>
        <v>0</v>
      </c>
      <c r="G158" s="6">
        <f t="shared" si="63"/>
        <v>0</v>
      </c>
      <c r="H158" s="75">
        <f>SUM(H151:H157)</f>
        <v>206.57</v>
      </c>
      <c r="I158" s="6"/>
      <c r="J158" s="6">
        <f>SUM(J151:J157)</f>
        <v>0</v>
      </c>
      <c r="K158" s="6">
        <f t="shared" ref="K158:O158" si="64">SUM(K151:K157)</f>
        <v>0</v>
      </c>
      <c r="L158" s="6">
        <f t="shared" si="64"/>
        <v>0</v>
      </c>
      <c r="M158" s="6">
        <f t="shared" si="64"/>
        <v>0</v>
      </c>
      <c r="N158" s="6">
        <f t="shared" si="64"/>
        <v>0</v>
      </c>
      <c r="O158" s="6">
        <f t="shared" si="64"/>
        <v>0</v>
      </c>
      <c r="P158" s="6">
        <f t="shared" ref="P158:Q158" si="65">SUM(P151:P156)</f>
        <v>0</v>
      </c>
      <c r="Q158" s="6">
        <f t="shared" si="65"/>
        <v>0</v>
      </c>
      <c r="R158" s="79">
        <f>SUM(R151:R157)</f>
        <v>413.14</v>
      </c>
    </row>
    <row r="160" spans="1:18" x14ac:dyDescent="0.2">
      <c r="A160" s="197" t="s">
        <v>130</v>
      </c>
      <c r="B160" s="214" t="s">
        <v>190</v>
      </c>
      <c r="C160" s="214" t="s">
        <v>191</v>
      </c>
      <c r="D160" s="214" t="s">
        <v>192</v>
      </c>
      <c r="E160" s="214" t="s">
        <v>193</v>
      </c>
      <c r="F160" s="214" t="s">
        <v>194</v>
      </c>
      <c r="G160" s="214" t="s">
        <v>195</v>
      </c>
      <c r="H160" s="183" t="s">
        <v>110</v>
      </c>
      <c r="I160" s="173" t="s">
        <v>108</v>
      </c>
      <c r="J160" s="214" t="s">
        <v>190</v>
      </c>
      <c r="K160" s="214" t="s">
        <v>191</v>
      </c>
      <c r="L160" s="214" t="s">
        <v>192</v>
      </c>
      <c r="M160" s="214" t="s">
        <v>193</v>
      </c>
      <c r="N160" s="214" t="s">
        <v>194</v>
      </c>
      <c r="O160" s="214" t="s">
        <v>195</v>
      </c>
      <c r="P160" s="35"/>
      <c r="Q160" s="35"/>
      <c r="R160" s="183" t="s">
        <v>110</v>
      </c>
    </row>
    <row r="161" spans="1:18" x14ac:dyDescent="0.2">
      <c r="A161" s="34" t="s">
        <v>1</v>
      </c>
      <c r="B161" s="48"/>
      <c r="C161" s="48"/>
      <c r="D161" s="48"/>
      <c r="E161" s="48"/>
      <c r="F161" s="48"/>
      <c r="G161" s="48"/>
      <c r="H161" s="75">
        <f t="shared" ref="H161:H167" si="66">SUM(B161:G161)</f>
        <v>0</v>
      </c>
      <c r="I161" s="58"/>
      <c r="J161" s="49"/>
      <c r="K161" s="49"/>
      <c r="L161" s="49"/>
      <c r="M161" s="49"/>
      <c r="N161" s="86"/>
      <c r="O161" s="86"/>
      <c r="P161" s="49"/>
      <c r="Q161" s="49"/>
      <c r="R161" s="82">
        <f>SUM(B161:Q161)</f>
        <v>0</v>
      </c>
    </row>
    <row r="162" spans="1:18" x14ac:dyDescent="0.2">
      <c r="A162" s="34" t="s">
        <v>2</v>
      </c>
      <c r="B162" s="48"/>
      <c r="C162" s="48"/>
      <c r="D162" s="48"/>
      <c r="E162" s="48"/>
      <c r="F162" s="48"/>
      <c r="G162" s="48"/>
      <c r="H162" s="75">
        <f t="shared" si="66"/>
        <v>0</v>
      </c>
      <c r="I162" s="58"/>
      <c r="J162" s="49"/>
      <c r="K162" s="49"/>
      <c r="L162" s="49"/>
      <c r="M162" s="49"/>
      <c r="N162" s="86"/>
      <c r="O162" s="86"/>
      <c r="P162" s="49"/>
      <c r="Q162" s="49"/>
      <c r="R162" s="82">
        <f t="shared" ref="R162:R166" si="67">SUM(B162:Q162)</f>
        <v>0</v>
      </c>
    </row>
    <row r="163" spans="1:18" x14ac:dyDescent="0.2">
      <c r="A163" s="34" t="s">
        <v>3</v>
      </c>
      <c r="B163" s="48"/>
      <c r="C163" s="48"/>
      <c r="D163" s="48"/>
      <c r="E163" s="48"/>
      <c r="F163" s="48"/>
      <c r="G163" s="48"/>
      <c r="H163" s="75">
        <f t="shared" si="66"/>
        <v>0</v>
      </c>
      <c r="I163" s="58"/>
      <c r="J163" s="49"/>
      <c r="K163" s="49"/>
      <c r="L163" s="49"/>
      <c r="M163" s="49"/>
      <c r="N163" s="86"/>
      <c r="O163" s="86"/>
      <c r="P163" s="49"/>
      <c r="Q163" s="49"/>
      <c r="R163" s="82">
        <f t="shared" si="67"/>
        <v>0</v>
      </c>
    </row>
    <row r="164" spans="1:18" x14ac:dyDescent="0.2">
      <c r="A164" s="34" t="s">
        <v>13</v>
      </c>
      <c r="B164" s="48"/>
      <c r="C164" s="48"/>
      <c r="D164" s="48"/>
      <c r="E164" s="48"/>
      <c r="F164" s="48"/>
      <c r="G164" s="48"/>
      <c r="H164" s="75">
        <f t="shared" si="66"/>
        <v>0</v>
      </c>
      <c r="I164" s="205"/>
      <c r="J164" s="49"/>
      <c r="K164" s="49"/>
      <c r="L164" s="49"/>
      <c r="M164" s="49"/>
      <c r="N164" s="70"/>
      <c r="O164" s="70"/>
      <c r="P164" s="48"/>
      <c r="Q164" s="48"/>
      <c r="R164" s="82">
        <f t="shared" si="67"/>
        <v>0</v>
      </c>
    </row>
    <row r="165" spans="1:18" x14ac:dyDescent="0.2">
      <c r="A165" s="34" t="s">
        <v>15</v>
      </c>
      <c r="B165" s="48"/>
      <c r="C165" s="48"/>
      <c r="D165" s="48"/>
      <c r="E165" s="48"/>
      <c r="F165" s="48"/>
      <c r="G165" s="48"/>
      <c r="H165" s="75">
        <f t="shared" si="66"/>
        <v>0</v>
      </c>
      <c r="I165" s="49"/>
      <c r="J165" s="49"/>
      <c r="K165" s="49"/>
      <c r="L165" s="49"/>
      <c r="M165" s="49"/>
      <c r="N165" s="70"/>
      <c r="O165" s="70"/>
      <c r="P165" s="48"/>
      <c r="Q165" s="48"/>
      <c r="R165" s="82">
        <f t="shared" si="67"/>
        <v>0</v>
      </c>
    </row>
    <row r="166" spans="1:18" x14ac:dyDescent="0.2">
      <c r="A166" s="181" t="s">
        <v>112</v>
      </c>
      <c r="B166" s="178"/>
      <c r="C166" s="178"/>
      <c r="D166" s="178"/>
      <c r="E166" s="178"/>
      <c r="F166" s="178"/>
      <c r="G166" s="178"/>
      <c r="H166" s="176">
        <f t="shared" si="66"/>
        <v>0</v>
      </c>
      <c r="I166" s="179"/>
      <c r="J166" s="179"/>
      <c r="K166" s="179"/>
      <c r="L166" s="179"/>
      <c r="M166" s="179"/>
      <c r="N166" s="180"/>
      <c r="O166" s="180"/>
      <c r="P166" s="178"/>
      <c r="Q166" s="178"/>
      <c r="R166" s="82">
        <f t="shared" si="67"/>
        <v>0</v>
      </c>
    </row>
    <row r="167" spans="1:18" ht="22.5" x14ac:dyDescent="0.2">
      <c r="A167" s="182" t="s">
        <v>111</v>
      </c>
      <c r="B167" s="50"/>
      <c r="C167" s="50"/>
      <c r="D167" s="50"/>
      <c r="E167" s="50"/>
      <c r="F167" s="50"/>
      <c r="G167" s="50"/>
      <c r="H167" s="77">
        <f t="shared" si="66"/>
        <v>0</v>
      </c>
      <c r="I167" s="87"/>
      <c r="J167" s="87"/>
      <c r="K167" s="87"/>
      <c r="L167" s="87"/>
      <c r="M167" s="87"/>
      <c r="N167" s="88"/>
      <c r="O167" s="88"/>
      <c r="P167" s="50"/>
      <c r="Q167" s="50"/>
      <c r="R167" s="85"/>
    </row>
    <row r="168" spans="1:18" x14ac:dyDescent="0.2">
      <c r="A168" s="73" t="s">
        <v>9</v>
      </c>
      <c r="B168" s="6">
        <f>SUM(B161:B167)</f>
        <v>0</v>
      </c>
      <c r="C168" s="6">
        <f t="shared" ref="C168:G168" si="68">SUM(C161:C167)</f>
        <v>0</v>
      </c>
      <c r="D168" s="6">
        <f t="shared" si="68"/>
        <v>0</v>
      </c>
      <c r="E168" s="6">
        <f t="shared" si="68"/>
        <v>0</v>
      </c>
      <c r="F168" s="6">
        <f t="shared" si="68"/>
        <v>0</v>
      </c>
      <c r="G168" s="6">
        <f t="shared" si="68"/>
        <v>0</v>
      </c>
      <c r="H168" s="75">
        <f>SUM(H161:H167)</f>
        <v>0</v>
      </c>
      <c r="I168" s="6">
        <f t="shared" ref="I168:N168" si="69">SUM(I161:I166)</f>
        <v>0</v>
      </c>
      <c r="J168" s="6">
        <f t="shared" si="69"/>
        <v>0</v>
      </c>
      <c r="K168" s="6">
        <f t="shared" si="69"/>
        <v>0</v>
      </c>
      <c r="L168" s="6">
        <f t="shared" si="69"/>
        <v>0</v>
      </c>
      <c r="M168" s="6">
        <f t="shared" si="69"/>
        <v>0</v>
      </c>
      <c r="N168" s="78">
        <f t="shared" si="69"/>
        <v>0</v>
      </c>
      <c r="O168" s="78"/>
      <c r="P168" s="6">
        <f t="shared" ref="P168:R168" si="70">SUM(P161:P166)</f>
        <v>0</v>
      </c>
      <c r="Q168" s="6">
        <f t="shared" si="70"/>
        <v>0</v>
      </c>
      <c r="R168" s="79">
        <f t="shared" si="70"/>
        <v>0</v>
      </c>
    </row>
    <row r="170" spans="1:18" ht="39" thickBot="1" x14ac:dyDescent="0.25">
      <c r="B170" s="66" t="s">
        <v>1</v>
      </c>
      <c r="C170" s="66" t="s">
        <v>2</v>
      </c>
      <c r="D170" s="66" t="s">
        <v>3</v>
      </c>
      <c r="E170" s="66" t="s">
        <v>13</v>
      </c>
      <c r="F170" s="66" t="s">
        <v>15</v>
      </c>
      <c r="G170" s="67" t="s">
        <v>11</v>
      </c>
      <c r="H170" s="184" t="s">
        <v>111</v>
      </c>
      <c r="J170" s="67"/>
      <c r="K170" s="67"/>
      <c r="L170" s="67"/>
      <c r="M170" s="67"/>
      <c r="N170" s="91" t="s">
        <v>20</v>
      </c>
      <c r="O170" s="91"/>
    </row>
    <row r="171" spans="1:18" ht="13.5" thickBot="1" x14ac:dyDescent="0.25">
      <c r="A171" s="89" t="s">
        <v>40</v>
      </c>
      <c r="B171" s="185">
        <f>H121+H131+H141+H151+H161</f>
        <v>96.210000000000008</v>
      </c>
      <c r="C171" s="185">
        <f>H122+H132+H142+H152+H162</f>
        <v>0</v>
      </c>
      <c r="D171" s="185">
        <f>H123+H133+H143+H153+H163</f>
        <v>185.19</v>
      </c>
      <c r="E171" s="185">
        <f>H124+H134+H144+H154+H164</f>
        <v>0</v>
      </c>
      <c r="F171" s="185">
        <f>H125+H135+H145+H155+H165</f>
        <v>0</v>
      </c>
      <c r="G171" s="185">
        <f>H126+H136+H156+H166</f>
        <v>52.42</v>
      </c>
      <c r="H171" s="185">
        <f>H127+H137+H147+H157+H167</f>
        <v>0</v>
      </c>
      <c r="I171" s="185">
        <f>H128+H138+H148+H158+H168</f>
        <v>333.82</v>
      </c>
      <c r="J171" s="55"/>
      <c r="K171" s="55"/>
      <c r="L171" s="55"/>
      <c r="M171" s="55"/>
      <c r="N171" s="90">
        <f>R128+R138+R148+R158+R168</f>
        <v>522.98</v>
      </c>
      <c r="O171" s="199">
        <f>I171+N171</f>
        <v>856.8</v>
      </c>
    </row>
    <row r="172" spans="1:18" ht="13.5" thickTop="1" x14ac:dyDescent="0.2"/>
    <row r="173" spans="1:18" x14ac:dyDescent="0.2">
      <c r="A173" s="40"/>
      <c r="B173" s="51" t="s">
        <v>21</v>
      </c>
      <c r="C173" s="51"/>
      <c r="D173" s="51" t="s">
        <v>22</v>
      </c>
      <c r="E173" s="196">
        <f>O171</f>
        <v>856.8</v>
      </c>
      <c r="F173" s="51"/>
      <c r="G173" s="51">
        <f>SUM(C173-E173)</f>
        <v>-856.8</v>
      </c>
    </row>
    <row r="176" spans="1:18" ht="36" customHeight="1" x14ac:dyDescent="0.2">
      <c r="A176" s="56"/>
      <c r="B176" s="57"/>
      <c r="C176" s="186"/>
      <c r="D176" s="186"/>
      <c r="E176" s="186"/>
      <c r="F176" s="187" t="s">
        <v>263</v>
      </c>
      <c r="G176" s="186"/>
      <c r="H176" s="186"/>
      <c r="I176" s="186"/>
      <c r="J176" s="57"/>
      <c r="K176" s="57"/>
      <c r="L176" s="57"/>
      <c r="M176" s="57"/>
      <c r="N176" s="68"/>
      <c r="O176" s="68"/>
      <c r="P176" s="57"/>
      <c r="Q176" s="57"/>
      <c r="R176" s="69"/>
    </row>
    <row r="177" spans="1:18" x14ac:dyDescent="0.2">
      <c r="A177" s="197" t="s">
        <v>130</v>
      </c>
      <c r="B177" s="173"/>
      <c r="C177" s="173" t="s">
        <v>212</v>
      </c>
      <c r="D177" s="173" t="s">
        <v>218</v>
      </c>
      <c r="E177" s="173" t="s">
        <v>219</v>
      </c>
      <c r="F177" s="173" t="s">
        <v>220</v>
      </c>
      <c r="G177" s="173" t="s">
        <v>221</v>
      </c>
      <c r="H177" s="183" t="s">
        <v>110</v>
      </c>
      <c r="I177" s="173" t="s">
        <v>108</v>
      </c>
      <c r="J177" s="173"/>
      <c r="K177" s="173" t="s">
        <v>212</v>
      </c>
      <c r="L177" s="173" t="s">
        <v>218</v>
      </c>
      <c r="M177" s="173" t="s">
        <v>219</v>
      </c>
      <c r="N177" s="173" t="s">
        <v>220</v>
      </c>
      <c r="O177" s="173" t="s">
        <v>221</v>
      </c>
      <c r="P177" s="35"/>
      <c r="Q177" s="35"/>
      <c r="R177" s="183" t="s">
        <v>110</v>
      </c>
    </row>
    <row r="178" spans="1:18" x14ac:dyDescent="0.2">
      <c r="A178" s="34" t="s">
        <v>1</v>
      </c>
      <c r="B178" s="59"/>
      <c r="C178" s="59"/>
      <c r="D178" s="59"/>
      <c r="E178" s="59"/>
      <c r="F178" s="59"/>
      <c r="G178" s="59"/>
      <c r="H178" s="75">
        <f t="shared" ref="H178:H184" si="71">SUM(B178:G178)</f>
        <v>0</v>
      </c>
      <c r="J178" s="58"/>
      <c r="K178" s="58"/>
      <c r="L178" s="58"/>
      <c r="M178" s="58"/>
      <c r="N178" s="74"/>
      <c r="O178" s="74"/>
      <c r="P178" s="58"/>
      <c r="Q178" s="58"/>
      <c r="R178" s="75">
        <f>SUM(J178:Q178)</f>
        <v>0</v>
      </c>
    </row>
    <row r="179" spans="1:18" x14ac:dyDescent="0.2">
      <c r="A179" s="34" t="s">
        <v>2</v>
      </c>
      <c r="B179" s="59"/>
      <c r="C179" s="59"/>
      <c r="D179" s="60"/>
      <c r="E179" s="60"/>
      <c r="F179" s="60"/>
      <c r="G179" s="60"/>
      <c r="H179" s="75">
        <f t="shared" si="71"/>
        <v>0</v>
      </c>
      <c r="J179" s="61"/>
      <c r="K179" s="61"/>
      <c r="L179" s="61"/>
      <c r="M179" s="61"/>
      <c r="N179" s="29"/>
      <c r="O179" s="29"/>
      <c r="P179" s="61"/>
      <c r="Q179" s="61"/>
      <c r="R179" s="75">
        <f>SUM(J179:Q179)</f>
        <v>0</v>
      </c>
    </row>
    <row r="180" spans="1:18" x14ac:dyDescent="0.2">
      <c r="A180" s="34" t="s">
        <v>3</v>
      </c>
      <c r="B180" s="59"/>
      <c r="C180" s="59"/>
      <c r="D180" s="60"/>
      <c r="E180" s="60"/>
      <c r="F180" s="60"/>
      <c r="G180" s="60"/>
      <c r="H180" s="75">
        <f t="shared" si="71"/>
        <v>0</v>
      </c>
      <c r="J180" s="61"/>
      <c r="K180" s="61"/>
      <c r="L180" s="61"/>
      <c r="M180" s="61"/>
      <c r="N180" s="29"/>
      <c r="O180" s="29"/>
      <c r="P180" s="61"/>
      <c r="Q180" s="61"/>
      <c r="R180" s="75">
        <f>SUM(J180:Q180)</f>
        <v>0</v>
      </c>
    </row>
    <row r="181" spans="1:18" x14ac:dyDescent="0.2">
      <c r="A181" s="34" t="s">
        <v>13</v>
      </c>
      <c r="B181" s="59"/>
      <c r="C181" s="59"/>
      <c r="D181" s="60"/>
      <c r="E181" s="60"/>
      <c r="F181" s="60"/>
      <c r="G181" s="60"/>
      <c r="H181" s="75">
        <f t="shared" si="71"/>
        <v>0</v>
      </c>
      <c r="J181" s="61"/>
      <c r="K181" s="61"/>
      <c r="L181" s="61"/>
      <c r="M181" s="61"/>
      <c r="N181" s="29"/>
      <c r="O181" s="29"/>
      <c r="P181" s="61"/>
      <c r="Q181" s="61"/>
      <c r="R181" s="75">
        <f t="shared" ref="R181:R184" si="72">SUM(J181:Q181)</f>
        <v>0</v>
      </c>
    </row>
    <row r="182" spans="1:18" x14ac:dyDescent="0.2">
      <c r="A182" s="34" t="s">
        <v>15</v>
      </c>
      <c r="B182" s="59"/>
      <c r="C182" s="59"/>
      <c r="D182" s="60"/>
      <c r="E182" s="60"/>
      <c r="F182" s="60"/>
      <c r="G182" s="60"/>
      <c r="H182" s="75">
        <f t="shared" si="71"/>
        <v>0</v>
      </c>
      <c r="J182" s="61"/>
      <c r="K182" s="61"/>
      <c r="L182" s="61"/>
      <c r="M182" s="61"/>
      <c r="N182" s="29"/>
      <c r="O182" s="29"/>
      <c r="P182" s="61"/>
      <c r="Q182" s="61"/>
      <c r="R182" s="75">
        <f t="shared" si="72"/>
        <v>0</v>
      </c>
    </row>
    <row r="183" spans="1:18" x14ac:dyDescent="0.2">
      <c r="A183" s="181" t="s">
        <v>112</v>
      </c>
      <c r="B183" s="175"/>
      <c r="C183" s="175"/>
      <c r="D183" s="60"/>
      <c r="E183" s="60"/>
      <c r="F183" s="60"/>
      <c r="G183" s="60"/>
      <c r="H183" s="176">
        <f t="shared" si="71"/>
        <v>0</v>
      </c>
      <c r="I183" s="53"/>
      <c r="J183" s="61"/>
      <c r="K183" s="61"/>
      <c r="L183" s="61"/>
      <c r="M183" s="61"/>
      <c r="N183" s="29"/>
      <c r="O183" s="29"/>
      <c r="P183" s="61"/>
      <c r="Q183" s="61"/>
      <c r="R183" s="75">
        <f t="shared" si="72"/>
        <v>0</v>
      </c>
    </row>
    <row r="184" spans="1:18" ht="22.5" x14ac:dyDescent="0.2">
      <c r="A184" s="182" t="s">
        <v>111</v>
      </c>
      <c r="B184" s="62"/>
      <c r="C184" s="62"/>
      <c r="D184" s="47"/>
      <c r="E184" s="47"/>
      <c r="F184" s="47"/>
      <c r="G184" s="47"/>
      <c r="H184" s="77">
        <f t="shared" si="71"/>
        <v>0</v>
      </c>
      <c r="I184" s="174"/>
      <c r="J184" s="63"/>
      <c r="K184" s="63"/>
      <c r="L184" s="63"/>
      <c r="M184" s="63"/>
      <c r="N184" s="76"/>
      <c r="O184" s="76"/>
      <c r="P184" s="63"/>
      <c r="Q184" s="63"/>
      <c r="R184" s="77">
        <f t="shared" si="72"/>
        <v>0</v>
      </c>
    </row>
    <row r="185" spans="1:18" x14ac:dyDescent="0.2">
      <c r="A185" s="73" t="s">
        <v>9</v>
      </c>
      <c r="B185" s="164">
        <f>SUM(B178:B184)</f>
        <v>0</v>
      </c>
      <c r="C185" s="164">
        <f t="shared" ref="C185:G185" si="73">SUM(C178:C184)</f>
        <v>0</v>
      </c>
      <c r="D185" s="164">
        <f t="shared" si="73"/>
        <v>0</v>
      </c>
      <c r="E185" s="164">
        <f t="shared" si="73"/>
        <v>0</v>
      </c>
      <c r="F185" s="164">
        <f t="shared" si="73"/>
        <v>0</v>
      </c>
      <c r="G185" s="164">
        <f t="shared" si="73"/>
        <v>0</v>
      </c>
      <c r="H185" s="75">
        <f>SUM(H178:H184)</f>
        <v>0</v>
      </c>
      <c r="I185" s="6"/>
      <c r="J185" s="6">
        <f>SUM(J178:J184)</f>
        <v>0</v>
      </c>
      <c r="K185" s="6">
        <f t="shared" ref="K185:O185" si="74">SUM(K178:K184)</f>
        <v>0</v>
      </c>
      <c r="L185" s="6">
        <f t="shared" si="74"/>
        <v>0</v>
      </c>
      <c r="M185" s="6">
        <f t="shared" si="74"/>
        <v>0</v>
      </c>
      <c r="N185" s="6">
        <f t="shared" si="74"/>
        <v>0</v>
      </c>
      <c r="O185" s="6">
        <f t="shared" si="74"/>
        <v>0</v>
      </c>
      <c r="P185" s="6"/>
      <c r="Q185" s="6"/>
      <c r="R185" s="79">
        <f>SUM(R178:R183)</f>
        <v>0</v>
      </c>
    </row>
    <row r="187" spans="1:18" x14ac:dyDescent="0.2">
      <c r="A187" s="197" t="s">
        <v>130</v>
      </c>
      <c r="B187" s="173" t="s">
        <v>214</v>
      </c>
      <c r="C187" s="173" t="s">
        <v>222</v>
      </c>
      <c r="D187" s="173" t="s">
        <v>223</v>
      </c>
      <c r="E187" s="173" t="s">
        <v>224</v>
      </c>
      <c r="F187" s="173" t="s">
        <v>225</v>
      </c>
      <c r="G187" s="173" t="s">
        <v>226</v>
      </c>
      <c r="H187" s="183" t="s">
        <v>110</v>
      </c>
      <c r="I187" s="173" t="s">
        <v>108</v>
      </c>
      <c r="J187" s="173" t="s">
        <v>214</v>
      </c>
      <c r="K187" s="173" t="s">
        <v>222</v>
      </c>
      <c r="L187" s="173" t="s">
        <v>223</v>
      </c>
      <c r="M187" s="173" t="s">
        <v>224</v>
      </c>
      <c r="N187" s="173" t="s">
        <v>225</v>
      </c>
      <c r="O187" s="173" t="s">
        <v>226</v>
      </c>
      <c r="P187" s="35"/>
      <c r="Q187" s="35"/>
      <c r="R187" s="183" t="s">
        <v>110</v>
      </c>
    </row>
    <row r="188" spans="1:18" x14ac:dyDescent="0.2">
      <c r="A188" s="34" t="s">
        <v>1</v>
      </c>
      <c r="B188" s="45"/>
      <c r="C188" s="45"/>
      <c r="D188" s="45"/>
      <c r="E188" s="45"/>
      <c r="F188" s="45"/>
      <c r="G188" s="45"/>
      <c r="H188" s="75">
        <f t="shared" ref="H188:H194" si="75">SUM(B188:G188)</f>
        <v>0</v>
      </c>
      <c r="I188" s="45"/>
      <c r="J188" s="45"/>
      <c r="K188" s="45"/>
      <c r="L188" s="45"/>
      <c r="M188" s="45"/>
      <c r="N188" s="81"/>
      <c r="O188" s="81"/>
      <c r="P188" s="45"/>
      <c r="Q188" s="45"/>
      <c r="R188" s="82">
        <f>SUM(J188:Q188)</f>
        <v>0</v>
      </c>
    </row>
    <row r="189" spans="1:18" x14ac:dyDescent="0.2">
      <c r="A189" s="34" t="s">
        <v>2</v>
      </c>
      <c r="B189" s="45"/>
      <c r="C189" s="45"/>
      <c r="D189" s="45"/>
      <c r="E189" s="45"/>
      <c r="F189" s="45"/>
      <c r="G189" s="45"/>
      <c r="H189" s="75">
        <f t="shared" si="75"/>
        <v>0</v>
      </c>
      <c r="I189" s="45"/>
      <c r="J189" s="45"/>
      <c r="K189" s="45"/>
      <c r="L189" s="45"/>
      <c r="M189" s="45"/>
      <c r="N189" s="81"/>
      <c r="O189" s="81"/>
      <c r="P189" s="46"/>
      <c r="Q189" s="46"/>
      <c r="R189" s="82">
        <f t="shared" ref="R189:R191" si="76">SUM(B189:Q189)</f>
        <v>0</v>
      </c>
    </row>
    <row r="190" spans="1:18" x14ac:dyDescent="0.2">
      <c r="A190" s="34" t="s">
        <v>3</v>
      </c>
      <c r="B190" s="45"/>
      <c r="C190" s="45"/>
      <c r="D190" s="45"/>
      <c r="E190" s="45"/>
      <c r="F190" s="45"/>
      <c r="G190" s="45"/>
      <c r="H190" s="75">
        <f t="shared" si="75"/>
        <v>0</v>
      </c>
      <c r="I190" s="45"/>
      <c r="J190" s="45"/>
      <c r="K190" s="45"/>
      <c r="L190" s="45"/>
      <c r="M190" s="45"/>
      <c r="N190" s="83"/>
      <c r="O190" s="83"/>
      <c r="P190" s="46"/>
      <c r="Q190" s="46"/>
      <c r="R190" s="82">
        <f t="shared" si="76"/>
        <v>0</v>
      </c>
    </row>
    <row r="191" spans="1:18" x14ac:dyDescent="0.2">
      <c r="A191" s="34" t="s">
        <v>13</v>
      </c>
      <c r="B191" s="45"/>
      <c r="C191" s="45"/>
      <c r="D191" s="45"/>
      <c r="E191" s="45"/>
      <c r="F191" s="45"/>
      <c r="G191" s="45"/>
      <c r="H191" s="75">
        <f t="shared" si="75"/>
        <v>0</v>
      </c>
      <c r="I191" s="45"/>
      <c r="J191" s="45"/>
      <c r="K191" s="45"/>
      <c r="L191" s="45"/>
      <c r="M191" s="45"/>
      <c r="N191" s="81"/>
      <c r="O191" s="81"/>
      <c r="P191" s="45"/>
      <c r="Q191" s="45"/>
      <c r="R191" s="82">
        <f t="shared" si="76"/>
        <v>0</v>
      </c>
    </row>
    <row r="192" spans="1:18" x14ac:dyDescent="0.2">
      <c r="A192" s="34" t="s">
        <v>15</v>
      </c>
      <c r="B192" s="45"/>
      <c r="C192" s="45"/>
      <c r="D192" s="45"/>
      <c r="E192" s="45"/>
      <c r="F192" s="45"/>
      <c r="G192" s="45"/>
      <c r="H192" s="75">
        <f t="shared" si="75"/>
        <v>0</v>
      </c>
      <c r="I192" s="45"/>
      <c r="J192" s="45"/>
      <c r="K192" s="45"/>
      <c r="L192" s="45"/>
      <c r="M192" s="45"/>
      <c r="N192" s="81"/>
      <c r="O192" s="81"/>
      <c r="P192" s="45"/>
      <c r="Q192" s="45"/>
      <c r="R192" s="82">
        <f>SUM(B192:Q192)</f>
        <v>0</v>
      </c>
    </row>
    <row r="193" spans="1:18" x14ac:dyDescent="0.2">
      <c r="A193" s="181" t="s">
        <v>112</v>
      </c>
      <c r="B193" s="60"/>
      <c r="C193" s="60"/>
      <c r="D193" s="60"/>
      <c r="E193" s="60"/>
      <c r="F193" s="60"/>
      <c r="G193" s="60"/>
      <c r="H193" s="75">
        <f t="shared" si="75"/>
        <v>0</v>
      </c>
      <c r="I193" s="60"/>
      <c r="J193" s="60"/>
      <c r="K193" s="60"/>
      <c r="L193" s="60"/>
      <c r="M193" s="60"/>
      <c r="N193" s="177"/>
      <c r="O193" s="177"/>
      <c r="P193" s="60"/>
      <c r="Q193" s="60"/>
      <c r="R193" s="82">
        <f t="shared" ref="R193" si="77">SUM(B193:Q193)</f>
        <v>0</v>
      </c>
    </row>
    <row r="194" spans="1:18" ht="22.5" x14ac:dyDescent="0.2">
      <c r="A194" s="182" t="s">
        <v>111</v>
      </c>
      <c r="B194" s="47"/>
      <c r="C194" s="47"/>
      <c r="D194" s="47"/>
      <c r="E194" s="47"/>
      <c r="F194" s="47"/>
      <c r="G194" s="47"/>
      <c r="H194" s="77">
        <f t="shared" si="75"/>
        <v>0</v>
      </c>
      <c r="I194" s="47"/>
      <c r="J194" s="47"/>
      <c r="K194" s="47"/>
      <c r="L194" s="47"/>
      <c r="M194" s="47"/>
      <c r="N194" s="84"/>
      <c r="O194" s="84"/>
      <c r="P194" s="47"/>
      <c r="Q194" s="47"/>
      <c r="R194" s="85"/>
    </row>
    <row r="195" spans="1:18" x14ac:dyDescent="0.2">
      <c r="A195" s="73" t="s">
        <v>9</v>
      </c>
      <c r="B195" s="6">
        <f>SUM(B188:B194)</f>
        <v>0</v>
      </c>
      <c r="C195" s="6">
        <f t="shared" ref="C195:G195" si="78">SUM(C188:C194)</f>
        <v>0</v>
      </c>
      <c r="D195" s="6">
        <f t="shared" si="78"/>
        <v>0</v>
      </c>
      <c r="E195" s="6">
        <f t="shared" si="78"/>
        <v>0</v>
      </c>
      <c r="F195" s="6">
        <f t="shared" si="78"/>
        <v>0</v>
      </c>
      <c r="G195" s="6">
        <f t="shared" si="78"/>
        <v>0</v>
      </c>
      <c r="H195" s="75">
        <f>SUM(H188:H194)</f>
        <v>0</v>
      </c>
      <c r="I195" s="6"/>
      <c r="J195" s="6">
        <f>SUM(J188:J194)</f>
        <v>0</v>
      </c>
      <c r="K195" s="6">
        <f t="shared" ref="K195:O195" si="79">SUM(K188:K194)</f>
        <v>0</v>
      </c>
      <c r="L195" s="6">
        <f t="shared" si="79"/>
        <v>0</v>
      </c>
      <c r="M195" s="6">
        <f t="shared" si="79"/>
        <v>0</v>
      </c>
      <c r="N195" s="6">
        <f t="shared" si="79"/>
        <v>0</v>
      </c>
      <c r="O195" s="6">
        <f t="shared" si="79"/>
        <v>0</v>
      </c>
      <c r="P195" s="6">
        <f t="shared" ref="P195:Q195" si="80">SUM(P188:P193)</f>
        <v>0</v>
      </c>
      <c r="Q195" s="6">
        <f t="shared" si="80"/>
        <v>0</v>
      </c>
      <c r="R195" s="73">
        <f>SUM(R188:R193)</f>
        <v>0</v>
      </c>
    </row>
    <row r="197" spans="1:18" x14ac:dyDescent="0.2">
      <c r="A197" s="197" t="s">
        <v>130</v>
      </c>
      <c r="B197" s="173" t="s">
        <v>215</v>
      </c>
      <c r="C197" s="173" t="s">
        <v>227</v>
      </c>
      <c r="D197" s="173" t="s">
        <v>228</v>
      </c>
      <c r="E197" s="173" t="s">
        <v>229</v>
      </c>
      <c r="F197" s="173" t="s">
        <v>230</v>
      </c>
      <c r="G197" s="173" t="s">
        <v>231</v>
      </c>
      <c r="H197" s="183" t="s">
        <v>110</v>
      </c>
      <c r="I197" s="173" t="s">
        <v>108</v>
      </c>
      <c r="J197" s="173" t="s">
        <v>215</v>
      </c>
      <c r="K197" s="173" t="s">
        <v>227</v>
      </c>
      <c r="L197" s="173" t="s">
        <v>228</v>
      </c>
      <c r="M197" s="173" t="s">
        <v>229</v>
      </c>
      <c r="N197" s="173" t="s">
        <v>230</v>
      </c>
      <c r="O197" s="173" t="s">
        <v>231</v>
      </c>
      <c r="P197" s="35"/>
      <c r="Q197" s="35"/>
      <c r="R197" s="183" t="s">
        <v>110</v>
      </c>
    </row>
    <row r="198" spans="1:18" x14ac:dyDescent="0.2">
      <c r="A198" s="34" t="s">
        <v>1</v>
      </c>
      <c r="B198" s="45"/>
      <c r="C198" s="188"/>
      <c r="D198" s="188"/>
      <c r="E198" s="188"/>
      <c r="F198" s="188"/>
      <c r="G198" s="188"/>
      <c r="H198" s="75">
        <f t="shared" ref="H198:H204" si="81">SUM(B198:G198)</f>
        <v>0</v>
      </c>
      <c r="I198" s="58"/>
      <c r="J198" s="188"/>
      <c r="K198" s="188"/>
      <c r="L198" s="188"/>
      <c r="M198" s="188"/>
      <c r="N198" s="188"/>
      <c r="O198" s="188">
        <v>1</v>
      </c>
      <c r="P198" s="188"/>
      <c r="Q198" s="191"/>
      <c r="R198" s="82">
        <f t="shared" ref="R198:R204" si="82">SUM(J198:Q198)</f>
        <v>1</v>
      </c>
    </row>
    <row r="199" spans="1:18" x14ac:dyDescent="0.2">
      <c r="A199" s="34" t="s">
        <v>2</v>
      </c>
      <c r="B199" s="45"/>
      <c r="C199" s="188"/>
      <c r="D199" s="188"/>
      <c r="E199" s="188"/>
      <c r="F199" s="188"/>
      <c r="G199" s="188"/>
      <c r="H199" s="75">
        <f t="shared" si="81"/>
        <v>0</v>
      </c>
      <c r="I199" s="58"/>
      <c r="J199" s="188"/>
      <c r="K199" s="188"/>
      <c r="L199" s="188"/>
      <c r="M199" s="188"/>
      <c r="N199" s="188"/>
      <c r="O199" s="188">
        <v>1</v>
      </c>
      <c r="P199" s="192"/>
      <c r="Q199" s="191"/>
      <c r="R199" s="82">
        <f t="shared" si="82"/>
        <v>1</v>
      </c>
    </row>
    <row r="200" spans="1:18" x14ac:dyDescent="0.2">
      <c r="A200" s="34" t="s">
        <v>3</v>
      </c>
      <c r="B200" s="45"/>
      <c r="C200" s="188"/>
      <c r="D200" s="188"/>
      <c r="E200" s="188"/>
      <c r="F200" s="188"/>
      <c r="G200" s="188"/>
      <c r="H200" s="75">
        <f t="shared" si="81"/>
        <v>0</v>
      </c>
      <c r="I200" s="58"/>
      <c r="J200" s="188"/>
      <c r="K200" s="188"/>
      <c r="L200" s="188"/>
      <c r="M200" s="188"/>
      <c r="N200" s="192"/>
      <c r="O200" s="192">
        <v>1</v>
      </c>
      <c r="P200" s="192"/>
      <c r="Q200" s="191"/>
      <c r="R200" s="82">
        <f t="shared" si="82"/>
        <v>1</v>
      </c>
    </row>
    <row r="201" spans="1:18" x14ac:dyDescent="0.2">
      <c r="A201" s="34" t="s">
        <v>13</v>
      </c>
      <c r="B201" s="45"/>
      <c r="C201" s="188"/>
      <c r="D201" s="188"/>
      <c r="E201" s="188"/>
      <c r="F201" s="188"/>
      <c r="G201" s="188"/>
      <c r="H201" s="75">
        <f t="shared" si="81"/>
        <v>0</v>
      </c>
      <c r="I201" s="58"/>
      <c r="J201" s="188"/>
      <c r="K201" s="188"/>
      <c r="L201" s="188"/>
      <c r="M201" s="188"/>
      <c r="N201" s="188"/>
      <c r="O201" s="188">
        <v>1</v>
      </c>
      <c r="P201" s="188"/>
      <c r="Q201" s="71"/>
      <c r="R201" s="82">
        <f t="shared" si="82"/>
        <v>1</v>
      </c>
    </row>
    <row r="202" spans="1:18" x14ac:dyDescent="0.2">
      <c r="A202" s="34" t="s">
        <v>15</v>
      </c>
      <c r="B202" s="45"/>
      <c r="C202" s="188"/>
      <c r="D202" s="188"/>
      <c r="E202" s="188"/>
      <c r="F202" s="188"/>
      <c r="G202" s="188"/>
      <c r="H202" s="75">
        <f t="shared" si="81"/>
        <v>0</v>
      </c>
      <c r="I202" s="58"/>
      <c r="J202" s="188"/>
      <c r="K202" s="188"/>
      <c r="L202" s="188"/>
      <c r="M202" s="188"/>
      <c r="N202" s="188"/>
      <c r="O202" s="188">
        <v>1</v>
      </c>
      <c r="P202" s="188"/>
      <c r="Q202" s="71"/>
      <c r="R202" s="82">
        <f t="shared" si="82"/>
        <v>1</v>
      </c>
    </row>
    <row r="203" spans="1:18" x14ac:dyDescent="0.2">
      <c r="A203" s="181" t="s">
        <v>112</v>
      </c>
      <c r="B203" s="60"/>
      <c r="C203" s="189"/>
      <c r="D203" s="189"/>
      <c r="E203" s="189"/>
      <c r="F203" s="189"/>
      <c r="G203" s="189"/>
      <c r="H203" s="176">
        <f t="shared" si="81"/>
        <v>0</v>
      </c>
      <c r="I203" s="61"/>
      <c r="J203" s="189"/>
      <c r="K203" s="189"/>
      <c r="L203" s="189"/>
      <c r="M203" s="189"/>
      <c r="N203" s="189"/>
      <c r="O203" s="189"/>
      <c r="P203" s="189"/>
      <c r="Q203" s="193"/>
      <c r="R203" s="82">
        <f t="shared" si="82"/>
        <v>0</v>
      </c>
    </row>
    <row r="204" spans="1:18" ht="22.5" x14ac:dyDescent="0.2">
      <c r="A204" s="182" t="s">
        <v>111</v>
      </c>
      <c r="B204" s="47"/>
      <c r="C204" s="190"/>
      <c r="D204" s="190"/>
      <c r="E204" s="190"/>
      <c r="F204" s="190"/>
      <c r="G204" s="190"/>
      <c r="H204" s="77">
        <f t="shared" si="81"/>
        <v>0</v>
      </c>
      <c r="I204" s="63"/>
      <c r="J204" s="190"/>
      <c r="K204" s="190"/>
      <c r="L204" s="190"/>
      <c r="M204" s="190"/>
      <c r="N204" s="190"/>
      <c r="O204" s="190"/>
      <c r="P204" s="190"/>
      <c r="Q204" s="194"/>
      <c r="R204" s="85">
        <f t="shared" si="82"/>
        <v>0</v>
      </c>
    </row>
    <row r="205" spans="1:18" x14ac:dyDescent="0.2">
      <c r="A205" s="73" t="s">
        <v>9</v>
      </c>
      <c r="B205" s="78">
        <f t="shared" ref="B205:H205" si="83">SUM(B198:B204)</f>
        <v>0</v>
      </c>
      <c r="C205" s="78">
        <f t="shared" si="83"/>
        <v>0</v>
      </c>
      <c r="D205" s="78">
        <f t="shared" si="83"/>
        <v>0</v>
      </c>
      <c r="E205" s="78">
        <f t="shared" si="83"/>
        <v>0</v>
      </c>
      <c r="F205" s="78">
        <f t="shared" si="83"/>
        <v>0</v>
      </c>
      <c r="G205" s="78">
        <f t="shared" si="83"/>
        <v>0</v>
      </c>
      <c r="H205" s="75">
        <f t="shared" si="83"/>
        <v>0</v>
      </c>
      <c r="I205" s="6"/>
      <c r="J205" s="78">
        <f t="shared" ref="J205:O205" si="84">SUM(J198:J204)</f>
        <v>0</v>
      </c>
      <c r="K205" s="78">
        <f t="shared" si="84"/>
        <v>0</v>
      </c>
      <c r="L205" s="78">
        <f t="shared" si="84"/>
        <v>0</v>
      </c>
      <c r="M205" s="78">
        <f t="shared" si="84"/>
        <v>0</v>
      </c>
      <c r="N205" s="78">
        <f t="shared" si="84"/>
        <v>0</v>
      </c>
      <c r="O205" s="78">
        <f t="shared" si="84"/>
        <v>5</v>
      </c>
      <c r="P205" s="78">
        <f t="shared" ref="P205:R205" si="85">SUM(P198:P203)</f>
        <v>0</v>
      </c>
      <c r="Q205" s="78">
        <f t="shared" si="85"/>
        <v>0</v>
      </c>
      <c r="R205" s="79">
        <f t="shared" si="85"/>
        <v>5</v>
      </c>
    </row>
    <row r="207" spans="1:18" x14ac:dyDescent="0.2">
      <c r="A207" s="197" t="s">
        <v>130</v>
      </c>
      <c r="B207" s="173" t="s">
        <v>216</v>
      </c>
      <c r="C207" s="173" t="s">
        <v>232</v>
      </c>
      <c r="D207" s="173" t="s">
        <v>233</v>
      </c>
      <c r="E207" s="173" t="s">
        <v>234</v>
      </c>
      <c r="F207" s="173" t="s">
        <v>235</v>
      </c>
      <c r="G207" s="173" t="s">
        <v>236</v>
      </c>
      <c r="H207" s="183" t="s">
        <v>110</v>
      </c>
      <c r="I207" s="173" t="s">
        <v>108</v>
      </c>
      <c r="J207" s="173" t="s">
        <v>216</v>
      </c>
      <c r="K207" s="173" t="s">
        <v>232</v>
      </c>
      <c r="L207" s="173" t="s">
        <v>233</v>
      </c>
      <c r="M207" s="173" t="s">
        <v>234</v>
      </c>
      <c r="N207" s="173" t="s">
        <v>235</v>
      </c>
      <c r="O207" s="173" t="s">
        <v>236</v>
      </c>
      <c r="P207" s="35"/>
      <c r="Q207" s="35"/>
      <c r="R207" s="183" t="s">
        <v>110</v>
      </c>
    </row>
    <row r="208" spans="1:18" x14ac:dyDescent="0.2">
      <c r="A208" s="34" t="s">
        <v>1</v>
      </c>
      <c r="B208" s="45"/>
      <c r="C208" s="45"/>
      <c r="D208" s="45"/>
      <c r="E208" s="45"/>
      <c r="F208" s="45"/>
      <c r="G208" s="45"/>
      <c r="H208" s="75">
        <f t="shared" ref="H208:H214" si="86">SUM(B208:G208)</f>
        <v>0</v>
      </c>
      <c r="I208" s="58"/>
      <c r="J208" s="45"/>
      <c r="K208" s="45"/>
      <c r="L208" s="45"/>
      <c r="M208" s="45"/>
      <c r="N208" s="191"/>
      <c r="O208" s="86"/>
      <c r="P208" s="49"/>
      <c r="Q208" s="49"/>
      <c r="R208" s="82">
        <f>SUM(B208:Q208)</f>
        <v>0</v>
      </c>
    </row>
    <row r="209" spans="1:18" x14ac:dyDescent="0.2">
      <c r="A209" s="34" t="s">
        <v>2</v>
      </c>
      <c r="B209" s="45"/>
      <c r="C209" s="45"/>
      <c r="D209" s="45"/>
      <c r="E209" s="45"/>
      <c r="F209" s="45"/>
      <c r="G209" s="45"/>
      <c r="H209" s="75">
        <f t="shared" si="86"/>
        <v>0</v>
      </c>
      <c r="I209" s="58"/>
      <c r="J209" s="45"/>
      <c r="K209" s="45"/>
      <c r="L209" s="45"/>
      <c r="M209" s="45"/>
      <c r="N209" s="191"/>
      <c r="O209" s="86"/>
      <c r="P209" s="49"/>
      <c r="Q209" s="49"/>
      <c r="R209" s="82">
        <f t="shared" ref="R209:R214" si="87">SUM(B209:Q209)</f>
        <v>0</v>
      </c>
    </row>
    <row r="210" spans="1:18" x14ac:dyDescent="0.2">
      <c r="A210" s="34" t="s">
        <v>3</v>
      </c>
      <c r="B210" s="45"/>
      <c r="C210" s="45"/>
      <c r="D210" s="45"/>
      <c r="E210" s="45"/>
      <c r="F210" s="45"/>
      <c r="G210" s="45"/>
      <c r="H210" s="75">
        <f t="shared" si="86"/>
        <v>0</v>
      </c>
      <c r="I210" s="58"/>
      <c r="J210" s="45"/>
      <c r="K210" s="45"/>
      <c r="L210" s="45"/>
      <c r="M210" s="45"/>
      <c r="N210" s="191"/>
      <c r="O210" s="86"/>
      <c r="P210" s="49"/>
      <c r="Q210" s="49"/>
      <c r="R210" s="82">
        <f t="shared" si="87"/>
        <v>0</v>
      </c>
    </row>
    <row r="211" spans="1:18" x14ac:dyDescent="0.2">
      <c r="A211" s="34" t="s">
        <v>13</v>
      </c>
      <c r="B211" s="45"/>
      <c r="C211" s="45"/>
      <c r="D211" s="45"/>
      <c r="E211" s="45"/>
      <c r="F211" s="45"/>
      <c r="G211" s="45"/>
      <c r="H211" s="75">
        <f t="shared" si="86"/>
        <v>0</v>
      </c>
      <c r="I211" s="58"/>
      <c r="J211" s="45"/>
      <c r="K211" s="45"/>
      <c r="L211" s="45"/>
      <c r="M211" s="45"/>
      <c r="N211" s="71"/>
      <c r="O211" s="70"/>
      <c r="P211" s="48"/>
      <c r="Q211" s="48"/>
      <c r="R211" s="82">
        <f t="shared" si="87"/>
        <v>0</v>
      </c>
    </row>
    <row r="212" spans="1:18" x14ac:dyDescent="0.2">
      <c r="A212" s="34" t="s">
        <v>15</v>
      </c>
      <c r="B212" s="45"/>
      <c r="C212" s="45"/>
      <c r="D212" s="45"/>
      <c r="E212" s="45"/>
      <c r="F212" s="45"/>
      <c r="G212" s="45"/>
      <c r="H212" s="75">
        <f t="shared" si="86"/>
        <v>0</v>
      </c>
      <c r="I212" s="58"/>
      <c r="J212" s="45"/>
      <c r="K212" s="45"/>
      <c r="L212" s="45"/>
      <c r="M212" s="45"/>
      <c r="N212" s="71"/>
      <c r="O212" s="70"/>
      <c r="P212" s="48"/>
      <c r="Q212" s="48"/>
      <c r="R212" s="82">
        <f t="shared" si="87"/>
        <v>0</v>
      </c>
    </row>
    <row r="213" spans="1:18" x14ac:dyDescent="0.2">
      <c r="A213" s="181" t="s">
        <v>112</v>
      </c>
      <c r="B213" s="60"/>
      <c r="C213" s="60"/>
      <c r="D213" s="60"/>
      <c r="E213" s="60"/>
      <c r="F213" s="60"/>
      <c r="G213" s="60"/>
      <c r="H213" s="176">
        <f t="shared" si="86"/>
        <v>0</v>
      </c>
      <c r="I213" s="61"/>
      <c r="J213" s="60"/>
      <c r="K213" s="60"/>
      <c r="L213" s="60"/>
      <c r="M213" s="60"/>
      <c r="N213" s="189"/>
      <c r="O213" s="177"/>
      <c r="P213" s="178"/>
      <c r="Q213" s="178"/>
      <c r="R213" s="82">
        <f t="shared" si="87"/>
        <v>0</v>
      </c>
    </row>
    <row r="214" spans="1:18" ht="22.5" x14ac:dyDescent="0.2">
      <c r="A214" s="182" t="s">
        <v>111</v>
      </c>
      <c r="B214" s="47"/>
      <c r="C214" s="47"/>
      <c r="D214" s="47"/>
      <c r="E214" s="47"/>
      <c r="F214" s="47"/>
      <c r="G214" s="47"/>
      <c r="H214" s="77">
        <f t="shared" si="86"/>
        <v>0</v>
      </c>
      <c r="I214" s="63"/>
      <c r="J214" s="47"/>
      <c r="K214" s="47"/>
      <c r="L214" s="47"/>
      <c r="M214" s="47"/>
      <c r="N214" s="190"/>
      <c r="O214" s="84"/>
      <c r="P214" s="50"/>
      <c r="Q214" s="50"/>
      <c r="R214" s="85">
        <f t="shared" si="87"/>
        <v>0</v>
      </c>
    </row>
    <row r="215" spans="1:18" x14ac:dyDescent="0.2">
      <c r="A215" s="73" t="s">
        <v>9</v>
      </c>
      <c r="B215" s="6">
        <f>SUM(B208:B214)</f>
        <v>0</v>
      </c>
      <c r="C215" s="6">
        <f t="shared" ref="C215:G215" si="88">SUM(C208:C214)</f>
        <v>0</v>
      </c>
      <c r="D215" s="6">
        <f t="shared" si="88"/>
        <v>0</v>
      </c>
      <c r="E215" s="6">
        <f t="shared" si="88"/>
        <v>0</v>
      </c>
      <c r="F215" s="6">
        <f t="shared" si="88"/>
        <v>0</v>
      </c>
      <c r="G215" s="6">
        <f t="shared" si="88"/>
        <v>0</v>
      </c>
      <c r="H215" s="75">
        <f>SUM(H208:H214)</f>
        <v>0</v>
      </c>
      <c r="I215" s="6"/>
      <c r="J215" s="6">
        <f>SUM(J208:J214)</f>
        <v>0</v>
      </c>
      <c r="K215" s="6">
        <f t="shared" ref="K215:O215" si="89">SUM(K208:K214)</f>
        <v>0</v>
      </c>
      <c r="L215" s="6">
        <f t="shared" si="89"/>
        <v>0</v>
      </c>
      <c r="M215" s="6">
        <f t="shared" si="89"/>
        <v>0</v>
      </c>
      <c r="N215" s="6">
        <f t="shared" si="89"/>
        <v>0</v>
      </c>
      <c r="O215" s="6">
        <f t="shared" si="89"/>
        <v>0</v>
      </c>
      <c r="P215" s="6">
        <f t="shared" ref="P215:Q215" si="90">SUM(P208:P213)</f>
        <v>0</v>
      </c>
      <c r="Q215" s="6">
        <f t="shared" si="90"/>
        <v>0</v>
      </c>
      <c r="R215" s="79">
        <f>SUM(R208:R214)</f>
        <v>0</v>
      </c>
    </row>
    <row r="217" spans="1:18" x14ac:dyDescent="0.2">
      <c r="A217" s="197" t="s">
        <v>130</v>
      </c>
      <c r="B217" s="173" t="s">
        <v>217</v>
      </c>
      <c r="C217" s="173" t="s">
        <v>238</v>
      </c>
      <c r="D217" s="173" t="s">
        <v>239</v>
      </c>
      <c r="E217" s="173" t="s">
        <v>240</v>
      </c>
      <c r="F217" s="214"/>
      <c r="G217" s="34"/>
      <c r="H217" s="183" t="s">
        <v>110</v>
      </c>
      <c r="I217" s="173" t="s">
        <v>108</v>
      </c>
      <c r="J217" s="173" t="s">
        <v>217</v>
      </c>
      <c r="K217" s="173" t="s">
        <v>238</v>
      </c>
      <c r="L217" s="173" t="s">
        <v>239</v>
      </c>
      <c r="M217" s="173" t="s">
        <v>240</v>
      </c>
      <c r="N217" s="214"/>
      <c r="O217" s="72"/>
      <c r="P217" s="35"/>
      <c r="Q217" s="35"/>
      <c r="R217" s="183" t="s">
        <v>110</v>
      </c>
    </row>
    <row r="218" spans="1:18" x14ac:dyDescent="0.2">
      <c r="A218" s="34" t="s">
        <v>1</v>
      </c>
      <c r="B218" s="48"/>
      <c r="C218" s="48"/>
      <c r="D218" s="48"/>
      <c r="E218" s="48"/>
      <c r="F218" s="48"/>
      <c r="G218" s="48"/>
      <c r="H218" s="75">
        <f t="shared" ref="H218:H224" si="91">SUM(B218:G218)</f>
        <v>0</v>
      </c>
      <c r="I218" s="58"/>
      <c r="J218" s="49"/>
      <c r="K218" s="49"/>
      <c r="L218" s="49"/>
      <c r="M218" s="49"/>
      <c r="N218" s="86"/>
      <c r="O218" s="86"/>
      <c r="P218" s="49"/>
      <c r="Q218" s="49"/>
      <c r="R218" s="82">
        <f>SUM(B218:Q218)</f>
        <v>0</v>
      </c>
    </row>
    <row r="219" spans="1:18" x14ac:dyDescent="0.2">
      <c r="A219" s="34" t="s">
        <v>2</v>
      </c>
      <c r="B219" s="48"/>
      <c r="C219" s="48"/>
      <c r="D219" s="48"/>
      <c r="E219" s="48"/>
      <c r="F219" s="48"/>
      <c r="G219" s="48"/>
      <c r="H219" s="75">
        <f t="shared" si="91"/>
        <v>0</v>
      </c>
      <c r="I219" s="58"/>
      <c r="J219" s="49"/>
      <c r="K219" s="49"/>
      <c r="L219" s="49"/>
      <c r="M219" s="49"/>
      <c r="N219" s="86"/>
      <c r="O219" s="86"/>
      <c r="P219" s="49"/>
      <c r="Q219" s="49"/>
      <c r="R219" s="82">
        <f t="shared" ref="R219:R223" si="92">SUM(B219:Q219)</f>
        <v>0</v>
      </c>
    </row>
    <row r="220" spans="1:18" x14ac:dyDescent="0.2">
      <c r="A220" s="34" t="s">
        <v>3</v>
      </c>
      <c r="B220" s="48"/>
      <c r="C220" s="48"/>
      <c r="D220" s="48"/>
      <c r="E220" s="48"/>
      <c r="F220" s="48"/>
      <c r="G220" s="48"/>
      <c r="H220" s="75">
        <f t="shared" si="91"/>
        <v>0</v>
      </c>
      <c r="I220" s="58"/>
      <c r="J220" s="49"/>
      <c r="K220" s="49"/>
      <c r="L220" s="49"/>
      <c r="M220" s="49"/>
      <c r="N220" s="86"/>
      <c r="O220" s="86"/>
      <c r="P220" s="49"/>
      <c r="Q220" s="49"/>
      <c r="R220" s="82">
        <f t="shared" si="92"/>
        <v>0</v>
      </c>
    </row>
    <row r="221" spans="1:18" x14ac:dyDescent="0.2">
      <c r="A221" s="34" t="s">
        <v>13</v>
      </c>
      <c r="B221" s="48"/>
      <c r="C221" s="48"/>
      <c r="D221" s="48"/>
      <c r="E221" s="48"/>
      <c r="F221" s="48"/>
      <c r="G221" s="48"/>
      <c r="H221" s="75">
        <f t="shared" si="91"/>
        <v>0</v>
      </c>
      <c r="I221" s="205"/>
      <c r="J221" s="49"/>
      <c r="K221" s="49"/>
      <c r="L221" s="49"/>
      <c r="M221" s="49"/>
      <c r="N221" s="70"/>
      <c r="O221" s="70"/>
      <c r="P221" s="48"/>
      <c r="Q221" s="48"/>
      <c r="R221" s="82">
        <f t="shared" si="92"/>
        <v>0</v>
      </c>
    </row>
    <row r="222" spans="1:18" x14ac:dyDescent="0.2">
      <c r="A222" s="34" t="s">
        <v>15</v>
      </c>
      <c r="B222" s="48"/>
      <c r="C222" s="48"/>
      <c r="D222" s="48"/>
      <c r="E222" s="48"/>
      <c r="F222" s="48"/>
      <c r="G222" s="48"/>
      <c r="H222" s="75">
        <f t="shared" si="91"/>
        <v>0</v>
      </c>
      <c r="I222" s="49"/>
      <c r="J222" s="49"/>
      <c r="K222" s="49"/>
      <c r="L222" s="49"/>
      <c r="M222" s="49"/>
      <c r="N222" s="70"/>
      <c r="O222" s="70"/>
      <c r="P222" s="48"/>
      <c r="Q222" s="48"/>
      <c r="R222" s="82">
        <f t="shared" si="92"/>
        <v>0</v>
      </c>
    </row>
    <row r="223" spans="1:18" x14ac:dyDescent="0.2">
      <c r="A223" s="181" t="s">
        <v>112</v>
      </c>
      <c r="B223" s="178"/>
      <c r="C223" s="178"/>
      <c r="D223" s="178"/>
      <c r="E223" s="178"/>
      <c r="F223" s="178"/>
      <c r="G223" s="178"/>
      <c r="H223" s="176">
        <f t="shared" si="91"/>
        <v>0</v>
      </c>
      <c r="I223" s="179"/>
      <c r="J223" s="179"/>
      <c r="K223" s="179"/>
      <c r="L223" s="179"/>
      <c r="M223" s="179"/>
      <c r="N223" s="180"/>
      <c r="O223" s="180"/>
      <c r="P223" s="178"/>
      <c r="Q223" s="178"/>
      <c r="R223" s="82">
        <f t="shared" si="92"/>
        <v>0</v>
      </c>
    </row>
    <row r="224" spans="1:18" ht="22.5" x14ac:dyDescent="0.2">
      <c r="A224" s="182" t="s">
        <v>111</v>
      </c>
      <c r="B224" s="50"/>
      <c r="C224" s="50"/>
      <c r="D224" s="50"/>
      <c r="E224" s="50"/>
      <c r="F224" s="50"/>
      <c r="G224" s="50"/>
      <c r="H224" s="77">
        <f t="shared" si="91"/>
        <v>0</v>
      </c>
      <c r="I224" s="87"/>
      <c r="J224" s="87"/>
      <c r="K224" s="87"/>
      <c r="L224" s="87"/>
      <c r="M224" s="87"/>
      <c r="N224" s="88"/>
      <c r="O224" s="88"/>
      <c r="P224" s="50"/>
      <c r="Q224" s="50"/>
      <c r="R224" s="85"/>
    </row>
    <row r="225" spans="1:18" x14ac:dyDescent="0.2">
      <c r="A225" s="73" t="s">
        <v>9</v>
      </c>
      <c r="B225" s="6">
        <f>SUM(B218:B224)</f>
        <v>0</v>
      </c>
      <c r="C225" s="6">
        <f t="shared" ref="C225:G225" si="93">SUM(C218:C224)</f>
        <v>0</v>
      </c>
      <c r="D225" s="6">
        <f t="shared" si="93"/>
        <v>0</v>
      </c>
      <c r="E225" s="6">
        <f t="shared" si="93"/>
        <v>0</v>
      </c>
      <c r="F225" s="6">
        <f t="shared" si="93"/>
        <v>0</v>
      </c>
      <c r="G225" s="6">
        <f t="shared" si="93"/>
        <v>0</v>
      </c>
      <c r="H225" s="75">
        <f>SUM(H218:H224)</f>
        <v>0</v>
      </c>
      <c r="I225" s="6">
        <f t="shared" ref="I225:N225" si="94">SUM(I218:I223)</f>
        <v>0</v>
      </c>
      <c r="J225" s="6">
        <f t="shared" si="94"/>
        <v>0</v>
      </c>
      <c r="K225" s="6">
        <f t="shared" si="94"/>
        <v>0</v>
      </c>
      <c r="L225" s="6">
        <f t="shared" si="94"/>
        <v>0</v>
      </c>
      <c r="M225" s="6">
        <f t="shared" si="94"/>
        <v>0</v>
      </c>
      <c r="N225" s="78">
        <f t="shared" si="94"/>
        <v>0</v>
      </c>
      <c r="O225" s="78"/>
      <c r="P225" s="6">
        <f t="shared" ref="P225:R225" si="95">SUM(P218:P223)</f>
        <v>0</v>
      </c>
      <c r="Q225" s="6">
        <f t="shared" si="95"/>
        <v>0</v>
      </c>
      <c r="R225" s="79">
        <f t="shared" si="95"/>
        <v>0</v>
      </c>
    </row>
    <row r="227" spans="1:18" ht="39" thickBot="1" x14ac:dyDescent="0.25">
      <c r="B227" s="66" t="s">
        <v>1</v>
      </c>
      <c r="C227" s="66" t="s">
        <v>2</v>
      </c>
      <c r="D227" s="66" t="s">
        <v>3</v>
      </c>
      <c r="E227" s="66" t="s">
        <v>13</v>
      </c>
      <c r="F227" s="66" t="s">
        <v>15</v>
      </c>
      <c r="G227" s="67" t="s">
        <v>11</v>
      </c>
      <c r="H227" s="184" t="s">
        <v>111</v>
      </c>
      <c r="J227" s="67"/>
      <c r="K227" s="67"/>
      <c r="L227" s="67"/>
      <c r="M227" s="67"/>
      <c r="N227" s="91" t="s">
        <v>20</v>
      </c>
      <c r="O227" s="91"/>
    </row>
    <row r="228" spans="1:18" ht="13.5" thickBot="1" x14ac:dyDescent="0.25">
      <c r="A228" s="89" t="s">
        <v>40</v>
      </c>
      <c r="B228" s="185">
        <f>H178+H188+H198+H208+H218</f>
        <v>0</v>
      </c>
      <c r="C228" s="185">
        <f>H179+H189+H199+H209+H219</f>
        <v>0</v>
      </c>
      <c r="D228" s="185">
        <f>H180+H190+H200+H210+H220</f>
        <v>0</v>
      </c>
      <c r="E228" s="185">
        <f>H181+H191+H201+H211+H221</f>
        <v>0</v>
      </c>
      <c r="F228" s="185">
        <f>H182+H192+H202+H212+H222</f>
        <v>0</v>
      </c>
      <c r="G228" s="185">
        <f>H183+H193+H213+H223</f>
        <v>0</v>
      </c>
      <c r="H228" s="185">
        <f>H184+H194+H204+H214+H224</f>
        <v>0</v>
      </c>
      <c r="I228" s="185">
        <f>H185+H195+H205+H215+H225</f>
        <v>0</v>
      </c>
      <c r="J228" s="55"/>
      <c r="K228" s="55"/>
      <c r="L228" s="55"/>
      <c r="M228" s="55"/>
      <c r="N228" s="90">
        <f>R185+R195+R205+R215+R225</f>
        <v>5</v>
      </c>
      <c r="O228" s="199">
        <f>I228+N228</f>
        <v>5</v>
      </c>
    </row>
    <row r="229" spans="1:18" ht="13.5" thickTop="1" x14ac:dyDescent="0.2"/>
    <row r="230" spans="1:18" x14ac:dyDescent="0.2">
      <c r="A230" s="40"/>
      <c r="B230" s="51" t="s">
        <v>21</v>
      </c>
      <c r="C230" s="51"/>
      <c r="D230" s="51" t="s">
        <v>22</v>
      </c>
      <c r="E230" s="196">
        <f>O228</f>
        <v>5</v>
      </c>
      <c r="F230" s="51"/>
      <c r="G230" s="51">
        <f>SUM(C230-E230)</f>
        <v>-5</v>
      </c>
    </row>
    <row r="235" spans="1:18" ht="30.75" customHeight="1" x14ac:dyDescent="0.2">
      <c r="A235" s="56"/>
      <c r="B235" s="57"/>
      <c r="C235" s="186"/>
      <c r="D235" s="186"/>
      <c r="E235" s="186"/>
      <c r="F235" s="187" t="s">
        <v>264</v>
      </c>
      <c r="G235" s="186"/>
      <c r="H235" s="186"/>
      <c r="I235" s="186"/>
      <c r="J235" s="57"/>
      <c r="K235" s="57"/>
      <c r="L235" s="57"/>
      <c r="M235" s="57"/>
      <c r="N235" s="68"/>
      <c r="O235" s="68"/>
      <c r="P235" s="57"/>
      <c r="Q235" s="57"/>
      <c r="R235" s="69"/>
    </row>
    <row r="236" spans="1:18" ht="16.5" customHeight="1" x14ac:dyDescent="0.2">
      <c r="A236" s="197" t="s">
        <v>130</v>
      </c>
      <c r="B236" s="173"/>
      <c r="C236" s="173"/>
      <c r="D236" s="173"/>
      <c r="E236" s="214"/>
      <c r="F236" s="476" t="s">
        <v>266</v>
      </c>
      <c r="G236" s="476" t="s">
        <v>267</v>
      </c>
      <c r="H236" s="183" t="s">
        <v>110</v>
      </c>
      <c r="I236" s="173" t="s">
        <v>108</v>
      </c>
      <c r="J236" s="173"/>
      <c r="K236" s="173"/>
      <c r="L236" s="173"/>
      <c r="M236" s="214"/>
      <c r="N236" s="476" t="s">
        <v>266</v>
      </c>
      <c r="O236" s="476" t="s">
        <v>267</v>
      </c>
      <c r="P236" s="35"/>
      <c r="Q236" s="35"/>
      <c r="R236" s="183" t="s">
        <v>110</v>
      </c>
    </row>
    <row r="237" spans="1:18" x14ac:dyDescent="0.2">
      <c r="A237" s="34" t="s">
        <v>1</v>
      </c>
      <c r="B237" s="59"/>
      <c r="C237" s="59"/>
      <c r="D237" s="59"/>
      <c r="E237" s="59"/>
      <c r="F237" s="59"/>
      <c r="G237" s="59"/>
      <c r="H237" s="75">
        <f t="shared" ref="H237:H243" si="96">SUM(B237:G237)</f>
        <v>0</v>
      </c>
      <c r="J237" s="58"/>
      <c r="K237" s="58"/>
      <c r="L237" s="58"/>
      <c r="M237" s="58"/>
      <c r="N237" s="74"/>
      <c r="O237" s="74"/>
      <c r="P237" s="58"/>
      <c r="Q237" s="58"/>
      <c r="R237" s="75">
        <f>SUM(J237:Q237)</f>
        <v>0</v>
      </c>
    </row>
    <row r="238" spans="1:18" x14ac:dyDescent="0.2">
      <c r="A238" s="34" t="s">
        <v>2</v>
      </c>
      <c r="B238" s="59"/>
      <c r="C238" s="59"/>
      <c r="D238" s="60"/>
      <c r="E238" s="60"/>
      <c r="F238" s="60"/>
      <c r="G238" s="60"/>
      <c r="H238" s="75">
        <f t="shared" si="96"/>
        <v>0</v>
      </c>
      <c r="J238" s="61"/>
      <c r="K238" s="61"/>
      <c r="L238" s="61"/>
      <c r="M238" s="61"/>
      <c r="N238" s="29"/>
      <c r="O238" s="29"/>
      <c r="P238" s="61"/>
      <c r="Q238" s="61"/>
      <c r="R238" s="75">
        <f>SUM(J238:Q238)</f>
        <v>0</v>
      </c>
    </row>
    <row r="239" spans="1:18" x14ac:dyDescent="0.2">
      <c r="A239" s="34" t="s">
        <v>3</v>
      </c>
      <c r="B239" s="59"/>
      <c r="C239" s="59"/>
      <c r="D239" s="60"/>
      <c r="E239" s="60"/>
      <c r="F239" s="60"/>
      <c r="G239" s="60"/>
      <c r="H239" s="75">
        <f t="shared" si="96"/>
        <v>0</v>
      </c>
      <c r="J239" s="61"/>
      <c r="K239" s="61"/>
      <c r="L239" s="61"/>
      <c r="M239" s="61"/>
      <c r="N239" s="29"/>
      <c r="O239" s="29"/>
      <c r="P239" s="61"/>
      <c r="Q239" s="61"/>
      <c r="R239" s="75">
        <f>SUM(J239:Q239)</f>
        <v>0</v>
      </c>
    </row>
    <row r="240" spans="1:18" x14ac:dyDescent="0.2">
      <c r="A240" s="34" t="s">
        <v>13</v>
      </c>
      <c r="B240" s="59"/>
      <c r="C240" s="59"/>
      <c r="D240" s="60"/>
      <c r="E240" s="60"/>
      <c r="F240" s="60"/>
      <c r="G240" s="60"/>
      <c r="H240" s="75">
        <f t="shared" si="96"/>
        <v>0</v>
      </c>
      <c r="J240" s="61"/>
      <c r="K240" s="61"/>
      <c r="L240" s="61"/>
      <c r="M240" s="61"/>
      <c r="N240" s="29"/>
      <c r="O240" s="29"/>
      <c r="P240" s="61"/>
      <c r="Q240" s="61"/>
      <c r="R240" s="75">
        <f t="shared" ref="R240:R243" si="97">SUM(J240:Q240)</f>
        <v>0</v>
      </c>
    </row>
    <row r="241" spans="1:18" x14ac:dyDescent="0.2">
      <c r="A241" s="34" t="s">
        <v>15</v>
      </c>
      <c r="B241" s="59"/>
      <c r="C241" s="59"/>
      <c r="D241" s="60"/>
      <c r="E241" s="60"/>
      <c r="F241" s="60"/>
      <c r="G241" s="60"/>
      <c r="H241" s="75">
        <f t="shared" si="96"/>
        <v>0</v>
      </c>
      <c r="J241" s="61"/>
      <c r="K241" s="61"/>
      <c r="L241" s="61"/>
      <c r="M241" s="61"/>
      <c r="N241" s="29"/>
      <c r="O241" s="29"/>
      <c r="P241" s="61"/>
      <c r="Q241" s="61"/>
      <c r="R241" s="75">
        <f t="shared" si="97"/>
        <v>0</v>
      </c>
    </row>
    <row r="242" spans="1:18" x14ac:dyDescent="0.2">
      <c r="A242" s="181" t="s">
        <v>112</v>
      </c>
      <c r="B242" s="175"/>
      <c r="C242" s="175"/>
      <c r="D242" s="60"/>
      <c r="E242" s="60"/>
      <c r="F242" s="60"/>
      <c r="G242" s="60"/>
      <c r="H242" s="176">
        <f t="shared" si="96"/>
        <v>0</v>
      </c>
      <c r="I242" s="53"/>
      <c r="J242" s="61"/>
      <c r="K242" s="61"/>
      <c r="L242" s="61"/>
      <c r="M242" s="61"/>
      <c r="N242" s="29"/>
      <c r="O242" s="29"/>
      <c r="P242" s="61"/>
      <c r="Q242" s="61"/>
      <c r="R242" s="75">
        <f t="shared" si="97"/>
        <v>0</v>
      </c>
    </row>
    <row r="243" spans="1:18" ht="22.5" x14ac:dyDescent="0.2">
      <c r="A243" s="182" t="s">
        <v>111</v>
      </c>
      <c r="B243" s="62"/>
      <c r="C243" s="62"/>
      <c r="D243" s="47"/>
      <c r="E243" s="47"/>
      <c r="F243" s="47"/>
      <c r="G243" s="47"/>
      <c r="H243" s="77">
        <f t="shared" si="96"/>
        <v>0</v>
      </c>
      <c r="I243" s="174"/>
      <c r="J243" s="63"/>
      <c r="K243" s="63"/>
      <c r="L243" s="63"/>
      <c r="M243" s="63"/>
      <c r="N243" s="76"/>
      <c r="O243" s="76"/>
      <c r="P243" s="63"/>
      <c r="Q243" s="63"/>
      <c r="R243" s="77">
        <f t="shared" si="97"/>
        <v>0</v>
      </c>
    </row>
    <row r="244" spans="1:18" x14ac:dyDescent="0.2">
      <c r="A244" s="73" t="s">
        <v>9</v>
      </c>
      <c r="B244" s="164">
        <f>SUM(B237:B243)</f>
        <v>0</v>
      </c>
      <c r="C244" s="164">
        <f t="shared" ref="C244:G244" si="98">SUM(C237:C243)</f>
        <v>0</v>
      </c>
      <c r="D244" s="164">
        <f t="shared" si="98"/>
        <v>0</v>
      </c>
      <c r="E244" s="164">
        <f t="shared" si="98"/>
        <v>0</v>
      </c>
      <c r="F244" s="164">
        <f t="shared" si="98"/>
        <v>0</v>
      </c>
      <c r="G244" s="164">
        <f t="shared" si="98"/>
        <v>0</v>
      </c>
      <c r="H244" s="75">
        <f>SUM(H237:H243)</f>
        <v>0</v>
      </c>
      <c r="I244" s="6"/>
      <c r="J244" s="6">
        <f>SUM(J237:J243)</f>
        <v>0</v>
      </c>
      <c r="K244" s="6">
        <f t="shared" ref="K244:O244" si="99">SUM(K237:K243)</f>
        <v>0</v>
      </c>
      <c r="L244" s="6">
        <f t="shared" si="99"/>
        <v>0</v>
      </c>
      <c r="M244" s="6">
        <f t="shared" si="99"/>
        <v>0</v>
      </c>
      <c r="N244" s="6">
        <f t="shared" si="99"/>
        <v>0</v>
      </c>
      <c r="O244" s="6">
        <f t="shared" si="99"/>
        <v>0</v>
      </c>
      <c r="P244" s="6"/>
      <c r="Q244" s="6"/>
      <c r="R244" s="79">
        <f>SUM(R237:R242)</f>
        <v>0</v>
      </c>
    </row>
    <row r="246" spans="1:18" x14ac:dyDescent="0.2">
      <c r="A246" s="197" t="s">
        <v>130</v>
      </c>
      <c r="B246" s="173" t="s">
        <v>268</v>
      </c>
      <c r="C246" s="173" t="s">
        <v>272</v>
      </c>
      <c r="D246" s="173" t="s">
        <v>273</v>
      </c>
      <c r="E246" s="173" t="s">
        <v>274</v>
      </c>
      <c r="F246" s="173" t="s">
        <v>275</v>
      </c>
      <c r="G246" s="173" t="s">
        <v>276</v>
      </c>
      <c r="H246" s="183" t="s">
        <v>110</v>
      </c>
      <c r="I246" s="173" t="s">
        <v>108</v>
      </c>
      <c r="J246" s="173" t="s">
        <v>268</v>
      </c>
      <c r="K246" s="173" t="s">
        <v>272</v>
      </c>
      <c r="L246" s="173" t="s">
        <v>273</v>
      </c>
      <c r="M246" s="173" t="s">
        <v>274</v>
      </c>
      <c r="N246" s="173" t="s">
        <v>275</v>
      </c>
      <c r="O246" s="173" t="s">
        <v>276</v>
      </c>
      <c r="P246" s="35"/>
      <c r="Q246" s="35"/>
      <c r="R246" s="183" t="s">
        <v>110</v>
      </c>
    </row>
    <row r="247" spans="1:18" x14ac:dyDescent="0.2">
      <c r="A247" s="34" t="s">
        <v>1</v>
      </c>
      <c r="B247" s="45"/>
      <c r="C247" s="45"/>
      <c r="D247" s="45"/>
      <c r="E247" s="45"/>
      <c r="F247" s="45"/>
      <c r="G247" s="45"/>
      <c r="H247" s="75">
        <f t="shared" ref="H247:H253" si="100">SUM(B247:G247)</f>
        <v>0</v>
      </c>
      <c r="I247" s="45"/>
      <c r="J247" s="45"/>
      <c r="K247" s="45"/>
      <c r="L247" s="45"/>
      <c r="M247" s="45"/>
      <c r="N247" s="81"/>
      <c r="O247" s="81"/>
      <c r="P247" s="45"/>
      <c r="Q247" s="45"/>
      <c r="R247" s="82">
        <f>SUM(J247:Q247)</f>
        <v>0</v>
      </c>
    </row>
    <row r="248" spans="1:18" x14ac:dyDescent="0.2">
      <c r="A248" s="34" t="s">
        <v>2</v>
      </c>
      <c r="B248" s="45"/>
      <c r="C248" s="45"/>
      <c r="D248" s="45"/>
      <c r="E248" s="45"/>
      <c r="F248" s="45"/>
      <c r="G248" s="45"/>
      <c r="H248" s="75">
        <f t="shared" si="100"/>
        <v>0</v>
      </c>
      <c r="I248" s="45"/>
      <c r="J248" s="45"/>
      <c r="K248" s="45"/>
      <c r="L248" s="45"/>
      <c r="M248" s="45"/>
      <c r="N248" s="81"/>
      <c r="O248" s="81"/>
      <c r="P248" s="46"/>
      <c r="Q248" s="46"/>
      <c r="R248" s="82">
        <f t="shared" ref="R248:R250" si="101">SUM(B248:Q248)</f>
        <v>0</v>
      </c>
    </row>
    <row r="249" spans="1:18" x14ac:dyDescent="0.2">
      <c r="A249" s="34" t="s">
        <v>3</v>
      </c>
      <c r="B249" s="45"/>
      <c r="C249" s="45"/>
      <c r="D249" s="45"/>
      <c r="E249" s="45"/>
      <c r="F249" s="45"/>
      <c r="G249" s="45"/>
      <c r="H249" s="75">
        <f t="shared" si="100"/>
        <v>0</v>
      </c>
      <c r="I249" s="45"/>
      <c r="J249" s="45"/>
      <c r="K249" s="45"/>
      <c r="L249" s="45"/>
      <c r="M249" s="45"/>
      <c r="N249" s="83"/>
      <c r="O249" s="83"/>
      <c r="P249" s="46"/>
      <c r="Q249" s="46"/>
      <c r="R249" s="82">
        <f t="shared" si="101"/>
        <v>0</v>
      </c>
    </row>
    <row r="250" spans="1:18" x14ac:dyDescent="0.2">
      <c r="A250" s="34" t="s">
        <v>13</v>
      </c>
      <c r="B250" s="45"/>
      <c r="C250" s="45"/>
      <c r="D250" s="45"/>
      <c r="E250" s="45"/>
      <c r="F250" s="45"/>
      <c r="G250" s="45"/>
      <c r="H250" s="75">
        <f t="shared" si="100"/>
        <v>0</v>
      </c>
      <c r="I250" s="45"/>
      <c r="J250" s="45"/>
      <c r="K250" s="45"/>
      <c r="L250" s="45"/>
      <c r="M250" s="45"/>
      <c r="N250" s="81"/>
      <c r="O250" s="81"/>
      <c r="P250" s="45"/>
      <c r="Q250" s="45"/>
      <c r="R250" s="82">
        <f t="shared" si="101"/>
        <v>0</v>
      </c>
    </row>
    <row r="251" spans="1:18" x14ac:dyDescent="0.2">
      <c r="A251" s="34" t="s">
        <v>15</v>
      </c>
      <c r="B251" s="45"/>
      <c r="C251" s="45"/>
      <c r="D251" s="45"/>
      <c r="E251" s="45"/>
      <c r="F251" s="45"/>
      <c r="G251" s="45"/>
      <c r="H251" s="75">
        <f t="shared" si="100"/>
        <v>0</v>
      </c>
      <c r="I251" s="45"/>
      <c r="J251" s="45"/>
      <c r="K251" s="45"/>
      <c r="L251" s="45"/>
      <c r="M251" s="45"/>
      <c r="N251" s="81"/>
      <c r="O251" s="81"/>
      <c r="P251" s="45"/>
      <c r="Q251" s="45"/>
      <c r="R251" s="82">
        <f>SUM(B251:Q251)</f>
        <v>0</v>
      </c>
    </row>
    <row r="252" spans="1:18" x14ac:dyDescent="0.2">
      <c r="A252" s="181" t="s">
        <v>112</v>
      </c>
      <c r="B252" s="60"/>
      <c r="C252" s="60"/>
      <c r="D252" s="60"/>
      <c r="E252" s="60"/>
      <c r="F252" s="60"/>
      <c r="G252" s="60"/>
      <c r="H252" s="75">
        <f t="shared" si="100"/>
        <v>0</v>
      </c>
      <c r="I252" s="60"/>
      <c r="J252" s="60"/>
      <c r="K252" s="60"/>
      <c r="L252" s="60"/>
      <c r="M252" s="60"/>
      <c r="N252" s="177"/>
      <c r="O252" s="177"/>
      <c r="P252" s="60"/>
      <c r="Q252" s="60"/>
      <c r="R252" s="82">
        <f t="shared" ref="R252" si="102">SUM(B252:Q252)</f>
        <v>0</v>
      </c>
    </row>
    <row r="253" spans="1:18" ht="22.5" x14ac:dyDescent="0.2">
      <c r="A253" s="182" t="s">
        <v>111</v>
      </c>
      <c r="B253" s="47"/>
      <c r="C253" s="47"/>
      <c r="D253" s="47"/>
      <c r="E253" s="47"/>
      <c r="F253" s="47"/>
      <c r="G253" s="47"/>
      <c r="H253" s="77">
        <f t="shared" si="100"/>
        <v>0</v>
      </c>
      <c r="I253" s="47"/>
      <c r="J253" s="47"/>
      <c r="K253" s="47"/>
      <c r="L253" s="47"/>
      <c r="M253" s="47"/>
      <c r="N253" s="84"/>
      <c r="O253" s="84"/>
      <c r="P253" s="47"/>
      <c r="Q253" s="47"/>
      <c r="R253" s="85"/>
    </row>
    <row r="254" spans="1:18" x14ac:dyDescent="0.2">
      <c r="A254" s="73" t="s">
        <v>9</v>
      </c>
      <c r="B254" s="6">
        <f>SUM(B247:B253)</f>
        <v>0</v>
      </c>
      <c r="C254" s="6">
        <f t="shared" ref="C254:G254" si="103">SUM(C247:C253)</f>
        <v>0</v>
      </c>
      <c r="D254" s="6">
        <f t="shared" si="103"/>
        <v>0</v>
      </c>
      <c r="E254" s="6">
        <f t="shared" si="103"/>
        <v>0</v>
      </c>
      <c r="F254" s="6">
        <f t="shared" si="103"/>
        <v>0</v>
      </c>
      <c r="G254" s="6">
        <f t="shared" si="103"/>
        <v>0</v>
      </c>
      <c r="H254" s="75">
        <f>SUM(H247:H253)</f>
        <v>0</v>
      </c>
      <c r="I254" s="6"/>
      <c r="J254" s="6">
        <f>SUM(J247:J253)</f>
        <v>0</v>
      </c>
      <c r="K254" s="6">
        <f t="shared" ref="K254:O254" si="104">SUM(K247:K253)</f>
        <v>0</v>
      </c>
      <c r="L254" s="6">
        <f t="shared" si="104"/>
        <v>0</v>
      </c>
      <c r="M254" s="6">
        <f t="shared" si="104"/>
        <v>0</v>
      </c>
      <c r="N254" s="6">
        <f t="shared" si="104"/>
        <v>0</v>
      </c>
      <c r="O254" s="6">
        <f t="shared" si="104"/>
        <v>0</v>
      </c>
      <c r="P254" s="6">
        <f t="shared" ref="P254:Q254" si="105">SUM(P247:P252)</f>
        <v>0</v>
      </c>
      <c r="Q254" s="6">
        <f t="shared" si="105"/>
        <v>0</v>
      </c>
      <c r="R254" s="73">
        <f>SUM(R247:R252)</f>
        <v>0</v>
      </c>
    </row>
    <row r="256" spans="1:18" x14ac:dyDescent="0.2">
      <c r="A256" s="197" t="s">
        <v>130</v>
      </c>
      <c r="B256" s="173" t="s">
        <v>269</v>
      </c>
      <c r="C256" s="173" t="s">
        <v>277</v>
      </c>
      <c r="D256" s="173" t="s">
        <v>278</v>
      </c>
      <c r="E256" s="173" t="s">
        <v>279</v>
      </c>
      <c r="F256" s="173" t="s">
        <v>280</v>
      </c>
      <c r="G256" s="173" t="s">
        <v>281</v>
      </c>
      <c r="H256" s="183" t="s">
        <v>110</v>
      </c>
      <c r="I256" s="173" t="s">
        <v>108</v>
      </c>
      <c r="J256" s="173" t="s">
        <v>269</v>
      </c>
      <c r="K256" s="173" t="s">
        <v>277</v>
      </c>
      <c r="L256" s="173" t="s">
        <v>278</v>
      </c>
      <c r="M256" s="173" t="s">
        <v>279</v>
      </c>
      <c r="N256" s="173" t="s">
        <v>280</v>
      </c>
      <c r="O256" s="173" t="s">
        <v>281</v>
      </c>
      <c r="P256" s="35"/>
      <c r="Q256" s="35"/>
      <c r="R256" s="183" t="s">
        <v>110</v>
      </c>
    </row>
    <row r="257" spans="1:18" x14ac:dyDescent="0.2">
      <c r="A257" s="34" t="s">
        <v>1</v>
      </c>
      <c r="B257" s="45"/>
      <c r="C257" s="188"/>
      <c r="D257" s="188"/>
      <c r="E257" s="188"/>
      <c r="F257" s="188"/>
      <c r="G257" s="188"/>
      <c r="H257" s="75">
        <f t="shared" ref="H257:H263" si="106">SUM(B257:G257)</f>
        <v>0</v>
      </c>
      <c r="I257" s="58"/>
      <c r="J257" s="188"/>
      <c r="K257" s="188"/>
      <c r="L257" s="188"/>
      <c r="M257" s="188"/>
      <c r="N257" s="188"/>
      <c r="O257" s="188"/>
      <c r="P257" s="188"/>
      <c r="Q257" s="191"/>
      <c r="R257" s="82">
        <f t="shared" ref="R257:R263" si="107">SUM(J257:Q257)</f>
        <v>0</v>
      </c>
    </row>
    <row r="258" spans="1:18" x14ac:dyDescent="0.2">
      <c r="A258" s="34" t="s">
        <v>2</v>
      </c>
      <c r="B258" s="45"/>
      <c r="C258" s="188"/>
      <c r="D258" s="188"/>
      <c r="E258" s="188"/>
      <c r="F258" s="188"/>
      <c r="G258" s="188"/>
      <c r="H258" s="75">
        <f t="shared" si="106"/>
        <v>0</v>
      </c>
      <c r="I258" s="58"/>
      <c r="J258" s="188"/>
      <c r="K258" s="188"/>
      <c r="L258" s="188"/>
      <c r="M258" s="188"/>
      <c r="N258" s="188"/>
      <c r="O258" s="188"/>
      <c r="P258" s="192"/>
      <c r="Q258" s="191"/>
      <c r="R258" s="82">
        <f t="shared" si="107"/>
        <v>0</v>
      </c>
    </row>
    <row r="259" spans="1:18" x14ac:dyDescent="0.2">
      <c r="A259" s="34" t="s">
        <v>3</v>
      </c>
      <c r="B259" s="45"/>
      <c r="C259" s="188"/>
      <c r="D259" s="188"/>
      <c r="E259" s="188"/>
      <c r="F259" s="188"/>
      <c r="G259" s="188"/>
      <c r="H259" s="75">
        <f t="shared" si="106"/>
        <v>0</v>
      </c>
      <c r="I259" s="58"/>
      <c r="J259" s="188"/>
      <c r="K259" s="188"/>
      <c r="L259" s="188"/>
      <c r="M259" s="188"/>
      <c r="N259" s="192"/>
      <c r="O259" s="192"/>
      <c r="P259" s="192"/>
      <c r="Q259" s="191"/>
      <c r="R259" s="82">
        <f t="shared" si="107"/>
        <v>0</v>
      </c>
    </row>
    <row r="260" spans="1:18" x14ac:dyDescent="0.2">
      <c r="A260" s="34" t="s">
        <v>13</v>
      </c>
      <c r="B260" s="45"/>
      <c r="C260" s="188"/>
      <c r="D260" s="188"/>
      <c r="E260" s="188"/>
      <c r="F260" s="188"/>
      <c r="G260" s="188"/>
      <c r="H260" s="75">
        <f t="shared" si="106"/>
        <v>0</v>
      </c>
      <c r="I260" s="58"/>
      <c r="J260" s="188"/>
      <c r="K260" s="188"/>
      <c r="L260" s="188"/>
      <c r="M260" s="188"/>
      <c r="N260" s="188"/>
      <c r="O260" s="188"/>
      <c r="P260" s="188"/>
      <c r="Q260" s="71"/>
      <c r="R260" s="82">
        <f t="shared" si="107"/>
        <v>0</v>
      </c>
    </row>
    <row r="261" spans="1:18" x14ac:dyDescent="0.2">
      <c r="A261" s="34" t="s">
        <v>15</v>
      </c>
      <c r="B261" s="45"/>
      <c r="C261" s="188"/>
      <c r="D261" s="188"/>
      <c r="E261" s="188"/>
      <c r="F261" s="188"/>
      <c r="G261" s="188"/>
      <c r="H261" s="75">
        <f t="shared" si="106"/>
        <v>0</v>
      </c>
      <c r="I261" s="58"/>
      <c r="J261" s="188"/>
      <c r="K261" s="188"/>
      <c r="L261" s="188"/>
      <c r="M261" s="188"/>
      <c r="N261" s="188"/>
      <c r="O261" s="188"/>
      <c r="P261" s="188"/>
      <c r="Q261" s="71"/>
      <c r="R261" s="82">
        <f t="shared" si="107"/>
        <v>0</v>
      </c>
    </row>
    <row r="262" spans="1:18" x14ac:dyDescent="0.2">
      <c r="A262" s="181" t="s">
        <v>112</v>
      </c>
      <c r="B262" s="60"/>
      <c r="C262" s="189"/>
      <c r="D262" s="189"/>
      <c r="E262" s="189"/>
      <c r="F262" s="189"/>
      <c r="G262" s="189"/>
      <c r="H262" s="176">
        <f t="shared" si="106"/>
        <v>0</v>
      </c>
      <c r="I262" s="61"/>
      <c r="J262" s="189"/>
      <c r="K262" s="189"/>
      <c r="L262" s="189"/>
      <c r="M262" s="189"/>
      <c r="N262" s="189"/>
      <c r="O262" s="189"/>
      <c r="P262" s="189"/>
      <c r="Q262" s="193"/>
      <c r="R262" s="82">
        <f t="shared" si="107"/>
        <v>0</v>
      </c>
    </row>
    <row r="263" spans="1:18" ht="22.5" x14ac:dyDescent="0.2">
      <c r="A263" s="182" t="s">
        <v>111</v>
      </c>
      <c r="B263" s="47"/>
      <c r="C263" s="190"/>
      <c r="D263" s="190"/>
      <c r="E263" s="190"/>
      <c r="F263" s="190"/>
      <c r="G263" s="190"/>
      <c r="H263" s="77">
        <f t="shared" si="106"/>
        <v>0</v>
      </c>
      <c r="I263" s="63"/>
      <c r="J263" s="190"/>
      <c r="K263" s="190"/>
      <c r="L263" s="190"/>
      <c r="M263" s="190"/>
      <c r="N263" s="190"/>
      <c r="O263" s="190"/>
      <c r="P263" s="190"/>
      <c r="Q263" s="194"/>
      <c r="R263" s="85">
        <f t="shared" si="107"/>
        <v>0</v>
      </c>
    </row>
    <row r="264" spans="1:18" x14ac:dyDescent="0.2">
      <c r="A264" s="73" t="s">
        <v>9</v>
      </c>
      <c r="B264" s="78">
        <f t="shared" ref="B264:H264" si="108">SUM(B257:B263)</f>
        <v>0</v>
      </c>
      <c r="C264" s="78">
        <f t="shared" si="108"/>
        <v>0</v>
      </c>
      <c r="D264" s="78">
        <f t="shared" si="108"/>
        <v>0</v>
      </c>
      <c r="E264" s="78">
        <f t="shared" si="108"/>
        <v>0</v>
      </c>
      <c r="F264" s="78">
        <f t="shared" si="108"/>
        <v>0</v>
      </c>
      <c r="G264" s="78">
        <f t="shared" si="108"/>
        <v>0</v>
      </c>
      <c r="H264" s="75">
        <f t="shared" si="108"/>
        <v>0</v>
      </c>
      <c r="I264" s="6"/>
      <c r="J264" s="78">
        <f t="shared" ref="J264:O264" si="109">SUM(J257:J263)</f>
        <v>0</v>
      </c>
      <c r="K264" s="78">
        <f t="shared" si="109"/>
        <v>0</v>
      </c>
      <c r="L264" s="78">
        <f t="shared" si="109"/>
        <v>0</v>
      </c>
      <c r="M264" s="78">
        <f t="shared" si="109"/>
        <v>0</v>
      </c>
      <c r="N264" s="78">
        <f t="shared" si="109"/>
        <v>0</v>
      </c>
      <c r="O264" s="78">
        <f t="shared" si="109"/>
        <v>0</v>
      </c>
      <c r="P264" s="78">
        <f t="shared" ref="P264:R264" si="110">SUM(P257:P262)</f>
        <v>0</v>
      </c>
      <c r="Q264" s="78">
        <f t="shared" si="110"/>
        <v>0</v>
      </c>
      <c r="R264" s="79">
        <f t="shared" si="110"/>
        <v>0</v>
      </c>
    </row>
    <row r="266" spans="1:18" x14ac:dyDescent="0.2">
      <c r="A266" s="197" t="s">
        <v>130</v>
      </c>
      <c r="B266" s="173" t="s">
        <v>270</v>
      </c>
      <c r="C266" s="173" t="s">
        <v>282</v>
      </c>
      <c r="D266" s="173" t="s">
        <v>283</v>
      </c>
      <c r="E266" s="173" t="s">
        <v>284</v>
      </c>
      <c r="F266" s="173" t="s">
        <v>285</v>
      </c>
      <c r="G266" s="173" t="s">
        <v>286</v>
      </c>
      <c r="H266" s="183" t="s">
        <v>110</v>
      </c>
      <c r="I266" s="173" t="s">
        <v>108</v>
      </c>
      <c r="J266" s="173" t="s">
        <v>270</v>
      </c>
      <c r="K266" s="173" t="s">
        <v>282</v>
      </c>
      <c r="L266" s="173" t="s">
        <v>283</v>
      </c>
      <c r="M266" s="173" t="s">
        <v>284</v>
      </c>
      <c r="N266" s="173" t="s">
        <v>285</v>
      </c>
      <c r="O266" s="173" t="s">
        <v>286</v>
      </c>
      <c r="P266" s="35"/>
      <c r="Q266" s="35"/>
      <c r="R266" s="183" t="s">
        <v>110</v>
      </c>
    </row>
    <row r="267" spans="1:18" x14ac:dyDescent="0.2">
      <c r="A267" s="34" t="s">
        <v>1</v>
      </c>
      <c r="B267" s="45"/>
      <c r="C267" s="45"/>
      <c r="D267" s="45"/>
      <c r="E267" s="45"/>
      <c r="F267" s="45"/>
      <c r="G267" s="45"/>
      <c r="H267" s="75">
        <f t="shared" ref="H267:H273" si="111">SUM(B267:G267)</f>
        <v>0</v>
      </c>
      <c r="I267" s="58"/>
      <c r="J267" s="45"/>
      <c r="K267" s="45"/>
      <c r="L267" s="45"/>
      <c r="M267" s="45"/>
      <c r="N267" s="191"/>
      <c r="O267" s="86"/>
      <c r="P267" s="49"/>
      <c r="Q267" s="49"/>
      <c r="R267" s="82">
        <f>SUM(B267:Q267)</f>
        <v>0</v>
      </c>
    </row>
    <row r="268" spans="1:18" x14ac:dyDescent="0.2">
      <c r="A268" s="34" t="s">
        <v>2</v>
      </c>
      <c r="B268" s="45"/>
      <c r="C268" s="45"/>
      <c r="D268" s="45"/>
      <c r="E268" s="45"/>
      <c r="F268" s="45"/>
      <c r="G268" s="45"/>
      <c r="H268" s="75">
        <f t="shared" si="111"/>
        <v>0</v>
      </c>
      <c r="I268" s="58"/>
      <c r="J268" s="45"/>
      <c r="K268" s="45"/>
      <c r="L268" s="45"/>
      <c r="M268" s="45"/>
      <c r="N268" s="191"/>
      <c r="O268" s="86"/>
      <c r="P268" s="49"/>
      <c r="Q268" s="49"/>
      <c r="R268" s="82">
        <f t="shared" ref="R268:R273" si="112">SUM(B268:Q268)</f>
        <v>0</v>
      </c>
    </row>
    <row r="269" spans="1:18" x14ac:dyDescent="0.2">
      <c r="A269" s="34" t="s">
        <v>3</v>
      </c>
      <c r="B269" s="45"/>
      <c r="C269" s="45"/>
      <c r="D269" s="45"/>
      <c r="E269" s="45"/>
      <c r="F269" s="45"/>
      <c r="G269" s="45"/>
      <c r="H269" s="75">
        <f t="shared" si="111"/>
        <v>0</v>
      </c>
      <c r="I269" s="58"/>
      <c r="J269" s="45"/>
      <c r="K269" s="45"/>
      <c r="L269" s="45"/>
      <c r="M269" s="45"/>
      <c r="N269" s="191"/>
      <c r="O269" s="86"/>
      <c r="P269" s="49"/>
      <c r="Q269" s="49"/>
      <c r="R269" s="82">
        <f t="shared" si="112"/>
        <v>0</v>
      </c>
    </row>
    <row r="270" spans="1:18" x14ac:dyDescent="0.2">
      <c r="A270" s="34" t="s">
        <v>13</v>
      </c>
      <c r="B270" s="45"/>
      <c r="C270" s="45"/>
      <c r="D270" s="45"/>
      <c r="E270" s="45"/>
      <c r="F270" s="45"/>
      <c r="G270" s="45"/>
      <c r="H270" s="75">
        <f t="shared" si="111"/>
        <v>0</v>
      </c>
      <c r="I270" s="58"/>
      <c r="J270" s="45"/>
      <c r="K270" s="45"/>
      <c r="L270" s="45"/>
      <c r="M270" s="45"/>
      <c r="N270" s="71"/>
      <c r="O270" s="70"/>
      <c r="P270" s="48"/>
      <c r="Q270" s="48"/>
      <c r="R270" s="82">
        <f t="shared" si="112"/>
        <v>0</v>
      </c>
    </row>
    <row r="271" spans="1:18" x14ac:dyDescent="0.2">
      <c r="A271" s="34" t="s">
        <v>15</v>
      </c>
      <c r="B271" s="45"/>
      <c r="C271" s="45"/>
      <c r="D271" s="45"/>
      <c r="E271" s="45"/>
      <c r="F271" s="45"/>
      <c r="G271" s="45"/>
      <c r="H271" s="75">
        <f t="shared" si="111"/>
        <v>0</v>
      </c>
      <c r="I271" s="58"/>
      <c r="J271" s="45"/>
      <c r="K271" s="45"/>
      <c r="L271" s="45"/>
      <c r="M271" s="45"/>
      <c r="N271" s="71"/>
      <c r="O271" s="70"/>
      <c r="P271" s="48"/>
      <c r="Q271" s="48"/>
      <c r="R271" s="82">
        <f t="shared" si="112"/>
        <v>0</v>
      </c>
    </row>
    <row r="272" spans="1:18" x14ac:dyDescent="0.2">
      <c r="A272" s="181" t="s">
        <v>112</v>
      </c>
      <c r="B272" s="60"/>
      <c r="C272" s="60"/>
      <c r="D272" s="60"/>
      <c r="E272" s="60"/>
      <c r="F272" s="60"/>
      <c r="G272" s="60"/>
      <c r="H272" s="176">
        <f t="shared" si="111"/>
        <v>0</v>
      </c>
      <c r="I272" s="61"/>
      <c r="J272" s="60"/>
      <c r="K272" s="60"/>
      <c r="L272" s="60"/>
      <c r="M272" s="60"/>
      <c r="N272" s="189"/>
      <c r="O272" s="177"/>
      <c r="P272" s="178"/>
      <c r="Q272" s="178"/>
      <c r="R272" s="82">
        <f t="shared" si="112"/>
        <v>0</v>
      </c>
    </row>
    <row r="273" spans="1:18" ht="22.5" x14ac:dyDescent="0.2">
      <c r="A273" s="182" t="s">
        <v>111</v>
      </c>
      <c r="B273" s="47"/>
      <c r="C273" s="47"/>
      <c r="D273" s="47"/>
      <c r="E273" s="47"/>
      <c r="F273" s="47"/>
      <c r="G273" s="47"/>
      <c r="H273" s="77">
        <f t="shared" si="111"/>
        <v>0</v>
      </c>
      <c r="I273" s="63"/>
      <c r="J273" s="47"/>
      <c r="K273" s="47"/>
      <c r="L273" s="47"/>
      <c r="M273" s="47"/>
      <c r="N273" s="190"/>
      <c r="O273" s="84"/>
      <c r="P273" s="50"/>
      <c r="Q273" s="50"/>
      <c r="R273" s="85">
        <f t="shared" si="112"/>
        <v>0</v>
      </c>
    </row>
    <row r="274" spans="1:18" x14ac:dyDescent="0.2">
      <c r="A274" s="73" t="s">
        <v>9</v>
      </c>
      <c r="B274" s="6">
        <f>SUM(B267:B273)</f>
        <v>0</v>
      </c>
      <c r="C274" s="6">
        <f t="shared" ref="C274:G274" si="113">SUM(C267:C273)</f>
        <v>0</v>
      </c>
      <c r="D274" s="6">
        <f t="shared" si="113"/>
        <v>0</v>
      </c>
      <c r="E274" s="6">
        <f t="shared" si="113"/>
        <v>0</v>
      </c>
      <c r="F274" s="6">
        <f t="shared" si="113"/>
        <v>0</v>
      </c>
      <c r="G274" s="6">
        <f t="shared" si="113"/>
        <v>0</v>
      </c>
      <c r="H274" s="75">
        <f>SUM(H267:H273)</f>
        <v>0</v>
      </c>
      <c r="I274" s="6"/>
      <c r="J274" s="6">
        <f>SUM(J267:J273)</f>
        <v>0</v>
      </c>
      <c r="K274" s="6">
        <f t="shared" ref="K274:O274" si="114">SUM(K267:K273)</f>
        <v>0</v>
      </c>
      <c r="L274" s="6">
        <f t="shared" si="114"/>
        <v>0</v>
      </c>
      <c r="M274" s="6">
        <f t="shared" si="114"/>
        <v>0</v>
      </c>
      <c r="N274" s="6">
        <f t="shared" si="114"/>
        <v>0</v>
      </c>
      <c r="O274" s="6">
        <f t="shared" si="114"/>
        <v>0</v>
      </c>
      <c r="P274" s="6">
        <f t="shared" ref="P274:Q274" si="115">SUM(P267:P272)</f>
        <v>0</v>
      </c>
      <c r="Q274" s="6">
        <f t="shared" si="115"/>
        <v>0</v>
      </c>
      <c r="R274" s="79">
        <f>SUM(R267:R273)</f>
        <v>0</v>
      </c>
    </row>
    <row r="276" spans="1:18" x14ac:dyDescent="0.2">
      <c r="A276" s="197" t="s">
        <v>130</v>
      </c>
      <c r="B276" s="173" t="s">
        <v>271</v>
      </c>
      <c r="C276" s="173" t="s">
        <v>287</v>
      </c>
      <c r="D276" s="173" t="s">
        <v>288</v>
      </c>
      <c r="E276" s="173" t="s">
        <v>289</v>
      </c>
      <c r="F276" s="173" t="s">
        <v>290</v>
      </c>
      <c r="G276" s="173" t="s">
        <v>291</v>
      </c>
      <c r="H276" s="183" t="s">
        <v>110</v>
      </c>
      <c r="I276" s="173" t="s">
        <v>108</v>
      </c>
      <c r="J276" s="173" t="s">
        <v>271</v>
      </c>
      <c r="K276" s="173" t="s">
        <v>287</v>
      </c>
      <c r="L276" s="173" t="s">
        <v>288</v>
      </c>
      <c r="M276" s="173" t="s">
        <v>289</v>
      </c>
      <c r="N276" s="173" t="s">
        <v>290</v>
      </c>
      <c r="O276" s="173" t="s">
        <v>291</v>
      </c>
      <c r="P276" s="35"/>
      <c r="Q276" s="35"/>
      <c r="R276" s="183" t="s">
        <v>110</v>
      </c>
    </row>
    <row r="277" spans="1:18" x14ac:dyDescent="0.2">
      <c r="A277" s="34" t="s">
        <v>1</v>
      </c>
      <c r="B277" s="48"/>
      <c r="C277" s="48"/>
      <c r="D277" s="48"/>
      <c r="E277" s="48"/>
      <c r="F277" s="48"/>
      <c r="G277" s="48"/>
      <c r="H277" s="75">
        <f t="shared" ref="H277:H283" si="116">SUM(B277:G277)</f>
        <v>0</v>
      </c>
      <c r="I277" s="58"/>
      <c r="J277" s="49"/>
      <c r="K277" s="49"/>
      <c r="L277" s="49"/>
      <c r="M277" s="49"/>
      <c r="N277" s="86"/>
      <c r="O277" s="86"/>
      <c r="P277" s="49"/>
      <c r="Q277" s="49"/>
      <c r="R277" s="82">
        <f>SUM(B277:Q277)</f>
        <v>0</v>
      </c>
    </row>
    <row r="278" spans="1:18" x14ac:dyDescent="0.2">
      <c r="A278" s="34" t="s">
        <v>2</v>
      </c>
      <c r="B278" s="48"/>
      <c r="C278" s="48"/>
      <c r="D278" s="48"/>
      <c r="E278" s="48"/>
      <c r="F278" s="48"/>
      <c r="G278" s="48"/>
      <c r="H278" s="75">
        <f t="shared" si="116"/>
        <v>0</v>
      </c>
      <c r="I278" s="58"/>
      <c r="J278" s="49"/>
      <c r="K278" s="49"/>
      <c r="L278" s="49"/>
      <c r="M278" s="49"/>
      <c r="N278" s="86"/>
      <c r="O278" s="86"/>
      <c r="P278" s="49"/>
      <c r="Q278" s="49"/>
      <c r="R278" s="82">
        <f t="shared" ref="R278:R282" si="117">SUM(B278:Q278)</f>
        <v>0</v>
      </c>
    </row>
    <row r="279" spans="1:18" x14ac:dyDescent="0.2">
      <c r="A279" s="34" t="s">
        <v>3</v>
      </c>
      <c r="B279" s="48"/>
      <c r="C279" s="48"/>
      <c r="D279" s="48"/>
      <c r="E279" s="48"/>
      <c r="F279" s="48"/>
      <c r="G279" s="48"/>
      <c r="H279" s="75">
        <f t="shared" si="116"/>
        <v>0</v>
      </c>
      <c r="I279" s="58"/>
      <c r="J279" s="49"/>
      <c r="K279" s="49"/>
      <c r="L279" s="49"/>
      <c r="M279" s="49"/>
      <c r="N279" s="86"/>
      <c r="O279" s="86"/>
      <c r="P279" s="49"/>
      <c r="Q279" s="49"/>
      <c r="R279" s="82">
        <f t="shared" si="117"/>
        <v>0</v>
      </c>
    </row>
    <row r="280" spans="1:18" x14ac:dyDescent="0.2">
      <c r="A280" s="34" t="s">
        <v>13</v>
      </c>
      <c r="B280" s="48"/>
      <c r="C280" s="48"/>
      <c r="D280" s="48"/>
      <c r="E280" s="48"/>
      <c r="F280" s="48"/>
      <c r="G280" s="48"/>
      <c r="H280" s="75">
        <f t="shared" si="116"/>
        <v>0</v>
      </c>
      <c r="I280" s="205"/>
      <c r="J280" s="49"/>
      <c r="K280" s="49"/>
      <c r="L280" s="49"/>
      <c r="M280" s="49"/>
      <c r="N280" s="70"/>
      <c r="O280" s="70"/>
      <c r="P280" s="48"/>
      <c r="Q280" s="48"/>
      <c r="R280" s="82">
        <f t="shared" si="117"/>
        <v>0</v>
      </c>
    </row>
    <row r="281" spans="1:18" x14ac:dyDescent="0.2">
      <c r="A281" s="34" t="s">
        <v>15</v>
      </c>
      <c r="B281" s="48"/>
      <c r="C281" s="48"/>
      <c r="D281" s="48"/>
      <c r="E281" s="48"/>
      <c r="F281" s="48"/>
      <c r="G281" s="48"/>
      <c r="H281" s="75">
        <f t="shared" si="116"/>
        <v>0</v>
      </c>
      <c r="I281" s="49"/>
      <c r="J281" s="49"/>
      <c r="K281" s="49"/>
      <c r="L281" s="49"/>
      <c r="M281" s="49"/>
      <c r="N281" s="70"/>
      <c r="O281" s="70"/>
      <c r="P281" s="48"/>
      <c r="Q281" s="48"/>
      <c r="R281" s="82">
        <f t="shared" si="117"/>
        <v>0</v>
      </c>
    </row>
    <row r="282" spans="1:18" x14ac:dyDescent="0.2">
      <c r="A282" s="181" t="s">
        <v>112</v>
      </c>
      <c r="B282" s="178"/>
      <c r="C282" s="178"/>
      <c r="D282" s="178"/>
      <c r="E282" s="178"/>
      <c r="F282" s="178"/>
      <c r="G282" s="178"/>
      <c r="H282" s="176">
        <f t="shared" si="116"/>
        <v>0</v>
      </c>
      <c r="I282" s="179"/>
      <c r="J282" s="179"/>
      <c r="K282" s="179"/>
      <c r="L282" s="179"/>
      <c r="M282" s="179"/>
      <c r="N282" s="180"/>
      <c r="O282" s="180"/>
      <c r="P282" s="178"/>
      <c r="Q282" s="178"/>
      <c r="R282" s="82">
        <f t="shared" si="117"/>
        <v>0</v>
      </c>
    </row>
    <row r="283" spans="1:18" ht="22.5" x14ac:dyDescent="0.2">
      <c r="A283" s="182" t="s">
        <v>111</v>
      </c>
      <c r="B283" s="50"/>
      <c r="C283" s="50"/>
      <c r="D283" s="50"/>
      <c r="E283" s="50"/>
      <c r="F283" s="50"/>
      <c r="G283" s="50"/>
      <c r="H283" s="77">
        <f t="shared" si="116"/>
        <v>0</v>
      </c>
      <c r="I283" s="87"/>
      <c r="J283" s="87"/>
      <c r="K283" s="87"/>
      <c r="L283" s="87"/>
      <c r="M283" s="87"/>
      <c r="N283" s="88"/>
      <c r="O283" s="88"/>
      <c r="P283" s="50"/>
      <c r="Q283" s="50"/>
      <c r="R283" s="85"/>
    </row>
    <row r="284" spans="1:18" x14ac:dyDescent="0.2">
      <c r="A284" s="73" t="s">
        <v>9</v>
      </c>
      <c r="B284" s="6">
        <f>SUM(B277:B283)</f>
        <v>0</v>
      </c>
      <c r="C284" s="6">
        <f t="shared" ref="C284:G284" si="118">SUM(C277:C283)</f>
        <v>0</v>
      </c>
      <c r="D284" s="6">
        <f t="shared" si="118"/>
        <v>0</v>
      </c>
      <c r="E284" s="6">
        <f t="shared" si="118"/>
        <v>0</v>
      </c>
      <c r="F284" s="6">
        <f t="shared" si="118"/>
        <v>0</v>
      </c>
      <c r="G284" s="6">
        <f t="shared" si="118"/>
        <v>0</v>
      </c>
      <c r="H284" s="75">
        <f>SUM(H277:H283)</f>
        <v>0</v>
      </c>
      <c r="I284" s="6">
        <f t="shared" ref="I284:N284" si="119">SUM(I277:I282)</f>
        <v>0</v>
      </c>
      <c r="J284" s="6">
        <f t="shared" si="119"/>
        <v>0</v>
      </c>
      <c r="K284" s="6">
        <f t="shared" si="119"/>
        <v>0</v>
      </c>
      <c r="L284" s="6">
        <f t="shared" si="119"/>
        <v>0</v>
      </c>
      <c r="M284" s="6">
        <f t="shared" si="119"/>
        <v>0</v>
      </c>
      <c r="N284" s="78">
        <f t="shared" si="119"/>
        <v>0</v>
      </c>
      <c r="O284" s="78"/>
      <c r="P284" s="6">
        <f t="shared" ref="P284:R284" si="120">SUM(P277:P282)</f>
        <v>0</v>
      </c>
      <c r="Q284" s="6">
        <f t="shared" si="120"/>
        <v>0</v>
      </c>
      <c r="R284" s="79">
        <f t="shared" si="120"/>
        <v>0</v>
      </c>
    </row>
    <row r="286" spans="1:18" ht="39" thickBot="1" x14ac:dyDescent="0.25">
      <c r="B286" s="66" t="s">
        <v>1</v>
      </c>
      <c r="C286" s="66" t="s">
        <v>2</v>
      </c>
      <c r="D286" s="66" t="s">
        <v>3</v>
      </c>
      <c r="E286" s="66" t="s">
        <v>13</v>
      </c>
      <c r="F286" s="66" t="s">
        <v>15</v>
      </c>
      <c r="G286" s="67" t="s">
        <v>11</v>
      </c>
      <c r="H286" s="184" t="s">
        <v>111</v>
      </c>
      <c r="J286" s="67"/>
      <c r="K286" s="67"/>
      <c r="L286" s="67"/>
      <c r="M286" s="67"/>
      <c r="N286" s="91" t="s">
        <v>20</v>
      </c>
      <c r="O286" s="91"/>
    </row>
    <row r="287" spans="1:18" ht="13.5" thickBot="1" x14ac:dyDescent="0.25">
      <c r="A287" s="89" t="s">
        <v>40</v>
      </c>
      <c r="B287" s="185">
        <f>H237+H247+H257+H267+H277</f>
        <v>0</v>
      </c>
      <c r="C287" s="185">
        <f>H238+H248+H258+H268+H278</f>
        <v>0</v>
      </c>
      <c r="D287" s="185">
        <f>H239+H249+H259+H269+H279</f>
        <v>0</v>
      </c>
      <c r="E287" s="185">
        <f>H240+H250+H260+H270+H280</f>
        <v>0</v>
      </c>
      <c r="F287" s="185">
        <f>H241+H251+H261+H271+H281</f>
        <v>0</v>
      </c>
      <c r="G287" s="185">
        <f>H242+H252+H272+H282</f>
        <v>0</v>
      </c>
      <c r="H287" s="185">
        <f>H243+H253+H263+H273+H283</f>
        <v>0</v>
      </c>
      <c r="I287" s="185">
        <f>H244+H254+H264+H274+H284</f>
        <v>0</v>
      </c>
      <c r="J287" s="55"/>
      <c r="K287" s="55"/>
      <c r="L287" s="55"/>
      <c r="M287" s="55"/>
      <c r="N287" s="90">
        <f>R244+R254+R264+R274+R284</f>
        <v>0</v>
      </c>
      <c r="O287" s="199">
        <f>I287+N287</f>
        <v>0</v>
      </c>
    </row>
    <row r="288" spans="1:18" ht="13.5" thickTop="1" x14ac:dyDescent="0.2"/>
    <row r="289" spans="1:18" x14ac:dyDescent="0.2">
      <c r="A289" s="40"/>
      <c r="B289" s="51" t="s">
        <v>21</v>
      </c>
      <c r="C289" s="51"/>
      <c r="D289" s="51" t="s">
        <v>22</v>
      </c>
      <c r="E289" s="196">
        <f>O287</f>
        <v>0</v>
      </c>
      <c r="F289" s="51"/>
      <c r="G289" s="51">
        <f>SUM(C289-E289)</f>
        <v>0</v>
      </c>
    </row>
    <row r="294" spans="1:18" ht="29.25" customHeight="1" x14ac:dyDescent="0.2">
      <c r="A294" s="56"/>
      <c r="B294" s="57"/>
      <c r="C294" s="288"/>
      <c r="D294" s="288"/>
      <c r="E294" s="288"/>
      <c r="F294" s="511" t="s">
        <v>416</v>
      </c>
      <c r="G294" s="288"/>
      <c r="H294" s="288"/>
      <c r="I294" s="288"/>
      <c r="J294" s="57"/>
      <c r="K294" s="57"/>
      <c r="L294" s="57"/>
      <c r="M294" s="57"/>
      <c r="N294" s="68"/>
      <c r="O294" s="68"/>
      <c r="P294" s="57"/>
      <c r="Q294" s="57"/>
      <c r="R294" s="69"/>
    </row>
    <row r="295" spans="1:18" x14ac:dyDescent="0.2">
      <c r="A295" s="197" t="s">
        <v>130</v>
      </c>
      <c r="B295" s="173" t="s">
        <v>320</v>
      </c>
      <c r="C295" s="173" t="s">
        <v>321</v>
      </c>
      <c r="D295" s="173" t="s">
        <v>322</v>
      </c>
      <c r="E295" s="173" t="s">
        <v>323</v>
      </c>
      <c r="F295" s="173" t="s">
        <v>324</v>
      </c>
      <c r="G295" s="173" t="s">
        <v>325</v>
      </c>
      <c r="H295" s="183" t="s">
        <v>110</v>
      </c>
      <c r="I295" s="173" t="s">
        <v>108</v>
      </c>
      <c r="J295" s="173" t="s">
        <v>320</v>
      </c>
      <c r="K295" s="173" t="s">
        <v>321</v>
      </c>
      <c r="L295" s="173" t="s">
        <v>322</v>
      </c>
      <c r="M295" s="173" t="s">
        <v>323</v>
      </c>
      <c r="N295" s="173" t="s">
        <v>324</v>
      </c>
      <c r="O295" s="173" t="s">
        <v>325</v>
      </c>
      <c r="P295" s="35"/>
      <c r="Q295" s="35"/>
      <c r="R295" s="183" t="s">
        <v>110</v>
      </c>
    </row>
    <row r="296" spans="1:18" x14ac:dyDescent="0.2">
      <c r="A296" s="34" t="s">
        <v>1</v>
      </c>
      <c r="B296" s="59"/>
      <c r="C296" s="59"/>
      <c r="D296" s="59"/>
      <c r="E296" s="59"/>
      <c r="F296" s="59"/>
      <c r="G296" s="59"/>
      <c r="H296" s="75">
        <f>SUM(B296:G296)</f>
        <v>0</v>
      </c>
      <c r="J296" s="58"/>
      <c r="K296" s="58"/>
      <c r="L296" s="58"/>
      <c r="M296" s="58"/>
      <c r="N296" s="74"/>
      <c r="O296" s="74"/>
      <c r="P296" s="58"/>
      <c r="Q296" s="58"/>
      <c r="R296" s="75">
        <f>SUM(J296:Q296)</f>
        <v>0</v>
      </c>
    </row>
    <row r="297" spans="1:18" x14ac:dyDescent="0.2">
      <c r="A297" s="34" t="s">
        <v>2</v>
      </c>
      <c r="B297" s="59"/>
      <c r="C297" s="59"/>
      <c r="D297" s="60"/>
      <c r="E297" s="60"/>
      <c r="F297" s="60"/>
      <c r="G297" s="60"/>
      <c r="H297" s="75">
        <f t="shared" ref="H297:H302" si="121">SUM(B297:G297)</f>
        <v>0</v>
      </c>
      <c r="J297" s="61"/>
      <c r="K297" s="61"/>
      <c r="L297" s="61"/>
      <c r="M297" s="61"/>
      <c r="N297" s="29"/>
      <c r="O297" s="29"/>
      <c r="P297" s="61"/>
      <c r="Q297" s="61"/>
      <c r="R297" s="75">
        <f>SUM(J297:Q297)</f>
        <v>0</v>
      </c>
    </row>
    <row r="298" spans="1:18" x14ac:dyDescent="0.2">
      <c r="A298" s="34" t="s">
        <v>3</v>
      </c>
      <c r="B298" s="59"/>
      <c r="C298" s="59"/>
      <c r="D298" s="60"/>
      <c r="E298" s="60"/>
      <c r="F298" s="60"/>
      <c r="G298" s="60"/>
      <c r="H298" s="75">
        <f t="shared" si="121"/>
        <v>0</v>
      </c>
      <c r="J298" s="61"/>
      <c r="K298" s="61"/>
      <c r="L298" s="61"/>
      <c r="M298" s="61"/>
      <c r="N298" s="29"/>
      <c r="O298" s="29"/>
      <c r="P298" s="61"/>
      <c r="Q298" s="61"/>
      <c r="R298" s="75">
        <f>SUM(J298:Q298)</f>
        <v>0</v>
      </c>
    </row>
    <row r="299" spans="1:18" x14ac:dyDescent="0.2">
      <c r="A299" s="34" t="s">
        <v>13</v>
      </c>
      <c r="B299" s="59"/>
      <c r="C299" s="59"/>
      <c r="D299" s="60"/>
      <c r="E299" s="60"/>
      <c r="F299" s="60"/>
      <c r="G299" s="60"/>
      <c r="H299" s="75">
        <f t="shared" si="121"/>
        <v>0</v>
      </c>
      <c r="J299" s="61"/>
      <c r="K299" s="61"/>
      <c r="L299" s="61"/>
      <c r="M299" s="61"/>
      <c r="N299" s="29"/>
      <c r="O299" s="29"/>
      <c r="P299" s="61"/>
      <c r="Q299" s="61"/>
      <c r="R299" s="75">
        <f t="shared" ref="R299:R302" si="122">SUM(J299:Q299)</f>
        <v>0</v>
      </c>
    </row>
    <row r="300" spans="1:18" x14ac:dyDescent="0.2">
      <c r="A300" s="34" t="s">
        <v>15</v>
      </c>
      <c r="B300" s="59"/>
      <c r="C300" s="59"/>
      <c r="D300" s="60"/>
      <c r="E300" s="60"/>
      <c r="F300" s="60"/>
      <c r="G300" s="60"/>
      <c r="H300" s="75">
        <f t="shared" si="121"/>
        <v>0</v>
      </c>
      <c r="J300" s="61"/>
      <c r="K300" s="61"/>
      <c r="L300" s="61"/>
      <c r="M300" s="61"/>
      <c r="N300" s="29"/>
      <c r="O300" s="29"/>
      <c r="P300" s="61"/>
      <c r="Q300" s="61"/>
      <c r="R300" s="75">
        <f t="shared" si="122"/>
        <v>0</v>
      </c>
    </row>
    <row r="301" spans="1:18" x14ac:dyDescent="0.2">
      <c r="A301" s="181" t="s">
        <v>112</v>
      </c>
      <c r="B301" s="175"/>
      <c r="C301" s="175"/>
      <c r="D301" s="60"/>
      <c r="E301" s="60"/>
      <c r="F301" s="60"/>
      <c r="G301" s="60"/>
      <c r="H301" s="176">
        <f t="shared" si="121"/>
        <v>0</v>
      </c>
      <c r="I301" s="53"/>
      <c r="J301" s="61"/>
      <c r="K301" s="61"/>
      <c r="L301" s="61"/>
      <c r="M301" s="61"/>
      <c r="N301" s="29"/>
      <c r="O301" s="29"/>
      <c r="P301" s="61"/>
      <c r="Q301" s="61"/>
      <c r="R301" s="75">
        <f t="shared" si="122"/>
        <v>0</v>
      </c>
    </row>
    <row r="302" spans="1:18" ht="22.5" x14ac:dyDescent="0.2">
      <c r="A302" s="182" t="s">
        <v>111</v>
      </c>
      <c r="B302" s="62"/>
      <c r="C302" s="62"/>
      <c r="D302" s="47"/>
      <c r="E302" s="47"/>
      <c r="F302" s="47"/>
      <c r="G302" s="47"/>
      <c r="H302" s="77">
        <f t="shared" si="121"/>
        <v>0</v>
      </c>
      <c r="I302" s="174"/>
      <c r="J302" s="63"/>
      <c r="K302" s="63"/>
      <c r="L302" s="63"/>
      <c r="M302" s="63"/>
      <c r="N302" s="76"/>
      <c r="O302" s="76"/>
      <c r="P302" s="63"/>
      <c r="Q302" s="63"/>
      <c r="R302" s="77">
        <f t="shared" si="122"/>
        <v>0</v>
      </c>
    </row>
    <row r="303" spans="1:18" x14ac:dyDescent="0.2">
      <c r="A303" s="73" t="s">
        <v>9</v>
      </c>
      <c r="B303" s="164">
        <f>SUM(B296:B302)</f>
        <v>0</v>
      </c>
      <c r="C303" s="164">
        <f t="shared" ref="C303:G303" si="123">SUM(C296:C302)</f>
        <v>0</v>
      </c>
      <c r="D303" s="164">
        <f t="shared" si="123"/>
        <v>0</v>
      </c>
      <c r="E303" s="164">
        <f t="shared" si="123"/>
        <v>0</v>
      </c>
      <c r="F303" s="164">
        <f t="shared" si="123"/>
        <v>0</v>
      </c>
      <c r="G303" s="164">
        <f t="shared" si="123"/>
        <v>0</v>
      </c>
      <c r="H303" s="75">
        <f>SUM(H296:H302)</f>
        <v>0</v>
      </c>
      <c r="I303" s="6"/>
      <c r="J303" s="6">
        <f>SUM(J296:J302)</f>
        <v>0</v>
      </c>
      <c r="K303" s="6">
        <f t="shared" ref="K303:O303" si="124">SUM(K296:K302)</f>
        <v>0</v>
      </c>
      <c r="L303" s="6">
        <f t="shared" si="124"/>
        <v>0</v>
      </c>
      <c r="M303" s="6">
        <f t="shared" si="124"/>
        <v>0</v>
      </c>
      <c r="N303" s="6">
        <f t="shared" si="124"/>
        <v>0</v>
      </c>
      <c r="O303" s="6">
        <f t="shared" si="124"/>
        <v>0</v>
      </c>
      <c r="P303" s="6"/>
      <c r="Q303" s="6"/>
      <c r="R303" s="79">
        <f>SUM(R296:R301)</f>
        <v>0</v>
      </c>
    </row>
    <row r="305" spans="1:18" x14ac:dyDescent="0.2">
      <c r="A305" s="197" t="s">
        <v>130</v>
      </c>
      <c r="B305" s="173" t="s">
        <v>326</v>
      </c>
      <c r="C305" s="173" t="s">
        <v>330</v>
      </c>
      <c r="D305" s="173" t="s">
        <v>331</v>
      </c>
      <c r="E305" s="173" t="s">
        <v>332</v>
      </c>
      <c r="F305" s="173" t="s">
        <v>333</v>
      </c>
      <c r="G305" s="173" t="s">
        <v>334</v>
      </c>
      <c r="H305" s="183" t="s">
        <v>110</v>
      </c>
      <c r="I305" s="173" t="s">
        <v>108</v>
      </c>
      <c r="J305" s="173" t="s">
        <v>326</v>
      </c>
      <c r="K305" s="173" t="s">
        <v>330</v>
      </c>
      <c r="L305" s="173" t="s">
        <v>331</v>
      </c>
      <c r="M305" s="173" t="s">
        <v>332</v>
      </c>
      <c r="N305" s="173" t="s">
        <v>333</v>
      </c>
      <c r="O305" s="173" t="s">
        <v>334</v>
      </c>
      <c r="P305" s="35"/>
      <c r="Q305" s="35"/>
      <c r="R305" s="183" t="s">
        <v>110</v>
      </c>
    </row>
    <row r="306" spans="1:18" x14ac:dyDescent="0.2">
      <c r="A306" s="34" t="s">
        <v>1</v>
      </c>
      <c r="B306" s="45"/>
      <c r="C306" s="45"/>
      <c r="D306" s="45"/>
      <c r="E306" s="45"/>
      <c r="F306" s="45"/>
      <c r="G306" s="45"/>
      <c r="H306" s="75">
        <f t="shared" ref="H306:H312" si="125">SUM(B306:G306)</f>
        <v>0</v>
      </c>
      <c r="I306" s="45"/>
      <c r="J306" s="45"/>
      <c r="K306" s="45"/>
      <c r="L306" s="45"/>
      <c r="M306" s="45"/>
      <c r="N306" s="81"/>
      <c r="O306" s="81"/>
      <c r="P306" s="45"/>
      <c r="Q306" s="45"/>
      <c r="R306" s="82">
        <f>SUM(J306:Q306)</f>
        <v>0</v>
      </c>
    </row>
    <row r="307" spans="1:18" x14ac:dyDescent="0.2">
      <c r="A307" s="34" t="s">
        <v>2</v>
      </c>
      <c r="B307" s="45"/>
      <c r="C307" s="45"/>
      <c r="D307" s="45"/>
      <c r="E307" s="45"/>
      <c r="F307" s="45"/>
      <c r="G307" s="45"/>
      <c r="H307" s="75">
        <f t="shared" si="125"/>
        <v>0</v>
      </c>
      <c r="I307" s="45"/>
      <c r="J307" s="45"/>
      <c r="K307" s="45"/>
      <c r="L307" s="45"/>
      <c r="M307" s="45"/>
      <c r="N307" s="81"/>
      <c r="O307" s="81"/>
      <c r="P307" s="46"/>
      <c r="Q307" s="46"/>
      <c r="R307" s="82">
        <f t="shared" ref="R307:R309" si="126">SUM(B307:Q307)</f>
        <v>0</v>
      </c>
    </row>
    <row r="308" spans="1:18" x14ac:dyDescent="0.2">
      <c r="A308" s="34" t="s">
        <v>3</v>
      </c>
      <c r="B308" s="45"/>
      <c r="C308" s="45"/>
      <c r="D308" s="45"/>
      <c r="E308" s="45"/>
      <c r="F308" s="45"/>
      <c r="G308" s="45"/>
      <c r="H308" s="75">
        <f t="shared" si="125"/>
        <v>0</v>
      </c>
      <c r="I308" s="45"/>
      <c r="J308" s="45"/>
      <c r="K308" s="45"/>
      <c r="L308" s="45"/>
      <c r="M308" s="45"/>
      <c r="N308" s="83"/>
      <c r="O308" s="83"/>
      <c r="P308" s="46"/>
      <c r="Q308" s="46"/>
      <c r="R308" s="82">
        <f t="shared" si="126"/>
        <v>0</v>
      </c>
    </row>
    <row r="309" spans="1:18" x14ac:dyDescent="0.2">
      <c r="A309" s="34" t="s">
        <v>13</v>
      </c>
      <c r="B309" s="45"/>
      <c r="C309" s="45"/>
      <c r="D309" s="45"/>
      <c r="E309" s="45"/>
      <c r="F309" s="45"/>
      <c r="G309" s="45"/>
      <c r="H309" s="75">
        <f t="shared" si="125"/>
        <v>0</v>
      </c>
      <c r="I309" s="45"/>
      <c r="J309" s="45"/>
      <c r="K309" s="45"/>
      <c r="L309" s="45"/>
      <c r="M309" s="45"/>
      <c r="N309" s="81"/>
      <c r="O309" s="81"/>
      <c r="P309" s="45"/>
      <c r="Q309" s="45"/>
      <c r="R309" s="82">
        <f t="shared" si="126"/>
        <v>0</v>
      </c>
    </row>
    <row r="310" spans="1:18" x14ac:dyDescent="0.2">
      <c r="A310" s="34" t="s">
        <v>15</v>
      </c>
      <c r="B310" s="45"/>
      <c r="C310" s="45"/>
      <c r="D310" s="45"/>
      <c r="E310" s="45"/>
      <c r="F310" s="45"/>
      <c r="G310" s="45"/>
      <c r="H310" s="75">
        <f t="shared" si="125"/>
        <v>0</v>
      </c>
      <c r="I310" s="45"/>
      <c r="J310" s="45"/>
      <c r="K310" s="45"/>
      <c r="L310" s="45"/>
      <c r="M310" s="45"/>
      <c r="N310" s="81"/>
      <c r="O310" s="81"/>
      <c r="P310" s="45"/>
      <c r="Q310" s="45"/>
      <c r="R310" s="82">
        <f>SUM(B310:Q310)</f>
        <v>0</v>
      </c>
    </row>
    <row r="311" spans="1:18" x14ac:dyDescent="0.2">
      <c r="A311" s="181" t="s">
        <v>112</v>
      </c>
      <c r="B311" s="60"/>
      <c r="C311" s="60"/>
      <c r="D311" s="60"/>
      <c r="E311" s="60"/>
      <c r="F311" s="60"/>
      <c r="G311" s="60"/>
      <c r="H311" s="75">
        <f t="shared" si="125"/>
        <v>0</v>
      </c>
      <c r="I311" s="60"/>
      <c r="J311" s="60"/>
      <c r="K311" s="60"/>
      <c r="L311" s="60"/>
      <c r="M311" s="60"/>
      <c r="N311" s="177"/>
      <c r="O311" s="177"/>
      <c r="P311" s="60"/>
      <c r="Q311" s="60"/>
      <c r="R311" s="82">
        <f t="shared" ref="R311" si="127">SUM(B311:Q311)</f>
        <v>0</v>
      </c>
    </row>
    <row r="312" spans="1:18" ht="22.5" x14ac:dyDescent="0.2">
      <c r="A312" s="182" t="s">
        <v>111</v>
      </c>
      <c r="B312" s="47"/>
      <c r="C312" s="47"/>
      <c r="D312" s="47"/>
      <c r="E312" s="47"/>
      <c r="F312" s="47"/>
      <c r="G312" s="47"/>
      <c r="H312" s="77">
        <f t="shared" si="125"/>
        <v>0</v>
      </c>
      <c r="I312" s="47"/>
      <c r="J312" s="47"/>
      <c r="K312" s="47"/>
      <c r="L312" s="47"/>
      <c r="M312" s="47"/>
      <c r="N312" s="84"/>
      <c r="O312" s="84"/>
      <c r="P312" s="47"/>
      <c r="Q312" s="47"/>
      <c r="R312" s="85"/>
    </row>
    <row r="313" spans="1:18" x14ac:dyDescent="0.2">
      <c r="A313" s="73" t="s">
        <v>9</v>
      </c>
      <c r="B313" s="6">
        <f>SUM(B306:B312)</f>
        <v>0</v>
      </c>
      <c r="C313" s="6">
        <f t="shared" ref="C313:G313" si="128">SUM(C306:C312)</f>
        <v>0</v>
      </c>
      <c r="D313" s="6">
        <f t="shared" si="128"/>
        <v>0</v>
      </c>
      <c r="E313" s="6">
        <f t="shared" si="128"/>
        <v>0</v>
      </c>
      <c r="F313" s="6">
        <f t="shared" si="128"/>
        <v>0</v>
      </c>
      <c r="G313" s="6">
        <f t="shared" si="128"/>
        <v>0</v>
      </c>
      <c r="H313" s="75">
        <f>SUM(H306:H312)</f>
        <v>0</v>
      </c>
      <c r="I313" s="6"/>
      <c r="J313" s="6">
        <f>SUM(J306:J312)</f>
        <v>0</v>
      </c>
      <c r="K313" s="6">
        <f t="shared" ref="K313:O313" si="129">SUM(K306:K312)</f>
        <v>0</v>
      </c>
      <c r="L313" s="6">
        <f t="shared" si="129"/>
        <v>0</v>
      </c>
      <c r="M313" s="6">
        <f t="shared" si="129"/>
        <v>0</v>
      </c>
      <c r="N313" s="6">
        <f t="shared" si="129"/>
        <v>0</v>
      </c>
      <c r="O313" s="6">
        <f t="shared" si="129"/>
        <v>0</v>
      </c>
      <c r="P313" s="6">
        <f t="shared" ref="P313:Q313" si="130">SUM(P306:P311)</f>
        <v>0</v>
      </c>
      <c r="Q313" s="6">
        <f t="shared" si="130"/>
        <v>0</v>
      </c>
      <c r="R313" s="73">
        <f>SUM(R306:R311)</f>
        <v>0</v>
      </c>
    </row>
    <row r="315" spans="1:18" x14ac:dyDescent="0.2">
      <c r="A315" s="197" t="s">
        <v>130</v>
      </c>
      <c r="B315" s="173" t="s">
        <v>327</v>
      </c>
      <c r="C315" s="173" t="s">
        <v>335</v>
      </c>
      <c r="D315" s="173" t="s">
        <v>336</v>
      </c>
      <c r="E315" s="173" t="s">
        <v>337</v>
      </c>
      <c r="F315" s="173" t="s">
        <v>338</v>
      </c>
      <c r="G315" s="173" t="s">
        <v>339</v>
      </c>
      <c r="H315" s="183" t="s">
        <v>110</v>
      </c>
      <c r="I315" s="173" t="s">
        <v>108</v>
      </c>
      <c r="J315" s="173" t="s">
        <v>327</v>
      </c>
      <c r="K315" s="173" t="s">
        <v>335</v>
      </c>
      <c r="L315" s="173" t="s">
        <v>336</v>
      </c>
      <c r="M315" s="173" t="s">
        <v>337</v>
      </c>
      <c r="N315" s="173" t="s">
        <v>338</v>
      </c>
      <c r="O315" s="173" t="s">
        <v>339</v>
      </c>
      <c r="P315" s="35"/>
      <c r="Q315" s="35"/>
      <c r="R315" s="183" t="s">
        <v>110</v>
      </c>
    </row>
    <row r="316" spans="1:18" x14ac:dyDescent="0.2">
      <c r="A316" s="34" t="s">
        <v>1</v>
      </c>
      <c r="B316" s="45"/>
      <c r="C316" s="188"/>
      <c r="D316" s="188"/>
      <c r="E316" s="188"/>
      <c r="F316" s="188"/>
      <c r="G316" s="188"/>
      <c r="H316" s="75">
        <f t="shared" ref="H316:H322" si="131">SUM(B316:G316)</f>
        <v>0</v>
      </c>
      <c r="I316" s="58"/>
      <c r="J316" s="188"/>
      <c r="K316" s="188"/>
      <c r="L316" s="188"/>
      <c r="M316" s="188"/>
      <c r="N316" s="188"/>
      <c r="O316" s="188"/>
      <c r="P316" s="188"/>
      <c r="Q316" s="191"/>
      <c r="R316" s="82">
        <f t="shared" ref="R316:R322" si="132">SUM(J316:Q316)</f>
        <v>0</v>
      </c>
    </row>
    <row r="317" spans="1:18" x14ac:dyDescent="0.2">
      <c r="A317" s="34" t="s">
        <v>2</v>
      </c>
      <c r="B317" s="45"/>
      <c r="C317" s="188"/>
      <c r="D317" s="188"/>
      <c r="E317" s="188"/>
      <c r="F317" s="188"/>
      <c r="G317" s="188"/>
      <c r="H317" s="75">
        <f t="shared" si="131"/>
        <v>0</v>
      </c>
      <c r="I317" s="58"/>
      <c r="J317" s="188"/>
      <c r="K317" s="188"/>
      <c r="L317" s="188"/>
      <c r="M317" s="188"/>
      <c r="N317" s="188"/>
      <c r="O317" s="188"/>
      <c r="P317" s="192"/>
      <c r="Q317" s="191"/>
      <c r="R317" s="82">
        <f t="shared" si="132"/>
        <v>0</v>
      </c>
    </row>
    <row r="318" spans="1:18" x14ac:dyDescent="0.2">
      <c r="A318" s="34" t="s">
        <v>3</v>
      </c>
      <c r="B318" s="45"/>
      <c r="C318" s="188"/>
      <c r="D318" s="188"/>
      <c r="E318" s="188"/>
      <c r="F318" s="188"/>
      <c r="G318" s="188"/>
      <c r="H318" s="75">
        <f t="shared" si="131"/>
        <v>0</v>
      </c>
      <c r="I318" s="58"/>
      <c r="J318" s="188"/>
      <c r="K318" s="188"/>
      <c r="L318" s="188"/>
      <c r="M318" s="188"/>
      <c r="N318" s="192"/>
      <c r="O318" s="192"/>
      <c r="P318" s="192"/>
      <c r="Q318" s="191"/>
      <c r="R318" s="82">
        <f t="shared" si="132"/>
        <v>0</v>
      </c>
    </row>
    <row r="319" spans="1:18" x14ac:dyDescent="0.2">
      <c r="A319" s="34" t="s">
        <v>13</v>
      </c>
      <c r="B319" s="45"/>
      <c r="C319" s="188"/>
      <c r="D319" s="188"/>
      <c r="E319" s="188"/>
      <c r="F319" s="188"/>
      <c r="G319" s="188"/>
      <c r="H319" s="75">
        <f t="shared" si="131"/>
        <v>0</v>
      </c>
      <c r="I319" s="58"/>
      <c r="J319" s="188"/>
      <c r="K319" s="188"/>
      <c r="L319" s="188"/>
      <c r="M319" s="188"/>
      <c r="N319" s="188"/>
      <c r="O319" s="188"/>
      <c r="P319" s="188"/>
      <c r="Q319" s="71"/>
      <c r="R319" s="82">
        <f t="shared" si="132"/>
        <v>0</v>
      </c>
    </row>
    <row r="320" spans="1:18" x14ac:dyDescent="0.2">
      <c r="A320" s="34" t="s">
        <v>15</v>
      </c>
      <c r="B320" s="45"/>
      <c r="C320" s="188"/>
      <c r="D320" s="188"/>
      <c r="E320" s="188"/>
      <c r="F320" s="188"/>
      <c r="G320" s="188"/>
      <c r="H320" s="75">
        <f t="shared" si="131"/>
        <v>0</v>
      </c>
      <c r="I320" s="58"/>
      <c r="J320" s="188"/>
      <c r="K320" s="188"/>
      <c r="L320" s="188"/>
      <c r="M320" s="188"/>
      <c r="N320" s="188"/>
      <c r="O320" s="188"/>
      <c r="P320" s="188"/>
      <c r="Q320" s="71"/>
      <c r="R320" s="82">
        <f t="shared" si="132"/>
        <v>0</v>
      </c>
    </row>
    <row r="321" spans="1:18" x14ac:dyDescent="0.2">
      <c r="A321" s="181" t="s">
        <v>112</v>
      </c>
      <c r="B321" s="60"/>
      <c r="C321" s="189"/>
      <c r="D321" s="189"/>
      <c r="E321" s="189"/>
      <c r="F321" s="189"/>
      <c r="G321" s="189"/>
      <c r="H321" s="176">
        <f t="shared" si="131"/>
        <v>0</v>
      </c>
      <c r="I321" s="61"/>
      <c r="J321" s="189"/>
      <c r="K321" s="189"/>
      <c r="L321" s="189"/>
      <c r="M321" s="189"/>
      <c r="N321" s="189"/>
      <c r="O321" s="189"/>
      <c r="P321" s="189"/>
      <c r="Q321" s="193"/>
      <c r="R321" s="82">
        <f t="shared" si="132"/>
        <v>0</v>
      </c>
    </row>
    <row r="322" spans="1:18" ht="22.5" x14ac:dyDescent="0.2">
      <c r="A322" s="182" t="s">
        <v>111</v>
      </c>
      <c r="B322" s="47"/>
      <c r="C322" s="190"/>
      <c r="D322" s="190"/>
      <c r="E322" s="190"/>
      <c r="F322" s="190"/>
      <c r="G322" s="190"/>
      <c r="H322" s="77">
        <f t="shared" si="131"/>
        <v>0</v>
      </c>
      <c r="I322" s="63"/>
      <c r="J322" s="190"/>
      <c r="K322" s="190"/>
      <c r="L322" s="190"/>
      <c r="M322" s="190"/>
      <c r="N322" s="190"/>
      <c r="O322" s="190"/>
      <c r="P322" s="190"/>
      <c r="Q322" s="194"/>
      <c r="R322" s="85">
        <f t="shared" si="132"/>
        <v>0</v>
      </c>
    </row>
    <row r="323" spans="1:18" x14ac:dyDescent="0.2">
      <c r="A323" s="73" t="s">
        <v>9</v>
      </c>
      <c r="B323" s="78">
        <f t="shared" ref="B323:H323" si="133">SUM(B316:B322)</f>
        <v>0</v>
      </c>
      <c r="C323" s="78">
        <f t="shared" si="133"/>
        <v>0</v>
      </c>
      <c r="D323" s="78">
        <f t="shared" si="133"/>
        <v>0</v>
      </c>
      <c r="E323" s="78">
        <f t="shared" si="133"/>
        <v>0</v>
      </c>
      <c r="F323" s="78">
        <f t="shared" si="133"/>
        <v>0</v>
      </c>
      <c r="G323" s="78">
        <f t="shared" si="133"/>
        <v>0</v>
      </c>
      <c r="H323" s="75">
        <f t="shared" si="133"/>
        <v>0</v>
      </c>
      <c r="I323" s="6"/>
      <c r="J323" s="78">
        <f>SUM(J316:J322)</f>
        <v>0</v>
      </c>
      <c r="K323" s="78">
        <f>SUM(K316:K322)</f>
        <v>0</v>
      </c>
      <c r="L323" s="78">
        <f t="shared" ref="L323:O323" si="134">SUM(L316:L322)</f>
        <v>0</v>
      </c>
      <c r="M323" s="78">
        <f t="shared" si="134"/>
        <v>0</v>
      </c>
      <c r="N323" s="78">
        <f t="shared" si="134"/>
        <v>0</v>
      </c>
      <c r="O323" s="78">
        <f t="shared" si="134"/>
        <v>0</v>
      </c>
      <c r="P323" s="78">
        <f t="shared" ref="P323:R323" si="135">SUM(P316:P321)</f>
        <v>0</v>
      </c>
      <c r="Q323" s="78">
        <f t="shared" si="135"/>
        <v>0</v>
      </c>
      <c r="R323" s="79">
        <f t="shared" si="135"/>
        <v>0</v>
      </c>
    </row>
    <row r="325" spans="1:18" x14ac:dyDescent="0.2">
      <c r="A325" s="197" t="s">
        <v>130</v>
      </c>
      <c r="B325" s="173" t="s">
        <v>328</v>
      </c>
      <c r="C325" s="173" t="s">
        <v>340</v>
      </c>
      <c r="D325" s="173" t="s">
        <v>341</v>
      </c>
      <c r="E325" s="173" t="s">
        <v>342</v>
      </c>
      <c r="F325" s="173" t="s">
        <v>343</v>
      </c>
      <c r="G325" s="173" t="s">
        <v>344</v>
      </c>
      <c r="H325" s="183" t="s">
        <v>110</v>
      </c>
      <c r="I325" s="173" t="s">
        <v>108</v>
      </c>
      <c r="J325" s="173" t="s">
        <v>328</v>
      </c>
      <c r="K325" s="173" t="s">
        <v>340</v>
      </c>
      <c r="L325" s="173" t="s">
        <v>341</v>
      </c>
      <c r="M325" s="173" t="s">
        <v>342</v>
      </c>
      <c r="N325" s="173" t="s">
        <v>343</v>
      </c>
      <c r="O325" s="173" t="s">
        <v>344</v>
      </c>
      <c r="P325" s="35"/>
      <c r="Q325" s="35"/>
      <c r="R325" s="183" t="s">
        <v>110</v>
      </c>
    </row>
    <row r="326" spans="1:18" x14ac:dyDescent="0.2">
      <c r="A326" s="34" t="s">
        <v>1</v>
      </c>
      <c r="B326" s="45"/>
      <c r="C326" s="45"/>
      <c r="D326" s="45"/>
      <c r="E326" s="45"/>
      <c r="F326" s="45"/>
      <c r="G326" s="45"/>
      <c r="H326" s="75">
        <f t="shared" ref="H326:H332" si="136">SUM(B326:G326)</f>
        <v>0</v>
      </c>
      <c r="I326" s="58"/>
      <c r="J326" s="45"/>
      <c r="K326" s="45"/>
      <c r="L326" s="45"/>
      <c r="M326" s="45"/>
      <c r="N326" s="191"/>
      <c r="O326" s="86"/>
      <c r="P326" s="49"/>
      <c r="Q326" s="49"/>
      <c r="R326" s="82">
        <f>SUM(J326:Q326)</f>
        <v>0</v>
      </c>
    </row>
    <row r="327" spans="1:18" x14ac:dyDescent="0.2">
      <c r="A327" s="34" t="s">
        <v>2</v>
      </c>
      <c r="B327" s="45"/>
      <c r="C327" s="45"/>
      <c r="D327" s="45"/>
      <c r="E327" s="45"/>
      <c r="F327" s="45"/>
      <c r="G327" s="45"/>
      <c r="H327" s="75">
        <f t="shared" si="136"/>
        <v>0</v>
      </c>
      <c r="I327" s="58"/>
      <c r="J327" s="45"/>
      <c r="K327" s="45"/>
      <c r="L327" s="45"/>
      <c r="M327" s="45"/>
      <c r="N327" s="191"/>
      <c r="O327" s="86"/>
      <c r="P327" s="49"/>
      <c r="Q327" s="49"/>
      <c r="R327" s="82">
        <f t="shared" ref="R327:R332" si="137">SUM(J327:Q327)</f>
        <v>0</v>
      </c>
    </row>
    <row r="328" spans="1:18" x14ac:dyDescent="0.2">
      <c r="A328" s="34" t="s">
        <v>3</v>
      </c>
      <c r="B328" s="45"/>
      <c r="C328" s="45"/>
      <c r="D328" s="45"/>
      <c r="E328" s="45"/>
      <c r="F328" s="45"/>
      <c r="G328" s="45"/>
      <c r="H328" s="75">
        <f t="shared" si="136"/>
        <v>0</v>
      </c>
      <c r="I328" s="58"/>
      <c r="J328" s="45"/>
      <c r="K328" s="45"/>
      <c r="L328" s="45"/>
      <c r="M328" s="45"/>
      <c r="N328" s="191"/>
      <c r="O328" s="86"/>
      <c r="P328" s="49"/>
      <c r="Q328" s="49"/>
      <c r="R328" s="82">
        <f t="shared" si="137"/>
        <v>0</v>
      </c>
    </row>
    <row r="329" spans="1:18" x14ac:dyDescent="0.2">
      <c r="A329" s="34" t="s">
        <v>13</v>
      </c>
      <c r="B329" s="45"/>
      <c r="C329" s="45"/>
      <c r="D329" s="45"/>
      <c r="E329" s="45"/>
      <c r="F329" s="45"/>
      <c r="G329" s="45"/>
      <c r="H329" s="75">
        <f t="shared" si="136"/>
        <v>0</v>
      </c>
      <c r="I329" s="58"/>
      <c r="J329" s="45"/>
      <c r="K329" s="45"/>
      <c r="L329" s="45"/>
      <c r="M329" s="45"/>
      <c r="N329" s="71"/>
      <c r="O329" s="70"/>
      <c r="P329" s="48"/>
      <c r="Q329" s="48"/>
      <c r="R329" s="82">
        <f t="shared" si="137"/>
        <v>0</v>
      </c>
    </row>
    <row r="330" spans="1:18" x14ac:dyDescent="0.2">
      <c r="A330" s="34" t="s">
        <v>15</v>
      </c>
      <c r="B330" s="45"/>
      <c r="C330" s="45"/>
      <c r="D330" s="45"/>
      <c r="E330" s="45"/>
      <c r="F330" s="45"/>
      <c r="G330" s="45"/>
      <c r="H330" s="75">
        <f t="shared" si="136"/>
        <v>0</v>
      </c>
      <c r="I330" s="58"/>
      <c r="J330" s="45"/>
      <c r="K330" s="45"/>
      <c r="L330" s="45"/>
      <c r="M330" s="45"/>
      <c r="N330" s="71"/>
      <c r="O330" s="70"/>
      <c r="P330" s="48"/>
      <c r="Q330" s="48"/>
      <c r="R330" s="82">
        <f t="shared" si="137"/>
        <v>0</v>
      </c>
    </row>
    <row r="331" spans="1:18" x14ac:dyDescent="0.2">
      <c r="A331" s="181" t="s">
        <v>112</v>
      </c>
      <c r="B331" s="60"/>
      <c r="C331" s="60"/>
      <c r="D331" s="60"/>
      <c r="E331" s="60"/>
      <c r="F331" s="60"/>
      <c r="G331" s="60"/>
      <c r="H331" s="176">
        <f t="shared" si="136"/>
        <v>0</v>
      </c>
      <c r="I331" s="61"/>
      <c r="J331" s="60"/>
      <c r="K331" s="60"/>
      <c r="L331" s="60"/>
      <c r="M331" s="60"/>
      <c r="N331" s="189"/>
      <c r="O331" s="177"/>
      <c r="P331" s="178"/>
      <c r="Q331" s="178"/>
      <c r="R331" s="82">
        <f t="shared" si="137"/>
        <v>0</v>
      </c>
    </row>
    <row r="332" spans="1:18" ht="15" customHeight="1" x14ac:dyDescent="0.2">
      <c r="A332" s="182" t="s">
        <v>111</v>
      </c>
      <c r="B332" s="47"/>
      <c r="C332" s="47"/>
      <c r="D332" s="47"/>
      <c r="E332" s="47"/>
      <c r="F332" s="47"/>
      <c r="G332" s="47"/>
      <c r="H332" s="77">
        <f t="shared" si="136"/>
        <v>0</v>
      </c>
      <c r="I332" s="63"/>
      <c r="J332" s="47"/>
      <c r="K332" s="47"/>
      <c r="L332" s="47"/>
      <c r="M332" s="47"/>
      <c r="N332" s="190"/>
      <c r="O332" s="84"/>
      <c r="P332" s="50"/>
      <c r="Q332" s="50"/>
      <c r="R332" s="85">
        <f t="shared" si="137"/>
        <v>0</v>
      </c>
    </row>
    <row r="333" spans="1:18" x14ac:dyDescent="0.2">
      <c r="A333" s="73" t="s">
        <v>9</v>
      </c>
      <c r="B333" s="6">
        <f>SUM(B326:B332)</f>
        <v>0</v>
      </c>
      <c r="C333" s="6">
        <f t="shared" ref="C333:G333" si="138">SUM(C326:C332)</f>
        <v>0</v>
      </c>
      <c r="D333" s="6">
        <f t="shared" si="138"/>
        <v>0</v>
      </c>
      <c r="E333" s="6">
        <f t="shared" si="138"/>
        <v>0</v>
      </c>
      <c r="F333" s="6">
        <f t="shared" si="138"/>
        <v>0</v>
      </c>
      <c r="G333" s="6">
        <f t="shared" si="138"/>
        <v>0</v>
      </c>
      <c r="H333" s="75">
        <f>SUM(H326:H332)</f>
        <v>0</v>
      </c>
      <c r="I333" s="6"/>
      <c r="J333" s="6">
        <f>SUM(J326:J332)</f>
        <v>0</v>
      </c>
      <c r="K333" s="6">
        <f t="shared" ref="K333:L333" si="139">SUM(K326:K332)</f>
        <v>0</v>
      </c>
      <c r="L333" s="6">
        <f t="shared" si="139"/>
        <v>0</v>
      </c>
      <c r="M333" s="6">
        <f>SUM(M326:M332)</f>
        <v>0</v>
      </c>
      <c r="N333" s="6">
        <f t="shared" ref="N333" si="140">SUM(N326:N332)</f>
        <v>0</v>
      </c>
      <c r="O333" s="78">
        <f>SUM(O326:O332)</f>
        <v>0</v>
      </c>
      <c r="P333" s="6">
        <f t="shared" ref="P333:Q333" si="141">SUM(P326:P331)</f>
        <v>0</v>
      </c>
      <c r="Q333" s="6">
        <f t="shared" si="141"/>
        <v>0</v>
      </c>
      <c r="R333" s="79">
        <f>SUM(R326:R332)</f>
        <v>0</v>
      </c>
    </row>
    <row r="335" spans="1:18" x14ac:dyDescent="0.2">
      <c r="A335" s="197" t="s">
        <v>130</v>
      </c>
      <c r="B335" s="173" t="s">
        <v>329</v>
      </c>
      <c r="C335" s="173" t="s">
        <v>345</v>
      </c>
      <c r="D335" s="173"/>
      <c r="E335" s="173"/>
      <c r="F335" s="173"/>
      <c r="G335" s="173"/>
      <c r="H335" s="183" t="s">
        <v>110</v>
      </c>
      <c r="I335" s="173" t="s">
        <v>108</v>
      </c>
      <c r="J335" s="173" t="s">
        <v>329</v>
      </c>
      <c r="K335" s="173" t="s">
        <v>345</v>
      </c>
      <c r="L335" s="173"/>
      <c r="M335" s="173"/>
      <c r="N335" s="173"/>
      <c r="O335" s="173"/>
      <c r="P335" s="35"/>
      <c r="Q335" s="35"/>
      <c r="R335" s="183" t="s">
        <v>110</v>
      </c>
    </row>
    <row r="336" spans="1:18" x14ac:dyDescent="0.2">
      <c r="A336" s="34" t="s">
        <v>1</v>
      </c>
      <c r="B336" s="48"/>
      <c r="C336" s="48"/>
      <c r="D336" s="48"/>
      <c r="E336" s="48"/>
      <c r="F336" s="48"/>
      <c r="G336" s="48"/>
      <c r="H336" s="75">
        <f t="shared" ref="H336:H342" si="142">SUM(B336:G336)</f>
        <v>0</v>
      </c>
      <c r="I336" s="58"/>
      <c r="J336" s="49"/>
      <c r="K336" s="49"/>
      <c r="L336" s="49"/>
      <c r="M336" s="49"/>
      <c r="N336" s="86"/>
      <c r="O336" s="86"/>
      <c r="P336" s="49"/>
      <c r="Q336" s="49"/>
      <c r="R336" s="82">
        <f>SUM(J336:Q336)</f>
        <v>0</v>
      </c>
    </row>
    <row r="337" spans="1:18" x14ac:dyDescent="0.2">
      <c r="A337" s="34" t="s">
        <v>2</v>
      </c>
      <c r="B337" s="48"/>
      <c r="C337" s="48"/>
      <c r="D337" s="48"/>
      <c r="E337" s="48"/>
      <c r="F337" s="48"/>
      <c r="G337" s="48"/>
      <c r="H337" s="75">
        <f t="shared" si="142"/>
        <v>0</v>
      </c>
      <c r="I337" s="58"/>
      <c r="J337" s="49"/>
      <c r="K337" s="49"/>
      <c r="L337" s="49"/>
      <c r="M337" s="49"/>
      <c r="N337" s="86"/>
      <c r="O337" s="86"/>
      <c r="P337" s="49"/>
      <c r="Q337" s="49"/>
      <c r="R337" s="82">
        <f t="shared" ref="R337:R342" si="143">SUM(J337:Q337)</f>
        <v>0</v>
      </c>
    </row>
    <row r="338" spans="1:18" x14ac:dyDescent="0.2">
      <c r="A338" s="34" t="s">
        <v>3</v>
      </c>
      <c r="B338" s="48"/>
      <c r="C338" s="48"/>
      <c r="D338" s="48"/>
      <c r="E338" s="48"/>
      <c r="F338" s="48"/>
      <c r="G338" s="48"/>
      <c r="H338" s="75">
        <f t="shared" si="142"/>
        <v>0</v>
      </c>
      <c r="I338" s="58"/>
      <c r="J338" s="49"/>
      <c r="K338" s="49"/>
      <c r="L338" s="49"/>
      <c r="M338" s="49"/>
      <c r="N338" s="86"/>
      <c r="O338" s="86"/>
      <c r="P338" s="49"/>
      <c r="Q338" s="49"/>
      <c r="R338" s="82">
        <f t="shared" si="143"/>
        <v>0</v>
      </c>
    </row>
    <row r="339" spans="1:18" x14ac:dyDescent="0.2">
      <c r="A339" s="34" t="s">
        <v>13</v>
      </c>
      <c r="B339" s="48"/>
      <c r="C339" s="48"/>
      <c r="D339" s="48"/>
      <c r="E339" s="48"/>
      <c r="F339" s="48"/>
      <c r="G339" s="48"/>
      <c r="H339" s="75">
        <f t="shared" si="142"/>
        <v>0</v>
      </c>
      <c r="I339" s="205"/>
      <c r="J339" s="49"/>
      <c r="K339" s="49"/>
      <c r="L339" s="49"/>
      <c r="M339" s="49"/>
      <c r="N339" s="70"/>
      <c r="O339" s="70"/>
      <c r="P339" s="48"/>
      <c r="Q339" s="48"/>
      <c r="R339" s="82">
        <f t="shared" si="143"/>
        <v>0</v>
      </c>
    </row>
    <row r="340" spans="1:18" x14ac:dyDescent="0.2">
      <c r="A340" s="34" t="s">
        <v>15</v>
      </c>
      <c r="B340" s="48"/>
      <c r="C340" s="48"/>
      <c r="D340" s="48"/>
      <c r="E340" s="48"/>
      <c r="F340" s="48"/>
      <c r="G340" s="48"/>
      <c r="H340" s="75">
        <f t="shared" si="142"/>
        <v>0</v>
      </c>
      <c r="I340" s="49"/>
      <c r="J340" s="49"/>
      <c r="K340" s="49"/>
      <c r="L340" s="49"/>
      <c r="M340" s="49"/>
      <c r="N340" s="70"/>
      <c r="O340" s="70"/>
      <c r="P340" s="48"/>
      <c r="Q340" s="48"/>
      <c r="R340" s="82">
        <f t="shared" si="143"/>
        <v>0</v>
      </c>
    </row>
    <row r="341" spans="1:18" x14ac:dyDescent="0.2">
      <c r="A341" s="181" t="s">
        <v>112</v>
      </c>
      <c r="B341" s="178"/>
      <c r="C341" s="178"/>
      <c r="D341" s="178"/>
      <c r="E341" s="178"/>
      <c r="F341" s="178"/>
      <c r="G341" s="178"/>
      <c r="H341" s="176">
        <f t="shared" si="142"/>
        <v>0</v>
      </c>
      <c r="I341" s="179"/>
      <c r="J341" s="179"/>
      <c r="K341" s="179"/>
      <c r="L341" s="179"/>
      <c r="M341" s="179"/>
      <c r="N341" s="180"/>
      <c r="O341" s="180"/>
      <c r="P341" s="178"/>
      <c r="Q341" s="178"/>
      <c r="R341" s="82">
        <f t="shared" si="143"/>
        <v>0</v>
      </c>
    </row>
    <row r="342" spans="1:18" ht="17.25" customHeight="1" x14ac:dyDescent="0.2">
      <c r="A342" s="182" t="s">
        <v>111</v>
      </c>
      <c r="B342" s="50"/>
      <c r="C342" s="50"/>
      <c r="D342" s="50"/>
      <c r="E342" s="50"/>
      <c r="F342" s="50"/>
      <c r="G342" s="50"/>
      <c r="H342" s="77">
        <f t="shared" si="142"/>
        <v>0</v>
      </c>
      <c r="I342" s="87"/>
      <c r="J342" s="87"/>
      <c r="K342" s="87"/>
      <c r="L342" s="87"/>
      <c r="M342" s="87"/>
      <c r="N342" s="88"/>
      <c r="O342" s="88"/>
      <c r="P342" s="50"/>
      <c r="Q342" s="50"/>
      <c r="R342" s="85">
        <f t="shared" si="143"/>
        <v>0</v>
      </c>
    </row>
    <row r="343" spans="1:18" x14ac:dyDescent="0.2">
      <c r="A343" s="73" t="s">
        <v>9</v>
      </c>
      <c r="B343" s="6">
        <f>SUM(B336:B342)</f>
        <v>0</v>
      </c>
      <c r="C343" s="6">
        <f t="shared" ref="C343:G343" si="144">SUM(C336:C342)</f>
        <v>0</v>
      </c>
      <c r="D343" s="6">
        <f t="shared" si="144"/>
        <v>0</v>
      </c>
      <c r="E343" s="6">
        <f t="shared" si="144"/>
        <v>0</v>
      </c>
      <c r="F343" s="6">
        <f t="shared" si="144"/>
        <v>0</v>
      </c>
      <c r="G343" s="6">
        <f t="shared" si="144"/>
        <v>0</v>
      </c>
      <c r="H343" s="75">
        <f>SUM(H336:H342)</f>
        <v>0</v>
      </c>
      <c r="I343" s="6"/>
      <c r="J343" s="6">
        <f>SUM(J336:J342)</f>
        <v>0</v>
      </c>
      <c r="K343" s="6">
        <f t="shared" ref="K343:Q343" si="145">SUM(K336:K342)</f>
        <v>0</v>
      </c>
      <c r="L343" s="6">
        <f t="shared" si="145"/>
        <v>0</v>
      </c>
      <c r="M343" s="6">
        <f t="shared" si="145"/>
        <v>0</v>
      </c>
      <c r="N343" s="6">
        <f t="shared" si="145"/>
        <v>0</v>
      </c>
      <c r="O343" s="6">
        <f t="shared" si="145"/>
        <v>0</v>
      </c>
      <c r="P343" s="6">
        <f t="shared" si="145"/>
        <v>0</v>
      </c>
      <c r="Q343" s="6">
        <f t="shared" si="145"/>
        <v>0</v>
      </c>
      <c r="R343" s="79">
        <f>SUM(R336:R342)</f>
        <v>0</v>
      </c>
    </row>
    <row r="345" spans="1:18" ht="39" thickBot="1" x14ac:dyDescent="0.25">
      <c r="B345" s="66" t="s">
        <v>1</v>
      </c>
      <c r="C345" s="66" t="s">
        <v>2</v>
      </c>
      <c r="D345" s="66" t="s">
        <v>3</v>
      </c>
      <c r="E345" s="66" t="s">
        <v>13</v>
      </c>
      <c r="F345" s="66" t="s">
        <v>15</v>
      </c>
      <c r="G345" s="67" t="s">
        <v>11</v>
      </c>
      <c r="H345" s="184" t="s">
        <v>111</v>
      </c>
      <c r="J345" s="67"/>
      <c r="K345" s="67"/>
      <c r="L345" s="67"/>
      <c r="M345" s="67"/>
      <c r="N345" s="91" t="s">
        <v>20</v>
      </c>
      <c r="O345" s="91"/>
    </row>
    <row r="346" spans="1:18" ht="13.5" thickBot="1" x14ac:dyDescent="0.25">
      <c r="A346" s="89" t="s">
        <v>40</v>
      </c>
      <c r="B346" s="185">
        <f>H296+H306+H316+H326+H336</f>
        <v>0</v>
      </c>
      <c r="C346" s="185">
        <f>H297+H307+H317+H327+H337</f>
        <v>0</v>
      </c>
      <c r="D346" s="185">
        <f>H298+H308+H318+H328+H338</f>
        <v>0</v>
      </c>
      <c r="E346" s="185">
        <f>H299+H309+H319+H329+H339</f>
        <v>0</v>
      </c>
      <c r="F346" s="185">
        <f>H300+H310+H320+H330+H340</f>
        <v>0</v>
      </c>
      <c r="G346" s="185">
        <f>H301+H311+H331+H341</f>
        <v>0</v>
      </c>
      <c r="H346" s="185">
        <f>H302+H312+H322+H332+H342</f>
        <v>0</v>
      </c>
      <c r="I346" s="185">
        <f>H303+H313+H323+H333+H343</f>
        <v>0</v>
      </c>
      <c r="J346" s="55"/>
      <c r="K346" s="55"/>
      <c r="L346" s="55"/>
      <c r="M346" s="55"/>
      <c r="N346" s="90">
        <f>R303+R313+R323+R333+R343</f>
        <v>0</v>
      </c>
      <c r="O346" s="199">
        <f>I346+N346</f>
        <v>0</v>
      </c>
    </row>
    <row r="347" spans="1:18" ht="13.5" thickTop="1" x14ac:dyDescent="0.2"/>
    <row r="348" spans="1:18" x14ac:dyDescent="0.2">
      <c r="A348" s="40"/>
      <c r="B348" s="51" t="s">
        <v>21</v>
      </c>
      <c r="C348" s="51"/>
      <c r="D348" s="51" t="s">
        <v>22</v>
      </c>
      <c r="E348" s="196">
        <f>O346</f>
        <v>0</v>
      </c>
      <c r="F348" s="51"/>
      <c r="G348" s="51">
        <f>SUM(C348-E348)</f>
        <v>0</v>
      </c>
    </row>
  </sheetData>
  <pageMargins left="0" right="0" top="0" bottom="0" header="0" footer="0"/>
  <pageSetup scale="65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71C13-177D-4FE0-A8CC-BE02761097ED}">
  <dimension ref="A1:R55"/>
  <sheetViews>
    <sheetView topLeftCell="A16" zoomScaleNormal="100" workbookViewId="0">
      <selection activeCell="O52" sqref="O52"/>
    </sheetView>
  </sheetViews>
  <sheetFormatPr defaultRowHeight="12.75" x14ac:dyDescent="0.2"/>
  <cols>
    <col min="1" max="1" width="14.7109375" style="54" customWidth="1"/>
    <col min="2" max="7" width="11.7109375" style="40" customWidth="1"/>
    <col min="8" max="8" width="16.140625" style="40" customWidth="1"/>
    <col min="9" max="9" width="17.28515625" style="40" customWidth="1"/>
    <col min="10" max="13" width="11.7109375" style="40" customWidth="1"/>
    <col min="14" max="15" width="11.7109375" style="41" customWidth="1"/>
    <col min="16" max="16" width="4.85546875" style="40" hidden="1" customWidth="1"/>
    <col min="17" max="17" width="3.140625" style="40" hidden="1" customWidth="1"/>
    <col min="18" max="18" width="13.7109375" style="80" customWidth="1"/>
    <col min="19" max="16384" width="9.140625" style="40"/>
  </cols>
  <sheetData>
    <row r="1" spans="1:18" s="57" customFormat="1" ht="49.5" customHeight="1" x14ac:dyDescent="0.2">
      <c r="A1" s="56"/>
      <c r="C1" s="186"/>
      <c r="D1" s="186"/>
      <c r="E1" s="186"/>
      <c r="F1" s="187" t="s">
        <v>137</v>
      </c>
      <c r="G1" s="186"/>
      <c r="H1" s="186"/>
      <c r="I1" s="186"/>
      <c r="N1" s="68"/>
      <c r="O1" s="68"/>
      <c r="R1" s="69"/>
    </row>
    <row r="2" spans="1:18" s="58" customFormat="1" ht="15.75" customHeight="1" x14ac:dyDescent="0.2">
      <c r="A2" s="202" t="s">
        <v>138</v>
      </c>
      <c r="B2" s="173" t="s">
        <v>97</v>
      </c>
      <c r="C2" s="173" t="s">
        <v>23</v>
      </c>
      <c r="D2" s="173" t="s">
        <v>42</v>
      </c>
      <c r="E2" s="173" t="s">
        <v>24</v>
      </c>
      <c r="F2" s="173" t="s">
        <v>25</v>
      </c>
      <c r="G2" s="173" t="s">
        <v>26</v>
      </c>
      <c r="H2" s="183" t="s">
        <v>110</v>
      </c>
      <c r="I2" s="173" t="s">
        <v>108</v>
      </c>
      <c r="J2" s="173" t="s">
        <v>97</v>
      </c>
      <c r="K2" s="173" t="s">
        <v>23</v>
      </c>
      <c r="L2" s="173" t="s">
        <v>42</v>
      </c>
      <c r="M2" s="173" t="s">
        <v>24</v>
      </c>
      <c r="N2" s="173" t="s">
        <v>25</v>
      </c>
      <c r="O2" s="173" t="s">
        <v>26</v>
      </c>
      <c r="P2" s="35"/>
      <c r="Q2" s="35"/>
      <c r="R2" s="183" t="s">
        <v>110</v>
      </c>
    </row>
    <row r="3" spans="1:18" x14ac:dyDescent="0.2">
      <c r="A3" s="34" t="s">
        <v>1</v>
      </c>
      <c r="B3" s="59"/>
      <c r="C3" s="59"/>
      <c r="D3" s="59"/>
      <c r="E3" s="59"/>
      <c r="F3" s="59"/>
      <c r="G3" s="59"/>
      <c r="H3" s="75">
        <f t="shared" ref="H3:H9" si="0">SUM(B3:G3)</f>
        <v>0</v>
      </c>
      <c r="J3" s="58"/>
      <c r="K3" s="58"/>
      <c r="L3" s="58"/>
      <c r="M3" s="58"/>
      <c r="N3" s="74"/>
      <c r="O3" s="74"/>
      <c r="P3" s="58"/>
      <c r="Q3" s="58"/>
      <c r="R3" s="75">
        <f>SUM(J3:Q3)</f>
        <v>0</v>
      </c>
    </row>
    <row r="4" spans="1:18" x14ac:dyDescent="0.2">
      <c r="A4" s="34" t="s">
        <v>2</v>
      </c>
      <c r="B4" s="59"/>
      <c r="C4" s="59"/>
      <c r="D4" s="60"/>
      <c r="E4" s="60"/>
      <c r="F4" s="60"/>
      <c r="G4" s="60"/>
      <c r="H4" s="75">
        <f t="shared" si="0"/>
        <v>0</v>
      </c>
      <c r="J4" s="61"/>
      <c r="K4" s="61"/>
      <c r="L4" s="61"/>
      <c r="M4" s="61"/>
      <c r="N4" s="29"/>
      <c r="O4" s="29"/>
      <c r="P4" s="61"/>
      <c r="Q4" s="61"/>
      <c r="R4" s="75">
        <f>SUM(J4:Q4)</f>
        <v>0</v>
      </c>
    </row>
    <row r="5" spans="1:18" x14ac:dyDescent="0.2">
      <c r="A5" s="34" t="s">
        <v>3</v>
      </c>
      <c r="B5" s="59"/>
      <c r="C5" s="59"/>
      <c r="D5" s="60"/>
      <c r="E5" s="60"/>
      <c r="F5" s="60"/>
      <c r="G5" s="60"/>
      <c r="H5" s="75">
        <f t="shared" si="0"/>
        <v>0</v>
      </c>
      <c r="J5" s="61"/>
      <c r="K5" s="61"/>
      <c r="L5" s="61"/>
      <c r="M5" s="61"/>
      <c r="N5" s="29"/>
      <c r="O5" s="29"/>
      <c r="P5" s="61"/>
      <c r="Q5" s="61"/>
      <c r="R5" s="75">
        <f>SUM(J5:Q5)</f>
        <v>0</v>
      </c>
    </row>
    <row r="6" spans="1:18" x14ac:dyDescent="0.2">
      <c r="A6" s="34" t="s">
        <v>13</v>
      </c>
      <c r="B6" s="59"/>
      <c r="C6" s="59"/>
      <c r="D6" s="60"/>
      <c r="E6" s="60"/>
      <c r="F6" s="60"/>
      <c r="G6" s="60"/>
      <c r="H6" s="75">
        <f t="shared" si="0"/>
        <v>0</v>
      </c>
      <c r="J6" s="61"/>
      <c r="K6" s="61"/>
      <c r="L6" s="61"/>
      <c r="M6" s="61"/>
      <c r="N6" s="29"/>
      <c r="O6" s="29"/>
      <c r="P6" s="61"/>
      <c r="Q6" s="61"/>
      <c r="R6" s="75">
        <f t="shared" ref="R6:R9" si="1">SUM(J6:Q6)</f>
        <v>0</v>
      </c>
    </row>
    <row r="7" spans="1:18" x14ac:dyDescent="0.2">
      <c r="A7" s="34" t="s">
        <v>15</v>
      </c>
      <c r="B7" s="59"/>
      <c r="C7" s="59"/>
      <c r="D7" s="60"/>
      <c r="E7" s="60"/>
      <c r="F7" s="60"/>
      <c r="G7" s="60"/>
      <c r="H7" s="75">
        <f t="shared" si="0"/>
        <v>0</v>
      </c>
      <c r="J7" s="61"/>
      <c r="K7" s="61"/>
      <c r="L7" s="61"/>
      <c r="M7" s="61"/>
      <c r="N7" s="29"/>
      <c r="O7" s="29"/>
      <c r="P7" s="61"/>
      <c r="Q7" s="61"/>
      <c r="R7" s="75">
        <f t="shared" si="1"/>
        <v>0</v>
      </c>
    </row>
    <row r="8" spans="1:18" x14ac:dyDescent="0.2">
      <c r="A8" s="181" t="s">
        <v>112</v>
      </c>
      <c r="B8" s="175"/>
      <c r="C8" s="175"/>
      <c r="D8" s="60"/>
      <c r="E8" s="60"/>
      <c r="F8" s="60"/>
      <c r="G8" s="60"/>
      <c r="H8" s="176">
        <f t="shared" si="0"/>
        <v>0</v>
      </c>
      <c r="I8" s="53"/>
      <c r="J8" s="61"/>
      <c r="K8" s="61"/>
      <c r="L8" s="61"/>
      <c r="M8" s="61"/>
      <c r="N8" s="29"/>
      <c r="O8" s="29"/>
      <c r="P8" s="61"/>
      <c r="Q8" s="61"/>
      <c r="R8" s="75">
        <f t="shared" si="1"/>
        <v>0</v>
      </c>
    </row>
    <row r="9" spans="1:18" ht="16.5" customHeight="1" x14ac:dyDescent="0.2">
      <c r="A9" s="182" t="s">
        <v>111</v>
      </c>
      <c r="B9" s="62"/>
      <c r="C9" s="62"/>
      <c r="D9" s="47"/>
      <c r="E9" s="47"/>
      <c r="F9" s="47"/>
      <c r="G9" s="47"/>
      <c r="H9" s="77">
        <f t="shared" si="0"/>
        <v>0</v>
      </c>
      <c r="I9" s="174"/>
      <c r="J9" s="63"/>
      <c r="K9" s="63"/>
      <c r="L9" s="63"/>
      <c r="M9" s="63"/>
      <c r="N9" s="76"/>
      <c r="O9" s="76"/>
      <c r="P9" s="63"/>
      <c r="Q9" s="63"/>
      <c r="R9" s="77">
        <f t="shared" si="1"/>
        <v>0</v>
      </c>
    </row>
    <row r="10" spans="1:18" s="6" customFormat="1" x14ac:dyDescent="0.2">
      <c r="A10" s="73" t="s">
        <v>9</v>
      </c>
      <c r="B10" s="164">
        <f t="shared" ref="B10:G10" si="2">SUM(B3:B8)</f>
        <v>0</v>
      </c>
      <c r="C10" s="165">
        <f t="shared" si="2"/>
        <v>0</v>
      </c>
      <c r="D10" s="165">
        <f t="shared" si="2"/>
        <v>0</v>
      </c>
      <c r="E10" s="165">
        <f t="shared" si="2"/>
        <v>0</v>
      </c>
      <c r="F10" s="6">
        <f t="shared" si="2"/>
        <v>0</v>
      </c>
      <c r="G10" s="6">
        <f t="shared" si="2"/>
        <v>0</v>
      </c>
      <c r="H10" s="75">
        <f>SUM(H3:H9)</f>
        <v>0</v>
      </c>
      <c r="I10" s="6">
        <f>SUM(I4:I9)</f>
        <v>0</v>
      </c>
      <c r="J10" s="6">
        <f>SUM(J4:J9)</f>
        <v>0</v>
      </c>
      <c r="K10" s="6">
        <f>SUM(K4:K9)</f>
        <v>0</v>
      </c>
      <c r="L10" s="6">
        <f t="shared" ref="L10:O10" si="3">SUM(L4:L9)</f>
        <v>0</v>
      </c>
      <c r="M10" s="6">
        <f t="shared" si="3"/>
        <v>0</v>
      </c>
      <c r="N10" s="6">
        <f t="shared" si="3"/>
        <v>0</v>
      </c>
      <c r="O10" s="6">
        <f t="shared" si="3"/>
        <v>0</v>
      </c>
      <c r="R10" s="79">
        <f>SUM(R3:R8)</f>
        <v>0</v>
      </c>
    </row>
    <row r="11" spans="1:18" ht="15" customHeight="1" x14ac:dyDescent="0.2"/>
    <row r="12" spans="1:18" s="58" customFormat="1" ht="21.75" customHeight="1" x14ac:dyDescent="0.2">
      <c r="A12" s="202" t="s">
        <v>138</v>
      </c>
      <c r="B12" s="173" t="s">
        <v>98</v>
      </c>
      <c r="C12" s="173" t="s">
        <v>27</v>
      </c>
      <c r="D12" s="173" t="s">
        <v>43</v>
      </c>
      <c r="E12" s="173" t="s">
        <v>28</v>
      </c>
      <c r="F12" s="173" t="s">
        <v>29</v>
      </c>
      <c r="G12" s="173" t="s">
        <v>30</v>
      </c>
      <c r="H12" s="183" t="s">
        <v>110</v>
      </c>
      <c r="I12" s="173" t="s">
        <v>108</v>
      </c>
      <c r="J12" s="173" t="s">
        <v>98</v>
      </c>
      <c r="K12" s="173" t="s">
        <v>27</v>
      </c>
      <c r="L12" s="173" t="s">
        <v>43</v>
      </c>
      <c r="M12" s="173" t="s">
        <v>28</v>
      </c>
      <c r="N12" s="173" t="s">
        <v>29</v>
      </c>
      <c r="O12" s="173" t="s">
        <v>30</v>
      </c>
      <c r="P12" s="35"/>
      <c r="Q12" s="35"/>
      <c r="R12" s="183" t="s">
        <v>110</v>
      </c>
    </row>
    <row r="13" spans="1:18" s="58" customFormat="1" x14ac:dyDescent="0.2">
      <c r="A13" s="34" t="s">
        <v>1</v>
      </c>
      <c r="B13" s="45">
        <f>'Cash Daily'!I93</f>
        <v>0</v>
      </c>
      <c r="C13" s="45">
        <f>'Cash Daily'!I94</f>
        <v>0</v>
      </c>
      <c r="D13" s="45">
        <f>'Cash Daily'!I95</f>
        <v>0</v>
      </c>
      <c r="E13" s="45">
        <f>'Cash Daily'!I96</f>
        <v>0</v>
      </c>
      <c r="F13" s="45">
        <f>'Cash Daily'!I97</f>
        <v>0</v>
      </c>
      <c r="G13" s="45">
        <f>'Cash Daily'!I98</f>
        <v>0</v>
      </c>
      <c r="H13" s="75">
        <f t="shared" ref="H13:H19" si="4">SUM(B13:G13)</f>
        <v>0</v>
      </c>
      <c r="I13" s="45">
        <f>'Cash Daily'!I100</f>
        <v>0</v>
      </c>
      <c r="J13" s="45">
        <f>'Cash Daily'!I101</f>
        <v>0</v>
      </c>
      <c r="K13" s="45">
        <f>'Cash Daily'!I102</f>
        <v>0</v>
      </c>
      <c r="L13" s="45">
        <f>'Cash Daily'!I103</f>
        <v>0</v>
      </c>
      <c r="M13" s="45">
        <f>'Cash Daily'!I104</f>
        <v>0</v>
      </c>
      <c r="N13" s="81"/>
      <c r="O13" s="81"/>
      <c r="P13" s="45"/>
      <c r="Q13" s="45"/>
      <c r="R13" s="82">
        <f>SUM(J13:Q13)</f>
        <v>0</v>
      </c>
    </row>
    <row r="14" spans="1:18" s="58" customFormat="1" x14ac:dyDescent="0.2">
      <c r="A14" s="34" t="s">
        <v>2</v>
      </c>
      <c r="B14" s="45">
        <f>'Cash Daily'!I107</f>
        <v>0</v>
      </c>
      <c r="C14" s="45">
        <f>'Cash Daily'!I108</f>
        <v>0</v>
      </c>
      <c r="D14" s="45">
        <f>'Cash Daily'!I109</f>
        <v>0</v>
      </c>
      <c r="E14" s="45">
        <f>'Cash Daily'!I110</f>
        <v>0</v>
      </c>
      <c r="F14" s="45">
        <f>'Cash Daily'!I111</f>
        <v>0</v>
      </c>
      <c r="G14" s="45">
        <f>'Cash Daily'!I112</f>
        <v>0</v>
      </c>
      <c r="H14" s="75">
        <f t="shared" si="4"/>
        <v>0</v>
      </c>
      <c r="I14" s="45">
        <f>'Cash Daily'!I114</f>
        <v>0</v>
      </c>
      <c r="J14" s="45">
        <f>'Cash Daily'!I115</f>
        <v>0</v>
      </c>
      <c r="K14" s="45">
        <f>'Cash Daily'!I116</f>
        <v>0</v>
      </c>
      <c r="L14" s="45">
        <f>'Cash Daily'!I117</f>
        <v>0</v>
      </c>
      <c r="M14" s="45">
        <f>'Cash Daily'!I118</f>
        <v>0</v>
      </c>
      <c r="N14" s="81"/>
      <c r="O14" s="81"/>
      <c r="P14" s="46"/>
      <c r="Q14" s="46"/>
      <c r="R14" s="82">
        <f t="shared" ref="R14:R18" si="5">SUM(B14:Q14)</f>
        <v>0</v>
      </c>
    </row>
    <row r="15" spans="1:18" s="58" customFormat="1" x14ac:dyDescent="0.2">
      <c r="A15" s="34" t="s">
        <v>3</v>
      </c>
      <c r="B15" s="45">
        <f>'Cash Daily'!I121</f>
        <v>0</v>
      </c>
      <c r="C15" s="45">
        <f>'Cash Daily'!I122</f>
        <v>0</v>
      </c>
      <c r="D15" s="45">
        <f>'Cash Daily'!I123</f>
        <v>0</v>
      </c>
      <c r="E15" s="45">
        <f>'Cash Daily'!I124</f>
        <v>0</v>
      </c>
      <c r="F15" s="45">
        <f>'Cash Daily'!I125</f>
        <v>0</v>
      </c>
      <c r="G15" s="45">
        <f>'Cash Daily'!I126</f>
        <v>0</v>
      </c>
      <c r="H15" s="75">
        <f t="shared" si="4"/>
        <v>0</v>
      </c>
      <c r="I15" s="45">
        <f>'Cash Daily'!I128</f>
        <v>0</v>
      </c>
      <c r="J15" s="45">
        <f>'Cash Daily'!I129</f>
        <v>0</v>
      </c>
      <c r="K15" s="45">
        <f>'Cash Daily'!I130</f>
        <v>0</v>
      </c>
      <c r="L15" s="45">
        <f>'Cash Daily'!I131</f>
        <v>0</v>
      </c>
      <c r="M15" s="45">
        <f>'Cash Daily'!I132</f>
        <v>0</v>
      </c>
      <c r="N15" s="83"/>
      <c r="O15" s="83"/>
      <c r="P15" s="46"/>
      <c r="Q15" s="46"/>
      <c r="R15" s="82">
        <f t="shared" si="5"/>
        <v>0</v>
      </c>
    </row>
    <row r="16" spans="1:18" x14ac:dyDescent="0.2">
      <c r="A16" s="34" t="s">
        <v>13</v>
      </c>
      <c r="B16" s="45">
        <f>'Cash Daily'!I135</f>
        <v>0</v>
      </c>
      <c r="C16" s="45">
        <f>'Cash Daily'!I136</f>
        <v>0</v>
      </c>
      <c r="D16" s="45">
        <f>'Cash Daily'!I137</f>
        <v>0</v>
      </c>
      <c r="E16" s="45">
        <f>'Cash Daily'!I138</f>
        <v>0</v>
      </c>
      <c r="F16" s="45">
        <f>'Cash Daily'!I139</f>
        <v>0</v>
      </c>
      <c r="G16" s="45">
        <f>'Cash Daily'!I140</f>
        <v>0</v>
      </c>
      <c r="H16" s="75">
        <f t="shared" si="4"/>
        <v>0</v>
      </c>
      <c r="I16" s="45">
        <f>'Cash Daily'!I142</f>
        <v>0</v>
      </c>
      <c r="J16" s="45">
        <f>'Cash Daily'!I143</f>
        <v>0</v>
      </c>
      <c r="K16" s="45">
        <f>'Cash Daily'!I144</f>
        <v>0</v>
      </c>
      <c r="L16" s="45">
        <f>'Cash Daily'!I145</f>
        <v>0</v>
      </c>
      <c r="M16" s="45">
        <f>'Cash Daily'!I146</f>
        <v>0</v>
      </c>
      <c r="N16" s="81"/>
      <c r="O16" s="81"/>
      <c r="P16" s="45"/>
      <c r="Q16" s="45"/>
      <c r="R16" s="82">
        <f t="shared" si="5"/>
        <v>0</v>
      </c>
    </row>
    <row r="17" spans="1:18" x14ac:dyDescent="0.2">
      <c r="A17" s="34" t="s">
        <v>15</v>
      </c>
      <c r="B17" s="45">
        <f>'Cash Daily'!I149</f>
        <v>0</v>
      </c>
      <c r="C17" s="45">
        <f>'Cash Daily'!I150</f>
        <v>0</v>
      </c>
      <c r="D17" s="45">
        <f>'Cash Daily'!I151</f>
        <v>0</v>
      </c>
      <c r="E17" s="45">
        <f>'Cash Daily'!I152</f>
        <v>0</v>
      </c>
      <c r="F17" s="45">
        <f>'Cash Daily'!I153</f>
        <v>0</v>
      </c>
      <c r="G17" s="45">
        <f>'Cash Daily'!I154</f>
        <v>0</v>
      </c>
      <c r="H17" s="75">
        <f t="shared" si="4"/>
        <v>0</v>
      </c>
      <c r="I17" s="45">
        <f>'Cash Daily'!I156</f>
        <v>0</v>
      </c>
      <c r="J17" s="45">
        <f>'Cash Daily'!I157</f>
        <v>0</v>
      </c>
      <c r="K17" s="45">
        <f>'Cash Daily'!I158</f>
        <v>0</v>
      </c>
      <c r="L17" s="45">
        <f>'Cash Daily'!I159</f>
        <v>0</v>
      </c>
      <c r="M17" s="45">
        <f>'Cash Daily'!I160</f>
        <v>0</v>
      </c>
      <c r="N17" s="81"/>
      <c r="O17" s="81"/>
      <c r="P17" s="45"/>
      <c r="Q17" s="45"/>
      <c r="R17" s="82">
        <f>SUM(B17:Q17)</f>
        <v>0</v>
      </c>
    </row>
    <row r="18" spans="1:18" x14ac:dyDescent="0.2">
      <c r="A18" s="181" t="s">
        <v>112</v>
      </c>
      <c r="B18" s="60">
        <f>'Cash Daily'!I163</f>
        <v>0</v>
      </c>
      <c r="C18" s="60">
        <f>'Cash Daily'!I164</f>
        <v>0</v>
      </c>
      <c r="D18" s="60">
        <f>'Cash Daily'!I165</f>
        <v>0</v>
      </c>
      <c r="E18" s="60">
        <f>'Cash Daily'!I166</f>
        <v>0</v>
      </c>
      <c r="F18" s="60">
        <f>'Cash Daily'!I167</f>
        <v>0</v>
      </c>
      <c r="G18" s="60">
        <f>'Cash Daily'!I168</f>
        <v>0</v>
      </c>
      <c r="H18" s="75">
        <f t="shared" si="4"/>
        <v>0</v>
      </c>
      <c r="I18" s="60">
        <f>'Cash Daily'!I170</f>
        <v>0</v>
      </c>
      <c r="J18" s="60">
        <f>'Cash Daily'!I171</f>
        <v>0</v>
      </c>
      <c r="K18" s="60">
        <f>'Cash Daily'!I172</f>
        <v>0</v>
      </c>
      <c r="L18" s="60">
        <f>'Cash Daily'!I173</f>
        <v>0</v>
      </c>
      <c r="M18" s="60">
        <f>'Cash Daily'!I174</f>
        <v>0</v>
      </c>
      <c r="N18" s="177">
        <f>'Cash Daily'!I175</f>
        <v>0</v>
      </c>
      <c r="O18" s="177"/>
      <c r="P18" s="60"/>
      <c r="Q18" s="60"/>
      <c r="R18" s="82">
        <f t="shared" si="5"/>
        <v>0</v>
      </c>
    </row>
    <row r="19" spans="1:18" ht="12.75" customHeight="1" x14ac:dyDescent="0.2">
      <c r="A19" s="182" t="s">
        <v>111</v>
      </c>
      <c r="B19" s="47"/>
      <c r="C19" s="47"/>
      <c r="D19" s="47"/>
      <c r="E19" s="47"/>
      <c r="F19" s="47"/>
      <c r="G19" s="47"/>
      <c r="H19" s="77">
        <f t="shared" si="4"/>
        <v>0</v>
      </c>
      <c r="I19" s="47"/>
      <c r="J19" s="47"/>
      <c r="K19" s="47"/>
      <c r="L19" s="47"/>
      <c r="M19" s="47"/>
      <c r="N19" s="84"/>
      <c r="O19" s="84"/>
      <c r="P19" s="47"/>
      <c r="Q19" s="47"/>
      <c r="R19" s="85"/>
    </row>
    <row r="20" spans="1:18" x14ac:dyDescent="0.2">
      <c r="A20" s="73" t="s">
        <v>9</v>
      </c>
      <c r="B20" s="6">
        <f t="shared" ref="B20:Q20" si="6">SUM(B13:B18)</f>
        <v>0</v>
      </c>
      <c r="C20" s="6">
        <f t="shared" si="6"/>
        <v>0</v>
      </c>
      <c r="D20" s="6">
        <f t="shared" si="6"/>
        <v>0</v>
      </c>
      <c r="E20" s="6">
        <f t="shared" si="6"/>
        <v>0</v>
      </c>
      <c r="F20" s="6">
        <f t="shared" si="6"/>
        <v>0</v>
      </c>
      <c r="G20" s="6">
        <f t="shared" si="6"/>
        <v>0</v>
      </c>
      <c r="H20" s="75">
        <f>SUM(H13:H18)</f>
        <v>0</v>
      </c>
      <c r="I20" s="6">
        <f t="shared" si="6"/>
        <v>0</v>
      </c>
      <c r="J20" s="6">
        <f t="shared" si="6"/>
        <v>0</v>
      </c>
      <c r="K20" s="6">
        <f t="shared" si="6"/>
        <v>0</v>
      </c>
      <c r="L20" s="6">
        <f t="shared" si="6"/>
        <v>0</v>
      </c>
      <c r="M20" s="6">
        <f t="shared" si="6"/>
        <v>0</v>
      </c>
      <c r="N20" s="78">
        <f t="shared" si="6"/>
        <v>0</v>
      </c>
      <c r="O20" s="78"/>
      <c r="P20" s="6">
        <f t="shared" si="6"/>
        <v>0</v>
      </c>
      <c r="Q20" s="6">
        <f t="shared" si="6"/>
        <v>0</v>
      </c>
      <c r="R20" s="73">
        <f>SUM(R13:R18)</f>
        <v>0</v>
      </c>
    </row>
    <row r="21" spans="1:18" ht="15" customHeight="1" x14ac:dyDescent="0.2"/>
    <row r="22" spans="1:18" s="58" customFormat="1" ht="15.75" customHeight="1" x14ac:dyDescent="0.2">
      <c r="A22" s="202" t="s">
        <v>138</v>
      </c>
      <c r="B22" s="173" t="s">
        <v>99</v>
      </c>
      <c r="C22" s="173" t="s">
        <v>31</v>
      </c>
      <c r="D22" s="173" t="s">
        <v>44</v>
      </c>
      <c r="E22" s="173" t="s">
        <v>32</v>
      </c>
      <c r="F22" s="173" t="s">
        <v>33</v>
      </c>
      <c r="G22" s="173" t="s">
        <v>34</v>
      </c>
      <c r="H22" s="183" t="s">
        <v>110</v>
      </c>
      <c r="I22" s="173" t="s">
        <v>108</v>
      </c>
      <c r="J22" s="173" t="s">
        <v>99</v>
      </c>
      <c r="K22" s="173" t="s">
        <v>31</v>
      </c>
      <c r="L22" s="173" t="s">
        <v>44</v>
      </c>
      <c r="M22" s="173" t="s">
        <v>32</v>
      </c>
      <c r="N22" s="173" t="s">
        <v>33</v>
      </c>
      <c r="O22" s="173" t="s">
        <v>34</v>
      </c>
      <c r="P22" s="35"/>
      <c r="Q22" s="35"/>
      <c r="R22" s="183" t="s">
        <v>110</v>
      </c>
    </row>
    <row r="23" spans="1:18" x14ac:dyDescent="0.2">
      <c r="A23" s="34" t="s">
        <v>1</v>
      </c>
      <c r="B23" s="45"/>
      <c r="C23" s="188"/>
      <c r="D23" s="188"/>
      <c r="E23" s="188"/>
      <c r="F23" s="188"/>
      <c r="G23" s="188"/>
      <c r="H23" s="75">
        <f t="shared" ref="H23:H29" si="7">SUM(B23:G23)</f>
        <v>0</v>
      </c>
      <c r="I23" s="58"/>
      <c r="J23" s="188"/>
      <c r="K23" s="188"/>
      <c r="L23" s="188"/>
      <c r="M23" s="188"/>
      <c r="N23" s="188"/>
      <c r="O23" s="188"/>
      <c r="P23" s="188"/>
      <c r="Q23" s="191"/>
      <c r="R23" s="82">
        <f t="shared" ref="R23:R29" si="8">SUM(J23:Q23)</f>
        <v>0</v>
      </c>
    </row>
    <row r="24" spans="1:18" x14ac:dyDescent="0.2">
      <c r="A24" s="34" t="s">
        <v>2</v>
      </c>
      <c r="B24" s="45"/>
      <c r="C24" s="188"/>
      <c r="D24" s="188"/>
      <c r="E24" s="188"/>
      <c r="F24" s="188"/>
      <c r="G24" s="188"/>
      <c r="H24" s="75">
        <f t="shared" si="7"/>
        <v>0</v>
      </c>
      <c r="I24" s="58"/>
      <c r="J24" s="188"/>
      <c r="K24" s="188"/>
      <c r="L24" s="188"/>
      <c r="M24" s="188"/>
      <c r="N24" s="188"/>
      <c r="O24" s="188"/>
      <c r="P24" s="192"/>
      <c r="Q24" s="191"/>
      <c r="R24" s="82">
        <f t="shared" si="8"/>
        <v>0</v>
      </c>
    </row>
    <row r="25" spans="1:18" x14ac:dyDescent="0.2">
      <c r="A25" s="34" t="s">
        <v>3</v>
      </c>
      <c r="B25" s="45"/>
      <c r="C25" s="188"/>
      <c r="D25" s="188"/>
      <c r="E25" s="188"/>
      <c r="F25" s="188"/>
      <c r="G25" s="188"/>
      <c r="H25" s="75">
        <f t="shared" si="7"/>
        <v>0</v>
      </c>
      <c r="I25" s="58"/>
      <c r="J25" s="188"/>
      <c r="K25" s="188"/>
      <c r="L25" s="188"/>
      <c r="M25" s="188"/>
      <c r="N25" s="192"/>
      <c r="O25" s="192"/>
      <c r="P25" s="192"/>
      <c r="Q25" s="191"/>
      <c r="R25" s="82">
        <f t="shared" si="8"/>
        <v>0</v>
      </c>
    </row>
    <row r="26" spans="1:18" x14ac:dyDescent="0.2">
      <c r="A26" s="34" t="s">
        <v>13</v>
      </c>
      <c r="B26" s="45"/>
      <c r="C26" s="188"/>
      <c r="D26" s="188"/>
      <c r="E26" s="188"/>
      <c r="F26" s="188"/>
      <c r="G26" s="188"/>
      <c r="H26" s="75">
        <f t="shared" si="7"/>
        <v>0</v>
      </c>
      <c r="I26" s="58"/>
      <c r="J26" s="188"/>
      <c r="K26" s="188"/>
      <c r="L26" s="188"/>
      <c r="M26" s="188"/>
      <c r="N26" s="188"/>
      <c r="O26" s="188"/>
      <c r="P26" s="188"/>
      <c r="Q26" s="71"/>
      <c r="R26" s="82">
        <f t="shared" si="8"/>
        <v>0</v>
      </c>
    </row>
    <row r="27" spans="1:18" x14ac:dyDescent="0.2">
      <c r="A27" s="34" t="s">
        <v>15</v>
      </c>
      <c r="B27" s="45"/>
      <c r="C27" s="188"/>
      <c r="D27" s="188"/>
      <c r="E27" s="188"/>
      <c r="F27" s="188"/>
      <c r="G27" s="188"/>
      <c r="H27" s="75">
        <f t="shared" si="7"/>
        <v>0</v>
      </c>
      <c r="I27" s="58"/>
      <c r="J27" s="188"/>
      <c r="K27" s="188"/>
      <c r="L27" s="188"/>
      <c r="M27" s="188"/>
      <c r="N27" s="188"/>
      <c r="O27" s="188"/>
      <c r="P27" s="188"/>
      <c r="Q27" s="71"/>
      <c r="R27" s="82">
        <f t="shared" si="8"/>
        <v>0</v>
      </c>
    </row>
    <row r="28" spans="1:18" x14ac:dyDescent="0.2">
      <c r="A28" s="181" t="s">
        <v>112</v>
      </c>
      <c r="B28" s="60"/>
      <c r="C28" s="189"/>
      <c r="D28" s="189"/>
      <c r="E28" s="189"/>
      <c r="F28" s="189"/>
      <c r="G28" s="189"/>
      <c r="H28" s="176">
        <f t="shared" si="7"/>
        <v>0</v>
      </c>
      <c r="I28" s="61"/>
      <c r="J28" s="189"/>
      <c r="K28" s="189"/>
      <c r="L28" s="189"/>
      <c r="M28" s="189"/>
      <c r="N28" s="189"/>
      <c r="O28" s="189"/>
      <c r="P28" s="189"/>
      <c r="Q28" s="193"/>
      <c r="R28" s="82">
        <f t="shared" si="8"/>
        <v>0</v>
      </c>
    </row>
    <row r="29" spans="1:18" ht="14.25" customHeight="1" x14ac:dyDescent="0.2">
      <c r="A29" s="182" t="s">
        <v>111</v>
      </c>
      <c r="B29" s="47"/>
      <c r="C29" s="190"/>
      <c r="D29" s="190"/>
      <c r="E29" s="190"/>
      <c r="F29" s="190"/>
      <c r="G29" s="190"/>
      <c r="H29" s="77">
        <f t="shared" si="7"/>
        <v>0</v>
      </c>
      <c r="I29" s="63"/>
      <c r="J29" s="190"/>
      <c r="K29" s="190"/>
      <c r="L29" s="190"/>
      <c r="M29" s="190"/>
      <c r="N29" s="190"/>
      <c r="O29" s="190"/>
      <c r="P29" s="190"/>
      <c r="Q29" s="194"/>
      <c r="R29" s="85">
        <f t="shared" si="8"/>
        <v>0</v>
      </c>
    </row>
    <row r="30" spans="1:18" x14ac:dyDescent="0.2">
      <c r="A30" s="73" t="s">
        <v>9</v>
      </c>
      <c r="B30" s="78">
        <f t="shared" ref="B30:H30" si="9">SUM(B23:B29)</f>
        <v>0</v>
      </c>
      <c r="C30" s="78">
        <f t="shared" si="9"/>
        <v>0</v>
      </c>
      <c r="D30" s="78">
        <f t="shared" si="9"/>
        <v>0</v>
      </c>
      <c r="E30" s="78">
        <f t="shared" si="9"/>
        <v>0</v>
      </c>
      <c r="F30" s="78">
        <f t="shared" si="9"/>
        <v>0</v>
      </c>
      <c r="G30" s="78">
        <f t="shared" si="9"/>
        <v>0</v>
      </c>
      <c r="H30" s="75">
        <f t="shared" si="9"/>
        <v>0</v>
      </c>
      <c r="I30" s="6"/>
      <c r="J30" s="78">
        <f t="shared" ref="J30:O30" si="10">SUM(J23:J29)</f>
        <v>0</v>
      </c>
      <c r="K30" s="78">
        <f t="shared" si="10"/>
        <v>0</v>
      </c>
      <c r="L30" s="78">
        <f t="shared" si="10"/>
        <v>0</v>
      </c>
      <c r="M30" s="78">
        <f t="shared" si="10"/>
        <v>0</v>
      </c>
      <c r="N30" s="78">
        <f t="shared" si="10"/>
        <v>0</v>
      </c>
      <c r="O30" s="78">
        <f t="shared" si="10"/>
        <v>0</v>
      </c>
      <c r="P30" s="78">
        <f t="shared" ref="P30:R30" si="11">SUM(P23:P28)</f>
        <v>0</v>
      </c>
      <c r="Q30" s="78">
        <f t="shared" si="11"/>
        <v>0</v>
      </c>
      <c r="R30" s="79">
        <f t="shared" si="11"/>
        <v>0</v>
      </c>
    </row>
    <row r="31" spans="1:18" ht="13.5" customHeight="1" x14ac:dyDescent="0.2"/>
    <row r="32" spans="1:18" s="58" customFormat="1" ht="18" customHeight="1" x14ac:dyDescent="0.2">
      <c r="A32" s="202" t="s">
        <v>138</v>
      </c>
      <c r="B32" s="173" t="s">
        <v>100</v>
      </c>
      <c r="C32" s="173" t="s">
        <v>35</v>
      </c>
      <c r="D32" s="173" t="s">
        <v>45</v>
      </c>
      <c r="E32" s="173" t="s">
        <v>36</v>
      </c>
      <c r="F32" s="173" t="s">
        <v>37</v>
      </c>
      <c r="G32" s="173" t="s">
        <v>38</v>
      </c>
      <c r="H32" s="183" t="s">
        <v>110</v>
      </c>
      <c r="I32" s="173" t="s">
        <v>108</v>
      </c>
      <c r="J32" s="173" t="s">
        <v>100</v>
      </c>
      <c r="K32" s="173" t="s">
        <v>35</v>
      </c>
      <c r="L32" s="173" t="s">
        <v>45</v>
      </c>
      <c r="M32" s="173" t="s">
        <v>36</v>
      </c>
      <c r="N32" s="173" t="s">
        <v>37</v>
      </c>
      <c r="O32" s="173" t="s">
        <v>38</v>
      </c>
      <c r="P32" s="35"/>
      <c r="Q32" s="35"/>
      <c r="R32" s="183" t="s">
        <v>110</v>
      </c>
    </row>
    <row r="33" spans="1:18" x14ac:dyDescent="0.2">
      <c r="A33" s="34" t="s">
        <v>1</v>
      </c>
      <c r="B33" s="45"/>
      <c r="C33" s="45">
        <v>11.5</v>
      </c>
      <c r="D33" s="45"/>
      <c r="E33" s="45"/>
      <c r="F33" s="45">
        <v>10</v>
      </c>
      <c r="G33" s="45"/>
      <c r="H33" s="75">
        <f t="shared" ref="H33:H39" si="12">SUM(B33:G33)</f>
        <v>21.5</v>
      </c>
      <c r="I33" s="58" t="s">
        <v>129</v>
      </c>
      <c r="J33" s="45"/>
      <c r="K33" s="45"/>
      <c r="L33" s="45"/>
      <c r="M33" s="45"/>
      <c r="N33" s="191"/>
      <c r="O33" s="86"/>
      <c r="P33" s="49"/>
      <c r="Q33" s="49"/>
      <c r="R33" s="82">
        <f>SUM(J33:Q33)</f>
        <v>0</v>
      </c>
    </row>
    <row r="34" spans="1:18" x14ac:dyDescent="0.2">
      <c r="A34" s="34" t="s">
        <v>2</v>
      </c>
      <c r="B34" s="45"/>
      <c r="C34" s="45">
        <v>12.65</v>
      </c>
      <c r="D34" s="45"/>
      <c r="E34" s="45"/>
      <c r="F34" s="45">
        <v>6.71</v>
      </c>
      <c r="G34" s="45"/>
      <c r="H34" s="75">
        <f t="shared" si="12"/>
        <v>19.36</v>
      </c>
      <c r="I34" s="58" t="s">
        <v>135</v>
      </c>
      <c r="J34" s="45"/>
      <c r="K34" s="45"/>
      <c r="L34" s="45"/>
      <c r="M34" s="45"/>
      <c r="N34" s="191"/>
      <c r="O34" s="86"/>
      <c r="P34" s="49"/>
      <c r="Q34" s="49"/>
      <c r="R34" s="82">
        <f t="shared" ref="R34:R39" si="13">SUM(J34:Q34)</f>
        <v>0</v>
      </c>
    </row>
    <row r="35" spans="1:18" x14ac:dyDescent="0.2">
      <c r="A35" s="34" t="s">
        <v>3</v>
      </c>
      <c r="B35" s="45"/>
      <c r="C35" s="45"/>
      <c r="D35" s="45"/>
      <c r="E35" s="45"/>
      <c r="F35" s="45"/>
      <c r="G35" s="45"/>
      <c r="H35" s="75">
        <f t="shared" si="12"/>
        <v>0</v>
      </c>
      <c r="I35" s="58" t="s">
        <v>124</v>
      </c>
      <c r="J35" s="45"/>
      <c r="K35" s="45"/>
      <c r="L35" s="45"/>
      <c r="M35" s="45"/>
      <c r="N35" s="191"/>
      <c r="O35" s="86"/>
      <c r="P35" s="49"/>
      <c r="Q35" s="49"/>
      <c r="R35" s="82">
        <f t="shared" si="13"/>
        <v>0</v>
      </c>
    </row>
    <row r="36" spans="1:18" x14ac:dyDescent="0.2">
      <c r="A36" s="34" t="s">
        <v>13</v>
      </c>
      <c r="B36" s="45"/>
      <c r="C36" s="45">
        <v>1.5</v>
      </c>
      <c r="D36" s="45"/>
      <c r="E36" s="45"/>
      <c r="F36" s="45">
        <v>6.66</v>
      </c>
      <c r="G36" s="45"/>
      <c r="H36" s="75">
        <f t="shared" si="12"/>
        <v>8.16</v>
      </c>
      <c r="I36" s="58"/>
      <c r="J36" s="45"/>
      <c r="K36" s="45"/>
      <c r="L36" s="45"/>
      <c r="M36" s="45"/>
      <c r="N36" s="71"/>
      <c r="O36" s="70"/>
      <c r="P36" s="48"/>
      <c r="Q36" s="48"/>
      <c r="R36" s="82">
        <f t="shared" si="13"/>
        <v>0</v>
      </c>
    </row>
    <row r="37" spans="1:18" x14ac:dyDescent="0.2">
      <c r="A37" s="34" t="s">
        <v>15</v>
      </c>
      <c r="B37" s="45"/>
      <c r="C37" s="45"/>
      <c r="D37" s="45"/>
      <c r="E37" s="45"/>
      <c r="F37" s="45"/>
      <c r="G37" s="45"/>
      <c r="H37" s="75">
        <f t="shared" si="12"/>
        <v>0</v>
      </c>
      <c r="I37" s="58"/>
      <c r="J37" s="45"/>
      <c r="K37" s="45"/>
      <c r="L37" s="45"/>
      <c r="M37" s="45"/>
      <c r="N37" s="71"/>
      <c r="O37" s="70"/>
      <c r="P37" s="48"/>
      <c r="Q37" s="48"/>
      <c r="R37" s="82">
        <f t="shared" si="13"/>
        <v>0</v>
      </c>
    </row>
    <row r="38" spans="1:18" x14ac:dyDescent="0.2">
      <c r="A38" s="181" t="s">
        <v>112</v>
      </c>
      <c r="B38" s="60"/>
      <c r="C38" s="60"/>
      <c r="D38" s="60"/>
      <c r="E38" s="60"/>
      <c r="F38" s="60"/>
      <c r="G38" s="60"/>
      <c r="H38" s="176">
        <f t="shared" si="12"/>
        <v>0</v>
      </c>
      <c r="I38" s="61"/>
      <c r="J38" s="60"/>
      <c r="K38" s="60"/>
      <c r="L38" s="60"/>
      <c r="M38" s="60"/>
      <c r="N38" s="189"/>
      <c r="O38" s="177"/>
      <c r="P38" s="178"/>
      <c r="Q38" s="178"/>
      <c r="R38" s="82">
        <f t="shared" si="13"/>
        <v>0</v>
      </c>
    </row>
    <row r="39" spans="1:18" ht="14.25" customHeight="1" x14ac:dyDescent="0.2">
      <c r="A39" s="182" t="s">
        <v>111</v>
      </c>
      <c r="B39" s="47"/>
      <c r="C39" s="47"/>
      <c r="D39" s="47"/>
      <c r="E39" s="47"/>
      <c r="F39" s="47"/>
      <c r="G39" s="47"/>
      <c r="H39" s="77">
        <f t="shared" si="12"/>
        <v>0</v>
      </c>
      <c r="I39" s="63"/>
      <c r="J39" s="47"/>
      <c r="K39" s="47"/>
      <c r="L39" s="47"/>
      <c r="M39" s="47"/>
      <c r="N39" s="190"/>
      <c r="O39" s="84"/>
      <c r="P39" s="50"/>
      <c r="Q39" s="50"/>
      <c r="R39" s="85">
        <f t="shared" si="13"/>
        <v>0</v>
      </c>
    </row>
    <row r="40" spans="1:18" ht="18.75" customHeight="1" x14ac:dyDescent="0.2">
      <c r="A40" s="73" t="s">
        <v>9</v>
      </c>
      <c r="B40" s="6">
        <f t="shared" ref="B40:R40" si="14">SUM(B33:B38)</f>
        <v>0</v>
      </c>
      <c r="C40" s="6">
        <f t="shared" si="14"/>
        <v>25.65</v>
      </c>
      <c r="D40" s="6">
        <f t="shared" si="14"/>
        <v>0</v>
      </c>
      <c r="E40" s="6">
        <f t="shared" si="14"/>
        <v>0</v>
      </c>
      <c r="F40" s="6">
        <f t="shared" si="14"/>
        <v>23.37</v>
      </c>
      <c r="G40" s="6">
        <f t="shared" si="14"/>
        <v>0</v>
      </c>
      <c r="H40" s="75">
        <f>SUM(H33:H38)</f>
        <v>49.019999999999996</v>
      </c>
      <c r="I40" s="6"/>
      <c r="J40" s="6">
        <f t="shared" si="14"/>
        <v>0</v>
      </c>
      <c r="K40" s="6">
        <f t="shared" si="14"/>
        <v>0</v>
      </c>
      <c r="L40" s="6">
        <f t="shared" si="14"/>
        <v>0</v>
      </c>
      <c r="M40" s="6">
        <f t="shared" si="14"/>
        <v>0</v>
      </c>
      <c r="N40" s="78">
        <f t="shared" si="14"/>
        <v>0</v>
      </c>
      <c r="O40" s="78"/>
      <c r="P40" s="6">
        <f t="shared" si="14"/>
        <v>0</v>
      </c>
      <c r="Q40" s="6">
        <f t="shared" si="14"/>
        <v>0</v>
      </c>
      <c r="R40" s="79">
        <f t="shared" si="14"/>
        <v>0</v>
      </c>
    </row>
    <row r="41" spans="1:18" ht="13.5" customHeight="1" x14ac:dyDescent="0.2"/>
    <row r="42" spans="1:18" s="58" customFormat="1" ht="18" customHeight="1" x14ac:dyDescent="0.2">
      <c r="A42" s="202" t="s">
        <v>138</v>
      </c>
      <c r="B42" s="173" t="s">
        <v>101</v>
      </c>
      <c r="C42" s="173" t="s">
        <v>39</v>
      </c>
      <c r="D42" s="173" t="s">
        <v>46</v>
      </c>
      <c r="E42" s="34"/>
      <c r="F42" s="34"/>
      <c r="G42" s="34"/>
      <c r="H42" s="183" t="s">
        <v>110</v>
      </c>
      <c r="I42" s="173" t="s">
        <v>108</v>
      </c>
      <c r="J42" s="173" t="s">
        <v>101</v>
      </c>
      <c r="K42" s="173" t="s">
        <v>39</v>
      </c>
      <c r="L42" s="173" t="s">
        <v>46</v>
      </c>
      <c r="M42" s="35"/>
      <c r="N42" s="72"/>
      <c r="O42" s="72"/>
      <c r="P42" s="35"/>
      <c r="Q42" s="35"/>
      <c r="R42" s="183" t="s">
        <v>110</v>
      </c>
    </row>
    <row r="43" spans="1:18" x14ac:dyDescent="0.2">
      <c r="A43" s="34" t="s">
        <v>1</v>
      </c>
      <c r="B43" s="48">
        <f>'Cash Daily'!I351</f>
        <v>0</v>
      </c>
      <c r="C43" s="48">
        <v>0</v>
      </c>
      <c r="D43" s="48">
        <v>0</v>
      </c>
      <c r="E43" s="48">
        <f>'Cash Daily'!I354</f>
        <v>0</v>
      </c>
      <c r="F43" s="48">
        <f>'Cash Daily'!I355</f>
        <v>0</v>
      </c>
      <c r="G43" s="48">
        <f>'Cash Daily'!I356</f>
        <v>0</v>
      </c>
      <c r="H43" s="75">
        <f t="shared" ref="H43:H49" si="15">SUM(B43:G43)</f>
        <v>0</v>
      </c>
      <c r="I43" s="49"/>
      <c r="J43" s="49"/>
      <c r="K43" s="49"/>
      <c r="L43" s="49"/>
      <c r="M43" s="49"/>
      <c r="N43" s="86"/>
      <c r="O43" s="86"/>
      <c r="P43" s="49"/>
      <c r="Q43" s="49"/>
      <c r="R43" s="82">
        <f>SUM(J43:Q43)</f>
        <v>0</v>
      </c>
    </row>
    <row r="44" spans="1:18" x14ac:dyDescent="0.2">
      <c r="A44" s="34" t="s">
        <v>2</v>
      </c>
      <c r="B44" s="48">
        <f>'Cash Daily'!I365</f>
        <v>0</v>
      </c>
      <c r="C44" s="48">
        <v>0</v>
      </c>
      <c r="D44" s="48">
        <v>0</v>
      </c>
      <c r="E44" s="48">
        <f>'Cash Daily'!I368</f>
        <v>0</v>
      </c>
      <c r="F44" s="48">
        <f>'Cash Daily'!I369</f>
        <v>0</v>
      </c>
      <c r="G44" s="48">
        <f>'Cash Daily'!I370</f>
        <v>0</v>
      </c>
      <c r="H44" s="75">
        <f t="shared" si="15"/>
        <v>0</v>
      </c>
      <c r="I44" s="58"/>
      <c r="J44" s="49"/>
      <c r="K44" s="49"/>
      <c r="L44" s="49"/>
      <c r="M44" s="49"/>
      <c r="N44" s="86"/>
      <c r="O44" s="86"/>
      <c r="P44" s="49"/>
      <c r="Q44" s="49"/>
      <c r="R44" s="82">
        <f t="shared" ref="R44:R49" si="16">SUM(J44:Q44)</f>
        <v>0</v>
      </c>
    </row>
    <row r="45" spans="1:18" x14ac:dyDescent="0.2">
      <c r="A45" s="34" t="s">
        <v>3</v>
      </c>
      <c r="B45" s="48">
        <f>'Cash Daily'!I379</f>
        <v>0</v>
      </c>
      <c r="C45" s="48">
        <f>'Cash Daily'!I380</f>
        <v>0</v>
      </c>
      <c r="D45" s="48">
        <f>'Cash Daily'!I381</f>
        <v>0</v>
      </c>
      <c r="E45" s="48">
        <f>'Cash Daily'!I382</f>
        <v>0</v>
      </c>
      <c r="F45" s="48">
        <f>'Cash Daily'!I383</f>
        <v>0</v>
      </c>
      <c r="G45" s="48">
        <f>'Cash Daily'!I384</f>
        <v>0</v>
      </c>
      <c r="H45" s="75">
        <f t="shared" si="15"/>
        <v>0</v>
      </c>
      <c r="I45" s="58"/>
      <c r="J45" s="49"/>
      <c r="K45" s="49"/>
      <c r="L45" s="49"/>
      <c r="M45" s="49"/>
      <c r="N45" s="86"/>
      <c r="O45" s="86"/>
      <c r="P45" s="49"/>
      <c r="Q45" s="49"/>
      <c r="R45" s="82">
        <f t="shared" si="16"/>
        <v>0</v>
      </c>
    </row>
    <row r="46" spans="1:18" x14ac:dyDescent="0.2">
      <c r="A46" s="34" t="s">
        <v>13</v>
      </c>
      <c r="B46" s="48">
        <f>'Cash Daily'!I393</f>
        <v>0</v>
      </c>
      <c r="C46" s="48">
        <v>0</v>
      </c>
      <c r="D46" s="48">
        <v>0</v>
      </c>
      <c r="E46" s="48">
        <f>'Cash Daily'!I396</f>
        <v>0</v>
      </c>
      <c r="F46" s="48">
        <f>'Cash Daily'!I397</f>
        <v>0</v>
      </c>
      <c r="G46" s="48">
        <f>'Cash Daily'!I398</f>
        <v>0</v>
      </c>
      <c r="H46" s="75">
        <f t="shared" si="15"/>
        <v>0</v>
      </c>
      <c r="I46" s="49">
        <f>'Cash Daily'!I400</f>
        <v>0</v>
      </c>
      <c r="J46" s="49"/>
      <c r="K46" s="49"/>
      <c r="L46" s="49"/>
      <c r="M46" s="49"/>
      <c r="N46" s="70"/>
      <c r="O46" s="70"/>
      <c r="P46" s="48"/>
      <c r="Q46" s="48"/>
      <c r="R46" s="82">
        <f t="shared" si="16"/>
        <v>0</v>
      </c>
    </row>
    <row r="47" spans="1:18" x14ac:dyDescent="0.2">
      <c r="A47" s="34" t="s">
        <v>15</v>
      </c>
      <c r="B47" s="48">
        <f>'Cash Daily'!I407</f>
        <v>0</v>
      </c>
      <c r="C47" s="48">
        <f>'Cash Daily'!I408</f>
        <v>0</v>
      </c>
      <c r="D47" s="48">
        <f>'Cash Daily'!I409</f>
        <v>0</v>
      </c>
      <c r="E47" s="48">
        <f>'Cash Daily'!I410</f>
        <v>0</v>
      </c>
      <c r="F47" s="48">
        <f>'Cash Daily'!I411</f>
        <v>0</v>
      </c>
      <c r="G47" s="48">
        <f>'Cash Daily'!I412</f>
        <v>0</v>
      </c>
      <c r="H47" s="75">
        <f t="shared" si="15"/>
        <v>0</v>
      </c>
      <c r="I47" s="49">
        <f>'Cash Daily'!I414</f>
        <v>0</v>
      </c>
      <c r="J47" s="49"/>
      <c r="K47" s="49"/>
      <c r="L47" s="49"/>
      <c r="M47" s="49"/>
      <c r="N47" s="70"/>
      <c r="O47" s="70"/>
      <c r="P47" s="48"/>
      <c r="Q47" s="48"/>
      <c r="R47" s="82">
        <f t="shared" si="16"/>
        <v>0</v>
      </c>
    </row>
    <row r="48" spans="1:18" x14ac:dyDescent="0.2">
      <c r="A48" s="181" t="s">
        <v>112</v>
      </c>
      <c r="B48" s="178">
        <f>'Cash Daily'!I422</f>
        <v>0</v>
      </c>
      <c r="C48" s="178">
        <f>'Cash Daily'!I423</f>
        <v>0</v>
      </c>
      <c r="D48" s="178">
        <f>'Cash Daily'!I424</f>
        <v>0</v>
      </c>
      <c r="E48" s="178">
        <f>'Cash Daily'!I425</f>
        <v>0</v>
      </c>
      <c r="F48" s="178">
        <f>'Cash Daily'!I426</f>
        <v>0</v>
      </c>
      <c r="G48" s="178">
        <f>'Cash Daily'!I427</f>
        <v>0</v>
      </c>
      <c r="H48" s="176">
        <f t="shared" si="15"/>
        <v>0</v>
      </c>
      <c r="I48" s="179">
        <f>'Cash Daily'!I429</f>
        <v>0</v>
      </c>
      <c r="J48" s="179"/>
      <c r="K48" s="179"/>
      <c r="L48" s="179"/>
      <c r="M48" s="179"/>
      <c r="N48" s="180"/>
      <c r="O48" s="180"/>
      <c r="P48" s="178"/>
      <c r="Q48" s="178"/>
      <c r="R48" s="82">
        <f t="shared" si="16"/>
        <v>0</v>
      </c>
    </row>
    <row r="49" spans="1:18" ht="15" customHeight="1" x14ac:dyDescent="0.2">
      <c r="A49" s="182" t="s">
        <v>111</v>
      </c>
      <c r="B49" s="50"/>
      <c r="C49" s="50"/>
      <c r="D49" s="50"/>
      <c r="E49" s="50"/>
      <c r="F49" s="50"/>
      <c r="G49" s="50"/>
      <c r="H49" s="77">
        <f t="shared" si="15"/>
        <v>0</v>
      </c>
      <c r="I49" s="87"/>
      <c r="J49" s="87"/>
      <c r="K49" s="87"/>
      <c r="L49" s="87"/>
      <c r="M49" s="87"/>
      <c r="N49" s="88"/>
      <c r="O49" s="88"/>
      <c r="P49" s="50"/>
      <c r="Q49" s="50"/>
      <c r="R49" s="85">
        <f t="shared" si="16"/>
        <v>0</v>
      </c>
    </row>
    <row r="50" spans="1:18" x14ac:dyDescent="0.2">
      <c r="A50" s="73" t="s">
        <v>9</v>
      </c>
      <c r="B50" s="6">
        <f t="shared" ref="B50:R50" si="17">SUM(B43:B48)</f>
        <v>0</v>
      </c>
      <c r="C50" s="6">
        <f t="shared" si="17"/>
        <v>0</v>
      </c>
      <c r="D50" s="6">
        <f t="shared" si="17"/>
        <v>0</v>
      </c>
      <c r="E50" s="6">
        <f t="shared" si="17"/>
        <v>0</v>
      </c>
      <c r="F50" s="6">
        <f t="shared" si="17"/>
        <v>0</v>
      </c>
      <c r="G50" s="6">
        <f t="shared" si="17"/>
        <v>0</v>
      </c>
      <c r="H50" s="75">
        <f>SUM(H43:H48)</f>
        <v>0</v>
      </c>
      <c r="I50" s="6">
        <f t="shared" si="17"/>
        <v>0</v>
      </c>
      <c r="J50" s="6">
        <f t="shared" si="17"/>
        <v>0</v>
      </c>
      <c r="K50" s="6">
        <f t="shared" si="17"/>
        <v>0</v>
      </c>
      <c r="L50" s="6">
        <f t="shared" si="17"/>
        <v>0</v>
      </c>
      <c r="M50" s="6">
        <f t="shared" si="17"/>
        <v>0</v>
      </c>
      <c r="N50" s="78">
        <f t="shared" si="17"/>
        <v>0</v>
      </c>
      <c r="O50" s="78"/>
      <c r="P50" s="6">
        <f t="shared" si="17"/>
        <v>0</v>
      </c>
      <c r="Q50" s="6">
        <f t="shared" si="17"/>
        <v>0</v>
      </c>
      <c r="R50" s="79">
        <f t="shared" si="17"/>
        <v>0</v>
      </c>
    </row>
    <row r="51" spans="1:18" ht="14.25" customHeight="1" x14ac:dyDescent="0.2"/>
    <row r="52" spans="1:18" ht="24.75" customHeight="1" thickBot="1" x14ac:dyDescent="0.25">
      <c r="B52" s="66" t="s">
        <v>1</v>
      </c>
      <c r="C52" s="66" t="s">
        <v>2</v>
      </c>
      <c r="D52" s="66" t="s">
        <v>3</v>
      </c>
      <c r="E52" s="66" t="s">
        <v>13</v>
      </c>
      <c r="F52" s="66" t="s">
        <v>15</v>
      </c>
      <c r="G52" s="67" t="s">
        <v>11</v>
      </c>
      <c r="H52" s="184" t="s">
        <v>111</v>
      </c>
      <c r="I52" s="297" t="s">
        <v>168</v>
      </c>
      <c r="J52" s="67"/>
      <c r="K52" s="67"/>
      <c r="L52" s="67"/>
      <c r="M52" s="67"/>
      <c r="N52" s="91" t="s">
        <v>20</v>
      </c>
      <c r="O52" s="296" t="s">
        <v>40</v>
      </c>
    </row>
    <row r="53" spans="1:18" ht="18.75" customHeight="1" thickBot="1" x14ac:dyDescent="0.25">
      <c r="A53" s="89" t="s">
        <v>40</v>
      </c>
      <c r="B53" s="185">
        <f>H3+H13+H23+H33+H43</f>
        <v>21.5</v>
      </c>
      <c r="C53" s="185">
        <f>H4+H14+H24+H34+H44</f>
        <v>19.36</v>
      </c>
      <c r="D53" s="185">
        <f>H5+H15+H25+H35+H45</f>
        <v>0</v>
      </c>
      <c r="E53" s="185">
        <f>H6+H16+H26+H36+H46</f>
        <v>8.16</v>
      </c>
      <c r="F53" s="185">
        <f>H7+H17+H27+H37+H47</f>
        <v>0</v>
      </c>
      <c r="G53" s="185">
        <f>H8+H18+H38+H48</f>
        <v>0</v>
      </c>
      <c r="H53" s="185">
        <f>H9+H19+H29+H39+H49</f>
        <v>0</v>
      </c>
      <c r="I53" s="185">
        <f>H10+H20+H30+H40+H50</f>
        <v>49.019999999999996</v>
      </c>
      <c r="J53" s="55">
        <f t="shared" ref="J53:M53" si="18">J10+J20+J30+J40+J50</f>
        <v>0</v>
      </c>
      <c r="K53" s="55">
        <f t="shared" si="18"/>
        <v>0</v>
      </c>
      <c r="L53" s="55">
        <f t="shared" si="18"/>
        <v>0</v>
      </c>
      <c r="M53" s="55">
        <f t="shared" si="18"/>
        <v>0</v>
      </c>
      <c r="N53" s="90">
        <f>R10+R20+R30+R40+R50</f>
        <v>0</v>
      </c>
      <c r="O53" s="199">
        <f>I53+N53</f>
        <v>49.019999999999996</v>
      </c>
    </row>
    <row r="54" spans="1:18" ht="9.75" customHeight="1" thickTop="1" x14ac:dyDescent="0.2"/>
    <row r="55" spans="1:18" x14ac:dyDescent="0.2">
      <c r="A55" s="40"/>
      <c r="B55" s="51" t="s">
        <v>21</v>
      </c>
      <c r="C55" s="51"/>
      <c r="D55" s="51" t="s">
        <v>22</v>
      </c>
      <c r="E55" s="196">
        <f>O53</f>
        <v>49.019999999999996</v>
      </c>
      <c r="F55" s="51"/>
      <c r="G55" s="51">
        <f>SUM(C55-E55)</f>
        <v>-49.019999999999996</v>
      </c>
    </row>
  </sheetData>
  <pageMargins left="0" right="0" top="0" bottom="0" header="0" footer="0"/>
  <pageSetup scale="68" orientation="landscape" horizontalDpi="0" verticalDpi="0" r:id="rId1"/>
  <colBreaks count="1" manualBreakCount="1">
    <brk id="18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C973-4927-4C48-8E52-2C4803194BED}">
  <dimension ref="A1:S286"/>
  <sheetViews>
    <sheetView topLeftCell="A107" zoomScaleNormal="100" workbookViewId="0">
      <selection activeCell="O53" sqref="O53"/>
    </sheetView>
  </sheetViews>
  <sheetFormatPr defaultRowHeight="12.75" x14ac:dyDescent="0.2"/>
  <cols>
    <col min="1" max="1" width="14.7109375" style="54" customWidth="1"/>
    <col min="2" max="2" width="12.5703125" style="40" customWidth="1"/>
    <col min="3" max="7" width="11.7109375" style="40" customWidth="1"/>
    <col min="8" max="8" width="16.140625" style="40" customWidth="1"/>
    <col min="9" max="9" width="17.28515625" style="40" customWidth="1"/>
    <col min="10" max="13" width="11.7109375" style="40" customWidth="1"/>
    <col min="14" max="15" width="11.7109375" style="41" customWidth="1"/>
    <col min="16" max="16" width="4.85546875" style="40" hidden="1" customWidth="1"/>
    <col min="17" max="17" width="3.140625" style="40" hidden="1" customWidth="1"/>
    <col min="18" max="18" width="14.7109375" style="80" customWidth="1"/>
    <col min="19" max="16384" width="9.140625" style="40"/>
  </cols>
  <sheetData>
    <row r="1" spans="1:18" s="57" customFormat="1" ht="43.5" customHeight="1" x14ac:dyDescent="0.2">
      <c r="A1" s="56"/>
      <c r="C1" s="186"/>
      <c r="D1" s="186"/>
      <c r="E1" s="186"/>
      <c r="F1" s="187" t="s">
        <v>136</v>
      </c>
      <c r="G1" s="186"/>
      <c r="H1" s="186"/>
      <c r="I1" s="186"/>
      <c r="N1" s="68"/>
      <c r="O1" s="68"/>
      <c r="R1" s="69"/>
    </row>
    <row r="2" spans="1:18" s="58" customFormat="1" ht="15" customHeight="1" x14ac:dyDescent="0.2">
      <c r="A2" s="201" t="s">
        <v>134</v>
      </c>
      <c r="B2" s="173" t="s">
        <v>97</v>
      </c>
      <c r="C2" s="173" t="s">
        <v>23</v>
      </c>
      <c r="D2" s="173" t="s">
        <v>42</v>
      </c>
      <c r="E2" s="173" t="s">
        <v>24</v>
      </c>
      <c r="F2" s="173" t="s">
        <v>25</v>
      </c>
      <c r="G2" s="173" t="s">
        <v>26</v>
      </c>
      <c r="H2" s="183" t="s">
        <v>110</v>
      </c>
      <c r="I2" s="173" t="s">
        <v>108</v>
      </c>
      <c r="J2" s="173" t="s">
        <v>97</v>
      </c>
      <c r="K2" s="173" t="s">
        <v>23</v>
      </c>
      <c r="L2" s="173" t="s">
        <v>42</v>
      </c>
      <c r="M2" s="173" t="s">
        <v>24</v>
      </c>
      <c r="N2" s="173" t="s">
        <v>25</v>
      </c>
      <c r="O2" s="173" t="s">
        <v>26</v>
      </c>
      <c r="P2" s="35"/>
      <c r="Q2" s="35"/>
      <c r="R2" s="183" t="s">
        <v>110</v>
      </c>
    </row>
    <row r="3" spans="1:18" x14ac:dyDescent="0.2">
      <c r="A3" s="34" t="s">
        <v>1</v>
      </c>
      <c r="B3" s="59"/>
      <c r="C3" s="59"/>
      <c r="D3" s="59"/>
      <c r="E3" s="59"/>
      <c r="F3" s="59"/>
      <c r="G3" s="59"/>
      <c r="H3" s="75">
        <f t="shared" ref="H3:H9" si="0">SUM(B3:G3)</f>
        <v>0</v>
      </c>
      <c r="J3" s="58"/>
      <c r="K3" s="58"/>
      <c r="L3" s="58"/>
      <c r="M3" s="58"/>
      <c r="N3" s="74"/>
      <c r="O3" s="74"/>
      <c r="P3" s="58"/>
      <c r="Q3" s="58"/>
      <c r="R3" s="75">
        <f>SUM(J3:Q3)</f>
        <v>0</v>
      </c>
    </row>
    <row r="4" spans="1:18" x14ac:dyDescent="0.2">
      <c r="A4" s="34" t="s">
        <v>2</v>
      </c>
      <c r="B4" s="59"/>
      <c r="C4" s="59"/>
      <c r="D4" s="60"/>
      <c r="E4" s="60"/>
      <c r="F4" s="60"/>
      <c r="G4" s="60"/>
      <c r="H4" s="75">
        <f t="shared" si="0"/>
        <v>0</v>
      </c>
      <c r="J4" s="61"/>
      <c r="K4" s="61"/>
      <c r="L4" s="61"/>
      <c r="M4" s="61"/>
      <c r="N4" s="29"/>
      <c r="O4" s="29"/>
      <c r="P4" s="61"/>
      <c r="Q4" s="61"/>
      <c r="R4" s="75">
        <f t="shared" ref="R4:R9" si="1">SUM(J4:Q4)</f>
        <v>0</v>
      </c>
    </row>
    <row r="5" spans="1:18" x14ac:dyDescent="0.2">
      <c r="A5" s="34" t="s">
        <v>3</v>
      </c>
      <c r="B5" s="59"/>
      <c r="C5" s="59"/>
      <c r="D5" s="60"/>
      <c r="E5" s="60"/>
      <c r="F5" s="60"/>
      <c r="G5" s="60"/>
      <c r="H5" s="75">
        <f t="shared" si="0"/>
        <v>0</v>
      </c>
      <c r="J5" s="61"/>
      <c r="K5" s="61"/>
      <c r="L5" s="61"/>
      <c r="M5" s="61"/>
      <c r="N5" s="29"/>
      <c r="O5" s="29"/>
      <c r="P5" s="61"/>
      <c r="Q5" s="61"/>
      <c r="R5" s="75">
        <f t="shared" si="1"/>
        <v>0</v>
      </c>
    </row>
    <row r="6" spans="1:18" x14ac:dyDescent="0.2">
      <c r="A6" s="34" t="s">
        <v>13</v>
      </c>
      <c r="B6" s="59"/>
      <c r="C6" s="59"/>
      <c r="D6" s="60"/>
      <c r="E6" s="60"/>
      <c r="F6" s="60"/>
      <c r="G6" s="60"/>
      <c r="H6" s="75">
        <f t="shared" si="0"/>
        <v>0</v>
      </c>
      <c r="J6" s="61"/>
      <c r="K6" s="61"/>
      <c r="L6" s="61"/>
      <c r="M6" s="61"/>
      <c r="N6" s="29"/>
      <c r="O6" s="29"/>
      <c r="P6" s="61"/>
      <c r="Q6" s="61"/>
      <c r="R6" s="75">
        <f t="shared" si="1"/>
        <v>0</v>
      </c>
    </row>
    <row r="7" spans="1:18" x14ac:dyDescent="0.2">
      <c r="A7" s="34" t="s">
        <v>15</v>
      </c>
      <c r="B7" s="59"/>
      <c r="C7" s="59"/>
      <c r="D7" s="60"/>
      <c r="E7" s="60"/>
      <c r="F7" s="60"/>
      <c r="G7" s="60"/>
      <c r="H7" s="75">
        <f t="shared" si="0"/>
        <v>0</v>
      </c>
      <c r="J7" s="61"/>
      <c r="K7" s="61"/>
      <c r="L7" s="61"/>
      <c r="M7" s="61"/>
      <c r="N7" s="29"/>
      <c r="O7" s="29"/>
      <c r="P7" s="61"/>
      <c r="Q7" s="61"/>
      <c r="R7" s="75">
        <f t="shared" si="1"/>
        <v>0</v>
      </c>
    </row>
    <row r="8" spans="1:18" x14ac:dyDescent="0.2">
      <c r="A8" s="181" t="s">
        <v>112</v>
      </c>
      <c r="B8" s="175"/>
      <c r="C8" s="175"/>
      <c r="D8" s="60"/>
      <c r="E8" s="60"/>
      <c r="F8" s="60"/>
      <c r="G8" s="60"/>
      <c r="H8" s="176">
        <f t="shared" si="0"/>
        <v>0</v>
      </c>
      <c r="I8" s="53"/>
      <c r="J8" s="61"/>
      <c r="K8" s="61"/>
      <c r="L8" s="61"/>
      <c r="M8" s="61"/>
      <c r="N8" s="29"/>
      <c r="O8" s="29"/>
      <c r="P8" s="61"/>
      <c r="Q8" s="61"/>
      <c r="R8" s="75">
        <f t="shared" si="1"/>
        <v>0</v>
      </c>
    </row>
    <row r="9" spans="1:18" ht="16.5" customHeight="1" x14ac:dyDescent="0.2">
      <c r="A9" s="182" t="s">
        <v>111</v>
      </c>
      <c r="B9" s="62"/>
      <c r="C9" s="62"/>
      <c r="D9" s="47"/>
      <c r="E9" s="47"/>
      <c r="F9" s="47"/>
      <c r="G9" s="47"/>
      <c r="H9" s="77">
        <f t="shared" si="0"/>
        <v>0</v>
      </c>
      <c r="I9" s="174"/>
      <c r="J9" s="63"/>
      <c r="K9" s="63"/>
      <c r="L9" s="63"/>
      <c r="M9" s="63"/>
      <c r="N9" s="76"/>
      <c r="O9" s="76"/>
      <c r="P9" s="63"/>
      <c r="Q9" s="63"/>
      <c r="R9" s="75">
        <f t="shared" si="1"/>
        <v>0</v>
      </c>
    </row>
    <row r="10" spans="1:18" s="6" customFormat="1" x14ac:dyDescent="0.2">
      <c r="A10" s="73" t="s">
        <v>9</v>
      </c>
      <c r="B10" s="164">
        <f t="shared" ref="B10:G10" si="2">SUM(B3:B8)</f>
        <v>0</v>
      </c>
      <c r="C10" s="165">
        <f t="shared" si="2"/>
        <v>0</v>
      </c>
      <c r="D10" s="165">
        <f t="shared" si="2"/>
        <v>0</v>
      </c>
      <c r="E10" s="165">
        <f t="shared" si="2"/>
        <v>0</v>
      </c>
      <c r="F10" s="6">
        <f t="shared" si="2"/>
        <v>0</v>
      </c>
      <c r="G10" s="6">
        <f t="shared" si="2"/>
        <v>0</v>
      </c>
      <c r="H10" s="75">
        <f>SUM(H3:H9)</f>
        <v>0</v>
      </c>
      <c r="I10" s="6">
        <f>SUM(I4:I9)</f>
        <v>0</v>
      </c>
      <c r="J10" s="6">
        <f>SUM(J4:J9)</f>
        <v>0</v>
      </c>
      <c r="K10" s="6">
        <f>SUM(K4:K9)</f>
        <v>0</v>
      </c>
      <c r="L10" s="6">
        <f t="shared" ref="L10:O10" si="3">SUM(L4:L9)</f>
        <v>0</v>
      </c>
      <c r="M10" s="6">
        <f t="shared" si="3"/>
        <v>0</v>
      </c>
      <c r="N10" s="6">
        <f t="shared" si="3"/>
        <v>0</v>
      </c>
      <c r="O10" s="6">
        <f t="shared" si="3"/>
        <v>0</v>
      </c>
      <c r="R10" s="79">
        <f>SUM(R3:R8)</f>
        <v>0</v>
      </c>
    </row>
    <row r="11" spans="1:18" ht="15" customHeight="1" x14ac:dyDescent="0.2"/>
    <row r="12" spans="1:18" s="58" customFormat="1" ht="19.5" customHeight="1" x14ac:dyDescent="0.2">
      <c r="A12" s="201" t="s">
        <v>134</v>
      </c>
      <c r="B12" s="173" t="s">
        <v>98</v>
      </c>
      <c r="C12" s="173" t="s">
        <v>27</v>
      </c>
      <c r="D12" s="173" t="s">
        <v>43</v>
      </c>
      <c r="E12" s="173" t="s">
        <v>28</v>
      </c>
      <c r="F12" s="173" t="s">
        <v>29</v>
      </c>
      <c r="G12" s="173" t="s">
        <v>30</v>
      </c>
      <c r="H12" s="183" t="s">
        <v>110</v>
      </c>
      <c r="I12" s="173" t="s">
        <v>108</v>
      </c>
      <c r="J12" s="173" t="s">
        <v>98</v>
      </c>
      <c r="K12" s="173" t="s">
        <v>27</v>
      </c>
      <c r="L12" s="173" t="s">
        <v>43</v>
      </c>
      <c r="M12" s="173" t="s">
        <v>28</v>
      </c>
      <c r="N12" s="173" t="s">
        <v>29</v>
      </c>
      <c r="O12" s="173" t="s">
        <v>30</v>
      </c>
      <c r="P12" s="35"/>
      <c r="Q12" s="35"/>
      <c r="R12" s="183" t="s">
        <v>110</v>
      </c>
    </row>
    <row r="13" spans="1:18" s="58" customFormat="1" x14ac:dyDescent="0.2">
      <c r="A13" s="34" t="s">
        <v>1</v>
      </c>
      <c r="B13" s="45">
        <f>'Cash Daily'!I93</f>
        <v>0</v>
      </c>
      <c r="C13" s="45">
        <f>'Cash Daily'!I94</f>
        <v>0</v>
      </c>
      <c r="D13" s="45">
        <f>'Cash Daily'!I95</f>
        <v>0</v>
      </c>
      <c r="E13" s="45">
        <f>'Cash Daily'!I96</f>
        <v>0</v>
      </c>
      <c r="F13" s="45">
        <f>'Cash Daily'!I97</f>
        <v>0</v>
      </c>
      <c r="G13" s="45">
        <f>'Cash Daily'!I98</f>
        <v>0</v>
      </c>
      <c r="H13" s="75">
        <f t="shared" ref="H13:H19" si="4">SUM(B13:G13)</f>
        <v>0</v>
      </c>
      <c r="I13" s="45">
        <f>'Cash Daily'!I100</f>
        <v>0</v>
      </c>
      <c r="J13" s="45">
        <f>'Cash Daily'!I101</f>
        <v>0</v>
      </c>
      <c r="K13" s="45">
        <f>'Cash Daily'!I102</f>
        <v>0</v>
      </c>
      <c r="L13" s="45">
        <f>'Cash Daily'!I103</f>
        <v>0</v>
      </c>
      <c r="M13" s="45">
        <f>'Cash Daily'!I104</f>
        <v>0</v>
      </c>
      <c r="N13" s="81"/>
      <c r="O13" s="81"/>
      <c r="P13" s="45"/>
      <c r="Q13" s="45"/>
      <c r="R13" s="82">
        <f>SUM(J13:Q13)</f>
        <v>0</v>
      </c>
    </row>
    <row r="14" spans="1:18" s="58" customFormat="1" x14ac:dyDescent="0.2">
      <c r="A14" s="34" t="s">
        <v>2</v>
      </c>
      <c r="B14" s="45">
        <f>'Cash Daily'!I107</f>
        <v>0</v>
      </c>
      <c r="C14" s="45">
        <f>'Cash Daily'!I108</f>
        <v>0</v>
      </c>
      <c r="D14" s="45">
        <f>'Cash Daily'!I109</f>
        <v>0</v>
      </c>
      <c r="E14" s="45">
        <f>'Cash Daily'!I110</f>
        <v>0</v>
      </c>
      <c r="F14" s="45">
        <f>'Cash Daily'!I111</f>
        <v>0</v>
      </c>
      <c r="G14" s="45">
        <f>'Cash Daily'!I112</f>
        <v>0</v>
      </c>
      <c r="H14" s="75">
        <f t="shared" si="4"/>
        <v>0</v>
      </c>
      <c r="I14" s="45">
        <f>'Cash Daily'!I114</f>
        <v>0</v>
      </c>
      <c r="J14" s="45">
        <f>'Cash Daily'!I115</f>
        <v>0</v>
      </c>
      <c r="K14" s="45">
        <f>'Cash Daily'!I116</f>
        <v>0</v>
      </c>
      <c r="L14" s="45">
        <f>'Cash Daily'!I117</f>
        <v>0</v>
      </c>
      <c r="M14" s="45">
        <f>'Cash Daily'!I118</f>
        <v>0</v>
      </c>
      <c r="N14" s="81"/>
      <c r="O14" s="81"/>
      <c r="P14" s="46"/>
      <c r="Q14" s="46"/>
      <c r="R14" s="82">
        <f t="shared" ref="R14:R19" si="5">SUM(J14:Q14)</f>
        <v>0</v>
      </c>
    </row>
    <row r="15" spans="1:18" s="58" customFormat="1" x14ac:dyDescent="0.2">
      <c r="A15" s="34" t="s">
        <v>3</v>
      </c>
      <c r="B15" s="45">
        <v>13.78</v>
      </c>
      <c r="C15" s="45">
        <v>39.880000000000003</v>
      </c>
      <c r="D15" s="45">
        <v>39.880000000000003</v>
      </c>
      <c r="E15" s="45">
        <v>39.880000000000003</v>
      </c>
      <c r="F15" s="45">
        <v>39.880000000000003</v>
      </c>
      <c r="G15" s="45">
        <v>39.880000000000003</v>
      </c>
      <c r="H15" s="75">
        <f t="shared" si="4"/>
        <v>213.18</v>
      </c>
      <c r="I15" s="45">
        <f>'Cash Daily'!I128</f>
        <v>0</v>
      </c>
      <c r="J15" s="45">
        <f>'Cash Daily'!I129</f>
        <v>0</v>
      </c>
      <c r="K15" s="45">
        <f>'Cash Daily'!I130</f>
        <v>0</v>
      </c>
      <c r="L15" s="45">
        <f>'Cash Daily'!I131</f>
        <v>0</v>
      </c>
      <c r="M15" s="45">
        <f>'Cash Daily'!I132</f>
        <v>0</v>
      </c>
      <c r="N15" s="83"/>
      <c r="O15" s="83"/>
      <c r="P15" s="46"/>
      <c r="Q15" s="46"/>
      <c r="R15" s="82">
        <f t="shared" si="5"/>
        <v>0</v>
      </c>
    </row>
    <row r="16" spans="1:18" x14ac:dyDescent="0.2">
      <c r="A16" s="34" t="s">
        <v>13</v>
      </c>
      <c r="B16" s="45">
        <f>'Cash Daily'!I135</f>
        <v>0</v>
      </c>
      <c r="C16" s="45">
        <f>'Cash Daily'!I136</f>
        <v>0</v>
      </c>
      <c r="D16" s="45">
        <f>'Cash Daily'!I137</f>
        <v>0</v>
      </c>
      <c r="E16" s="45">
        <f>'Cash Daily'!I138</f>
        <v>0</v>
      </c>
      <c r="F16" s="45">
        <f>'Cash Daily'!I139</f>
        <v>0</v>
      </c>
      <c r="G16" s="45">
        <f>'Cash Daily'!I140</f>
        <v>0</v>
      </c>
      <c r="H16" s="75">
        <f t="shared" si="4"/>
        <v>0</v>
      </c>
      <c r="I16" s="45">
        <f>'Cash Daily'!I142</f>
        <v>0</v>
      </c>
      <c r="J16" s="45">
        <f>'Cash Daily'!I143</f>
        <v>0</v>
      </c>
      <c r="K16" s="45">
        <f>'Cash Daily'!I144</f>
        <v>0</v>
      </c>
      <c r="L16" s="45">
        <f>'Cash Daily'!I145</f>
        <v>0</v>
      </c>
      <c r="M16" s="45">
        <f>'Cash Daily'!I146</f>
        <v>0</v>
      </c>
      <c r="N16" s="81"/>
      <c r="O16" s="81"/>
      <c r="P16" s="45"/>
      <c r="Q16" s="45"/>
      <c r="R16" s="82">
        <f t="shared" si="5"/>
        <v>0</v>
      </c>
    </row>
    <row r="17" spans="1:18" x14ac:dyDescent="0.2">
      <c r="A17" s="34" t="s">
        <v>15</v>
      </c>
      <c r="B17" s="45">
        <f>'Cash Daily'!I149</f>
        <v>0</v>
      </c>
      <c r="C17" s="45">
        <f>'Cash Daily'!I150</f>
        <v>0</v>
      </c>
      <c r="D17" s="45">
        <f>'Cash Daily'!I151</f>
        <v>0</v>
      </c>
      <c r="E17" s="45">
        <f>'Cash Daily'!I152</f>
        <v>0</v>
      </c>
      <c r="F17" s="45">
        <f>'Cash Daily'!I153</f>
        <v>0</v>
      </c>
      <c r="G17" s="45">
        <f>'Cash Daily'!I154</f>
        <v>0</v>
      </c>
      <c r="H17" s="75">
        <f t="shared" si="4"/>
        <v>0</v>
      </c>
      <c r="I17" s="45">
        <f>'Cash Daily'!I156</f>
        <v>0</v>
      </c>
      <c r="J17" s="45">
        <f>'Cash Daily'!I157</f>
        <v>0</v>
      </c>
      <c r="K17" s="45">
        <f>'Cash Daily'!I158</f>
        <v>0</v>
      </c>
      <c r="L17" s="45">
        <f>'Cash Daily'!I159</f>
        <v>0</v>
      </c>
      <c r="M17" s="45">
        <f>'Cash Daily'!I160</f>
        <v>0</v>
      </c>
      <c r="N17" s="81"/>
      <c r="O17" s="81"/>
      <c r="P17" s="45"/>
      <c r="Q17" s="45"/>
      <c r="R17" s="82">
        <f t="shared" si="5"/>
        <v>0</v>
      </c>
    </row>
    <row r="18" spans="1:18" x14ac:dyDescent="0.2">
      <c r="A18" s="181" t="s">
        <v>112</v>
      </c>
      <c r="B18" s="60">
        <f>'Cash Daily'!I163</f>
        <v>0</v>
      </c>
      <c r="C18" s="60">
        <f>'Cash Daily'!I164</f>
        <v>0</v>
      </c>
      <c r="D18" s="60">
        <f>'Cash Daily'!I165</f>
        <v>0</v>
      </c>
      <c r="E18" s="60">
        <f>'Cash Daily'!I166</f>
        <v>0</v>
      </c>
      <c r="F18" s="60">
        <f>'Cash Daily'!I167</f>
        <v>0</v>
      </c>
      <c r="G18" s="60">
        <f>'Cash Daily'!I168</f>
        <v>0</v>
      </c>
      <c r="H18" s="75">
        <f t="shared" si="4"/>
        <v>0</v>
      </c>
      <c r="I18" s="60">
        <f>'Cash Daily'!I170</f>
        <v>0</v>
      </c>
      <c r="J18" s="60">
        <f>'Cash Daily'!I171</f>
        <v>0</v>
      </c>
      <c r="K18" s="60">
        <f>'Cash Daily'!I172</f>
        <v>0</v>
      </c>
      <c r="L18" s="60">
        <f>'Cash Daily'!I173</f>
        <v>0</v>
      </c>
      <c r="M18" s="60">
        <f>'Cash Daily'!I174</f>
        <v>0</v>
      </c>
      <c r="N18" s="177">
        <f>'Cash Daily'!I175</f>
        <v>0</v>
      </c>
      <c r="O18" s="177"/>
      <c r="P18" s="60"/>
      <c r="Q18" s="60"/>
      <c r="R18" s="82">
        <f t="shared" si="5"/>
        <v>0</v>
      </c>
    </row>
    <row r="19" spans="1:18" ht="12.75" customHeight="1" x14ac:dyDescent="0.2">
      <c r="A19" s="182" t="s">
        <v>111</v>
      </c>
      <c r="B19" s="47"/>
      <c r="C19" s="47"/>
      <c r="D19" s="47"/>
      <c r="E19" s="47"/>
      <c r="F19" s="47"/>
      <c r="G19" s="47"/>
      <c r="H19" s="77">
        <f t="shared" si="4"/>
        <v>0</v>
      </c>
      <c r="I19" s="47"/>
      <c r="J19" s="47"/>
      <c r="K19" s="47"/>
      <c r="L19" s="47"/>
      <c r="M19" s="47"/>
      <c r="N19" s="84"/>
      <c r="O19" s="84"/>
      <c r="P19" s="47"/>
      <c r="Q19" s="47"/>
      <c r="R19" s="82">
        <f t="shared" si="5"/>
        <v>0</v>
      </c>
    </row>
    <row r="20" spans="1:18" x14ac:dyDescent="0.2">
      <c r="A20" s="73" t="s">
        <v>9</v>
      </c>
      <c r="B20" s="6">
        <f t="shared" ref="B20:Q20" si="6">SUM(B13:B18)</f>
        <v>13.78</v>
      </c>
      <c r="C20" s="6">
        <f t="shared" si="6"/>
        <v>39.880000000000003</v>
      </c>
      <c r="D20" s="6">
        <f t="shared" si="6"/>
        <v>39.880000000000003</v>
      </c>
      <c r="E20" s="6">
        <f t="shared" si="6"/>
        <v>39.880000000000003</v>
      </c>
      <c r="F20" s="6">
        <f t="shared" si="6"/>
        <v>39.880000000000003</v>
      </c>
      <c r="G20" s="6">
        <f t="shared" si="6"/>
        <v>39.880000000000003</v>
      </c>
      <c r="H20" s="75">
        <f>SUM(H13:H18)</f>
        <v>213.18</v>
      </c>
      <c r="I20" s="6">
        <f t="shared" si="6"/>
        <v>0</v>
      </c>
      <c r="J20" s="6">
        <f t="shared" si="6"/>
        <v>0</v>
      </c>
      <c r="K20" s="6">
        <f t="shared" si="6"/>
        <v>0</v>
      </c>
      <c r="L20" s="6">
        <f t="shared" si="6"/>
        <v>0</v>
      </c>
      <c r="M20" s="6">
        <f t="shared" si="6"/>
        <v>0</v>
      </c>
      <c r="N20" s="78">
        <f t="shared" si="6"/>
        <v>0</v>
      </c>
      <c r="O20" s="78"/>
      <c r="P20" s="6">
        <f t="shared" si="6"/>
        <v>0</v>
      </c>
      <c r="Q20" s="6">
        <f t="shared" si="6"/>
        <v>0</v>
      </c>
      <c r="R20" s="73">
        <f>SUM(R13:R18)</f>
        <v>0</v>
      </c>
    </row>
    <row r="21" spans="1:18" ht="15" customHeight="1" x14ac:dyDescent="0.2"/>
    <row r="22" spans="1:18" s="58" customFormat="1" ht="18" customHeight="1" x14ac:dyDescent="0.2">
      <c r="A22" s="201" t="s">
        <v>134</v>
      </c>
      <c r="B22" s="173" t="s">
        <v>99</v>
      </c>
      <c r="C22" s="173" t="s">
        <v>31</v>
      </c>
      <c r="D22" s="173" t="s">
        <v>44</v>
      </c>
      <c r="E22" s="173" t="s">
        <v>32</v>
      </c>
      <c r="F22" s="173" t="s">
        <v>33</v>
      </c>
      <c r="G22" s="173" t="s">
        <v>34</v>
      </c>
      <c r="H22" s="183" t="s">
        <v>110</v>
      </c>
      <c r="I22" s="173" t="s">
        <v>108</v>
      </c>
      <c r="J22" s="173" t="s">
        <v>99</v>
      </c>
      <c r="K22" s="173" t="s">
        <v>31</v>
      </c>
      <c r="L22" s="173" t="s">
        <v>44</v>
      </c>
      <c r="M22" s="173" t="s">
        <v>32</v>
      </c>
      <c r="N22" s="173" t="s">
        <v>33</v>
      </c>
      <c r="O22" s="173" t="s">
        <v>34</v>
      </c>
      <c r="P22" s="35"/>
      <c r="Q22" s="35"/>
      <c r="R22" s="183" t="s">
        <v>110</v>
      </c>
    </row>
    <row r="23" spans="1:18" x14ac:dyDescent="0.2">
      <c r="A23" s="34" t="s">
        <v>1</v>
      </c>
      <c r="B23" s="45"/>
      <c r="C23" s="188">
        <v>23.5</v>
      </c>
      <c r="D23" s="188">
        <v>15</v>
      </c>
      <c r="E23" s="188"/>
      <c r="F23" s="188"/>
      <c r="G23" s="188"/>
      <c r="H23" s="75">
        <f t="shared" ref="H23:H29" si="7">SUM(B23:G23)</f>
        <v>38.5</v>
      </c>
      <c r="I23" s="58" t="s">
        <v>126</v>
      </c>
      <c r="J23" s="188"/>
      <c r="K23" s="188"/>
      <c r="L23" s="188"/>
      <c r="M23" s="188"/>
      <c r="N23" s="188"/>
      <c r="O23" s="188"/>
      <c r="P23" s="188"/>
      <c r="Q23" s="191"/>
      <c r="R23" s="82">
        <f t="shared" ref="R23:R28" si="8">SUM(J23:Q23)</f>
        <v>0</v>
      </c>
    </row>
    <row r="24" spans="1:18" x14ac:dyDescent="0.2">
      <c r="A24" s="34" t="s">
        <v>2</v>
      </c>
      <c r="B24" s="45">
        <v>26.5</v>
      </c>
      <c r="C24" s="188">
        <v>26.5</v>
      </c>
      <c r="D24" s="188">
        <v>26.5</v>
      </c>
      <c r="E24" s="188"/>
      <c r="F24" s="188"/>
      <c r="G24" s="188"/>
      <c r="H24" s="75">
        <f t="shared" si="7"/>
        <v>79.5</v>
      </c>
      <c r="I24" s="58"/>
      <c r="J24" s="188"/>
      <c r="K24" s="188"/>
      <c r="L24" s="188"/>
      <c r="M24" s="188"/>
      <c r="N24" s="188"/>
      <c r="O24" s="188"/>
      <c r="P24" s="192"/>
      <c r="Q24" s="191"/>
      <c r="R24" s="82">
        <f t="shared" si="8"/>
        <v>0</v>
      </c>
    </row>
    <row r="25" spans="1:18" x14ac:dyDescent="0.2">
      <c r="A25" s="34" t="s">
        <v>3</v>
      </c>
      <c r="B25" s="45"/>
      <c r="C25" s="188">
        <v>50</v>
      </c>
      <c r="D25" s="188">
        <v>42.55</v>
      </c>
      <c r="E25" s="188"/>
      <c r="F25" s="188"/>
      <c r="G25" s="188"/>
      <c r="H25" s="75">
        <f t="shared" si="7"/>
        <v>92.55</v>
      </c>
      <c r="I25" s="58"/>
      <c r="J25" s="188"/>
      <c r="K25" s="188"/>
      <c r="L25" s="188"/>
      <c r="M25" s="188"/>
      <c r="N25" s="192"/>
      <c r="O25" s="192"/>
      <c r="P25" s="192"/>
      <c r="Q25" s="191"/>
      <c r="R25" s="82">
        <f t="shared" si="8"/>
        <v>0</v>
      </c>
    </row>
    <row r="26" spans="1:18" x14ac:dyDescent="0.2">
      <c r="A26" s="34" t="s">
        <v>13</v>
      </c>
      <c r="B26" s="45"/>
      <c r="C26" s="188"/>
      <c r="D26" s="188"/>
      <c r="E26" s="188"/>
      <c r="F26" s="188"/>
      <c r="G26" s="188"/>
      <c r="H26" s="75">
        <f t="shared" si="7"/>
        <v>0</v>
      </c>
      <c r="I26" s="58"/>
      <c r="J26" s="188"/>
      <c r="K26" s="188"/>
      <c r="L26" s="188"/>
      <c r="M26" s="188"/>
      <c r="N26" s="188"/>
      <c r="O26" s="188"/>
      <c r="P26" s="188"/>
      <c r="Q26" s="71"/>
      <c r="R26" s="82">
        <f t="shared" si="8"/>
        <v>0</v>
      </c>
    </row>
    <row r="27" spans="1:18" x14ac:dyDescent="0.2">
      <c r="A27" s="34" t="s">
        <v>15</v>
      </c>
      <c r="B27" s="45"/>
      <c r="C27" s="188"/>
      <c r="D27" s="188"/>
      <c r="E27" s="188"/>
      <c r="F27" s="188"/>
      <c r="G27" s="188"/>
      <c r="H27" s="75">
        <f t="shared" si="7"/>
        <v>0</v>
      </c>
      <c r="I27" s="58"/>
      <c r="J27" s="188"/>
      <c r="K27" s="188"/>
      <c r="L27" s="188"/>
      <c r="M27" s="188"/>
      <c r="N27" s="188"/>
      <c r="O27" s="188"/>
      <c r="P27" s="188"/>
      <c r="Q27" s="71"/>
      <c r="R27" s="82">
        <f t="shared" si="8"/>
        <v>0</v>
      </c>
    </row>
    <row r="28" spans="1:18" x14ac:dyDescent="0.2">
      <c r="A28" s="181" t="s">
        <v>112</v>
      </c>
      <c r="B28" s="60"/>
      <c r="C28" s="189"/>
      <c r="D28" s="189"/>
      <c r="E28" s="189"/>
      <c r="F28" s="189"/>
      <c r="G28" s="189"/>
      <c r="H28" s="176">
        <f t="shared" si="7"/>
        <v>0</v>
      </c>
      <c r="I28" s="61"/>
      <c r="J28" s="189"/>
      <c r="K28" s="189"/>
      <c r="L28" s="189"/>
      <c r="M28" s="189"/>
      <c r="N28" s="189"/>
      <c r="O28" s="189"/>
      <c r="P28" s="189"/>
      <c r="Q28" s="193"/>
      <c r="R28" s="82">
        <f t="shared" si="8"/>
        <v>0</v>
      </c>
    </row>
    <row r="29" spans="1:18" ht="14.25" customHeight="1" x14ac:dyDescent="0.2">
      <c r="A29" s="182" t="s">
        <v>111</v>
      </c>
      <c r="B29" s="47">
        <v>64.5</v>
      </c>
      <c r="C29" s="190">
        <v>64.5</v>
      </c>
      <c r="D29" s="190">
        <f>64.5+8.12</f>
        <v>72.62</v>
      </c>
      <c r="E29" s="190"/>
      <c r="F29" s="190"/>
      <c r="G29" s="190"/>
      <c r="H29" s="77">
        <f t="shared" si="7"/>
        <v>201.62</v>
      </c>
      <c r="I29" s="63"/>
      <c r="J29" s="190"/>
      <c r="K29" s="190"/>
      <c r="L29" s="190"/>
      <c r="M29" s="190"/>
      <c r="N29" s="190"/>
      <c r="O29" s="190"/>
      <c r="P29" s="190"/>
      <c r="Q29" s="194"/>
      <c r="R29" s="85">
        <f>SUM(J29:Q29)</f>
        <v>0</v>
      </c>
    </row>
    <row r="30" spans="1:18" x14ac:dyDescent="0.2">
      <c r="A30" s="73" t="s">
        <v>9</v>
      </c>
      <c r="B30" s="78">
        <f t="shared" ref="B30:H30" si="9">SUM(B23:B29)</f>
        <v>91</v>
      </c>
      <c r="C30" s="78">
        <f t="shared" si="9"/>
        <v>164.5</v>
      </c>
      <c r="D30" s="78">
        <f t="shared" si="9"/>
        <v>156.67000000000002</v>
      </c>
      <c r="E30" s="78">
        <f t="shared" si="9"/>
        <v>0</v>
      </c>
      <c r="F30" s="78">
        <f t="shared" si="9"/>
        <v>0</v>
      </c>
      <c r="G30" s="78">
        <f t="shared" si="9"/>
        <v>0</v>
      </c>
      <c r="H30" s="75">
        <f t="shared" si="9"/>
        <v>412.17</v>
      </c>
      <c r="I30" s="6"/>
      <c r="J30" s="78">
        <f t="shared" ref="J30:O30" si="10">SUM(J23:J29)</f>
        <v>0</v>
      </c>
      <c r="K30" s="78">
        <f t="shared" si="10"/>
        <v>0</v>
      </c>
      <c r="L30" s="78">
        <f t="shared" si="10"/>
        <v>0</v>
      </c>
      <c r="M30" s="78">
        <f t="shared" si="10"/>
        <v>0</v>
      </c>
      <c r="N30" s="78">
        <f t="shared" si="10"/>
        <v>0</v>
      </c>
      <c r="O30" s="78">
        <f t="shared" si="10"/>
        <v>0</v>
      </c>
      <c r="P30" s="78">
        <f t="shared" ref="P30:R30" si="11">SUM(P23:P28)</f>
        <v>0</v>
      </c>
      <c r="Q30" s="78">
        <f t="shared" si="11"/>
        <v>0</v>
      </c>
      <c r="R30" s="79">
        <f t="shared" si="11"/>
        <v>0</v>
      </c>
    </row>
    <row r="31" spans="1:18" ht="13.5" customHeight="1" x14ac:dyDescent="0.2"/>
    <row r="32" spans="1:18" s="58" customFormat="1" ht="18" customHeight="1" x14ac:dyDescent="0.2">
      <c r="A32" s="201" t="s">
        <v>134</v>
      </c>
      <c r="B32" s="173" t="s">
        <v>100</v>
      </c>
      <c r="C32" s="173" t="s">
        <v>35</v>
      </c>
      <c r="D32" s="173" t="s">
        <v>45</v>
      </c>
      <c r="E32" s="173" t="s">
        <v>36</v>
      </c>
      <c r="F32" s="173" t="s">
        <v>37</v>
      </c>
      <c r="G32" s="173" t="s">
        <v>38</v>
      </c>
      <c r="H32" s="183" t="s">
        <v>110</v>
      </c>
      <c r="I32" s="173" t="s">
        <v>108</v>
      </c>
      <c r="J32" s="173" t="s">
        <v>100</v>
      </c>
      <c r="K32" s="173" t="s">
        <v>35</v>
      </c>
      <c r="L32" s="173" t="s">
        <v>45</v>
      </c>
      <c r="M32" s="173" t="s">
        <v>36</v>
      </c>
      <c r="N32" s="173" t="s">
        <v>37</v>
      </c>
      <c r="O32" s="173" t="s">
        <v>38</v>
      </c>
      <c r="P32" s="35"/>
      <c r="Q32" s="35"/>
      <c r="R32" s="183" t="s">
        <v>110</v>
      </c>
    </row>
    <row r="33" spans="1:18" x14ac:dyDescent="0.2">
      <c r="A33" s="34" t="s">
        <v>1</v>
      </c>
      <c r="B33" s="45"/>
      <c r="C33" s="45"/>
      <c r="D33" s="45"/>
      <c r="E33" s="45">
        <v>5.66</v>
      </c>
      <c r="F33" s="45"/>
      <c r="G33" s="45"/>
      <c r="H33" s="75">
        <f t="shared" ref="H33:H39" si="12">SUM(B33:G33)</f>
        <v>5.66</v>
      </c>
      <c r="I33" s="58" t="s">
        <v>126</v>
      </c>
      <c r="J33" s="45"/>
      <c r="K33" s="45"/>
      <c r="L33" s="45"/>
      <c r="M33" s="45"/>
      <c r="N33" s="191"/>
      <c r="O33" s="86"/>
      <c r="P33" s="49"/>
      <c r="Q33" s="49"/>
      <c r="R33" s="82">
        <f>SUM(J33:Q33)</f>
        <v>0</v>
      </c>
    </row>
    <row r="34" spans="1:18" x14ac:dyDescent="0.2">
      <c r="A34" s="34" t="s">
        <v>2</v>
      </c>
      <c r="B34" s="45"/>
      <c r="C34" s="45"/>
      <c r="D34" s="45"/>
      <c r="E34" s="45">
        <v>11.26</v>
      </c>
      <c r="F34" s="45"/>
      <c r="G34" s="45"/>
      <c r="H34" s="75">
        <f t="shared" si="12"/>
        <v>11.26</v>
      </c>
      <c r="I34" s="58"/>
      <c r="J34" s="45"/>
      <c r="K34" s="45"/>
      <c r="L34" s="45"/>
      <c r="M34" s="45"/>
      <c r="N34" s="191"/>
      <c r="O34" s="86"/>
      <c r="P34" s="49"/>
      <c r="Q34" s="49"/>
      <c r="R34" s="82">
        <f t="shared" ref="R34:R39" si="13">SUM(J34:Q34)</f>
        <v>0</v>
      </c>
    </row>
    <row r="35" spans="1:18" x14ac:dyDescent="0.2">
      <c r="A35" s="34" t="s">
        <v>3</v>
      </c>
      <c r="B35" s="45"/>
      <c r="C35" s="45"/>
      <c r="D35" s="45"/>
      <c r="E35" s="45"/>
      <c r="F35" s="45"/>
      <c r="G35" s="45"/>
      <c r="H35" s="75">
        <f t="shared" si="12"/>
        <v>0</v>
      </c>
      <c r="I35" s="58"/>
      <c r="J35" s="45"/>
      <c r="K35" s="45"/>
      <c r="L35" s="45"/>
      <c r="M35" s="45"/>
      <c r="N35" s="191"/>
      <c r="O35" s="86"/>
      <c r="P35" s="49"/>
      <c r="Q35" s="49"/>
      <c r="R35" s="82">
        <f t="shared" si="13"/>
        <v>0</v>
      </c>
    </row>
    <row r="36" spans="1:18" x14ac:dyDescent="0.2">
      <c r="A36" s="34" t="s">
        <v>13</v>
      </c>
      <c r="B36" s="45"/>
      <c r="C36" s="45"/>
      <c r="D36" s="45"/>
      <c r="E36" s="45"/>
      <c r="F36" s="45"/>
      <c r="G36" s="45"/>
      <c r="H36" s="75">
        <f t="shared" si="12"/>
        <v>0</v>
      </c>
      <c r="I36" s="58"/>
      <c r="J36" s="45"/>
      <c r="K36" s="45"/>
      <c r="L36" s="45"/>
      <c r="M36" s="45"/>
      <c r="N36" s="71"/>
      <c r="O36" s="70"/>
      <c r="P36" s="48"/>
      <c r="Q36" s="48"/>
      <c r="R36" s="82">
        <f t="shared" si="13"/>
        <v>0</v>
      </c>
    </row>
    <row r="37" spans="1:18" x14ac:dyDescent="0.2">
      <c r="A37" s="34" t="s">
        <v>15</v>
      </c>
      <c r="B37" s="45"/>
      <c r="C37" s="45"/>
      <c r="D37" s="45"/>
      <c r="E37" s="45"/>
      <c r="F37" s="45"/>
      <c r="G37" s="45"/>
      <c r="H37" s="75">
        <f t="shared" si="12"/>
        <v>0</v>
      </c>
      <c r="I37" s="58"/>
      <c r="J37" s="45"/>
      <c r="K37" s="45"/>
      <c r="L37" s="45"/>
      <c r="M37" s="45"/>
      <c r="N37" s="71"/>
      <c r="O37" s="70"/>
      <c r="P37" s="48"/>
      <c r="Q37" s="48"/>
      <c r="R37" s="82">
        <f t="shared" si="13"/>
        <v>0</v>
      </c>
    </row>
    <row r="38" spans="1:18" x14ac:dyDescent="0.2">
      <c r="A38" s="181" t="s">
        <v>112</v>
      </c>
      <c r="B38" s="60"/>
      <c r="C38" s="60"/>
      <c r="D38" s="60"/>
      <c r="E38" s="60"/>
      <c r="F38" s="60"/>
      <c r="G38" s="60"/>
      <c r="H38" s="176">
        <f t="shared" si="12"/>
        <v>0</v>
      </c>
      <c r="I38" s="61"/>
      <c r="J38" s="60"/>
      <c r="K38" s="60"/>
      <c r="L38" s="60"/>
      <c r="M38" s="60"/>
      <c r="N38" s="189"/>
      <c r="O38" s="177"/>
      <c r="P38" s="178"/>
      <c r="Q38" s="178"/>
      <c r="R38" s="82">
        <f t="shared" si="13"/>
        <v>0</v>
      </c>
    </row>
    <row r="39" spans="1:18" ht="14.25" customHeight="1" x14ac:dyDescent="0.2">
      <c r="A39" s="182" t="s">
        <v>111</v>
      </c>
      <c r="B39" s="47"/>
      <c r="C39" s="47"/>
      <c r="D39" s="47"/>
      <c r="E39" s="47"/>
      <c r="F39" s="47"/>
      <c r="G39" s="47">
        <v>40</v>
      </c>
      <c r="H39" s="77">
        <f t="shared" si="12"/>
        <v>40</v>
      </c>
      <c r="I39" s="63"/>
      <c r="J39" s="47"/>
      <c r="K39" s="47"/>
      <c r="L39" s="47"/>
      <c r="M39" s="47"/>
      <c r="N39" s="190"/>
      <c r="O39" s="84"/>
      <c r="P39" s="50"/>
      <c r="Q39" s="50"/>
      <c r="R39" s="85">
        <f t="shared" si="13"/>
        <v>0</v>
      </c>
    </row>
    <row r="40" spans="1:18" ht="18.75" customHeight="1" x14ac:dyDescent="0.2">
      <c r="A40" s="73" t="s">
        <v>9</v>
      </c>
      <c r="B40" s="6">
        <f t="shared" ref="B40:R40" si="14">SUM(B33:B38)</f>
        <v>0</v>
      </c>
      <c r="C40" s="6">
        <f t="shared" si="14"/>
        <v>0</v>
      </c>
      <c r="D40" s="6">
        <f t="shared" si="14"/>
        <v>0</v>
      </c>
      <c r="E40" s="6">
        <f t="shared" si="14"/>
        <v>16.920000000000002</v>
      </c>
      <c r="F40" s="6">
        <f t="shared" si="14"/>
        <v>0</v>
      </c>
      <c r="G40" s="6">
        <f t="shared" si="14"/>
        <v>0</v>
      </c>
      <c r="H40" s="75">
        <f>SUM(H33:H38)</f>
        <v>16.920000000000002</v>
      </c>
      <c r="I40" s="6"/>
      <c r="J40" s="6">
        <f t="shared" si="14"/>
        <v>0</v>
      </c>
      <c r="K40" s="6">
        <f t="shared" si="14"/>
        <v>0</v>
      </c>
      <c r="L40" s="6">
        <f t="shared" si="14"/>
        <v>0</v>
      </c>
      <c r="M40" s="6">
        <f t="shared" si="14"/>
        <v>0</v>
      </c>
      <c r="N40" s="78">
        <f t="shared" si="14"/>
        <v>0</v>
      </c>
      <c r="O40" s="78"/>
      <c r="P40" s="6">
        <f t="shared" si="14"/>
        <v>0</v>
      </c>
      <c r="Q40" s="6">
        <f t="shared" si="14"/>
        <v>0</v>
      </c>
      <c r="R40" s="79">
        <f t="shared" si="14"/>
        <v>0</v>
      </c>
    </row>
    <row r="41" spans="1:18" ht="13.5" customHeight="1" x14ac:dyDescent="0.2"/>
    <row r="42" spans="1:18" s="58" customFormat="1" ht="17.25" customHeight="1" x14ac:dyDescent="0.2">
      <c r="A42" s="201" t="s">
        <v>134</v>
      </c>
      <c r="B42" s="173" t="s">
        <v>101</v>
      </c>
      <c r="C42" s="173" t="s">
        <v>39</v>
      </c>
      <c r="D42" s="173" t="s">
        <v>46</v>
      </c>
      <c r="E42" s="34"/>
      <c r="F42" s="34"/>
      <c r="G42" s="34"/>
      <c r="H42" s="183" t="s">
        <v>110</v>
      </c>
      <c r="I42" s="173" t="s">
        <v>108</v>
      </c>
      <c r="J42" s="173" t="s">
        <v>101</v>
      </c>
      <c r="K42" s="173" t="s">
        <v>39</v>
      </c>
      <c r="L42" s="173" t="s">
        <v>46</v>
      </c>
      <c r="M42" s="35"/>
      <c r="N42" s="72"/>
      <c r="O42" s="72"/>
      <c r="P42" s="35"/>
      <c r="Q42" s="35"/>
      <c r="R42" s="183" t="s">
        <v>110</v>
      </c>
    </row>
    <row r="43" spans="1:18" x14ac:dyDescent="0.2">
      <c r="A43" s="34" t="s">
        <v>1</v>
      </c>
      <c r="B43" s="48">
        <f>'Cash Daily'!I351</f>
        <v>0</v>
      </c>
      <c r="C43" s="48">
        <v>0</v>
      </c>
      <c r="D43" s="48">
        <v>0</v>
      </c>
      <c r="E43" s="48">
        <f>'Cash Daily'!I354</f>
        <v>0</v>
      </c>
      <c r="F43" s="48">
        <f>'Cash Daily'!I355</f>
        <v>0</v>
      </c>
      <c r="G43" s="48">
        <f>'Cash Daily'!I356</f>
        <v>0</v>
      </c>
      <c r="H43" s="75">
        <f t="shared" ref="H43:H49" si="15">SUM(B43:G43)</f>
        <v>0</v>
      </c>
      <c r="I43" s="49"/>
      <c r="J43" s="49"/>
      <c r="K43" s="49"/>
      <c r="L43" s="49"/>
      <c r="M43" s="49"/>
      <c r="N43" s="86"/>
      <c r="O43" s="86"/>
      <c r="P43" s="49"/>
      <c r="Q43" s="49"/>
      <c r="R43" s="82">
        <f>SUM(J43:Q43)</f>
        <v>0</v>
      </c>
    </row>
    <row r="44" spans="1:18" x14ac:dyDescent="0.2">
      <c r="A44" s="34" t="s">
        <v>2</v>
      </c>
      <c r="B44" s="48">
        <f>'Cash Daily'!I365</f>
        <v>0</v>
      </c>
      <c r="C44" s="48">
        <v>0</v>
      </c>
      <c r="D44" s="48">
        <v>0</v>
      </c>
      <c r="E44" s="48">
        <f>'Cash Daily'!I368</f>
        <v>0</v>
      </c>
      <c r="F44" s="48">
        <f>'Cash Daily'!I369</f>
        <v>0</v>
      </c>
      <c r="G44" s="48">
        <f>'Cash Daily'!I370</f>
        <v>0</v>
      </c>
      <c r="H44" s="75">
        <f t="shared" si="15"/>
        <v>0</v>
      </c>
      <c r="I44" s="58"/>
      <c r="J44" s="49"/>
      <c r="K44" s="49"/>
      <c r="L44" s="49"/>
      <c r="M44" s="49"/>
      <c r="N44" s="86"/>
      <c r="O44" s="86"/>
      <c r="P44" s="49"/>
      <c r="Q44" s="49"/>
      <c r="R44" s="82">
        <f t="shared" ref="R44:R49" si="16">SUM(J44:Q44)</f>
        <v>0</v>
      </c>
    </row>
    <row r="45" spans="1:18" x14ac:dyDescent="0.2">
      <c r="A45" s="34" t="s">
        <v>3</v>
      </c>
      <c r="B45" s="48">
        <f>'Cash Daily'!I379</f>
        <v>0</v>
      </c>
      <c r="C45" s="48">
        <f>'Cash Daily'!I380</f>
        <v>0</v>
      </c>
      <c r="D45" s="48">
        <v>34.9</v>
      </c>
      <c r="E45" s="48">
        <f>'Cash Daily'!I382</f>
        <v>0</v>
      </c>
      <c r="F45" s="48">
        <f>'Cash Daily'!I383</f>
        <v>0</v>
      </c>
      <c r="G45" s="48">
        <f>'Cash Daily'!I384</f>
        <v>0</v>
      </c>
      <c r="H45" s="75">
        <f t="shared" si="15"/>
        <v>34.9</v>
      </c>
      <c r="I45" s="58"/>
      <c r="J45" s="49"/>
      <c r="K45" s="49"/>
      <c r="L45" s="49"/>
      <c r="M45" s="49"/>
      <c r="N45" s="86"/>
      <c r="O45" s="86"/>
      <c r="P45" s="49"/>
      <c r="Q45" s="49"/>
      <c r="R45" s="82">
        <f t="shared" si="16"/>
        <v>0</v>
      </c>
    </row>
    <row r="46" spans="1:18" x14ac:dyDescent="0.2">
      <c r="A46" s="34" t="s">
        <v>13</v>
      </c>
      <c r="B46" s="48">
        <f>'Cash Daily'!I393</f>
        <v>0</v>
      </c>
      <c r="C46" s="48">
        <v>0</v>
      </c>
      <c r="D46" s="48">
        <v>0</v>
      </c>
      <c r="E46" s="48">
        <f>'Cash Daily'!I396</f>
        <v>0</v>
      </c>
      <c r="F46" s="48">
        <f>'Cash Daily'!I397</f>
        <v>0</v>
      </c>
      <c r="G46" s="48">
        <f>'Cash Daily'!I398</f>
        <v>0</v>
      </c>
      <c r="H46" s="75">
        <f t="shared" si="15"/>
        <v>0</v>
      </c>
      <c r="I46" s="49">
        <f>'Cash Daily'!I400</f>
        <v>0</v>
      </c>
      <c r="J46" s="49"/>
      <c r="K46" s="49"/>
      <c r="L46" s="49"/>
      <c r="M46" s="49"/>
      <c r="N46" s="70"/>
      <c r="O46" s="70"/>
      <c r="P46" s="48"/>
      <c r="Q46" s="48"/>
      <c r="R46" s="82">
        <f t="shared" si="16"/>
        <v>0</v>
      </c>
    </row>
    <row r="47" spans="1:18" x14ac:dyDescent="0.2">
      <c r="A47" s="34" t="s">
        <v>15</v>
      </c>
      <c r="B47" s="48">
        <f>'Cash Daily'!I407</f>
        <v>0</v>
      </c>
      <c r="C47" s="48">
        <f>'Cash Daily'!I408</f>
        <v>0</v>
      </c>
      <c r="D47" s="48">
        <f>'Cash Daily'!I409</f>
        <v>0</v>
      </c>
      <c r="E47" s="48">
        <f>'Cash Daily'!I410</f>
        <v>0</v>
      </c>
      <c r="F47" s="48">
        <f>'Cash Daily'!I411</f>
        <v>0</v>
      </c>
      <c r="G47" s="48">
        <f>'Cash Daily'!I412</f>
        <v>0</v>
      </c>
      <c r="H47" s="75">
        <f t="shared" si="15"/>
        <v>0</v>
      </c>
      <c r="I47" s="49">
        <f>'Cash Daily'!I414</f>
        <v>0</v>
      </c>
      <c r="J47" s="49"/>
      <c r="K47" s="49"/>
      <c r="L47" s="49"/>
      <c r="M47" s="49"/>
      <c r="N47" s="70"/>
      <c r="O47" s="70"/>
      <c r="P47" s="48"/>
      <c r="Q47" s="48"/>
      <c r="R47" s="82">
        <f t="shared" si="16"/>
        <v>0</v>
      </c>
    </row>
    <row r="48" spans="1:18" x14ac:dyDescent="0.2">
      <c r="A48" s="181" t="s">
        <v>112</v>
      </c>
      <c r="B48" s="178">
        <f>'Cash Daily'!I422</f>
        <v>0</v>
      </c>
      <c r="C48" s="178">
        <f>'Cash Daily'!I423</f>
        <v>0</v>
      </c>
      <c r="D48" s="178">
        <f>'Cash Daily'!I424</f>
        <v>0</v>
      </c>
      <c r="E48" s="178">
        <f>'Cash Daily'!I425</f>
        <v>0</v>
      </c>
      <c r="F48" s="178">
        <f>'Cash Daily'!I426</f>
        <v>0</v>
      </c>
      <c r="G48" s="178">
        <f>'Cash Daily'!I427</f>
        <v>0</v>
      </c>
      <c r="H48" s="176">
        <f t="shared" si="15"/>
        <v>0</v>
      </c>
      <c r="I48" s="179">
        <f>'Cash Daily'!I429</f>
        <v>0</v>
      </c>
      <c r="J48" s="179"/>
      <c r="K48" s="179"/>
      <c r="L48" s="179"/>
      <c r="M48" s="179"/>
      <c r="N48" s="180"/>
      <c r="O48" s="180"/>
      <c r="P48" s="178"/>
      <c r="Q48" s="178"/>
      <c r="R48" s="82">
        <f t="shared" si="16"/>
        <v>0</v>
      </c>
    </row>
    <row r="49" spans="1:19" ht="15" customHeight="1" x14ac:dyDescent="0.2">
      <c r="A49" s="182" t="s">
        <v>111</v>
      </c>
      <c r="B49" s="50"/>
      <c r="C49" s="50"/>
      <c r="D49" s="50"/>
      <c r="E49" s="50"/>
      <c r="F49" s="50"/>
      <c r="G49" s="50"/>
      <c r="H49" s="77">
        <f t="shared" si="15"/>
        <v>0</v>
      </c>
      <c r="I49" s="87"/>
      <c r="J49" s="87"/>
      <c r="K49" s="87"/>
      <c r="L49" s="87"/>
      <c r="M49" s="87"/>
      <c r="N49" s="88"/>
      <c r="O49" s="88"/>
      <c r="P49" s="50"/>
      <c r="Q49" s="50"/>
      <c r="R49" s="85">
        <f t="shared" si="16"/>
        <v>0</v>
      </c>
    </row>
    <row r="50" spans="1:19" x14ac:dyDescent="0.2">
      <c r="A50" s="73" t="s">
        <v>9</v>
      </c>
      <c r="B50" s="6">
        <f t="shared" ref="B50:R50" si="17">SUM(B43:B48)</f>
        <v>0</v>
      </c>
      <c r="C50" s="6">
        <f t="shared" si="17"/>
        <v>0</v>
      </c>
      <c r="D50" s="6">
        <f t="shared" si="17"/>
        <v>34.9</v>
      </c>
      <c r="E50" s="6">
        <f t="shared" si="17"/>
        <v>0</v>
      </c>
      <c r="F50" s="6">
        <f t="shared" si="17"/>
        <v>0</v>
      </c>
      <c r="G50" s="6">
        <f t="shared" si="17"/>
        <v>0</v>
      </c>
      <c r="H50" s="75">
        <f>SUM(H43:H48)</f>
        <v>34.9</v>
      </c>
      <c r="I50" s="6">
        <f t="shared" si="17"/>
        <v>0</v>
      </c>
      <c r="J50" s="6">
        <f t="shared" si="17"/>
        <v>0</v>
      </c>
      <c r="K50" s="6">
        <f t="shared" si="17"/>
        <v>0</v>
      </c>
      <c r="L50" s="6">
        <f t="shared" si="17"/>
        <v>0</v>
      </c>
      <c r="M50" s="6">
        <f t="shared" si="17"/>
        <v>0</v>
      </c>
      <c r="N50" s="78">
        <f t="shared" si="17"/>
        <v>0</v>
      </c>
      <c r="O50" s="78"/>
      <c r="P50" s="6">
        <f t="shared" si="17"/>
        <v>0</v>
      </c>
      <c r="Q50" s="6">
        <f t="shared" si="17"/>
        <v>0</v>
      </c>
      <c r="R50" s="79">
        <f t="shared" si="17"/>
        <v>0</v>
      </c>
    </row>
    <row r="51" spans="1:19" ht="21.75" customHeight="1" x14ac:dyDescent="0.2"/>
    <row r="52" spans="1:19" ht="24.75" customHeight="1" thickBot="1" x14ac:dyDescent="0.25">
      <c r="B52" s="66" t="s">
        <v>1</v>
      </c>
      <c r="C52" s="66" t="s">
        <v>2</v>
      </c>
      <c r="D52" s="66" t="s">
        <v>3</v>
      </c>
      <c r="E52" s="66" t="s">
        <v>13</v>
      </c>
      <c r="F52" s="66" t="s">
        <v>15</v>
      </c>
      <c r="G52" s="67" t="s">
        <v>11</v>
      </c>
      <c r="H52" s="184" t="s">
        <v>111</v>
      </c>
      <c r="I52" s="297" t="s">
        <v>168</v>
      </c>
      <c r="J52" s="67"/>
      <c r="K52" s="67"/>
      <c r="L52" s="67"/>
      <c r="M52" s="67"/>
      <c r="N52" s="91" t="s">
        <v>20</v>
      </c>
      <c r="O52" s="296" t="s">
        <v>40</v>
      </c>
    </row>
    <row r="53" spans="1:19" ht="18.75" customHeight="1" thickBot="1" x14ac:dyDescent="0.25">
      <c r="A53" s="89" t="s">
        <v>40</v>
      </c>
      <c r="B53" s="185">
        <f>H3+H13+H23+H33+H43</f>
        <v>44.16</v>
      </c>
      <c r="C53" s="185">
        <f>H4+H14+H24+H34+H44</f>
        <v>90.76</v>
      </c>
      <c r="D53" s="185">
        <f>H5+H15+H25+H35+H45</f>
        <v>340.63</v>
      </c>
      <c r="E53" s="185">
        <f>H6+H16+H26+H36+H46</f>
        <v>0</v>
      </c>
      <c r="F53" s="185">
        <f>H7+H17+H27+H37+H47</f>
        <v>0</v>
      </c>
      <c r="G53" s="185">
        <f>H8+H18+H38+H48</f>
        <v>0</v>
      </c>
      <c r="H53" s="185">
        <f>H9+H19+H29+H49</f>
        <v>201.62</v>
      </c>
      <c r="I53" s="185">
        <f>H10+H20+H30+H40+H50</f>
        <v>677.17</v>
      </c>
      <c r="J53" s="55">
        <f t="shared" ref="J53:M53" si="18">J10+J20+J30+J40+J50</f>
        <v>0</v>
      </c>
      <c r="K53" s="55">
        <f t="shared" si="18"/>
        <v>0</v>
      </c>
      <c r="L53" s="55">
        <f t="shared" si="18"/>
        <v>0</v>
      </c>
      <c r="M53" s="55">
        <f t="shared" si="18"/>
        <v>0</v>
      </c>
      <c r="N53" s="90">
        <f>R10+R20+R30+R40+R50</f>
        <v>0</v>
      </c>
      <c r="O53" s="199">
        <f>I53+N53</f>
        <v>677.17</v>
      </c>
    </row>
    <row r="54" spans="1:19" ht="13.5" thickTop="1" x14ac:dyDescent="0.2"/>
    <row r="55" spans="1:19" x14ac:dyDescent="0.2">
      <c r="A55" s="40"/>
      <c r="B55" s="51" t="s">
        <v>21</v>
      </c>
      <c r="C55" s="51"/>
      <c r="D55" s="51" t="s">
        <v>22</v>
      </c>
      <c r="E55" s="196">
        <f>O53</f>
        <v>677.17</v>
      </c>
      <c r="F55" s="51"/>
      <c r="G55" s="51">
        <f>SUM(C55-E55)</f>
        <v>-677.17</v>
      </c>
    </row>
    <row r="61" spans="1:19" s="57" customFormat="1" ht="41.25" customHeight="1" x14ac:dyDescent="0.2">
      <c r="A61" s="56"/>
      <c r="C61" s="186"/>
      <c r="D61" s="186"/>
      <c r="E61" s="186"/>
      <c r="F61" s="187" t="s">
        <v>255</v>
      </c>
      <c r="G61" s="186"/>
      <c r="H61" s="186"/>
      <c r="I61" s="186"/>
      <c r="N61" s="68"/>
      <c r="O61" s="68"/>
      <c r="R61" s="69"/>
    </row>
    <row r="62" spans="1:19" x14ac:dyDescent="0.2">
      <c r="A62" s="201" t="s">
        <v>134</v>
      </c>
      <c r="B62" s="323"/>
      <c r="C62" s="323"/>
      <c r="D62" s="323"/>
      <c r="E62" s="323" t="s">
        <v>153</v>
      </c>
      <c r="F62" s="323" t="s">
        <v>154</v>
      </c>
      <c r="G62" s="323" t="s">
        <v>155</v>
      </c>
      <c r="H62" s="324" t="s">
        <v>110</v>
      </c>
      <c r="I62" s="323" t="s">
        <v>108</v>
      </c>
      <c r="J62" s="323"/>
      <c r="K62" s="323"/>
      <c r="L62" s="323"/>
      <c r="M62" s="323" t="s">
        <v>153</v>
      </c>
      <c r="N62" s="323" t="s">
        <v>154</v>
      </c>
      <c r="O62" s="323" t="s">
        <v>155</v>
      </c>
      <c r="P62" s="325"/>
      <c r="Q62" s="325"/>
      <c r="R62" s="324" t="s">
        <v>110</v>
      </c>
      <c r="S62" s="321"/>
    </row>
    <row r="63" spans="1:19" x14ac:dyDescent="0.2">
      <c r="A63" s="326" t="s">
        <v>1</v>
      </c>
      <c r="B63" s="327"/>
      <c r="C63" s="327"/>
      <c r="D63" s="327"/>
      <c r="E63" s="327"/>
      <c r="F63" s="327"/>
      <c r="G63" s="327"/>
      <c r="H63" s="328">
        <f t="shared" ref="H63:H69" si="19">SUM(B63:G63)</f>
        <v>0</v>
      </c>
      <c r="I63" s="329"/>
      <c r="J63" s="330"/>
      <c r="K63" s="330"/>
      <c r="L63" s="330"/>
      <c r="M63" s="330"/>
      <c r="N63" s="331"/>
      <c r="O63" s="331"/>
      <c r="P63" s="330"/>
      <c r="Q63" s="330"/>
      <c r="R63" s="328">
        <f>SUM(J63:Q63)</f>
        <v>0</v>
      </c>
      <c r="S63" s="321"/>
    </row>
    <row r="64" spans="1:19" x14ac:dyDescent="0.2">
      <c r="A64" s="326" t="s">
        <v>2</v>
      </c>
      <c r="B64" s="327"/>
      <c r="C64" s="327"/>
      <c r="D64" s="332"/>
      <c r="E64" s="332"/>
      <c r="F64" s="332"/>
      <c r="G64" s="332"/>
      <c r="H64" s="328">
        <f t="shared" si="19"/>
        <v>0</v>
      </c>
      <c r="I64" s="329"/>
      <c r="J64" s="333"/>
      <c r="K64" s="333"/>
      <c r="L64" s="333"/>
      <c r="M64" s="333"/>
      <c r="N64" s="334"/>
      <c r="O64" s="334"/>
      <c r="P64" s="333"/>
      <c r="Q64" s="333"/>
      <c r="R64" s="328">
        <f>SUM(J64:Q64)</f>
        <v>0</v>
      </c>
      <c r="S64" s="321"/>
    </row>
    <row r="65" spans="1:19" x14ac:dyDescent="0.2">
      <c r="A65" s="326" t="s">
        <v>3</v>
      </c>
      <c r="B65" s="327"/>
      <c r="C65" s="327"/>
      <c r="D65" s="332"/>
      <c r="E65" s="332"/>
      <c r="F65" s="332"/>
      <c r="G65" s="332"/>
      <c r="H65" s="328">
        <f t="shared" si="19"/>
        <v>0</v>
      </c>
      <c r="I65" s="329"/>
      <c r="J65" s="333"/>
      <c r="K65" s="333"/>
      <c r="L65" s="333"/>
      <c r="M65" s="333"/>
      <c r="N65" s="334"/>
      <c r="O65" s="334"/>
      <c r="P65" s="333"/>
      <c r="Q65" s="333"/>
      <c r="R65" s="328">
        <f>SUM(J65:Q65)</f>
        <v>0</v>
      </c>
      <c r="S65" s="321"/>
    </row>
    <row r="66" spans="1:19" x14ac:dyDescent="0.2">
      <c r="A66" s="326" t="s">
        <v>13</v>
      </c>
      <c r="B66" s="327"/>
      <c r="C66" s="327"/>
      <c r="D66" s="332"/>
      <c r="E66" s="332"/>
      <c r="F66" s="332"/>
      <c r="G66" s="332"/>
      <c r="H66" s="328">
        <f t="shared" si="19"/>
        <v>0</v>
      </c>
      <c r="I66" s="329"/>
      <c r="J66" s="333"/>
      <c r="K66" s="333"/>
      <c r="L66" s="333"/>
      <c r="M66" s="333"/>
      <c r="N66" s="334"/>
      <c r="O66" s="334"/>
      <c r="P66" s="333"/>
      <c r="Q66" s="333"/>
      <c r="R66" s="328">
        <f t="shared" ref="R66:R69" si="20">SUM(J66:Q66)</f>
        <v>0</v>
      </c>
      <c r="S66" s="321"/>
    </row>
    <row r="67" spans="1:19" x14ac:dyDescent="0.2">
      <c r="A67" s="326" t="s">
        <v>15</v>
      </c>
      <c r="B67" s="327"/>
      <c r="C67" s="327"/>
      <c r="D67" s="332"/>
      <c r="E67" s="332"/>
      <c r="F67" s="332"/>
      <c r="G67" s="332"/>
      <c r="H67" s="328">
        <f t="shared" si="19"/>
        <v>0</v>
      </c>
      <c r="I67" s="329"/>
      <c r="J67" s="333"/>
      <c r="K67" s="333"/>
      <c r="L67" s="333"/>
      <c r="M67" s="333"/>
      <c r="N67" s="334"/>
      <c r="O67" s="334"/>
      <c r="P67" s="333"/>
      <c r="Q67" s="333"/>
      <c r="R67" s="328">
        <f t="shared" si="20"/>
        <v>0</v>
      </c>
      <c r="S67" s="321"/>
    </row>
    <row r="68" spans="1:19" x14ac:dyDescent="0.2">
      <c r="A68" s="335" t="s">
        <v>112</v>
      </c>
      <c r="B68" s="336"/>
      <c r="C68" s="336"/>
      <c r="D68" s="332"/>
      <c r="E68" s="332"/>
      <c r="F68" s="332"/>
      <c r="G68" s="332"/>
      <c r="H68" s="337">
        <f t="shared" si="19"/>
        <v>0</v>
      </c>
      <c r="I68" s="338"/>
      <c r="J68" s="333"/>
      <c r="K68" s="333"/>
      <c r="L68" s="333"/>
      <c r="M68" s="333"/>
      <c r="N68" s="334"/>
      <c r="O68" s="334"/>
      <c r="P68" s="333"/>
      <c r="Q68" s="333"/>
      <c r="R68" s="328">
        <f t="shared" si="20"/>
        <v>0</v>
      </c>
      <c r="S68" s="321"/>
    </row>
    <row r="69" spans="1:19" ht="22.5" x14ac:dyDescent="0.2">
      <c r="A69" s="339" t="s">
        <v>111</v>
      </c>
      <c r="B69" s="340"/>
      <c r="C69" s="340"/>
      <c r="D69" s="341"/>
      <c r="E69" s="341"/>
      <c r="F69" s="341"/>
      <c r="G69" s="341"/>
      <c r="H69" s="342">
        <f t="shared" si="19"/>
        <v>0</v>
      </c>
      <c r="I69" s="343"/>
      <c r="J69" s="344"/>
      <c r="K69" s="344"/>
      <c r="L69" s="344"/>
      <c r="M69" s="344"/>
      <c r="N69" s="345"/>
      <c r="O69" s="345"/>
      <c r="P69" s="344"/>
      <c r="Q69" s="344"/>
      <c r="R69" s="342">
        <f t="shared" si="20"/>
        <v>0</v>
      </c>
      <c r="S69" s="321"/>
    </row>
    <row r="70" spans="1:19" x14ac:dyDescent="0.2">
      <c r="A70" s="346" t="s">
        <v>9</v>
      </c>
      <c r="B70" s="347">
        <f>SUM(B63:B69)</f>
        <v>0</v>
      </c>
      <c r="C70" s="347">
        <f t="shared" ref="C70:G70" si="21">SUM(C63:C69)</f>
        <v>0</v>
      </c>
      <c r="D70" s="347">
        <f t="shared" si="21"/>
        <v>0</v>
      </c>
      <c r="E70" s="347">
        <f t="shared" si="21"/>
        <v>0</v>
      </c>
      <c r="F70" s="347">
        <f t="shared" si="21"/>
        <v>0</v>
      </c>
      <c r="G70" s="347">
        <f t="shared" si="21"/>
        <v>0</v>
      </c>
      <c r="H70" s="328">
        <f>SUM(H63:H69)</f>
        <v>0</v>
      </c>
      <c r="I70" s="348"/>
      <c r="J70" s="348">
        <f>SUM(J63:J69)</f>
        <v>0</v>
      </c>
      <c r="K70" s="348">
        <f t="shared" ref="K70:O70" si="22">SUM(K63:K69)</f>
        <v>0</v>
      </c>
      <c r="L70" s="348">
        <f t="shared" si="22"/>
        <v>0</v>
      </c>
      <c r="M70" s="348">
        <f t="shared" si="22"/>
        <v>0</v>
      </c>
      <c r="N70" s="348">
        <f t="shared" si="22"/>
        <v>0</v>
      </c>
      <c r="O70" s="348">
        <f t="shared" si="22"/>
        <v>0</v>
      </c>
      <c r="P70" s="348"/>
      <c r="Q70" s="348"/>
      <c r="R70" s="349">
        <f>SUM(R63:R68)</f>
        <v>0</v>
      </c>
      <c r="S70" s="321"/>
    </row>
    <row r="71" spans="1:19" x14ac:dyDescent="0.2">
      <c r="A71" s="350"/>
      <c r="B71" s="329"/>
      <c r="C71" s="329"/>
      <c r="D71" s="329"/>
      <c r="E71" s="329"/>
      <c r="F71" s="329"/>
      <c r="G71" s="329"/>
      <c r="H71" s="329"/>
      <c r="I71" s="329"/>
      <c r="J71" s="329"/>
      <c r="K71" s="329"/>
      <c r="L71" s="329"/>
      <c r="M71" s="329"/>
      <c r="N71" s="351"/>
      <c r="O71" s="351"/>
      <c r="P71" s="329"/>
      <c r="Q71" s="329"/>
      <c r="R71" s="352"/>
      <c r="S71" s="321"/>
    </row>
    <row r="72" spans="1:19" x14ac:dyDescent="0.2">
      <c r="A72" s="201" t="s">
        <v>134</v>
      </c>
      <c r="B72" s="323" t="s">
        <v>156</v>
      </c>
      <c r="C72" s="323" t="s">
        <v>157</v>
      </c>
      <c r="D72" s="323" t="s">
        <v>158</v>
      </c>
      <c r="E72" s="323" t="s">
        <v>159</v>
      </c>
      <c r="F72" s="323" t="s">
        <v>160</v>
      </c>
      <c r="G72" s="323" t="s">
        <v>161</v>
      </c>
      <c r="H72" s="324" t="s">
        <v>110</v>
      </c>
      <c r="I72" s="323" t="s">
        <v>108</v>
      </c>
      <c r="J72" s="323" t="s">
        <v>156</v>
      </c>
      <c r="K72" s="323" t="s">
        <v>157</v>
      </c>
      <c r="L72" s="323" t="s">
        <v>158</v>
      </c>
      <c r="M72" s="323" t="s">
        <v>159</v>
      </c>
      <c r="N72" s="323" t="s">
        <v>160</v>
      </c>
      <c r="O72" s="323" t="s">
        <v>161</v>
      </c>
      <c r="P72" s="325"/>
      <c r="Q72" s="325"/>
      <c r="R72" s="324" t="s">
        <v>110</v>
      </c>
      <c r="S72" s="321"/>
    </row>
    <row r="73" spans="1:19" x14ac:dyDescent="0.2">
      <c r="A73" s="326" t="s">
        <v>1</v>
      </c>
      <c r="B73" s="353">
        <v>0</v>
      </c>
      <c r="C73" s="353">
        <f>'Cash Daily'!I154</f>
        <v>0</v>
      </c>
      <c r="D73" s="353">
        <v>0</v>
      </c>
      <c r="E73" s="353">
        <f>'Cash Daily'!I156</f>
        <v>0</v>
      </c>
      <c r="F73" s="353">
        <f>'Cash Daily'!I157</f>
        <v>0</v>
      </c>
      <c r="G73" s="353">
        <f>'Cash Daily'!I158</f>
        <v>0</v>
      </c>
      <c r="H73" s="328">
        <f t="shared" ref="H73:H79" si="23">SUM(B73:G73)</f>
        <v>0</v>
      </c>
      <c r="I73" s="353"/>
      <c r="J73" s="353">
        <v>0</v>
      </c>
      <c r="K73" s="353">
        <f>'Cash Daily'!I162</f>
        <v>0</v>
      </c>
      <c r="L73" s="353">
        <f>'Cash Daily'!I163</f>
        <v>0</v>
      </c>
      <c r="M73" s="353">
        <f>'Cash Daily'!I164</f>
        <v>0</v>
      </c>
      <c r="N73" s="354"/>
      <c r="O73" s="354"/>
      <c r="P73" s="353"/>
      <c r="Q73" s="353"/>
      <c r="R73" s="355">
        <f>SUM(J73:Q73)</f>
        <v>0</v>
      </c>
      <c r="S73" s="321"/>
    </row>
    <row r="74" spans="1:19" x14ac:dyDescent="0.2">
      <c r="A74" s="326" t="s">
        <v>2</v>
      </c>
      <c r="B74" s="353">
        <v>0</v>
      </c>
      <c r="C74" s="353">
        <f>'Cash Daily'!I168</f>
        <v>0</v>
      </c>
      <c r="D74" s="353">
        <v>0</v>
      </c>
      <c r="E74" s="353">
        <f>'Cash Daily'!I170</f>
        <v>0</v>
      </c>
      <c r="F74" s="353">
        <f>'Cash Daily'!I171</f>
        <v>0</v>
      </c>
      <c r="G74" s="353">
        <f>'Cash Daily'!I172</f>
        <v>0</v>
      </c>
      <c r="H74" s="328">
        <f t="shared" si="23"/>
        <v>0</v>
      </c>
      <c r="I74" s="353"/>
      <c r="J74" s="353">
        <v>0</v>
      </c>
      <c r="K74" s="353">
        <f>'Cash Daily'!I176</f>
        <v>0</v>
      </c>
      <c r="L74" s="353">
        <f>'Cash Daily'!I177</f>
        <v>0</v>
      </c>
      <c r="M74" s="353">
        <f>'Cash Daily'!I178</f>
        <v>0</v>
      </c>
      <c r="N74" s="354"/>
      <c r="O74" s="354"/>
      <c r="P74" s="356"/>
      <c r="Q74" s="356"/>
      <c r="R74" s="355">
        <f t="shared" ref="R74:R76" si="24">SUM(B74:Q74)</f>
        <v>0</v>
      </c>
      <c r="S74" s="321"/>
    </row>
    <row r="75" spans="1:19" x14ac:dyDescent="0.2">
      <c r="A75" s="326" t="s">
        <v>3</v>
      </c>
      <c r="B75" s="353">
        <v>0</v>
      </c>
      <c r="C75" s="353">
        <f>'Cash Daily'!I182</f>
        <v>0</v>
      </c>
      <c r="D75" s="353">
        <f>'Cash Daily'!I183</f>
        <v>0</v>
      </c>
      <c r="E75" s="353">
        <f>'Cash Daily'!I184</f>
        <v>0</v>
      </c>
      <c r="F75" s="353">
        <f>'Cash Daily'!I185</f>
        <v>0</v>
      </c>
      <c r="G75" s="353">
        <f>'Cash Daily'!I186</f>
        <v>0</v>
      </c>
      <c r="H75" s="328">
        <f t="shared" si="23"/>
        <v>0</v>
      </c>
      <c r="I75" s="353"/>
      <c r="J75" s="353">
        <v>0</v>
      </c>
      <c r="K75" s="353">
        <f>'Cash Daily'!I190</f>
        <v>0</v>
      </c>
      <c r="L75" s="353">
        <f>'Cash Daily'!I191</f>
        <v>0</v>
      </c>
      <c r="M75" s="353">
        <f>'Cash Daily'!I192</f>
        <v>0</v>
      </c>
      <c r="N75" s="357"/>
      <c r="O75" s="357"/>
      <c r="P75" s="356"/>
      <c r="Q75" s="356"/>
      <c r="R75" s="355">
        <f t="shared" si="24"/>
        <v>0</v>
      </c>
      <c r="S75" s="321"/>
    </row>
    <row r="76" spans="1:19" x14ac:dyDescent="0.2">
      <c r="A76" s="326" t="s">
        <v>13</v>
      </c>
      <c r="B76" s="353">
        <f>'Cash Daily'!I195</f>
        <v>0</v>
      </c>
      <c r="C76" s="353">
        <f>'Cash Daily'!I196</f>
        <v>0</v>
      </c>
      <c r="D76" s="353">
        <v>0</v>
      </c>
      <c r="E76" s="353">
        <f>'Cash Daily'!I198</f>
        <v>0</v>
      </c>
      <c r="F76" s="353">
        <f>'Cash Daily'!I199</f>
        <v>0</v>
      </c>
      <c r="G76" s="353">
        <f>'Cash Daily'!I200</f>
        <v>0</v>
      </c>
      <c r="H76" s="328">
        <f t="shared" si="23"/>
        <v>0</v>
      </c>
      <c r="I76" s="353"/>
      <c r="J76" s="353">
        <f>'Cash Daily'!I203</f>
        <v>0</v>
      </c>
      <c r="K76" s="353">
        <f>'Cash Daily'!I204</f>
        <v>0</v>
      </c>
      <c r="L76" s="353">
        <f>'Cash Daily'!I205</f>
        <v>0</v>
      </c>
      <c r="M76" s="353">
        <f>'Cash Daily'!I206</f>
        <v>0</v>
      </c>
      <c r="N76" s="354"/>
      <c r="O76" s="354"/>
      <c r="P76" s="353"/>
      <c r="Q76" s="353"/>
      <c r="R76" s="355">
        <f t="shared" si="24"/>
        <v>0</v>
      </c>
      <c r="S76" s="321"/>
    </row>
    <row r="77" spans="1:19" x14ac:dyDescent="0.2">
      <c r="A77" s="326" t="s">
        <v>15</v>
      </c>
      <c r="B77" s="353">
        <f>'Cash Daily'!I209</f>
        <v>0</v>
      </c>
      <c r="C77" s="353">
        <f>'Cash Daily'!I210</f>
        <v>0</v>
      </c>
      <c r="D77" s="353">
        <f>'Cash Daily'!I211</f>
        <v>0</v>
      </c>
      <c r="E77" s="353">
        <f>'Cash Daily'!I212</f>
        <v>0</v>
      </c>
      <c r="F77" s="353">
        <f>'Cash Daily'!I213</f>
        <v>0</v>
      </c>
      <c r="G77" s="353">
        <f>'Cash Daily'!I214</f>
        <v>0</v>
      </c>
      <c r="H77" s="328">
        <f t="shared" si="23"/>
        <v>0</v>
      </c>
      <c r="I77" s="353"/>
      <c r="J77" s="353">
        <f>'Cash Daily'!I217</f>
        <v>0</v>
      </c>
      <c r="K77" s="353">
        <f>'Cash Daily'!I218</f>
        <v>0</v>
      </c>
      <c r="L77" s="353">
        <f>'Cash Daily'!I219</f>
        <v>0</v>
      </c>
      <c r="M77" s="353">
        <f>'Cash Daily'!I220</f>
        <v>0</v>
      </c>
      <c r="N77" s="354"/>
      <c r="O77" s="354"/>
      <c r="P77" s="353"/>
      <c r="Q77" s="353"/>
      <c r="R77" s="355">
        <f>SUM(B77:Q77)</f>
        <v>0</v>
      </c>
      <c r="S77" s="321"/>
    </row>
    <row r="78" spans="1:19" x14ac:dyDescent="0.2">
      <c r="A78" s="335" t="s">
        <v>112</v>
      </c>
      <c r="B78" s="332">
        <f>'Cash Daily'!I223</f>
        <v>0</v>
      </c>
      <c r="C78" s="332">
        <f>'Cash Daily'!I224</f>
        <v>0</v>
      </c>
      <c r="D78" s="332">
        <f>'Cash Daily'!I225</f>
        <v>0</v>
      </c>
      <c r="E78" s="332">
        <f>'Cash Daily'!I226</f>
        <v>0</v>
      </c>
      <c r="F78" s="332">
        <f>'Cash Daily'!I227</f>
        <v>0</v>
      </c>
      <c r="G78" s="332">
        <f>'Cash Daily'!I228</f>
        <v>0</v>
      </c>
      <c r="H78" s="328">
        <f t="shared" si="23"/>
        <v>0</v>
      </c>
      <c r="I78" s="332"/>
      <c r="J78" s="332">
        <f>'Cash Daily'!I231</f>
        <v>0</v>
      </c>
      <c r="K78" s="332">
        <f>'Cash Daily'!I232</f>
        <v>0</v>
      </c>
      <c r="L78" s="332">
        <f>'Cash Daily'!I233</f>
        <v>0</v>
      </c>
      <c r="M78" s="332">
        <f>'Cash Daily'!I234</f>
        <v>0</v>
      </c>
      <c r="N78" s="358">
        <f>'Cash Daily'!I235</f>
        <v>0</v>
      </c>
      <c r="O78" s="358"/>
      <c r="P78" s="332"/>
      <c r="Q78" s="332"/>
      <c r="R78" s="355">
        <f t="shared" ref="R78" si="25">SUM(B78:Q78)</f>
        <v>0</v>
      </c>
      <c r="S78" s="321"/>
    </row>
    <row r="79" spans="1:19" ht="22.5" x14ac:dyDescent="0.2">
      <c r="A79" s="339" t="s">
        <v>111</v>
      </c>
      <c r="B79" s="341"/>
      <c r="C79" s="341"/>
      <c r="D79" s="341"/>
      <c r="E79" s="341"/>
      <c r="F79" s="341"/>
      <c r="G79" s="341"/>
      <c r="H79" s="342">
        <f t="shared" si="23"/>
        <v>0</v>
      </c>
      <c r="I79" s="341"/>
      <c r="J79" s="341"/>
      <c r="K79" s="341"/>
      <c r="L79" s="341"/>
      <c r="M79" s="341"/>
      <c r="N79" s="359"/>
      <c r="O79" s="359"/>
      <c r="P79" s="341"/>
      <c r="Q79" s="341"/>
      <c r="R79" s="360"/>
      <c r="S79" s="321"/>
    </row>
    <row r="80" spans="1:19" x14ac:dyDescent="0.2">
      <c r="A80" s="346" t="s">
        <v>9</v>
      </c>
      <c r="B80" s="348">
        <f>SUM(B73:B79)</f>
        <v>0</v>
      </c>
      <c r="C80" s="348">
        <f t="shared" ref="C80:G80" si="26">SUM(C73:C79)</f>
        <v>0</v>
      </c>
      <c r="D80" s="348">
        <f t="shared" si="26"/>
        <v>0</v>
      </c>
      <c r="E80" s="348">
        <f t="shared" si="26"/>
        <v>0</v>
      </c>
      <c r="F80" s="348">
        <f t="shared" si="26"/>
        <v>0</v>
      </c>
      <c r="G80" s="348">
        <f t="shared" si="26"/>
        <v>0</v>
      </c>
      <c r="H80" s="328">
        <f>SUM(H73:H79)</f>
        <v>0</v>
      </c>
      <c r="I80" s="348"/>
      <c r="J80" s="348">
        <f>SUM(J73:J79)</f>
        <v>0</v>
      </c>
      <c r="K80" s="348">
        <f t="shared" ref="K80:O80" si="27">SUM(K73:K79)</f>
        <v>0</v>
      </c>
      <c r="L80" s="348">
        <f t="shared" si="27"/>
        <v>0</v>
      </c>
      <c r="M80" s="348">
        <f t="shared" si="27"/>
        <v>0</v>
      </c>
      <c r="N80" s="348">
        <f t="shared" si="27"/>
        <v>0</v>
      </c>
      <c r="O80" s="348">
        <f t="shared" si="27"/>
        <v>0</v>
      </c>
      <c r="P80" s="348">
        <f t="shared" ref="P80:Q80" si="28">SUM(P73:P78)</f>
        <v>0</v>
      </c>
      <c r="Q80" s="348">
        <f t="shared" si="28"/>
        <v>0</v>
      </c>
      <c r="R80" s="346">
        <f>SUM(R73:R78)</f>
        <v>0</v>
      </c>
      <c r="S80" s="321"/>
    </row>
    <row r="81" spans="1:19" x14ac:dyDescent="0.2">
      <c r="A81" s="350"/>
      <c r="B81" s="329"/>
      <c r="C81" s="329"/>
      <c r="D81" s="329"/>
      <c r="E81" s="329"/>
      <c r="F81" s="329"/>
      <c r="G81" s="329"/>
      <c r="H81" s="329"/>
      <c r="I81" s="329"/>
      <c r="J81" s="329"/>
      <c r="K81" s="329"/>
      <c r="L81" s="329"/>
      <c r="M81" s="329"/>
      <c r="N81" s="351"/>
      <c r="O81" s="351"/>
      <c r="P81" s="329"/>
      <c r="Q81" s="329"/>
      <c r="R81" s="352"/>
      <c r="S81" s="321"/>
    </row>
    <row r="82" spans="1:19" x14ac:dyDescent="0.2">
      <c r="A82" s="201" t="s">
        <v>134</v>
      </c>
      <c r="B82" s="323" t="s">
        <v>162</v>
      </c>
      <c r="C82" s="323" t="s">
        <v>163</v>
      </c>
      <c r="D82" s="323" t="s">
        <v>164</v>
      </c>
      <c r="E82" s="323" t="s">
        <v>165</v>
      </c>
      <c r="F82" s="323" t="s">
        <v>166</v>
      </c>
      <c r="G82" s="323" t="s">
        <v>167</v>
      </c>
      <c r="H82" s="324" t="s">
        <v>110</v>
      </c>
      <c r="I82" s="323" t="s">
        <v>108</v>
      </c>
      <c r="J82" s="323" t="s">
        <v>162</v>
      </c>
      <c r="K82" s="323" t="s">
        <v>163</v>
      </c>
      <c r="L82" s="323" t="s">
        <v>164</v>
      </c>
      <c r="M82" s="323" t="s">
        <v>165</v>
      </c>
      <c r="N82" s="323" t="s">
        <v>166</v>
      </c>
      <c r="O82" s="323" t="s">
        <v>167</v>
      </c>
      <c r="P82" s="325"/>
      <c r="Q82" s="325"/>
      <c r="R82" s="324" t="s">
        <v>110</v>
      </c>
      <c r="S82" s="321"/>
    </row>
    <row r="83" spans="1:19" x14ac:dyDescent="0.2">
      <c r="A83" s="326" t="s">
        <v>1</v>
      </c>
      <c r="B83" s="353"/>
      <c r="C83" s="361"/>
      <c r="D83" s="361"/>
      <c r="E83" s="361"/>
      <c r="F83" s="361"/>
      <c r="G83" s="361"/>
      <c r="H83" s="328">
        <f t="shared" ref="H83:H89" si="29">SUM(B83:G83)</f>
        <v>0</v>
      </c>
      <c r="I83" s="330"/>
      <c r="J83" s="361"/>
      <c r="K83" s="361"/>
      <c r="L83" s="361"/>
      <c r="M83" s="361"/>
      <c r="N83" s="361"/>
      <c r="O83" s="361">
        <v>0</v>
      </c>
      <c r="P83" s="361"/>
      <c r="Q83" s="362"/>
      <c r="R83" s="355">
        <f t="shared" ref="R83:R89" si="30">SUM(J83:Q83)</f>
        <v>0</v>
      </c>
      <c r="S83" s="321"/>
    </row>
    <row r="84" spans="1:19" x14ac:dyDescent="0.2">
      <c r="A84" s="326" t="s">
        <v>2</v>
      </c>
      <c r="B84" s="353"/>
      <c r="C84" s="361"/>
      <c r="D84" s="361"/>
      <c r="E84" s="361"/>
      <c r="F84" s="361"/>
      <c r="G84" s="361"/>
      <c r="H84" s="328">
        <f t="shared" si="29"/>
        <v>0</v>
      </c>
      <c r="I84" s="330"/>
      <c r="J84" s="361"/>
      <c r="K84" s="361"/>
      <c r="L84" s="361"/>
      <c r="M84" s="361"/>
      <c r="N84" s="361"/>
      <c r="O84" s="361">
        <v>0</v>
      </c>
      <c r="P84" s="363"/>
      <c r="Q84" s="362"/>
      <c r="R84" s="355">
        <f t="shared" si="30"/>
        <v>0</v>
      </c>
      <c r="S84" s="321"/>
    </row>
    <row r="85" spans="1:19" x14ac:dyDescent="0.2">
      <c r="A85" s="326" t="s">
        <v>3</v>
      </c>
      <c r="B85" s="353"/>
      <c r="C85" s="361"/>
      <c r="D85" s="361"/>
      <c r="E85" s="361"/>
      <c r="F85" s="361">
        <v>32</v>
      </c>
      <c r="G85" s="361"/>
      <c r="H85" s="328">
        <f t="shared" si="29"/>
        <v>32</v>
      </c>
      <c r="I85" s="330"/>
      <c r="J85" s="361"/>
      <c r="K85" s="361"/>
      <c r="L85" s="361"/>
      <c r="M85" s="361"/>
      <c r="N85" s="363"/>
      <c r="O85" s="363">
        <v>0</v>
      </c>
      <c r="P85" s="363"/>
      <c r="Q85" s="362"/>
      <c r="R85" s="355">
        <f t="shared" si="30"/>
        <v>0</v>
      </c>
      <c r="S85" s="321"/>
    </row>
    <row r="86" spans="1:19" x14ac:dyDescent="0.2">
      <c r="A86" s="326" t="s">
        <v>13</v>
      </c>
      <c r="B86" s="353"/>
      <c r="C86" s="361"/>
      <c r="D86" s="361"/>
      <c r="E86" s="361"/>
      <c r="F86" s="361"/>
      <c r="G86" s="361"/>
      <c r="H86" s="328">
        <f t="shared" si="29"/>
        <v>0</v>
      </c>
      <c r="I86" s="330"/>
      <c r="J86" s="361"/>
      <c r="K86" s="361"/>
      <c r="L86" s="361"/>
      <c r="M86" s="361"/>
      <c r="N86" s="361"/>
      <c r="O86" s="361">
        <v>0</v>
      </c>
      <c r="P86" s="361"/>
      <c r="Q86" s="364"/>
      <c r="R86" s="355">
        <f t="shared" si="30"/>
        <v>0</v>
      </c>
      <c r="S86" s="321"/>
    </row>
    <row r="87" spans="1:19" x14ac:dyDescent="0.2">
      <c r="A87" s="326" t="s">
        <v>15</v>
      </c>
      <c r="B87" s="353"/>
      <c r="C87" s="361"/>
      <c r="D87" s="361"/>
      <c r="E87" s="361"/>
      <c r="F87" s="361"/>
      <c r="G87" s="361"/>
      <c r="H87" s="328">
        <f t="shared" si="29"/>
        <v>0</v>
      </c>
      <c r="I87" s="330"/>
      <c r="J87" s="361"/>
      <c r="K87" s="361"/>
      <c r="L87" s="361"/>
      <c r="M87" s="361"/>
      <c r="N87" s="361"/>
      <c r="O87" s="361">
        <v>0</v>
      </c>
      <c r="P87" s="361"/>
      <c r="Q87" s="364"/>
      <c r="R87" s="355">
        <f t="shared" si="30"/>
        <v>0</v>
      </c>
      <c r="S87" s="321"/>
    </row>
    <row r="88" spans="1:19" x14ac:dyDescent="0.2">
      <c r="A88" s="335" t="s">
        <v>112</v>
      </c>
      <c r="B88" s="332"/>
      <c r="C88" s="365"/>
      <c r="D88" s="365"/>
      <c r="E88" s="365"/>
      <c r="F88" s="365"/>
      <c r="G88" s="365"/>
      <c r="H88" s="337">
        <f t="shared" si="29"/>
        <v>0</v>
      </c>
      <c r="I88" s="333"/>
      <c r="J88" s="365"/>
      <c r="K88" s="365"/>
      <c r="L88" s="365"/>
      <c r="M88" s="365"/>
      <c r="N88" s="365"/>
      <c r="O88" s="365"/>
      <c r="P88" s="365"/>
      <c r="Q88" s="366"/>
      <c r="R88" s="355">
        <f t="shared" si="30"/>
        <v>0</v>
      </c>
      <c r="S88" s="321"/>
    </row>
    <row r="89" spans="1:19" ht="22.5" x14ac:dyDescent="0.2">
      <c r="A89" s="339" t="s">
        <v>111</v>
      </c>
      <c r="B89" s="341"/>
      <c r="C89" s="367"/>
      <c r="D89" s="367"/>
      <c r="E89" s="367"/>
      <c r="F89" s="367"/>
      <c r="G89" s="367"/>
      <c r="H89" s="342">
        <f t="shared" si="29"/>
        <v>0</v>
      </c>
      <c r="I89" s="344"/>
      <c r="J89" s="367"/>
      <c r="K89" s="367"/>
      <c r="L89" s="367"/>
      <c r="M89" s="367"/>
      <c r="N89" s="367"/>
      <c r="O89" s="367"/>
      <c r="P89" s="367"/>
      <c r="Q89" s="368"/>
      <c r="R89" s="360">
        <f t="shared" si="30"/>
        <v>0</v>
      </c>
      <c r="S89" s="321"/>
    </row>
    <row r="90" spans="1:19" x14ac:dyDescent="0.2">
      <c r="A90" s="346" t="s">
        <v>9</v>
      </c>
      <c r="B90" s="369">
        <f t="shared" ref="B90:H90" si="31">SUM(B83:B89)</f>
        <v>0</v>
      </c>
      <c r="C90" s="369">
        <f t="shared" si="31"/>
        <v>0</v>
      </c>
      <c r="D90" s="369">
        <f t="shared" si="31"/>
        <v>0</v>
      </c>
      <c r="E90" s="369">
        <f t="shared" si="31"/>
        <v>0</v>
      </c>
      <c r="F90" s="369">
        <f t="shared" si="31"/>
        <v>32</v>
      </c>
      <c r="G90" s="369">
        <f t="shared" si="31"/>
        <v>0</v>
      </c>
      <c r="H90" s="328">
        <f t="shared" si="31"/>
        <v>32</v>
      </c>
      <c r="I90" s="348"/>
      <c r="J90" s="369">
        <f t="shared" ref="J90:O90" si="32">SUM(J83:J89)</f>
        <v>0</v>
      </c>
      <c r="K90" s="369">
        <f t="shared" si="32"/>
        <v>0</v>
      </c>
      <c r="L90" s="369">
        <f t="shared" si="32"/>
        <v>0</v>
      </c>
      <c r="M90" s="369">
        <f t="shared" si="32"/>
        <v>0</v>
      </c>
      <c r="N90" s="369">
        <f t="shared" si="32"/>
        <v>0</v>
      </c>
      <c r="O90" s="369">
        <f t="shared" si="32"/>
        <v>0</v>
      </c>
      <c r="P90" s="369">
        <f t="shared" ref="P90:R90" si="33">SUM(P83:P88)</f>
        <v>0</v>
      </c>
      <c r="Q90" s="369">
        <f t="shared" si="33"/>
        <v>0</v>
      </c>
      <c r="R90" s="349">
        <f t="shared" si="33"/>
        <v>0</v>
      </c>
      <c r="S90" s="321"/>
    </row>
    <row r="91" spans="1:19" x14ac:dyDescent="0.2">
      <c r="A91" s="350"/>
      <c r="B91" s="329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29"/>
      <c r="N91" s="351"/>
      <c r="O91" s="351"/>
      <c r="P91" s="329"/>
      <c r="Q91" s="329"/>
      <c r="R91" s="352"/>
      <c r="S91" s="321"/>
    </row>
    <row r="92" spans="1:19" x14ac:dyDescent="0.2">
      <c r="A92" s="201" t="s">
        <v>134</v>
      </c>
      <c r="B92" s="323" t="s">
        <v>169</v>
      </c>
      <c r="C92" s="323" t="s">
        <v>171</v>
      </c>
      <c r="D92" s="323" t="s">
        <v>172</v>
      </c>
      <c r="E92" s="323" t="s">
        <v>173</v>
      </c>
      <c r="F92" s="323" t="s">
        <v>174</v>
      </c>
      <c r="G92" s="323" t="s">
        <v>175</v>
      </c>
      <c r="H92" s="324" t="s">
        <v>110</v>
      </c>
      <c r="I92" s="323" t="s">
        <v>108</v>
      </c>
      <c r="J92" s="323" t="s">
        <v>169</v>
      </c>
      <c r="K92" s="323" t="s">
        <v>171</v>
      </c>
      <c r="L92" s="323" t="s">
        <v>172</v>
      </c>
      <c r="M92" s="323" t="s">
        <v>173</v>
      </c>
      <c r="N92" s="323" t="s">
        <v>174</v>
      </c>
      <c r="O92" s="323" t="s">
        <v>175</v>
      </c>
      <c r="P92" s="325"/>
      <c r="Q92" s="325"/>
      <c r="R92" s="324" t="s">
        <v>110</v>
      </c>
      <c r="S92" s="321"/>
    </row>
    <row r="93" spans="1:19" x14ac:dyDescent="0.2">
      <c r="A93" s="326" t="s">
        <v>1</v>
      </c>
      <c r="B93" s="353">
        <v>53.38</v>
      </c>
      <c r="C93" s="353"/>
      <c r="D93" s="353"/>
      <c r="E93" s="353"/>
      <c r="F93" s="353"/>
      <c r="G93" s="353"/>
      <c r="H93" s="328">
        <f t="shared" ref="H93:H99" si="34">SUM(B93:G93)</f>
        <v>53.38</v>
      </c>
      <c r="I93" s="330"/>
      <c r="J93" s="353"/>
      <c r="K93" s="353"/>
      <c r="L93" s="353"/>
      <c r="M93" s="353"/>
      <c r="N93" s="362"/>
      <c r="O93" s="370"/>
      <c r="P93" s="371"/>
      <c r="Q93" s="371"/>
      <c r="R93" s="355">
        <f>SUM(B93:Q93)</f>
        <v>106.76</v>
      </c>
      <c r="S93" s="321"/>
    </row>
    <row r="94" spans="1:19" x14ac:dyDescent="0.2">
      <c r="A94" s="326" t="s">
        <v>2</v>
      </c>
      <c r="B94" s="353"/>
      <c r="C94" s="353"/>
      <c r="D94" s="353"/>
      <c r="E94" s="353"/>
      <c r="F94" s="353"/>
      <c r="G94" s="353"/>
      <c r="H94" s="328">
        <f t="shared" si="34"/>
        <v>0</v>
      </c>
      <c r="I94" s="330"/>
      <c r="J94" s="353"/>
      <c r="K94" s="353"/>
      <c r="L94" s="353"/>
      <c r="M94" s="353"/>
      <c r="N94" s="362"/>
      <c r="O94" s="370"/>
      <c r="P94" s="371"/>
      <c r="Q94" s="371"/>
      <c r="R94" s="355">
        <f t="shared" ref="R94:R99" si="35">SUM(B94:Q94)</f>
        <v>0</v>
      </c>
      <c r="S94" s="321"/>
    </row>
    <row r="95" spans="1:19" x14ac:dyDescent="0.2">
      <c r="A95" s="326" t="s">
        <v>3</v>
      </c>
      <c r="B95" s="353">
        <v>46.4</v>
      </c>
      <c r="C95" s="353"/>
      <c r="D95" s="353">
        <f>60.22+41.4</f>
        <v>101.62</v>
      </c>
      <c r="E95" s="353"/>
      <c r="F95" s="353"/>
      <c r="G95" s="353">
        <v>24.6</v>
      </c>
      <c r="H95" s="328">
        <f t="shared" si="34"/>
        <v>172.62</v>
      </c>
      <c r="I95" s="330"/>
      <c r="J95" s="353"/>
      <c r="K95" s="353"/>
      <c r="L95" s="353"/>
      <c r="M95" s="353"/>
      <c r="N95" s="362"/>
      <c r="O95" s="370"/>
      <c r="P95" s="371"/>
      <c r="Q95" s="371"/>
      <c r="R95" s="355">
        <f t="shared" si="35"/>
        <v>345.24</v>
      </c>
      <c r="S95" s="321"/>
    </row>
    <row r="96" spans="1:19" x14ac:dyDescent="0.2">
      <c r="A96" s="326" t="s">
        <v>13</v>
      </c>
      <c r="B96" s="353"/>
      <c r="C96" s="353"/>
      <c r="D96" s="353"/>
      <c r="E96" s="353"/>
      <c r="F96" s="353"/>
      <c r="G96" s="353"/>
      <c r="H96" s="328">
        <f t="shared" si="34"/>
        <v>0</v>
      </c>
      <c r="I96" s="330"/>
      <c r="J96" s="353"/>
      <c r="K96" s="353"/>
      <c r="L96" s="353"/>
      <c r="M96" s="353"/>
      <c r="N96" s="364"/>
      <c r="O96" s="372"/>
      <c r="P96" s="373"/>
      <c r="Q96" s="373"/>
      <c r="R96" s="355">
        <f t="shared" si="35"/>
        <v>0</v>
      </c>
      <c r="S96" s="321"/>
    </row>
    <row r="97" spans="1:19" x14ac:dyDescent="0.2">
      <c r="A97" s="326" t="s">
        <v>15</v>
      </c>
      <c r="B97" s="353"/>
      <c r="C97" s="353"/>
      <c r="D97" s="353"/>
      <c r="E97" s="353"/>
      <c r="F97" s="353"/>
      <c r="G97" s="353"/>
      <c r="H97" s="328">
        <f t="shared" si="34"/>
        <v>0</v>
      </c>
      <c r="I97" s="330"/>
      <c r="J97" s="353"/>
      <c r="K97" s="353"/>
      <c r="L97" s="353"/>
      <c r="M97" s="353"/>
      <c r="N97" s="364"/>
      <c r="O97" s="372"/>
      <c r="P97" s="373"/>
      <c r="Q97" s="373"/>
      <c r="R97" s="355">
        <f t="shared" si="35"/>
        <v>0</v>
      </c>
      <c r="S97" s="321"/>
    </row>
    <row r="98" spans="1:19" x14ac:dyDescent="0.2">
      <c r="A98" s="335" t="s">
        <v>112</v>
      </c>
      <c r="B98" s="332">
        <v>52.42</v>
      </c>
      <c r="C98" s="332"/>
      <c r="D98" s="332"/>
      <c r="E98" s="332"/>
      <c r="F98" s="332"/>
      <c r="G98" s="332"/>
      <c r="H98" s="337">
        <f t="shared" si="34"/>
        <v>52.42</v>
      </c>
      <c r="I98" s="333"/>
      <c r="J98" s="332"/>
      <c r="K98" s="332"/>
      <c r="L98" s="332"/>
      <c r="M98" s="332"/>
      <c r="N98" s="365"/>
      <c r="O98" s="358"/>
      <c r="P98" s="374"/>
      <c r="Q98" s="374"/>
      <c r="R98" s="355">
        <f t="shared" si="35"/>
        <v>104.84</v>
      </c>
      <c r="S98" s="321"/>
    </row>
    <row r="99" spans="1:19" ht="22.5" x14ac:dyDescent="0.2">
      <c r="A99" s="339" t="s">
        <v>111</v>
      </c>
      <c r="B99" s="341"/>
      <c r="C99" s="341"/>
      <c r="D99" s="341"/>
      <c r="E99" s="341"/>
      <c r="F99" s="341"/>
      <c r="G99" s="341"/>
      <c r="H99" s="342">
        <f t="shared" si="34"/>
        <v>0</v>
      </c>
      <c r="I99" s="344"/>
      <c r="J99" s="341"/>
      <c r="K99" s="341"/>
      <c r="L99" s="341"/>
      <c r="M99" s="341"/>
      <c r="N99" s="367"/>
      <c r="O99" s="359"/>
      <c r="P99" s="375"/>
      <c r="Q99" s="375"/>
      <c r="R99" s="360">
        <f t="shared" si="35"/>
        <v>0</v>
      </c>
      <c r="S99" s="321"/>
    </row>
    <row r="100" spans="1:19" x14ac:dyDescent="0.2">
      <c r="A100" s="346" t="s">
        <v>9</v>
      </c>
      <c r="B100" s="348">
        <f>SUM(B93:B99)</f>
        <v>152.19999999999999</v>
      </c>
      <c r="C100" s="348">
        <f t="shared" ref="C100:G100" si="36">SUM(C93:C99)</f>
        <v>0</v>
      </c>
      <c r="D100" s="348">
        <f t="shared" si="36"/>
        <v>101.62</v>
      </c>
      <c r="E100" s="348">
        <f t="shared" si="36"/>
        <v>0</v>
      </c>
      <c r="F100" s="348">
        <f t="shared" si="36"/>
        <v>0</v>
      </c>
      <c r="G100" s="348">
        <f t="shared" si="36"/>
        <v>24.6</v>
      </c>
      <c r="H100" s="328">
        <f>SUM(H93:H99)</f>
        <v>278.42</v>
      </c>
      <c r="I100" s="348"/>
      <c r="J100" s="348">
        <f>SUM(J93:J99)</f>
        <v>0</v>
      </c>
      <c r="K100" s="348">
        <f t="shared" ref="K100:O100" si="37">SUM(K93:K99)</f>
        <v>0</v>
      </c>
      <c r="L100" s="348">
        <f t="shared" si="37"/>
        <v>0</v>
      </c>
      <c r="M100" s="348">
        <f t="shared" si="37"/>
        <v>0</v>
      </c>
      <c r="N100" s="348">
        <f t="shared" si="37"/>
        <v>0</v>
      </c>
      <c r="O100" s="348">
        <f t="shared" si="37"/>
        <v>0</v>
      </c>
      <c r="P100" s="348">
        <f t="shared" ref="P100:Q100" si="38">SUM(P93:P98)</f>
        <v>0</v>
      </c>
      <c r="Q100" s="348">
        <f t="shared" si="38"/>
        <v>0</v>
      </c>
      <c r="R100" s="349">
        <f>SUM(R93:R99)</f>
        <v>556.84</v>
      </c>
      <c r="S100" s="321"/>
    </row>
    <row r="101" spans="1:19" x14ac:dyDescent="0.2">
      <c r="A101" s="350"/>
      <c r="B101" s="329"/>
      <c r="C101" s="329"/>
      <c r="D101" s="329"/>
      <c r="E101" s="329"/>
      <c r="F101" s="329"/>
      <c r="G101" s="329"/>
      <c r="H101" s="329"/>
      <c r="I101" s="329"/>
      <c r="J101" s="329"/>
      <c r="K101" s="329"/>
      <c r="L101" s="329"/>
      <c r="M101" s="329"/>
      <c r="N101" s="351"/>
      <c r="O101" s="351"/>
      <c r="P101" s="329"/>
      <c r="Q101" s="329"/>
      <c r="R101" s="352"/>
      <c r="S101" s="321"/>
    </row>
    <row r="102" spans="1:19" x14ac:dyDescent="0.2">
      <c r="A102" s="201" t="s">
        <v>134</v>
      </c>
      <c r="B102" s="323" t="s">
        <v>170</v>
      </c>
      <c r="C102" s="323" t="s">
        <v>176</v>
      </c>
      <c r="D102" s="323" t="s">
        <v>177</v>
      </c>
      <c r="E102" s="323" t="s">
        <v>178</v>
      </c>
      <c r="F102" s="323" t="s">
        <v>179</v>
      </c>
      <c r="G102" s="326"/>
      <c r="H102" s="324" t="s">
        <v>110</v>
      </c>
      <c r="I102" s="323" t="s">
        <v>108</v>
      </c>
      <c r="J102" s="323" t="s">
        <v>170</v>
      </c>
      <c r="K102" s="323" t="s">
        <v>176</v>
      </c>
      <c r="L102" s="323" t="s">
        <v>177</v>
      </c>
      <c r="M102" s="323" t="s">
        <v>178</v>
      </c>
      <c r="N102" s="323" t="s">
        <v>179</v>
      </c>
      <c r="O102" s="376"/>
      <c r="P102" s="325"/>
      <c r="Q102" s="325"/>
      <c r="R102" s="324" t="s">
        <v>110</v>
      </c>
      <c r="S102" s="321"/>
    </row>
    <row r="103" spans="1:19" x14ac:dyDescent="0.2">
      <c r="A103" s="326" t="s">
        <v>1</v>
      </c>
      <c r="B103" s="373"/>
      <c r="C103" s="373"/>
      <c r="D103" s="373"/>
      <c r="E103" s="373"/>
      <c r="F103" s="373"/>
      <c r="G103" s="373"/>
      <c r="H103" s="328">
        <f t="shared" ref="H103:H109" si="39">SUM(B103:G103)</f>
        <v>0</v>
      </c>
      <c r="I103" s="330"/>
      <c r="J103" s="371"/>
      <c r="K103" s="371"/>
      <c r="L103" s="371"/>
      <c r="M103" s="371"/>
      <c r="N103" s="370"/>
      <c r="O103" s="370"/>
      <c r="P103" s="371"/>
      <c r="Q103" s="371"/>
      <c r="R103" s="355">
        <f>SUM(B103:Q103)</f>
        <v>0</v>
      </c>
      <c r="S103" s="321"/>
    </row>
    <row r="104" spans="1:19" x14ac:dyDescent="0.2">
      <c r="A104" s="326" t="s">
        <v>2</v>
      </c>
      <c r="B104" s="373"/>
      <c r="C104" s="373"/>
      <c r="D104" s="373"/>
      <c r="E104" s="373"/>
      <c r="F104" s="373"/>
      <c r="G104" s="373"/>
      <c r="H104" s="328">
        <f t="shared" si="39"/>
        <v>0</v>
      </c>
      <c r="I104" s="330"/>
      <c r="J104" s="371"/>
      <c r="K104" s="371"/>
      <c r="L104" s="371"/>
      <c r="M104" s="371"/>
      <c r="N104" s="370"/>
      <c r="O104" s="370"/>
      <c r="P104" s="371"/>
      <c r="Q104" s="371"/>
      <c r="R104" s="355">
        <f t="shared" ref="R104:R108" si="40">SUM(B104:Q104)</f>
        <v>0</v>
      </c>
      <c r="S104" s="321"/>
    </row>
    <row r="105" spans="1:19" x14ac:dyDescent="0.2">
      <c r="A105" s="326" t="s">
        <v>3</v>
      </c>
      <c r="B105" s="373"/>
      <c r="C105" s="373"/>
      <c r="D105" s="373"/>
      <c r="E105" s="373"/>
      <c r="F105" s="373"/>
      <c r="G105" s="373"/>
      <c r="H105" s="328">
        <f t="shared" si="39"/>
        <v>0</v>
      </c>
      <c r="I105" s="330"/>
      <c r="J105" s="371"/>
      <c r="K105" s="371"/>
      <c r="L105" s="371"/>
      <c r="M105" s="371"/>
      <c r="N105" s="370"/>
      <c r="O105" s="370"/>
      <c r="P105" s="371"/>
      <c r="Q105" s="371"/>
      <c r="R105" s="355">
        <f t="shared" si="40"/>
        <v>0</v>
      </c>
      <c r="S105" s="321"/>
    </row>
    <row r="106" spans="1:19" x14ac:dyDescent="0.2">
      <c r="A106" s="326" t="s">
        <v>13</v>
      </c>
      <c r="B106" s="373"/>
      <c r="C106" s="373"/>
      <c r="D106" s="373"/>
      <c r="E106" s="373"/>
      <c r="F106" s="373"/>
      <c r="G106" s="373"/>
      <c r="H106" s="328">
        <f t="shared" si="39"/>
        <v>0</v>
      </c>
      <c r="I106" s="377"/>
      <c r="J106" s="371"/>
      <c r="K106" s="371"/>
      <c r="L106" s="371"/>
      <c r="M106" s="371"/>
      <c r="N106" s="372"/>
      <c r="O106" s="372"/>
      <c r="P106" s="373"/>
      <c r="Q106" s="373"/>
      <c r="R106" s="355">
        <f t="shared" si="40"/>
        <v>0</v>
      </c>
      <c r="S106" s="321"/>
    </row>
    <row r="107" spans="1:19" x14ac:dyDescent="0.2">
      <c r="A107" s="326" t="s">
        <v>15</v>
      </c>
      <c r="B107" s="373"/>
      <c r="C107" s="373"/>
      <c r="D107" s="373"/>
      <c r="E107" s="373"/>
      <c r="F107" s="373"/>
      <c r="G107" s="373"/>
      <c r="H107" s="328">
        <f t="shared" si="39"/>
        <v>0</v>
      </c>
      <c r="I107" s="371"/>
      <c r="J107" s="371"/>
      <c r="K107" s="371"/>
      <c r="L107" s="371"/>
      <c r="M107" s="371"/>
      <c r="N107" s="372"/>
      <c r="O107" s="372"/>
      <c r="P107" s="373"/>
      <c r="Q107" s="373"/>
      <c r="R107" s="355">
        <f t="shared" si="40"/>
        <v>0</v>
      </c>
      <c r="S107" s="321"/>
    </row>
    <row r="108" spans="1:19" x14ac:dyDescent="0.2">
      <c r="A108" s="335" t="s">
        <v>112</v>
      </c>
      <c r="B108" s="374"/>
      <c r="C108" s="374"/>
      <c r="D108" s="374"/>
      <c r="E108" s="374"/>
      <c r="F108" s="374"/>
      <c r="G108" s="374"/>
      <c r="H108" s="337">
        <f t="shared" si="39"/>
        <v>0</v>
      </c>
      <c r="I108" s="378"/>
      <c r="J108" s="378"/>
      <c r="K108" s="378"/>
      <c r="L108" s="378"/>
      <c r="M108" s="378"/>
      <c r="N108" s="379"/>
      <c r="O108" s="379"/>
      <c r="P108" s="374"/>
      <c r="Q108" s="374"/>
      <c r="R108" s="355">
        <f t="shared" si="40"/>
        <v>0</v>
      </c>
      <c r="S108" s="321"/>
    </row>
    <row r="109" spans="1:19" ht="22.5" x14ac:dyDescent="0.2">
      <c r="A109" s="339" t="s">
        <v>111</v>
      </c>
      <c r="B109" s="375"/>
      <c r="C109" s="375"/>
      <c r="D109" s="375"/>
      <c r="E109" s="375"/>
      <c r="F109" s="375"/>
      <c r="G109" s="375"/>
      <c r="H109" s="342">
        <f t="shared" si="39"/>
        <v>0</v>
      </c>
      <c r="I109" s="380"/>
      <c r="J109" s="380"/>
      <c r="K109" s="380"/>
      <c r="L109" s="380"/>
      <c r="M109" s="380"/>
      <c r="N109" s="381"/>
      <c r="O109" s="381"/>
      <c r="P109" s="375"/>
      <c r="Q109" s="375"/>
      <c r="R109" s="360"/>
      <c r="S109" s="321"/>
    </row>
    <row r="110" spans="1:19" x14ac:dyDescent="0.2">
      <c r="A110" s="346" t="s">
        <v>9</v>
      </c>
      <c r="B110" s="348">
        <f>SUM(B103:B109)</f>
        <v>0</v>
      </c>
      <c r="C110" s="348">
        <f t="shared" ref="C110:G110" si="41">SUM(C103:C109)</f>
        <v>0</v>
      </c>
      <c r="D110" s="348">
        <f t="shared" si="41"/>
        <v>0</v>
      </c>
      <c r="E110" s="348">
        <f t="shared" si="41"/>
        <v>0</v>
      </c>
      <c r="F110" s="348">
        <f t="shared" si="41"/>
        <v>0</v>
      </c>
      <c r="G110" s="348">
        <f t="shared" si="41"/>
        <v>0</v>
      </c>
      <c r="H110" s="328">
        <f>SUM(H103:H109)</f>
        <v>0</v>
      </c>
      <c r="I110" s="348">
        <f t="shared" ref="I110:N110" si="42">SUM(I103:I108)</f>
        <v>0</v>
      </c>
      <c r="J110" s="348">
        <f t="shared" si="42"/>
        <v>0</v>
      </c>
      <c r="K110" s="348">
        <f t="shared" si="42"/>
        <v>0</v>
      </c>
      <c r="L110" s="348">
        <f t="shared" si="42"/>
        <v>0</v>
      </c>
      <c r="M110" s="348">
        <f t="shared" si="42"/>
        <v>0</v>
      </c>
      <c r="N110" s="369">
        <f t="shared" si="42"/>
        <v>0</v>
      </c>
      <c r="O110" s="369"/>
      <c r="P110" s="348">
        <f t="shared" ref="P110:R110" si="43">SUM(P103:P108)</f>
        <v>0</v>
      </c>
      <c r="Q110" s="348">
        <f t="shared" si="43"/>
        <v>0</v>
      </c>
      <c r="R110" s="349">
        <f t="shared" si="43"/>
        <v>0</v>
      </c>
      <c r="S110" s="321"/>
    </row>
    <row r="111" spans="1:19" x14ac:dyDescent="0.2">
      <c r="A111" s="350"/>
      <c r="B111" s="329"/>
      <c r="C111" s="329"/>
      <c r="D111" s="329"/>
      <c r="E111" s="329"/>
      <c r="F111" s="329"/>
      <c r="G111" s="329"/>
      <c r="H111" s="329"/>
      <c r="I111" s="329"/>
      <c r="J111" s="329"/>
      <c r="K111" s="329"/>
      <c r="L111" s="329"/>
      <c r="M111" s="329"/>
      <c r="N111" s="351"/>
      <c r="O111" s="351"/>
      <c r="P111" s="329"/>
      <c r="Q111" s="329"/>
      <c r="R111" s="352"/>
      <c r="S111" s="321"/>
    </row>
    <row r="112" spans="1:19" ht="39" thickBot="1" x14ac:dyDescent="0.25">
      <c r="A112" s="350"/>
      <c r="B112" s="382" t="s">
        <v>1</v>
      </c>
      <c r="C112" s="382" t="s">
        <v>2</v>
      </c>
      <c r="D112" s="382" t="s">
        <v>3</v>
      </c>
      <c r="E112" s="382" t="s">
        <v>13</v>
      </c>
      <c r="F112" s="382" t="s">
        <v>15</v>
      </c>
      <c r="G112" s="383" t="s">
        <v>11</v>
      </c>
      <c r="H112" s="384" t="s">
        <v>111</v>
      </c>
      <c r="I112" s="329"/>
      <c r="J112" s="383"/>
      <c r="K112" s="383"/>
      <c r="L112" s="383"/>
      <c r="M112" s="383"/>
      <c r="N112" s="385" t="s">
        <v>20</v>
      </c>
      <c r="O112" s="385"/>
      <c r="P112" s="329"/>
      <c r="Q112" s="329"/>
      <c r="R112" s="352"/>
      <c r="S112" s="321"/>
    </row>
    <row r="113" spans="1:19" ht="13.5" thickBot="1" x14ac:dyDescent="0.25">
      <c r="A113" s="386" t="s">
        <v>40</v>
      </c>
      <c r="B113" s="387">
        <f>H63+H73+H83+H93+H103</f>
        <v>53.38</v>
      </c>
      <c r="C113" s="387">
        <f>H64+H74+H84+H94+H104</f>
        <v>0</v>
      </c>
      <c r="D113" s="387">
        <f>H65+H75+H85+H95+H105</f>
        <v>204.62</v>
      </c>
      <c r="E113" s="387">
        <f>H66+H76+H86+H96+H106</f>
        <v>0</v>
      </c>
      <c r="F113" s="387">
        <f>H67+H77+H87+H97+H107</f>
        <v>0</v>
      </c>
      <c r="G113" s="387">
        <f>H68+H78+H98+H108</f>
        <v>52.42</v>
      </c>
      <c r="H113" s="387">
        <f>H69+H79+H89+H99+H109</f>
        <v>0</v>
      </c>
      <c r="I113" s="387">
        <f>H70+H80+H90+H100+H110</f>
        <v>310.42</v>
      </c>
      <c r="J113" s="388"/>
      <c r="K113" s="388"/>
      <c r="L113" s="388"/>
      <c r="M113" s="388"/>
      <c r="N113" s="389">
        <f>R70+R80+R90+R100+R110</f>
        <v>556.84</v>
      </c>
      <c r="O113" s="390">
        <f>I113+N113</f>
        <v>867.26</v>
      </c>
      <c r="P113" s="329"/>
      <c r="Q113" s="329"/>
      <c r="R113" s="352"/>
      <c r="S113" s="321"/>
    </row>
    <row r="114" spans="1:19" ht="13.5" thickTop="1" x14ac:dyDescent="0.2"/>
    <row r="118" spans="1:19" ht="44.25" customHeight="1" x14ac:dyDescent="0.2">
      <c r="A118" s="56"/>
      <c r="B118" s="57"/>
      <c r="C118" s="186"/>
      <c r="D118" s="186"/>
      <c r="E118" s="186"/>
      <c r="F118" s="187" t="s">
        <v>296</v>
      </c>
      <c r="G118" s="186"/>
      <c r="H118" s="186"/>
      <c r="I118" s="186"/>
      <c r="J118" s="57"/>
      <c r="K118" s="57"/>
      <c r="L118" s="57"/>
      <c r="M118" s="57"/>
      <c r="N118" s="68"/>
      <c r="O118" s="68"/>
      <c r="P118" s="57"/>
      <c r="Q118" s="57"/>
      <c r="R118" s="69"/>
    </row>
    <row r="119" spans="1:19" x14ac:dyDescent="0.2">
      <c r="A119" s="201" t="s">
        <v>134</v>
      </c>
      <c r="B119" s="173" t="s">
        <v>265</v>
      </c>
      <c r="C119" s="173"/>
      <c r="D119" s="173"/>
      <c r="E119" s="214"/>
      <c r="F119" s="214"/>
      <c r="G119" s="214" t="s">
        <v>186</v>
      </c>
      <c r="H119" s="324" t="s">
        <v>110</v>
      </c>
      <c r="I119" s="323" t="s">
        <v>108</v>
      </c>
      <c r="J119" s="173" t="s">
        <v>265</v>
      </c>
      <c r="K119" s="173"/>
      <c r="L119" s="173"/>
      <c r="M119" s="214"/>
      <c r="N119" s="214"/>
      <c r="O119" s="214" t="s">
        <v>186</v>
      </c>
      <c r="P119" s="325"/>
      <c r="Q119" s="325"/>
      <c r="R119" s="324" t="s">
        <v>110</v>
      </c>
    </row>
    <row r="120" spans="1:19" x14ac:dyDescent="0.2">
      <c r="A120" s="326" t="s">
        <v>1</v>
      </c>
      <c r="B120" s="327"/>
      <c r="C120" s="327"/>
      <c r="D120" s="327"/>
      <c r="E120" s="327"/>
      <c r="F120" s="327"/>
      <c r="G120" s="327"/>
      <c r="H120" s="328">
        <f t="shared" ref="H120:H126" si="44">SUM(B120:G120)</f>
        <v>0</v>
      </c>
      <c r="I120" s="329"/>
      <c r="J120" s="330"/>
      <c r="K120" s="330"/>
      <c r="L120" s="330"/>
      <c r="M120" s="330"/>
      <c r="N120" s="331"/>
      <c r="O120" s="331"/>
      <c r="P120" s="330"/>
      <c r="Q120" s="330"/>
      <c r="R120" s="328">
        <f>SUM(J120:Q120)</f>
        <v>0</v>
      </c>
    </row>
    <row r="121" spans="1:19" x14ac:dyDescent="0.2">
      <c r="A121" s="326" t="s">
        <v>2</v>
      </c>
      <c r="B121" s="327"/>
      <c r="C121" s="327"/>
      <c r="D121" s="332"/>
      <c r="E121" s="332"/>
      <c r="F121" s="332"/>
      <c r="G121" s="332"/>
      <c r="H121" s="328">
        <f t="shared" si="44"/>
        <v>0</v>
      </c>
      <c r="I121" s="329"/>
      <c r="J121" s="333"/>
      <c r="K121" s="333"/>
      <c r="L121" s="333"/>
      <c r="M121" s="333"/>
      <c r="N121" s="334"/>
      <c r="O121" s="334"/>
      <c r="P121" s="333"/>
      <c r="Q121" s="333"/>
      <c r="R121" s="328">
        <f>SUM(J121:Q121)</f>
        <v>0</v>
      </c>
    </row>
    <row r="122" spans="1:19" x14ac:dyDescent="0.2">
      <c r="A122" s="326" t="s">
        <v>3</v>
      </c>
      <c r="B122" s="327"/>
      <c r="C122" s="327"/>
      <c r="D122" s="332"/>
      <c r="E122" s="332"/>
      <c r="F122" s="332"/>
      <c r="G122" s="332"/>
      <c r="H122" s="328">
        <f t="shared" si="44"/>
        <v>0</v>
      </c>
      <c r="I122" s="329"/>
      <c r="J122" s="333"/>
      <c r="K122" s="333"/>
      <c r="L122" s="333"/>
      <c r="M122" s="333"/>
      <c r="N122" s="334"/>
      <c r="O122" s="334"/>
      <c r="P122" s="333"/>
      <c r="Q122" s="333"/>
      <c r="R122" s="328">
        <f>SUM(J122:Q122)</f>
        <v>0</v>
      </c>
    </row>
    <row r="123" spans="1:19" x14ac:dyDescent="0.2">
      <c r="A123" s="326" t="s">
        <v>13</v>
      </c>
      <c r="B123" s="327"/>
      <c r="C123" s="327"/>
      <c r="D123" s="332"/>
      <c r="E123" s="332"/>
      <c r="F123" s="332"/>
      <c r="G123" s="332"/>
      <c r="H123" s="328">
        <f t="shared" si="44"/>
        <v>0</v>
      </c>
      <c r="I123" s="329"/>
      <c r="J123" s="333"/>
      <c r="K123" s="333"/>
      <c r="L123" s="333"/>
      <c r="M123" s="333"/>
      <c r="N123" s="334"/>
      <c r="O123" s="334"/>
      <c r="P123" s="333"/>
      <c r="Q123" s="333"/>
      <c r="R123" s="328">
        <f t="shared" ref="R123:R125" si="45">SUM(J123:Q123)</f>
        <v>0</v>
      </c>
    </row>
    <row r="124" spans="1:19" x14ac:dyDescent="0.2">
      <c r="A124" s="326" t="s">
        <v>15</v>
      </c>
      <c r="B124" s="327"/>
      <c r="C124" s="327"/>
      <c r="D124" s="332"/>
      <c r="E124" s="332"/>
      <c r="F124" s="332"/>
      <c r="G124" s="332"/>
      <c r="H124" s="328">
        <f t="shared" si="44"/>
        <v>0</v>
      </c>
      <c r="I124" s="329"/>
      <c r="J124" s="333"/>
      <c r="K124" s="333"/>
      <c r="L124" s="333"/>
      <c r="M124" s="333"/>
      <c r="N124" s="334"/>
      <c r="O124" s="334"/>
      <c r="P124" s="333"/>
      <c r="Q124" s="333"/>
      <c r="R124" s="328">
        <f t="shared" si="45"/>
        <v>0</v>
      </c>
    </row>
    <row r="125" spans="1:19" x14ac:dyDescent="0.2">
      <c r="A125" s="335" t="s">
        <v>112</v>
      </c>
      <c r="B125" s="336"/>
      <c r="C125" s="336"/>
      <c r="D125" s="332"/>
      <c r="E125" s="332"/>
      <c r="F125" s="332"/>
      <c r="G125" s="332"/>
      <c r="H125" s="337">
        <f t="shared" si="44"/>
        <v>0</v>
      </c>
      <c r="I125" s="338"/>
      <c r="J125" s="333"/>
      <c r="K125" s="333"/>
      <c r="L125" s="333"/>
      <c r="M125" s="333"/>
      <c r="N125" s="334"/>
      <c r="O125" s="334"/>
      <c r="P125" s="333"/>
      <c r="Q125" s="333"/>
      <c r="R125" s="328">
        <f t="shared" si="45"/>
        <v>0</v>
      </c>
    </row>
    <row r="126" spans="1:19" ht="16.5" customHeight="1" x14ac:dyDescent="0.2">
      <c r="A126" s="339" t="s">
        <v>111</v>
      </c>
      <c r="B126" s="340"/>
      <c r="C126" s="340"/>
      <c r="D126" s="341"/>
      <c r="E126" s="341"/>
      <c r="F126" s="341"/>
      <c r="G126" s="341"/>
      <c r="H126" s="342">
        <f t="shared" si="44"/>
        <v>0</v>
      </c>
      <c r="I126" s="343"/>
      <c r="J126" s="344"/>
      <c r="K126" s="344"/>
      <c r="L126" s="344"/>
      <c r="M126" s="344"/>
      <c r="N126" s="345"/>
      <c r="O126" s="345"/>
      <c r="P126" s="344"/>
      <c r="Q126" s="344"/>
      <c r="R126" s="342">
        <f>SUM(J126:Q126)</f>
        <v>0</v>
      </c>
    </row>
    <row r="127" spans="1:19" x14ac:dyDescent="0.2">
      <c r="A127" s="346" t="s">
        <v>9</v>
      </c>
      <c r="B127" s="347">
        <f>SUM(B120:B126)</f>
        <v>0</v>
      </c>
      <c r="C127" s="347">
        <f t="shared" ref="C127:G127" si="46">SUM(C120:C126)</f>
        <v>0</v>
      </c>
      <c r="D127" s="347">
        <f t="shared" si="46"/>
        <v>0</v>
      </c>
      <c r="E127" s="347">
        <f t="shared" si="46"/>
        <v>0</v>
      </c>
      <c r="F127" s="347">
        <f t="shared" si="46"/>
        <v>0</v>
      </c>
      <c r="G127" s="347">
        <f t="shared" si="46"/>
        <v>0</v>
      </c>
      <c r="H127" s="328">
        <f>SUM(H120:H126)</f>
        <v>0</v>
      </c>
      <c r="I127" s="348"/>
      <c r="J127" s="348">
        <f>SUM(J120:J126)</f>
        <v>0</v>
      </c>
      <c r="K127" s="348">
        <f t="shared" ref="K127:O127" si="47">SUM(K120:K126)</f>
        <v>0</v>
      </c>
      <c r="L127" s="348">
        <f t="shared" si="47"/>
        <v>0</v>
      </c>
      <c r="M127" s="348">
        <f t="shared" si="47"/>
        <v>0</v>
      </c>
      <c r="N127" s="348">
        <f t="shared" si="47"/>
        <v>0</v>
      </c>
      <c r="O127" s="348">
        <f t="shared" si="47"/>
        <v>0</v>
      </c>
      <c r="P127" s="348"/>
      <c r="Q127" s="348"/>
      <c r="R127" s="349">
        <f>SUM(R120:R126)</f>
        <v>0</v>
      </c>
    </row>
    <row r="128" spans="1:19" x14ac:dyDescent="0.2">
      <c r="A128" s="350"/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51"/>
      <c r="O128" s="351"/>
      <c r="P128" s="329"/>
      <c r="Q128" s="329"/>
      <c r="R128" s="352"/>
    </row>
    <row r="129" spans="1:18" x14ac:dyDescent="0.2">
      <c r="A129" s="201" t="s">
        <v>134</v>
      </c>
      <c r="B129" s="214" t="s">
        <v>187</v>
      </c>
      <c r="C129" s="214" t="s">
        <v>206</v>
      </c>
      <c r="D129" s="214" t="s">
        <v>207</v>
      </c>
      <c r="E129" s="214" t="s">
        <v>208</v>
      </c>
      <c r="F129" s="214" t="s">
        <v>209</v>
      </c>
      <c r="G129" s="214" t="s">
        <v>210</v>
      </c>
      <c r="H129" s="324" t="s">
        <v>110</v>
      </c>
      <c r="I129" s="323" t="s">
        <v>108</v>
      </c>
      <c r="J129" s="214" t="s">
        <v>187</v>
      </c>
      <c r="K129" s="214" t="s">
        <v>206</v>
      </c>
      <c r="L129" s="214" t="s">
        <v>207</v>
      </c>
      <c r="M129" s="214" t="s">
        <v>208</v>
      </c>
      <c r="N129" s="214" t="s">
        <v>209</v>
      </c>
      <c r="O129" s="214" t="s">
        <v>210</v>
      </c>
      <c r="P129" s="325"/>
      <c r="Q129" s="325"/>
      <c r="R129" s="324" t="s">
        <v>110</v>
      </c>
    </row>
    <row r="130" spans="1:18" x14ac:dyDescent="0.2">
      <c r="A130" s="326" t="s">
        <v>1</v>
      </c>
      <c r="B130" s="353">
        <v>0</v>
      </c>
      <c r="C130" s="353">
        <f>'Cash Daily'!I211</f>
        <v>0</v>
      </c>
      <c r="D130" s="353">
        <v>0</v>
      </c>
      <c r="E130" s="353">
        <f>'Cash Daily'!I213</f>
        <v>0</v>
      </c>
      <c r="F130" s="353">
        <f>'Cash Daily'!I214</f>
        <v>0</v>
      </c>
      <c r="G130" s="353">
        <f>'Cash Daily'!I215</f>
        <v>0</v>
      </c>
      <c r="H130" s="328">
        <f t="shared" ref="H130:H136" si="48">SUM(B130:G130)</f>
        <v>0</v>
      </c>
      <c r="I130" s="353"/>
      <c r="J130" s="353"/>
      <c r="K130" s="353"/>
      <c r="L130" s="353"/>
      <c r="M130" s="353"/>
      <c r="N130" s="354"/>
      <c r="O130" s="354"/>
      <c r="P130" s="353"/>
      <c r="Q130" s="353"/>
      <c r="R130" s="355">
        <f>SUM(J130:Q130)</f>
        <v>0</v>
      </c>
    </row>
    <row r="131" spans="1:18" x14ac:dyDescent="0.2">
      <c r="A131" s="326" t="s">
        <v>2</v>
      </c>
      <c r="B131" s="353">
        <v>0</v>
      </c>
      <c r="C131" s="353">
        <f>'Cash Daily'!I225</f>
        <v>0</v>
      </c>
      <c r="D131" s="353">
        <v>0</v>
      </c>
      <c r="E131" s="353">
        <f>'Cash Daily'!I227</f>
        <v>0</v>
      </c>
      <c r="F131" s="353">
        <f>'Cash Daily'!I228</f>
        <v>0</v>
      </c>
      <c r="G131" s="353">
        <f>'Cash Daily'!I229</f>
        <v>0</v>
      </c>
      <c r="H131" s="328">
        <f t="shared" si="48"/>
        <v>0</v>
      </c>
      <c r="I131" s="353"/>
      <c r="J131" s="353"/>
      <c r="K131" s="353"/>
      <c r="L131" s="353"/>
      <c r="M131" s="353"/>
      <c r="N131" s="354"/>
      <c r="O131" s="354"/>
      <c r="P131" s="356"/>
      <c r="Q131" s="356"/>
      <c r="R131" s="355">
        <f t="shared" ref="R131:R135" si="49">SUM(J131:Q131)</f>
        <v>0</v>
      </c>
    </row>
    <row r="132" spans="1:18" x14ac:dyDescent="0.2">
      <c r="A132" s="326" t="s">
        <v>3</v>
      </c>
      <c r="B132" s="353">
        <v>0</v>
      </c>
      <c r="C132" s="353">
        <f>'Cash Daily'!I239</f>
        <v>0</v>
      </c>
      <c r="D132" s="353">
        <f>'Cash Daily'!I240</f>
        <v>0</v>
      </c>
      <c r="E132" s="353">
        <f>'Cash Daily'!I241</f>
        <v>0</v>
      </c>
      <c r="F132" s="353">
        <f>'Cash Daily'!I242</f>
        <v>0</v>
      </c>
      <c r="G132" s="353">
        <f>'Cash Daily'!I243</f>
        <v>0</v>
      </c>
      <c r="H132" s="328">
        <f t="shared" si="48"/>
        <v>0</v>
      </c>
      <c r="I132" s="353"/>
      <c r="J132" s="353"/>
      <c r="K132" s="353"/>
      <c r="L132" s="353"/>
      <c r="M132" s="353"/>
      <c r="N132" s="357"/>
      <c r="O132" s="357"/>
      <c r="P132" s="356"/>
      <c r="Q132" s="356"/>
      <c r="R132" s="355">
        <f t="shared" si="49"/>
        <v>0</v>
      </c>
    </row>
    <row r="133" spans="1:18" x14ac:dyDescent="0.2">
      <c r="A133" s="326" t="s">
        <v>13</v>
      </c>
      <c r="B133" s="353">
        <f>'Cash Daily'!I252</f>
        <v>0</v>
      </c>
      <c r="C133" s="353">
        <f>'Cash Daily'!I253</f>
        <v>0</v>
      </c>
      <c r="D133" s="353">
        <v>0</v>
      </c>
      <c r="E133" s="353">
        <f>'Cash Daily'!I255</f>
        <v>0</v>
      </c>
      <c r="F133" s="353">
        <f>'Cash Daily'!I256</f>
        <v>0</v>
      </c>
      <c r="G133" s="353">
        <f>'Cash Daily'!I257</f>
        <v>0</v>
      </c>
      <c r="H133" s="328">
        <f t="shared" si="48"/>
        <v>0</v>
      </c>
      <c r="I133" s="353"/>
      <c r="J133" s="353"/>
      <c r="K133" s="353"/>
      <c r="L133" s="353"/>
      <c r="M133" s="353"/>
      <c r="N133" s="354"/>
      <c r="O133" s="354"/>
      <c r="P133" s="353"/>
      <c r="Q133" s="353"/>
      <c r="R133" s="355">
        <f t="shared" si="49"/>
        <v>0</v>
      </c>
    </row>
    <row r="134" spans="1:18" x14ac:dyDescent="0.2">
      <c r="A134" s="326" t="s">
        <v>15</v>
      </c>
      <c r="B134" s="353">
        <f>'Cash Daily'!I266</f>
        <v>0</v>
      </c>
      <c r="C134" s="353">
        <f>'Cash Daily'!I267</f>
        <v>0</v>
      </c>
      <c r="D134" s="353">
        <f>'Cash Daily'!I268</f>
        <v>0</v>
      </c>
      <c r="E134" s="353">
        <f>'Cash Daily'!I269</f>
        <v>0</v>
      </c>
      <c r="F134" s="353">
        <f>'Cash Daily'!I270</f>
        <v>0</v>
      </c>
      <c r="G134" s="353">
        <f>'Cash Daily'!I271</f>
        <v>0</v>
      </c>
      <c r="H134" s="328">
        <f t="shared" si="48"/>
        <v>0</v>
      </c>
      <c r="I134" s="353"/>
      <c r="J134" s="353"/>
      <c r="K134" s="353"/>
      <c r="L134" s="353"/>
      <c r="M134" s="353"/>
      <c r="N134" s="354"/>
      <c r="O134" s="354"/>
      <c r="P134" s="353"/>
      <c r="Q134" s="353"/>
      <c r="R134" s="355">
        <f t="shared" si="49"/>
        <v>0</v>
      </c>
    </row>
    <row r="135" spans="1:18" x14ac:dyDescent="0.2">
      <c r="A135" s="335" t="s">
        <v>112</v>
      </c>
      <c r="B135" s="332">
        <f>'Cash Daily'!I280</f>
        <v>0</v>
      </c>
      <c r="C135" s="332">
        <f>'Cash Daily'!I281</f>
        <v>0</v>
      </c>
      <c r="D135" s="332">
        <f>'Cash Daily'!I282</f>
        <v>0</v>
      </c>
      <c r="E135" s="332">
        <f>'Cash Daily'!I283</f>
        <v>0</v>
      </c>
      <c r="F135" s="332">
        <f>'Cash Daily'!I284</f>
        <v>0</v>
      </c>
      <c r="G135" s="332">
        <f>'Cash Daily'!I285</f>
        <v>0</v>
      </c>
      <c r="H135" s="328">
        <f t="shared" si="48"/>
        <v>0</v>
      </c>
      <c r="I135" s="332"/>
      <c r="J135" s="332"/>
      <c r="K135" s="332"/>
      <c r="L135" s="332"/>
      <c r="M135" s="332"/>
      <c r="N135" s="358"/>
      <c r="O135" s="358"/>
      <c r="P135" s="332"/>
      <c r="Q135" s="332"/>
      <c r="R135" s="355">
        <f t="shared" si="49"/>
        <v>0</v>
      </c>
    </row>
    <row r="136" spans="1:18" ht="17.25" customHeight="1" x14ac:dyDescent="0.2">
      <c r="A136" s="339" t="s">
        <v>111</v>
      </c>
      <c r="B136" s="341"/>
      <c r="C136" s="341"/>
      <c r="D136" s="341"/>
      <c r="E136" s="341"/>
      <c r="F136" s="341"/>
      <c r="G136" s="341"/>
      <c r="H136" s="342">
        <f t="shared" si="48"/>
        <v>0</v>
      </c>
      <c r="I136" s="341"/>
      <c r="J136" s="341"/>
      <c r="K136" s="341"/>
      <c r="L136" s="341"/>
      <c r="M136" s="341"/>
      <c r="N136" s="359"/>
      <c r="O136" s="359"/>
      <c r="P136" s="341"/>
      <c r="Q136" s="341"/>
      <c r="R136" s="360">
        <f>SUM(J136:Q136)</f>
        <v>0</v>
      </c>
    </row>
    <row r="137" spans="1:18" x14ac:dyDescent="0.2">
      <c r="A137" s="346" t="s">
        <v>9</v>
      </c>
      <c r="B137" s="348">
        <f>SUM(B130:B136)</f>
        <v>0</v>
      </c>
      <c r="C137" s="348">
        <f t="shared" ref="C137:G137" si="50">SUM(C130:C136)</f>
        <v>0</v>
      </c>
      <c r="D137" s="348">
        <f t="shared" si="50"/>
        <v>0</v>
      </c>
      <c r="E137" s="348">
        <f t="shared" si="50"/>
        <v>0</v>
      </c>
      <c r="F137" s="348">
        <f t="shared" si="50"/>
        <v>0</v>
      </c>
      <c r="G137" s="348">
        <f t="shared" si="50"/>
        <v>0</v>
      </c>
      <c r="H137" s="328">
        <f>SUM(H130:H136)</f>
        <v>0</v>
      </c>
      <c r="I137" s="348"/>
      <c r="J137" s="348">
        <f>SUM(J130:J136)</f>
        <v>0</v>
      </c>
      <c r="K137" s="348">
        <f t="shared" ref="K137:O137" si="51">SUM(K130:K136)</f>
        <v>0</v>
      </c>
      <c r="L137" s="348">
        <f t="shared" si="51"/>
        <v>0</v>
      </c>
      <c r="M137" s="348">
        <f t="shared" si="51"/>
        <v>0</v>
      </c>
      <c r="N137" s="348">
        <f t="shared" si="51"/>
        <v>0</v>
      </c>
      <c r="O137" s="348">
        <f t="shared" si="51"/>
        <v>0</v>
      </c>
      <c r="P137" s="348">
        <f t="shared" ref="P137:Q137" si="52">SUM(P130:P135)</f>
        <v>0</v>
      </c>
      <c r="Q137" s="348">
        <f t="shared" si="52"/>
        <v>0</v>
      </c>
      <c r="R137" s="346">
        <f>SUM(R130:R136)</f>
        <v>0</v>
      </c>
    </row>
    <row r="138" spans="1:18" x14ac:dyDescent="0.2">
      <c r="A138" s="350"/>
      <c r="B138" s="329"/>
      <c r="C138" s="329"/>
      <c r="D138" s="329"/>
      <c r="E138" s="329"/>
      <c r="F138" s="329"/>
      <c r="G138" s="329"/>
      <c r="H138" s="329"/>
      <c r="I138" s="329"/>
      <c r="J138" s="329"/>
      <c r="K138" s="329"/>
      <c r="L138" s="329"/>
      <c r="M138" s="329"/>
      <c r="N138" s="351"/>
      <c r="O138" s="351"/>
      <c r="P138" s="329"/>
      <c r="Q138" s="329"/>
      <c r="R138" s="352"/>
    </row>
    <row r="139" spans="1:18" x14ac:dyDescent="0.2">
      <c r="A139" s="201" t="s">
        <v>134</v>
      </c>
      <c r="B139" s="214" t="s">
        <v>188</v>
      </c>
      <c r="C139" s="214" t="s">
        <v>201</v>
      </c>
      <c r="D139" s="214" t="s">
        <v>202</v>
      </c>
      <c r="E139" s="214" t="s">
        <v>203</v>
      </c>
      <c r="F139" s="214" t="s">
        <v>204</v>
      </c>
      <c r="G139" s="214" t="s">
        <v>205</v>
      </c>
      <c r="H139" s="324" t="s">
        <v>110</v>
      </c>
      <c r="I139" s="323" t="s">
        <v>108</v>
      </c>
      <c r="J139" s="214" t="s">
        <v>188</v>
      </c>
      <c r="K139" s="214" t="s">
        <v>201</v>
      </c>
      <c r="L139" s="214" t="s">
        <v>202</v>
      </c>
      <c r="M139" s="214" t="s">
        <v>203</v>
      </c>
      <c r="N139" s="214" t="s">
        <v>204</v>
      </c>
      <c r="O139" s="214" t="s">
        <v>205</v>
      </c>
      <c r="P139" s="325"/>
      <c r="Q139" s="325"/>
      <c r="R139" s="324" t="s">
        <v>110</v>
      </c>
    </row>
    <row r="140" spans="1:18" x14ac:dyDescent="0.2">
      <c r="A140" s="326" t="s">
        <v>1</v>
      </c>
      <c r="B140" s="353"/>
      <c r="C140" s="361"/>
      <c r="D140" s="361"/>
      <c r="E140" s="361"/>
      <c r="F140" s="361"/>
      <c r="G140" s="361"/>
      <c r="H140" s="328">
        <f t="shared" ref="H140:H146" si="53">SUM(B140:G140)</f>
        <v>0</v>
      </c>
      <c r="I140" s="330"/>
      <c r="J140" s="361"/>
      <c r="K140" s="361"/>
      <c r="L140" s="361"/>
      <c r="M140" s="361"/>
      <c r="N140" s="361"/>
      <c r="O140" s="361">
        <v>0</v>
      </c>
      <c r="P140" s="361"/>
      <c r="Q140" s="362"/>
      <c r="R140" s="355">
        <f>SUM(J140:Q140)</f>
        <v>0</v>
      </c>
    </row>
    <row r="141" spans="1:18" x14ac:dyDescent="0.2">
      <c r="A141" s="326" t="s">
        <v>2</v>
      </c>
      <c r="B141" s="353"/>
      <c r="C141" s="361"/>
      <c r="D141" s="361"/>
      <c r="E141" s="361"/>
      <c r="F141" s="361"/>
      <c r="G141" s="361"/>
      <c r="H141" s="328">
        <f t="shared" si="53"/>
        <v>0</v>
      </c>
      <c r="I141" s="330"/>
      <c r="J141" s="361"/>
      <c r="K141" s="361"/>
      <c r="L141" s="361"/>
      <c r="M141" s="361"/>
      <c r="N141" s="361"/>
      <c r="O141" s="361">
        <v>0</v>
      </c>
      <c r="P141" s="363"/>
      <c r="Q141" s="362"/>
      <c r="R141" s="355">
        <f t="shared" ref="R141:R143" si="54">SUM(J141:Q141)</f>
        <v>0</v>
      </c>
    </row>
    <row r="142" spans="1:18" x14ac:dyDescent="0.2">
      <c r="A142" s="326" t="s">
        <v>3</v>
      </c>
      <c r="B142" s="353"/>
      <c r="C142" s="361"/>
      <c r="D142" s="361"/>
      <c r="E142" s="361"/>
      <c r="F142" s="361"/>
      <c r="G142" s="361"/>
      <c r="H142" s="328">
        <f t="shared" si="53"/>
        <v>0</v>
      </c>
      <c r="I142" s="330"/>
      <c r="J142" s="361"/>
      <c r="K142" s="361"/>
      <c r="L142" s="361"/>
      <c r="M142" s="361"/>
      <c r="N142" s="363"/>
      <c r="O142" s="363">
        <v>0</v>
      </c>
      <c r="P142" s="363"/>
      <c r="Q142" s="362"/>
      <c r="R142" s="355">
        <f t="shared" si="54"/>
        <v>0</v>
      </c>
    </row>
    <row r="143" spans="1:18" x14ac:dyDescent="0.2">
      <c r="A143" s="326" t="s">
        <v>13</v>
      </c>
      <c r="B143" s="353"/>
      <c r="C143" s="361"/>
      <c r="D143" s="361"/>
      <c r="E143" s="361"/>
      <c r="F143" s="361"/>
      <c r="G143" s="361"/>
      <c r="H143" s="328">
        <f t="shared" si="53"/>
        <v>0</v>
      </c>
      <c r="I143" s="330"/>
      <c r="J143" s="361"/>
      <c r="K143" s="361"/>
      <c r="L143" s="361"/>
      <c r="M143" s="361"/>
      <c r="N143" s="361"/>
      <c r="O143" s="361">
        <v>0</v>
      </c>
      <c r="P143" s="361"/>
      <c r="Q143" s="364"/>
      <c r="R143" s="355">
        <f t="shared" si="54"/>
        <v>0</v>
      </c>
    </row>
    <row r="144" spans="1:18" x14ac:dyDescent="0.2">
      <c r="A144" s="326" t="s">
        <v>15</v>
      </c>
      <c r="B144" s="353"/>
      <c r="C144" s="361"/>
      <c r="D144" s="361"/>
      <c r="E144" s="361"/>
      <c r="F144" s="361"/>
      <c r="G144" s="361"/>
      <c r="H144" s="328">
        <f t="shared" si="53"/>
        <v>0</v>
      </c>
      <c r="I144" s="330"/>
      <c r="J144" s="361"/>
      <c r="K144" s="361"/>
      <c r="L144" s="361"/>
      <c r="M144" s="361"/>
      <c r="N144" s="361"/>
      <c r="O144" s="361">
        <v>0</v>
      </c>
      <c r="P144" s="361"/>
      <c r="Q144" s="364"/>
      <c r="R144" s="355">
        <f>SUM(J144:Q144)</f>
        <v>0</v>
      </c>
    </row>
    <row r="145" spans="1:18" x14ac:dyDescent="0.2">
      <c r="A145" s="335" t="s">
        <v>112</v>
      </c>
      <c r="B145" s="332"/>
      <c r="C145" s="365"/>
      <c r="D145" s="365"/>
      <c r="E145" s="365"/>
      <c r="F145" s="365"/>
      <c r="G145" s="365"/>
      <c r="H145" s="337">
        <f t="shared" si="53"/>
        <v>0</v>
      </c>
      <c r="I145" s="333"/>
      <c r="J145" s="365"/>
      <c r="K145" s="365"/>
      <c r="L145" s="365"/>
      <c r="M145" s="365"/>
      <c r="N145" s="365"/>
      <c r="O145" s="365"/>
      <c r="P145" s="365"/>
      <c r="Q145" s="366"/>
      <c r="R145" s="355">
        <f>SUM(J145:Q145)</f>
        <v>0</v>
      </c>
    </row>
    <row r="146" spans="1:18" ht="14.25" customHeight="1" x14ac:dyDescent="0.2">
      <c r="A146" s="339" t="s">
        <v>111</v>
      </c>
      <c r="B146" s="341"/>
      <c r="C146" s="367"/>
      <c r="D146" s="367"/>
      <c r="E146" s="367"/>
      <c r="F146" s="367"/>
      <c r="G146" s="367"/>
      <c r="H146" s="342">
        <f t="shared" si="53"/>
        <v>0</v>
      </c>
      <c r="I146" s="344"/>
      <c r="J146" s="367"/>
      <c r="K146" s="367"/>
      <c r="L146" s="367"/>
      <c r="M146" s="367"/>
      <c r="N146" s="367"/>
      <c r="O146" s="367"/>
      <c r="P146" s="367"/>
      <c r="Q146" s="368"/>
      <c r="R146" s="360">
        <f>SUM(J146:Q146)</f>
        <v>0</v>
      </c>
    </row>
    <row r="147" spans="1:18" x14ac:dyDescent="0.2">
      <c r="A147" s="346" t="s">
        <v>9</v>
      </c>
      <c r="B147" s="369">
        <f t="shared" ref="B147:H147" si="55">SUM(B140:B146)</f>
        <v>0</v>
      </c>
      <c r="C147" s="369">
        <f t="shared" si="55"/>
        <v>0</v>
      </c>
      <c r="D147" s="369">
        <f t="shared" si="55"/>
        <v>0</v>
      </c>
      <c r="E147" s="369">
        <f t="shared" si="55"/>
        <v>0</v>
      </c>
      <c r="F147" s="369">
        <f t="shared" si="55"/>
        <v>0</v>
      </c>
      <c r="G147" s="369">
        <f t="shared" si="55"/>
        <v>0</v>
      </c>
      <c r="H147" s="328">
        <f t="shared" si="55"/>
        <v>0</v>
      </c>
      <c r="I147" s="348"/>
      <c r="J147" s="369">
        <f t="shared" ref="J147:O147" si="56">SUM(J140:J146)</f>
        <v>0</v>
      </c>
      <c r="K147" s="369">
        <f t="shared" si="56"/>
        <v>0</v>
      </c>
      <c r="L147" s="369">
        <f t="shared" si="56"/>
        <v>0</v>
      </c>
      <c r="M147" s="369">
        <f t="shared" si="56"/>
        <v>0</v>
      </c>
      <c r="N147" s="369">
        <f t="shared" si="56"/>
        <v>0</v>
      </c>
      <c r="O147" s="369">
        <f t="shared" si="56"/>
        <v>0</v>
      </c>
      <c r="P147" s="369">
        <f t="shared" ref="P147:Q147" si="57">SUM(P140:P145)</f>
        <v>0</v>
      </c>
      <c r="Q147" s="369">
        <f t="shared" si="57"/>
        <v>0</v>
      </c>
      <c r="R147" s="349">
        <f>SUM(R140:R146)</f>
        <v>0</v>
      </c>
    </row>
    <row r="148" spans="1:18" x14ac:dyDescent="0.2">
      <c r="A148" s="350"/>
      <c r="B148" s="329"/>
      <c r="C148" s="329"/>
      <c r="D148" s="329"/>
      <c r="E148" s="329"/>
      <c r="F148" s="329"/>
      <c r="G148" s="329"/>
      <c r="H148" s="329"/>
      <c r="I148" s="329"/>
      <c r="J148" s="329"/>
      <c r="K148" s="329"/>
      <c r="L148" s="329"/>
      <c r="M148" s="329"/>
      <c r="N148" s="351"/>
      <c r="O148" s="351"/>
      <c r="P148" s="329"/>
      <c r="Q148" s="329"/>
      <c r="R148" s="352"/>
    </row>
    <row r="149" spans="1:18" x14ac:dyDescent="0.2">
      <c r="A149" s="201" t="s">
        <v>134</v>
      </c>
      <c r="B149" s="214" t="s">
        <v>189</v>
      </c>
      <c r="C149" s="214" t="s">
        <v>196</v>
      </c>
      <c r="D149" s="214" t="s">
        <v>197</v>
      </c>
      <c r="E149" s="214" t="s">
        <v>198</v>
      </c>
      <c r="F149" s="214" t="s">
        <v>199</v>
      </c>
      <c r="G149" s="214" t="s">
        <v>200</v>
      </c>
      <c r="H149" s="324" t="s">
        <v>110</v>
      </c>
      <c r="I149" s="323" t="s">
        <v>108</v>
      </c>
      <c r="J149" s="214" t="s">
        <v>189</v>
      </c>
      <c r="K149" s="214" t="s">
        <v>196</v>
      </c>
      <c r="L149" s="214" t="s">
        <v>197</v>
      </c>
      <c r="M149" s="214" t="s">
        <v>198</v>
      </c>
      <c r="N149" s="214" t="s">
        <v>199</v>
      </c>
      <c r="O149" s="214" t="s">
        <v>200</v>
      </c>
      <c r="P149" s="325"/>
      <c r="Q149" s="325"/>
      <c r="R149" s="324" t="s">
        <v>110</v>
      </c>
    </row>
    <row r="150" spans="1:18" x14ac:dyDescent="0.2">
      <c r="A150" s="326" t="s">
        <v>1</v>
      </c>
      <c r="B150" s="353">
        <v>53.38</v>
      </c>
      <c r="C150" s="353"/>
      <c r="D150" s="353"/>
      <c r="E150" s="353"/>
      <c r="F150" s="353"/>
      <c r="G150" s="353"/>
      <c r="H150" s="328">
        <f t="shared" ref="H150:H156" si="58">SUM(B150:G150)</f>
        <v>53.38</v>
      </c>
      <c r="I150" s="330"/>
      <c r="J150" s="353"/>
      <c r="K150" s="353"/>
      <c r="L150" s="353"/>
      <c r="M150" s="353"/>
      <c r="N150" s="362"/>
      <c r="O150" s="370"/>
      <c r="P150" s="371"/>
      <c r="Q150" s="371"/>
      <c r="R150" s="355">
        <f>SUM(J150:Q150)</f>
        <v>0</v>
      </c>
    </row>
    <row r="151" spans="1:18" x14ac:dyDescent="0.2">
      <c r="A151" s="326" t="s">
        <v>2</v>
      </c>
      <c r="B151" s="353">
        <v>7.65</v>
      </c>
      <c r="C151" s="353"/>
      <c r="D151" s="353"/>
      <c r="E151" s="353">
        <v>9.1999999999999993</v>
      </c>
      <c r="F151" s="353"/>
      <c r="G151" s="353"/>
      <c r="H151" s="328">
        <f t="shared" si="58"/>
        <v>16.850000000000001</v>
      </c>
      <c r="I151" s="330"/>
      <c r="J151" s="353"/>
      <c r="K151" s="353"/>
      <c r="L151" s="353"/>
      <c r="M151" s="353"/>
      <c r="N151" s="362"/>
      <c r="O151" s="370"/>
      <c r="P151" s="371"/>
      <c r="Q151" s="371"/>
      <c r="R151" s="355">
        <f t="shared" ref="R151:R156" si="59">SUM(J151:Q151)</f>
        <v>0</v>
      </c>
    </row>
    <row r="152" spans="1:18" x14ac:dyDescent="0.2">
      <c r="A152" s="326" t="s">
        <v>3</v>
      </c>
      <c r="B152" s="353"/>
      <c r="C152" s="353"/>
      <c r="D152" s="353"/>
      <c r="E152" s="353"/>
      <c r="F152" s="353"/>
      <c r="G152" s="353"/>
      <c r="H152" s="328">
        <f t="shared" si="58"/>
        <v>0</v>
      </c>
      <c r="I152" s="330"/>
      <c r="J152" s="353"/>
      <c r="K152" s="353"/>
      <c r="L152" s="353"/>
      <c r="M152" s="353"/>
      <c r="N152" s="362"/>
      <c r="O152" s="370"/>
      <c r="P152" s="371"/>
      <c r="Q152" s="371"/>
      <c r="R152" s="355">
        <f t="shared" si="59"/>
        <v>0</v>
      </c>
    </row>
    <row r="153" spans="1:18" x14ac:dyDescent="0.2">
      <c r="A153" s="326" t="s">
        <v>13</v>
      </c>
      <c r="B153" s="353">
        <v>3.5</v>
      </c>
      <c r="C153" s="353">
        <v>5.5</v>
      </c>
      <c r="D153" s="353"/>
      <c r="E153" s="353">
        <v>34.5</v>
      </c>
      <c r="F153" s="353"/>
      <c r="G153" s="353">
        <v>11.25</v>
      </c>
      <c r="H153" s="328">
        <f t="shared" si="58"/>
        <v>54.75</v>
      </c>
      <c r="I153" s="330"/>
      <c r="J153" s="353"/>
      <c r="K153" s="353"/>
      <c r="L153" s="353"/>
      <c r="M153" s="353"/>
      <c r="N153" s="364"/>
      <c r="O153" s="372"/>
      <c r="P153" s="373"/>
      <c r="Q153" s="373"/>
      <c r="R153" s="355">
        <f t="shared" si="59"/>
        <v>0</v>
      </c>
    </row>
    <row r="154" spans="1:18" x14ac:dyDescent="0.2">
      <c r="A154" s="326" t="s">
        <v>15</v>
      </c>
      <c r="B154" s="353"/>
      <c r="C154" s="353"/>
      <c r="D154" s="353"/>
      <c r="E154" s="353"/>
      <c r="F154" s="353"/>
      <c r="G154" s="353"/>
      <c r="H154" s="328">
        <f t="shared" si="58"/>
        <v>0</v>
      </c>
      <c r="I154" s="330"/>
      <c r="J154" s="353"/>
      <c r="K154" s="353"/>
      <c r="L154" s="353"/>
      <c r="M154" s="353"/>
      <c r="N154" s="364"/>
      <c r="O154" s="372"/>
      <c r="P154" s="373"/>
      <c r="Q154" s="373"/>
      <c r="R154" s="355">
        <f t="shared" si="59"/>
        <v>0</v>
      </c>
    </row>
    <row r="155" spans="1:18" x14ac:dyDescent="0.2">
      <c r="A155" s="335" t="s">
        <v>112</v>
      </c>
      <c r="B155" s="332">
        <v>3.07</v>
      </c>
      <c r="C155" s="332"/>
      <c r="D155" s="332"/>
      <c r="E155" s="332"/>
      <c r="F155" s="332"/>
      <c r="G155" s="332"/>
      <c r="H155" s="337">
        <f t="shared" si="58"/>
        <v>3.07</v>
      </c>
      <c r="I155" s="333"/>
      <c r="J155" s="332"/>
      <c r="K155" s="332"/>
      <c r="L155" s="332"/>
      <c r="M155" s="332"/>
      <c r="N155" s="365"/>
      <c r="O155" s="358"/>
      <c r="P155" s="374"/>
      <c r="Q155" s="374"/>
      <c r="R155" s="355">
        <f t="shared" si="59"/>
        <v>0</v>
      </c>
    </row>
    <row r="156" spans="1:18" ht="15.75" customHeight="1" x14ac:dyDescent="0.2">
      <c r="A156" s="339" t="s">
        <v>111</v>
      </c>
      <c r="B156" s="341"/>
      <c r="C156" s="341"/>
      <c r="D156" s="341"/>
      <c r="E156" s="341"/>
      <c r="F156" s="341"/>
      <c r="G156" s="341"/>
      <c r="H156" s="342">
        <f t="shared" si="58"/>
        <v>0</v>
      </c>
      <c r="I156" s="344"/>
      <c r="J156" s="341"/>
      <c r="K156" s="341"/>
      <c r="L156" s="341"/>
      <c r="M156" s="341"/>
      <c r="N156" s="367"/>
      <c r="O156" s="359"/>
      <c r="P156" s="375"/>
      <c r="Q156" s="375"/>
      <c r="R156" s="360">
        <f t="shared" si="59"/>
        <v>0</v>
      </c>
    </row>
    <row r="157" spans="1:18" x14ac:dyDescent="0.2">
      <c r="A157" s="346" t="s">
        <v>9</v>
      </c>
      <c r="B157" s="348">
        <f>SUM(B150:B156)</f>
        <v>67.599999999999994</v>
      </c>
      <c r="C157" s="348">
        <f t="shared" ref="C157:G157" si="60">SUM(C150:C156)</f>
        <v>5.5</v>
      </c>
      <c r="D157" s="348">
        <f t="shared" si="60"/>
        <v>0</v>
      </c>
      <c r="E157" s="348">
        <f t="shared" si="60"/>
        <v>43.7</v>
      </c>
      <c r="F157" s="348">
        <f t="shared" si="60"/>
        <v>0</v>
      </c>
      <c r="G157" s="348">
        <f t="shared" si="60"/>
        <v>11.25</v>
      </c>
      <c r="H157" s="328">
        <f>SUM(H150:H156)</f>
        <v>128.05000000000001</v>
      </c>
      <c r="I157" s="348"/>
      <c r="J157" s="348">
        <f>SUM(J150:J156)</f>
        <v>0</v>
      </c>
      <c r="K157" s="348">
        <f t="shared" ref="K157:O157" si="61">SUM(K150:K156)</f>
        <v>0</v>
      </c>
      <c r="L157" s="348">
        <f t="shared" si="61"/>
        <v>0</v>
      </c>
      <c r="M157" s="348">
        <f t="shared" si="61"/>
        <v>0</v>
      </c>
      <c r="N157" s="348">
        <f t="shared" si="61"/>
        <v>0</v>
      </c>
      <c r="O157" s="348">
        <f t="shared" si="61"/>
        <v>0</v>
      </c>
      <c r="P157" s="348">
        <f t="shared" ref="P157:Q157" si="62">SUM(P150:P155)</f>
        <v>0</v>
      </c>
      <c r="Q157" s="348">
        <f t="shared" si="62"/>
        <v>0</v>
      </c>
      <c r="R157" s="349">
        <f>SUM(R150:R156)</f>
        <v>0</v>
      </c>
    </row>
    <row r="158" spans="1:18" x14ac:dyDescent="0.2">
      <c r="A158" s="350"/>
      <c r="B158" s="329"/>
      <c r="C158" s="329"/>
      <c r="D158" s="329"/>
      <c r="E158" s="329"/>
      <c r="F158" s="329"/>
      <c r="G158" s="329"/>
      <c r="H158" s="329"/>
      <c r="I158" s="329"/>
      <c r="J158" s="329"/>
      <c r="K158" s="329"/>
      <c r="L158" s="329"/>
      <c r="M158" s="329"/>
      <c r="N158" s="351"/>
      <c r="O158" s="351"/>
      <c r="P158" s="329"/>
      <c r="Q158" s="329"/>
      <c r="R158" s="352"/>
    </row>
    <row r="159" spans="1:18" x14ac:dyDescent="0.2">
      <c r="A159" s="201" t="s">
        <v>134</v>
      </c>
      <c r="B159" s="214" t="s">
        <v>190</v>
      </c>
      <c r="C159" s="214" t="s">
        <v>191</v>
      </c>
      <c r="D159" s="214" t="s">
        <v>192</v>
      </c>
      <c r="E159" s="214" t="s">
        <v>193</v>
      </c>
      <c r="F159" s="214" t="s">
        <v>194</v>
      </c>
      <c r="G159" s="214" t="s">
        <v>195</v>
      </c>
      <c r="H159" s="324" t="s">
        <v>110</v>
      </c>
      <c r="I159" s="323" t="s">
        <v>108</v>
      </c>
      <c r="J159" s="214" t="s">
        <v>190</v>
      </c>
      <c r="K159" s="214" t="s">
        <v>191</v>
      </c>
      <c r="L159" s="214" t="s">
        <v>192</v>
      </c>
      <c r="M159" s="214" t="s">
        <v>193</v>
      </c>
      <c r="N159" s="214" t="s">
        <v>194</v>
      </c>
      <c r="O159" s="214" t="s">
        <v>195</v>
      </c>
      <c r="P159" s="325"/>
      <c r="Q159" s="325"/>
      <c r="R159" s="324" t="s">
        <v>110</v>
      </c>
    </row>
    <row r="160" spans="1:18" x14ac:dyDescent="0.2">
      <c r="A160" s="326" t="s">
        <v>1</v>
      </c>
      <c r="B160" s="373"/>
      <c r="C160" s="373"/>
      <c r="D160" s="373"/>
      <c r="E160" s="373"/>
      <c r="F160" s="373"/>
      <c r="G160" s="373"/>
      <c r="H160" s="328">
        <f t="shared" ref="H160:H166" si="63">SUM(B160:G160)</f>
        <v>0</v>
      </c>
      <c r="I160" s="330"/>
      <c r="J160" s="371"/>
      <c r="K160" s="371"/>
      <c r="L160" s="371"/>
      <c r="M160" s="371"/>
      <c r="N160" s="370"/>
      <c r="O160" s="370"/>
      <c r="P160" s="371"/>
      <c r="Q160" s="371"/>
      <c r="R160" s="355">
        <f>SUM(J160:Q160)</f>
        <v>0</v>
      </c>
    </row>
    <row r="161" spans="1:18" x14ac:dyDescent="0.2">
      <c r="A161" s="326" t="s">
        <v>2</v>
      </c>
      <c r="B161" s="373"/>
      <c r="C161" s="373"/>
      <c r="D161" s="373"/>
      <c r="E161" s="373"/>
      <c r="F161" s="373"/>
      <c r="G161" s="373"/>
      <c r="H161" s="328">
        <f t="shared" si="63"/>
        <v>0</v>
      </c>
      <c r="I161" s="330"/>
      <c r="J161" s="371"/>
      <c r="K161" s="371"/>
      <c r="L161" s="371"/>
      <c r="M161" s="371"/>
      <c r="N161" s="370"/>
      <c r="O161" s="370"/>
      <c r="P161" s="371"/>
      <c r="Q161" s="371"/>
      <c r="R161" s="355">
        <f t="shared" ref="R161:R166" si="64">SUM(J161:Q161)</f>
        <v>0</v>
      </c>
    </row>
    <row r="162" spans="1:18" x14ac:dyDescent="0.2">
      <c r="A162" s="326" t="s">
        <v>3</v>
      </c>
      <c r="B162" s="373"/>
      <c r="C162" s="373"/>
      <c r="D162" s="373"/>
      <c r="E162" s="373"/>
      <c r="F162" s="373"/>
      <c r="G162" s="373"/>
      <c r="H162" s="328">
        <f t="shared" si="63"/>
        <v>0</v>
      </c>
      <c r="I162" s="330"/>
      <c r="J162" s="371"/>
      <c r="K162" s="371"/>
      <c r="L162" s="371"/>
      <c r="M162" s="371"/>
      <c r="N162" s="370"/>
      <c r="O162" s="370"/>
      <c r="P162" s="371"/>
      <c r="Q162" s="371"/>
      <c r="R162" s="355">
        <f t="shared" si="64"/>
        <v>0</v>
      </c>
    </row>
    <row r="163" spans="1:18" x14ac:dyDescent="0.2">
      <c r="A163" s="326" t="s">
        <v>13</v>
      </c>
      <c r="B163" s="373"/>
      <c r="C163" s="373"/>
      <c r="D163" s="373"/>
      <c r="E163" s="373"/>
      <c r="F163" s="373"/>
      <c r="G163" s="373"/>
      <c r="H163" s="328">
        <f t="shared" si="63"/>
        <v>0</v>
      </c>
      <c r="I163" s="377"/>
      <c r="J163" s="371"/>
      <c r="K163" s="371"/>
      <c r="L163" s="371"/>
      <c r="M163" s="371"/>
      <c r="N163" s="372"/>
      <c r="O163" s="372"/>
      <c r="P163" s="373"/>
      <c r="Q163" s="373"/>
      <c r="R163" s="355">
        <f t="shared" si="64"/>
        <v>0</v>
      </c>
    </row>
    <row r="164" spans="1:18" x14ac:dyDescent="0.2">
      <c r="A164" s="326" t="s">
        <v>15</v>
      </c>
      <c r="B164" s="373"/>
      <c r="C164" s="373"/>
      <c r="D164" s="373"/>
      <c r="E164" s="373"/>
      <c r="F164" s="373"/>
      <c r="G164" s="373"/>
      <c r="H164" s="328">
        <f t="shared" si="63"/>
        <v>0</v>
      </c>
      <c r="I164" s="371"/>
      <c r="J164" s="371"/>
      <c r="K164" s="371"/>
      <c r="L164" s="371"/>
      <c r="M164" s="371"/>
      <c r="N164" s="372"/>
      <c r="O164" s="372"/>
      <c r="P164" s="373"/>
      <c r="Q164" s="373"/>
      <c r="R164" s="355">
        <f t="shared" si="64"/>
        <v>0</v>
      </c>
    </row>
    <row r="165" spans="1:18" x14ac:dyDescent="0.2">
      <c r="A165" s="335" t="s">
        <v>112</v>
      </c>
      <c r="B165" s="374"/>
      <c r="C165" s="374"/>
      <c r="D165" s="374"/>
      <c r="E165" s="374"/>
      <c r="F165" s="374"/>
      <c r="G165" s="374"/>
      <c r="H165" s="337">
        <f t="shared" si="63"/>
        <v>0</v>
      </c>
      <c r="I165" s="378"/>
      <c r="J165" s="378"/>
      <c r="K165" s="378"/>
      <c r="L165" s="378"/>
      <c r="M165" s="378"/>
      <c r="N165" s="379"/>
      <c r="O165" s="379"/>
      <c r="P165" s="374"/>
      <c r="Q165" s="374"/>
      <c r="R165" s="355">
        <f t="shared" si="64"/>
        <v>0</v>
      </c>
    </row>
    <row r="166" spans="1:18" ht="14.25" customHeight="1" x14ac:dyDescent="0.2">
      <c r="A166" s="339" t="s">
        <v>111</v>
      </c>
      <c r="B166" s="375"/>
      <c r="C166" s="375"/>
      <c r="D166" s="375"/>
      <c r="E166" s="375"/>
      <c r="F166" s="375"/>
      <c r="G166" s="375"/>
      <c r="H166" s="342">
        <f t="shared" si="63"/>
        <v>0</v>
      </c>
      <c r="I166" s="380"/>
      <c r="J166" s="380"/>
      <c r="K166" s="380"/>
      <c r="L166" s="380"/>
      <c r="M166" s="380"/>
      <c r="N166" s="381"/>
      <c r="O166" s="381"/>
      <c r="P166" s="375"/>
      <c r="Q166" s="375"/>
      <c r="R166" s="360">
        <f t="shared" si="64"/>
        <v>0</v>
      </c>
    </row>
    <row r="167" spans="1:18" ht="15.75" customHeight="1" x14ac:dyDescent="0.2">
      <c r="A167" s="346" t="s">
        <v>9</v>
      </c>
      <c r="B167" s="348">
        <f>SUM(B160:B166)</f>
        <v>0</v>
      </c>
      <c r="C167" s="348">
        <f t="shared" ref="C167:G167" si="65">SUM(C160:C166)</f>
        <v>0</v>
      </c>
      <c r="D167" s="348">
        <f t="shared" si="65"/>
        <v>0</v>
      </c>
      <c r="E167" s="348">
        <f t="shared" si="65"/>
        <v>0</v>
      </c>
      <c r="F167" s="348">
        <f t="shared" si="65"/>
        <v>0</v>
      </c>
      <c r="G167" s="348">
        <f t="shared" si="65"/>
        <v>0</v>
      </c>
      <c r="H167" s="328">
        <f>SUM(H160:H166)</f>
        <v>0</v>
      </c>
      <c r="I167" s="348">
        <f t="shared" ref="I167:N167" si="66">SUM(I160:I165)</f>
        <v>0</v>
      </c>
      <c r="J167" s="348">
        <f t="shared" si="66"/>
        <v>0</v>
      </c>
      <c r="K167" s="348">
        <f t="shared" si="66"/>
        <v>0</v>
      </c>
      <c r="L167" s="348">
        <f t="shared" si="66"/>
        <v>0</v>
      </c>
      <c r="M167" s="348">
        <f t="shared" si="66"/>
        <v>0</v>
      </c>
      <c r="N167" s="369">
        <f t="shared" si="66"/>
        <v>0</v>
      </c>
      <c r="O167" s="369"/>
      <c r="P167" s="348">
        <f t="shared" ref="P167:Q167" si="67">SUM(P160:P165)</f>
        <v>0</v>
      </c>
      <c r="Q167" s="348">
        <f t="shared" si="67"/>
        <v>0</v>
      </c>
      <c r="R167" s="349">
        <f>SUM(R160:R166)</f>
        <v>0</v>
      </c>
    </row>
    <row r="168" spans="1:18" x14ac:dyDescent="0.2">
      <c r="A168" s="350"/>
      <c r="B168" s="329"/>
      <c r="C168" s="329"/>
      <c r="D168" s="329"/>
      <c r="E168" s="329"/>
      <c r="F168" s="329"/>
      <c r="G168" s="329"/>
      <c r="H168" s="329"/>
      <c r="I168" s="329"/>
      <c r="J168" s="329"/>
      <c r="K168" s="329"/>
      <c r="L168" s="329"/>
      <c r="M168" s="329"/>
      <c r="N168" s="351"/>
      <c r="O168" s="351"/>
      <c r="P168" s="329"/>
      <c r="Q168" s="329"/>
      <c r="R168" s="352"/>
    </row>
    <row r="169" spans="1:18" ht="27.75" customHeight="1" thickBot="1" x14ac:dyDescent="0.25">
      <c r="A169" s="350"/>
      <c r="B169" s="382" t="s">
        <v>1</v>
      </c>
      <c r="C169" s="382" t="s">
        <v>2</v>
      </c>
      <c r="D169" s="382" t="s">
        <v>3</v>
      </c>
      <c r="E169" s="382" t="s">
        <v>13</v>
      </c>
      <c r="F169" s="382" t="s">
        <v>15</v>
      </c>
      <c r="G169" s="383" t="s">
        <v>11</v>
      </c>
      <c r="H169" s="384" t="s">
        <v>111</v>
      </c>
      <c r="I169" s="329"/>
      <c r="J169" s="383"/>
      <c r="K169" s="383"/>
      <c r="L169" s="383"/>
      <c r="M169" s="383"/>
      <c r="N169" s="493" t="s">
        <v>20</v>
      </c>
      <c r="O169" s="385"/>
      <c r="P169" s="329"/>
      <c r="Q169" s="329"/>
      <c r="R169" s="352"/>
    </row>
    <row r="170" spans="1:18" ht="13.5" thickBot="1" x14ac:dyDescent="0.25">
      <c r="A170" s="386" t="s">
        <v>40</v>
      </c>
      <c r="B170" s="387">
        <f>H120+H130+H140+H150+H160</f>
        <v>53.38</v>
      </c>
      <c r="C170" s="387">
        <f>H121+H131+H141+H151+H161</f>
        <v>16.850000000000001</v>
      </c>
      <c r="D170" s="387">
        <f>H122+H132+H142+H152+H162</f>
        <v>0</v>
      </c>
      <c r="E170" s="387">
        <f>H123+H133+H143+H153+H163</f>
        <v>54.75</v>
      </c>
      <c r="F170" s="387">
        <f>H124+H134+H144+H154+H164</f>
        <v>0</v>
      </c>
      <c r="G170" s="387">
        <f>H125+H135+H155+H165</f>
        <v>3.07</v>
      </c>
      <c r="H170" s="387">
        <f>H126+H136+H146+H156+H166</f>
        <v>0</v>
      </c>
      <c r="I170" s="387">
        <f>H127+H137+H147+H157+H167</f>
        <v>128.05000000000001</v>
      </c>
      <c r="J170" s="388"/>
      <c r="K170" s="388"/>
      <c r="L170" s="388"/>
      <c r="M170" s="388"/>
      <c r="N170" s="389">
        <f>R127+R137+R147+R157+R167</f>
        <v>0</v>
      </c>
      <c r="O170" s="390">
        <f>I170+N170</f>
        <v>128.05000000000001</v>
      </c>
      <c r="P170" s="329"/>
      <c r="Q170" s="329"/>
      <c r="R170" s="352"/>
    </row>
    <row r="171" spans="1:18" ht="13.5" thickTop="1" x14ac:dyDescent="0.2"/>
    <row r="176" spans="1:18" ht="51.75" customHeight="1" x14ac:dyDescent="0.2">
      <c r="A176" s="56"/>
      <c r="B176" s="57"/>
      <c r="C176" s="186"/>
      <c r="D176" s="186"/>
      <c r="E176" s="186"/>
      <c r="F176" s="187" t="s">
        <v>297</v>
      </c>
      <c r="G176" s="186"/>
      <c r="H176" s="186"/>
      <c r="I176" s="186"/>
      <c r="J176" s="57"/>
      <c r="K176" s="57"/>
      <c r="L176" s="57"/>
      <c r="M176" s="57"/>
      <c r="N176" s="68"/>
      <c r="O176" s="68"/>
      <c r="P176" s="57"/>
      <c r="Q176" s="57"/>
      <c r="R176" s="69"/>
    </row>
    <row r="177" spans="1:18" x14ac:dyDescent="0.2">
      <c r="A177" s="201" t="s">
        <v>134</v>
      </c>
      <c r="B177" s="173"/>
      <c r="C177" s="173" t="s">
        <v>212</v>
      </c>
      <c r="D177" s="173" t="s">
        <v>218</v>
      </c>
      <c r="E177" s="173" t="s">
        <v>219</v>
      </c>
      <c r="F177" s="173" t="s">
        <v>220</v>
      </c>
      <c r="G177" s="173" t="s">
        <v>221</v>
      </c>
      <c r="H177" s="324" t="s">
        <v>110</v>
      </c>
      <c r="I177" s="323" t="s">
        <v>108</v>
      </c>
      <c r="J177" s="173"/>
      <c r="K177" s="173" t="s">
        <v>212</v>
      </c>
      <c r="L177" s="173" t="s">
        <v>218</v>
      </c>
      <c r="M177" s="173" t="s">
        <v>219</v>
      </c>
      <c r="N177" s="173" t="s">
        <v>220</v>
      </c>
      <c r="O177" s="173" t="s">
        <v>221</v>
      </c>
      <c r="P177" s="325"/>
      <c r="Q177" s="325"/>
      <c r="R177" s="324" t="s">
        <v>110</v>
      </c>
    </row>
    <row r="178" spans="1:18" x14ac:dyDescent="0.2">
      <c r="A178" s="326" t="s">
        <v>1</v>
      </c>
      <c r="B178" s="327"/>
      <c r="C178" s="327"/>
      <c r="D178" s="327"/>
      <c r="E178" s="327"/>
      <c r="F178" s="327"/>
      <c r="G178" s="327"/>
      <c r="H178" s="328">
        <f t="shared" ref="H178:H184" si="68">SUM(B178:G178)</f>
        <v>0</v>
      </c>
      <c r="I178" s="329"/>
      <c r="J178" s="330"/>
      <c r="K178" s="330"/>
      <c r="L178" s="330"/>
      <c r="M178" s="330"/>
      <c r="N178" s="331"/>
      <c r="O178" s="331"/>
      <c r="P178" s="330"/>
      <c r="Q178" s="330"/>
      <c r="R178" s="328">
        <f>SUM(J178:Q178)</f>
        <v>0</v>
      </c>
    </row>
    <row r="179" spans="1:18" x14ac:dyDescent="0.2">
      <c r="A179" s="326" t="s">
        <v>2</v>
      </c>
      <c r="B179" s="327"/>
      <c r="C179" s="327"/>
      <c r="D179" s="332"/>
      <c r="E179" s="332"/>
      <c r="F179" s="332"/>
      <c r="G179" s="332"/>
      <c r="H179" s="328">
        <f t="shared" si="68"/>
        <v>0</v>
      </c>
      <c r="I179" s="329"/>
      <c r="J179" s="333"/>
      <c r="K179" s="333"/>
      <c r="L179" s="333"/>
      <c r="M179" s="333"/>
      <c r="N179" s="334"/>
      <c r="O179" s="334"/>
      <c r="P179" s="333"/>
      <c r="Q179" s="333"/>
      <c r="R179" s="328">
        <f>SUM(J179:Q179)</f>
        <v>0</v>
      </c>
    </row>
    <row r="180" spans="1:18" x14ac:dyDescent="0.2">
      <c r="A180" s="326" t="s">
        <v>3</v>
      </c>
      <c r="B180" s="327"/>
      <c r="C180" s="327"/>
      <c r="D180" s="332"/>
      <c r="E180" s="332"/>
      <c r="F180" s="332"/>
      <c r="G180" s="332"/>
      <c r="H180" s="328">
        <f t="shared" si="68"/>
        <v>0</v>
      </c>
      <c r="I180" s="329"/>
      <c r="J180" s="333"/>
      <c r="K180" s="333"/>
      <c r="L180" s="333"/>
      <c r="M180" s="333"/>
      <c r="N180" s="334"/>
      <c r="O180" s="334"/>
      <c r="P180" s="333"/>
      <c r="Q180" s="333"/>
      <c r="R180" s="328">
        <f>SUM(J180:Q180)</f>
        <v>0</v>
      </c>
    </row>
    <row r="181" spans="1:18" x14ac:dyDescent="0.2">
      <c r="A181" s="326" t="s">
        <v>13</v>
      </c>
      <c r="B181" s="327"/>
      <c r="C181" s="327"/>
      <c r="D181" s="332"/>
      <c r="E181" s="332"/>
      <c r="F181" s="332"/>
      <c r="G181" s="332"/>
      <c r="H181" s="328">
        <f t="shared" si="68"/>
        <v>0</v>
      </c>
      <c r="I181" s="329"/>
      <c r="J181" s="333"/>
      <c r="K181" s="333"/>
      <c r="L181" s="333"/>
      <c r="M181" s="333"/>
      <c r="N181" s="334"/>
      <c r="O181" s="334"/>
      <c r="P181" s="333"/>
      <c r="Q181" s="333"/>
      <c r="R181" s="328">
        <f t="shared" ref="R181:R183" si="69">SUM(J181:Q181)</f>
        <v>0</v>
      </c>
    </row>
    <row r="182" spans="1:18" x14ac:dyDescent="0.2">
      <c r="A182" s="326" t="s">
        <v>15</v>
      </c>
      <c r="B182" s="327"/>
      <c r="C182" s="327"/>
      <c r="D182" s="332"/>
      <c r="E182" s="332"/>
      <c r="F182" s="332"/>
      <c r="G182" s="332"/>
      <c r="H182" s="328">
        <f t="shared" si="68"/>
        <v>0</v>
      </c>
      <c r="I182" s="329"/>
      <c r="J182" s="333"/>
      <c r="K182" s="333"/>
      <c r="L182" s="333"/>
      <c r="M182" s="333"/>
      <c r="N182" s="334"/>
      <c r="O182" s="334"/>
      <c r="P182" s="333"/>
      <c r="Q182" s="333"/>
      <c r="R182" s="328">
        <f t="shared" si="69"/>
        <v>0</v>
      </c>
    </row>
    <row r="183" spans="1:18" x14ac:dyDescent="0.2">
      <c r="A183" s="335" t="s">
        <v>112</v>
      </c>
      <c r="B183" s="336"/>
      <c r="C183" s="336"/>
      <c r="D183" s="332"/>
      <c r="E183" s="332"/>
      <c r="F183" s="332"/>
      <c r="G183" s="332"/>
      <c r="H183" s="337">
        <f t="shared" si="68"/>
        <v>0</v>
      </c>
      <c r="I183" s="338"/>
      <c r="J183" s="333"/>
      <c r="K183" s="333"/>
      <c r="L183" s="333"/>
      <c r="M183" s="333"/>
      <c r="N183" s="334"/>
      <c r="O183" s="334"/>
      <c r="P183" s="333"/>
      <c r="Q183" s="333"/>
      <c r="R183" s="328">
        <f t="shared" si="69"/>
        <v>0</v>
      </c>
    </row>
    <row r="184" spans="1:18" ht="16.5" customHeight="1" x14ac:dyDescent="0.2">
      <c r="A184" s="339" t="s">
        <v>111</v>
      </c>
      <c r="B184" s="340"/>
      <c r="C184" s="340"/>
      <c r="D184" s="341"/>
      <c r="E184" s="341"/>
      <c r="F184" s="341"/>
      <c r="G184" s="341"/>
      <c r="H184" s="342">
        <f t="shared" si="68"/>
        <v>0</v>
      </c>
      <c r="I184" s="343"/>
      <c r="J184" s="344"/>
      <c r="K184" s="344"/>
      <c r="L184" s="344"/>
      <c r="M184" s="344"/>
      <c r="N184" s="345"/>
      <c r="O184" s="345"/>
      <c r="P184" s="344"/>
      <c r="Q184" s="344"/>
      <c r="R184" s="342">
        <f>SUM(J184:Q184)</f>
        <v>0</v>
      </c>
    </row>
    <row r="185" spans="1:18" x14ac:dyDescent="0.2">
      <c r="A185" s="346" t="s">
        <v>9</v>
      </c>
      <c r="B185" s="347">
        <f>SUM(B178:B184)</f>
        <v>0</v>
      </c>
      <c r="C185" s="347">
        <f t="shared" ref="C185:G185" si="70">SUM(C178:C184)</f>
        <v>0</v>
      </c>
      <c r="D185" s="347">
        <f t="shared" si="70"/>
        <v>0</v>
      </c>
      <c r="E185" s="347">
        <f t="shared" si="70"/>
        <v>0</v>
      </c>
      <c r="F185" s="347">
        <f t="shared" si="70"/>
        <v>0</v>
      </c>
      <c r="G185" s="347">
        <f t="shared" si="70"/>
        <v>0</v>
      </c>
      <c r="H185" s="328">
        <f>SUM(H178:H184)</f>
        <v>0</v>
      </c>
      <c r="I185" s="348"/>
      <c r="J185" s="348">
        <f>SUM(J178:J184)</f>
        <v>0</v>
      </c>
      <c r="K185" s="348">
        <f t="shared" ref="K185:O185" si="71">SUM(K178:K184)</f>
        <v>0</v>
      </c>
      <c r="L185" s="348">
        <f t="shared" si="71"/>
        <v>0</v>
      </c>
      <c r="M185" s="348">
        <f t="shared" si="71"/>
        <v>0</v>
      </c>
      <c r="N185" s="348">
        <f t="shared" si="71"/>
        <v>0</v>
      </c>
      <c r="O185" s="348">
        <f t="shared" si="71"/>
        <v>0</v>
      </c>
      <c r="P185" s="348"/>
      <c r="Q185" s="348"/>
      <c r="R185" s="349">
        <f>SUM(R178:R184)</f>
        <v>0</v>
      </c>
    </row>
    <row r="186" spans="1:18" x14ac:dyDescent="0.2">
      <c r="A186" s="350"/>
      <c r="B186" s="329"/>
      <c r="C186" s="329"/>
      <c r="D186" s="329"/>
      <c r="E186" s="329"/>
      <c r="F186" s="329"/>
      <c r="G186" s="329"/>
      <c r="H186" s="329"/>
      <c r="I186" s="329"/>
      <c r="J186" s="329"/>
      <c r="K186" s="329"/>
      <c r="L186" s="329"/>
      <c r="M186" s="329"/>
      <c r="N186" s="351"/>
      <c r="O186" s="351"/>
      <c r="P186" s="329"/>
      <c r="Q186" s="329"/>
      <c r="R186" s="352"/>
    </row>
    <row r="187" spans="1:18" x14ac:dyDescent="0.2">
      <c r="A187" s="201" t="s">
        <v>134</v>
      </c>
      <c r="B187" s="173" t="s">
        <v>214</v>
      </c>
      <c r="C187" s="173" t="s">
        <v>222</v>
      </c>
      <c r="D187" s="173" t="s">
        <v>223</v>
      </c>
      <c r="E187" s="173" t="s">
        <v>224</v>
      </c>
      <c r="F187" s="173" t="s">
        <v>225</v>
      </c>
      <c r="G187" s="173" t="s">
        <v>226</v>
      </c>
      <c r="H187" s="324" t="s">
        <v>110</v>
      </c>
      <c r="I187" s="323" t="s">
        <v>108</v>
      </c>
      <c r="J187" s="173" t="s">
        <v>214</v>
      </c>
      <c r="K187" s="173" t="s">
        <v>222</v>
      </c>
      <c r="L187" s="173" t="s">
        <v>223</v>
      </c>
      <c r="M187" s="173" t="s">
        <v>224</v>
      </c>
      <c r="N187" s="173" t="s">
        <v>225</v>
      </c>
      <c r="O187" s="173" t="s">
        <v>226</v>
      </c>
      <c r="P187" s="325"/>
      <c r="Q187" s="325"/>
      <c r="R187" s="324" t="s">
        <v>110</v>
      </c>
    </row>
    <row r="188" spans="1:18" x14ac:dyDescent="0.2">
      <c r="A188" s="326" t="s">
        <v>1</v>
      </c>
      <c r="B188" s="353">
        <v>0</v>
      </c>
      <c r="C188" s="353">
        <f>'Cash Daily'!I269</f>
        <v>0</v>
      </c>
      <c r="D188" s="353">
        <v>0</v>
      </c>
      <c r="E188" s="353">
        <f>'Cash Daily'!I271</f>
        <v>0</v>
      </c>
      <c r="F188" s="353">
        <f>'Cash Daily'!I272</f>
        <v>0</v>
      </c>
      <c r="G188" s="353">
        <f>'Cash Daily'!I273</f>
        <v>0</v>
      </c>
      <c r="H188" s="328">
        <f t="shared" ref="H188:H194" si="72">SUM(B188:G188)</f>
        <v>0</v>
      </c>
      <c r="I188" s="353"/>
      <c r="J188" s="353">
        <v>0</v>
      </c>
      <c r="K188" s="353">
        <f>'Cash Daily'!I277</f>
        <v>0</v>
      </c>
      <c r="L188" s="353">
        <f>'Cash Daily'!I278</f>
        <v>0</v>
      </c>
      <c r="M188" s="353">
        <f>'Cash Daily'!I279</f>
        <v>0</v>
      </c>
      <c r="N188" s="354"/>
      <c r="O188" s="354"/>
      <c r="P188" s="353"/>
      <c r="Q188" s="353"/>
      <c r="R188" s="355">
        <f>SUM(J188:Q188)</f>
        <v>0</v>
      </c>
    </row>
    <row r="189" spans="1:18" x14ac:dyDescent="0.2">
      <c r="A189" s="326" t="s">
        <v>2</v>
      </c>
      <c r="B189" s="353">
        <v>0</v>
      </c>
      <c r="C189" s="353">
        <f>'Cash Daily'!I283</f>
        <v>0</v>
      </c>
      <c r="D189" s="353">
        <v>0</v>
      </c>
      <c r="E189" s="353">
        <f>'Cash Daily'!I285</f>
        <v>0</v>
      </c>
      <c r="F189" s="353">
        <f>'Cash Daily'!I286</f>
        <v>0</v>
      </c>
      <c r="G189" s="353">
        <f>'Cash Daily'!I287</f>
        <v>0</v>
      </c>
      <c r="H189" s="328">
        <f t="shared" si="72"/>
        <v>0</v>
      </c>
      <c r="I189" s="353"/>
      <c r="J189" s="353">
        <v>0</v>
      </c>
      <c r="K189" s="353">
        <f>'Cash Daily'!I291</f>
        <v>0</v>
      </c>
      <c r="L189" s="353">
        <f>'Cash Daily'!I292</f>
        <v>0</v>
      </c>
      <c r="M189" s="353">
        <f>'Cash Daily'!I293</f>
        <v>0</v>
      </c>
      <c r="N189" s="354"/>
      <c r="O189" s="354"/>
      <c r="P189" s="356"/>
      <c r="Q189" s="356"/>
      <c r="R189" s="355">
        <f t="shared" ref="R189:R191" si="73">SUM(B189:Q189)</f>
        <v>0</v>
      </c>
    </row>
    <row r="190" spans="1:18" x14ac:dyDescent="0.2">
      <c r="A190" s="326" t="s">
        <v>3</v>
      </c>
      <c r="B190" s="353">
        <v>0</v>
      </c>
      <c r="C190" s="353">
        <f>'Cash Daily'!I297</f>
        <v>0</v>
      </c>
      <c r="D190" s="353">
        <f>'Cash Daily'!I298</f>
        <v>0</v>
      </c>
      <c r="E190" s="353">
        <f>'Cash Daily'!I299</f>
        <v>0</v>
      </c>
      <c r="F190" s="353">
        <f>'Cash Daily'!I300</f>
        <v>0</v>
      </c>
      <c r="G190" s="353">
        <f>'Cash Daily'!I301</f>
        <v>0</v>
      </c>
      <c r="H190" s="328">
        <f t="shared" si="72"/>
        <v>0</v>
      </c>
      <c r="I190" s="353"/>
      <c r="J190" s="353">
        <v>0</v>
      </c>
      <c r="K190" s="353">
        <f>'Cash Daily'!I305</f>
        <v>0</v>
      </c>
      <c r="L190" s="353">
        <f>'Cash Daily'!I306</f>
        <v>0</v>
      </c>
      <c r="M190" s="353">
        <f>'Cash Daily'!I307</f>
        <v>0</v>
      </c>
      <c r="N190" s="357"/>
      <c r="O190" s="357"/>
      <c r="P190" s="356"/>
      <c r="Q190" s="356"/>
      <c r="R190" s="355">
        <f t="shared" si="73"/>
        <v>0</v>
      </c>
    </row>
    <row r="191" spans="1:18" x14ac:dyDescent="0.2">
      <c r="A191" s="326" t="s">
        <v>13</v>
      </c>
      <c r="B191" s="353">
        <f>'Cash Daily'!I310</f>
        <v>0</v>
      </c>
      <c r="C191" s="353">
        <f>'Cash Daily'!I311</f>
        <v>0</v>
      </c>
      <c r="D191" s="353">
        <v>0</v>
      </c>
      <c r="E191" s="353">
        <f>'Cash Daily'!I313</f>
        <v>0</v>
      </c>
      <c r="F191" s="353">
        <f>'Cash Daily'!I314</f>
        <v>0</v>
      </c>
      <c r="G191" s="353">
        <f>'Cash Daily'!I315</f>
        <v>0</v>
      </c>
      <c r="H191" s="328">
        <f t="shared" si="72"/>
        <v>0</v>
      </c>
      <c r="I191" s="353"/>
      <c r="J191" s="353">
        <f>'Cash Daily'!I318</f>
        <v>0</v>
      </c>
      <c r="K191" s="353">
        <f>'Cash Daily'!I319</f>
        <v>0</v>
      </c>
      <c r="L191" s="353">
        <f>'Cash Daily'!I320</f>
        <v>0</v>
      </c>
      <c r="M191" s="353">
        <f>'Cash Daily'!I321</f>
        <v>0</v>
      </c>
      <c r="N191" s="354"/>
      <c r="O191" s="354"/>
      <c r="P191" s="353"/>
      <c r="Q191" s="353"/>
      <c r="R191" s="355">
        <f t="shared" si="73"/>
        <v>0</v>
      </c>
    </row>
    <row r="192" spans="1:18" x14ac:dyDescent="0.2">
      <c r="A192" s="326" t="s">
        <v>15</v>
      </c>
      <c r="B192" s="353">
        <f>'Cash Daily'!I324</f>
        <v>0</v>
      </c>
      <c r="C192" s="353">
        <f>'Cash Daily'!I325</f>
        <v>0</v>
      </c>
      <c r="D192" s="353">
        <f>'Cash Daily'!I326</f>
        <v>0</v>
      </c>
      <c r="E192" s="353">
        <f>'Cash Daily'!I327</f>
        <v>0</v>
      </c>
      <c r="F192" s="353">
        <f>'Cash Daily'!I328</f>
        <v>0</v>
      </c>
      <c r="G192" s="353">
        <f>'Cash Daily'!I329</f>
        <v>0</v>
      </c>
      <c r="H192" s="328">
        <f t="shared" si="72"/>
        <v>0</v>
      </c>
      <c r="I192" s="353"/>
      <c r="J192" s="353">
        <f>'Cash Daily'!I332</f>
        <v>0</v>
      </c>
      <c r="K192" s="353">
        <f>'Cash Daily'!I333</f>
        <v>0</v>
      </c>
      <c r="L192" s="353">
        <f>'Cash Daily'!I334</f>
        <v>0</v>
      </c>
      <c r="M192" s="353">
        <f>'Cash Daily'!I335</f>
        <v>0</v>
      </c>
      <c r="N192" s="354"/>
      <c r="O192" s="354"/>
      <c r="P192" s="353"/>
      <c r="Q192" s="353"/>
      <c r="R192" s="355">
        <f>SUM(B192:Q192)</f>
        <v>0</v>
      </c>
    </row>
    <row r="193" spans="1:18" x14ac:dyDescent="0.2">
      <c r="A193" s="335" t="s">
        <v>112</v>
      </c>
      <c r="B193" s="332">
        <f>'Cash Daily'!I338</f>
        <v>0</v>
      </c>
      <c r="C193" s="332">
        <f>'Cash Daily'!I339</f>
        <v>0</v>
      </c>
      <c r="D193" s="332">
        <f>'Cash Daily'!I340</f>
        <v>0</v>
      </c>
      <c r="E193" s="332">
        <f>'Cash Daily'!I341</f>
        <v>0</v>
      </c>
      <c r="F193" s="332">
        <f>'Cash Daily'!I342</f>
        <v>0</v>
      </c>
      <c r="G193" s="332">
        <f>'Cash Daily'!I343</f>
        <v>0</v>
      </c>
      <c r="H193" s="328">
        <f t="shared" si="72"/>
        <v>0</v>
      </c>
      <c r="I193" s="332"/>
      <c r="J193" s="332">
        <f>'Cash Daily'!I346</f>
        <v>0</v>
      </c>
      <c r="K193" s="332">
        <f>'Cash Daily'!I347</f>
        <v>0</v>
      </c>
      <c r="L193" s="332">
        <f>'Cash Daily'!I348</f>
        <v>0</v>
      </c>
      <c r="M193" s="332">
        <f>'Cash Daily'!I349</f>
        <v>0</v>
      </c>
      <c r="N193" s="358">
        <f>'Cash Daily'!I350</f>
        <v>0</v>
      </c>
      <c r="O193" s="358"/>
      <c r="P193" s="332"/>
      <c r="Q193" s="332"/>
      <c r="R193" s="355">
        <f t="shared" ref="R193" si="74">SUM(B193:Q193)</f>
        <v>0</v>
      </c>
    </row>
    <row r="194" spans="1:18" ht="22.5" x14ac:dyDescent="0.2">
      <c r="A194" s="339" t="s">
        <v>111</v>
      </c>
      <c r="B194" s="341"/>
      <c r="C194" s="341"/>
      <c r="D194" s="341"/>
      <c r="E194" s="341"/>
      <c r="F194" s="341"/>
      <c r="G194" s="341"/>
      <c r="H194" s="342">
        <f t="shared" si="72"/>
        <v>0</v>
      </c>
      <c r="I194" s="341"/>
      <c r="J194" s="341"/>
      <c r="K194" s="341"/>
      <c r="L194" s="341"/>
      <c r="M194" s="341"/>
      <c r="N194" s="359"/>
      <c r="O194" s="359"/>
      <c r="P194" s="341"/>
      <c r="Q194" s="341"/>
      <c r="R194" s="360"/>
    </row>
    <row r="195" spans="1:18" x14ac:dyDescent="0.2">
      <c r="A195" s="346" t="s">
        <v>9</v>
      </c>
      <c r="B195" s="348">
        <f>SUM(B188:B194)</f>
        <v>0</v>
      </c>
      <c r="C195" s="348">
        <f t="shared" ref="C195:G195" si="75">SUM(C188:C194)</f>
        <v>0</v>
      </c>
      <c r="D195" s="348">
        <f t="shared" si="75"/>
        <v>0</v>
      </c>
      <c r="E195" s="348">
        <f t="shared" si="75"/>
        <v>0</v>
      </c>
      <c r="F195" s="348">
        <f t="shared" si="75"/>
        <v>0</v>
      </c>
      <c r="G195" s="348">
        <f t="shared" si="75"/>
        <v>0</v>
      </c>
      <c r="H195" s="328">
        <f>SUM(H188:H194)</f>
        <v>0</v>
      </c>
      <c r="I195" s="348"/>
      <c r="J195" s="348">
        <f>SUM(J188:J194)</f>
        <v>0</v>
      </c>
      <c r="K195" s="348">
        <f t="shared" ref="K195:O195" si="76">SUM(K188:K194)</f>
        <v>0</v>
      </c>
      <c r="L195" s="348">
        <f t="shared" si="76"/>
        <v>0</v>
      </c>
      <c r="M195" s="348">
        <f t="shared" si="76"/>
        <v>0</v>
      </c>
      <c r="N195" s="348">
        <f t="shared" si="76"/>
        <v>0</v>
      </c>
      <c r="O195" s="348">
        <f t="shared" si="76"/>
        <v>0</v>
      </c>
      <c r="P195" s="348">
        <f t="shared" ref="P195:Q195" si="77">SUM(P188:P193)</f>
        <v>0</v>
      </c>
      <c r="Q195" s="348">
        <f t="shared" si="77"/>
        <v>0</v>
      </c>
      <c r="R195" s="346">
        <f>SUM(R188:R194)</f>
        <v>0</v>
      </c>
    </row>
    <row r="196" spans="1:18" x14ac:dyDescent="0.2">
      <c r="A196" s="350"/>
      <c r="B196" s="329"/>
      <c r="C196" s="329"/>
      <c r="D196" s="329"/>
      <c r="E196" s="329"/>
      <c r="F196" s="329"/>
      <c r="G196" s="329"/>
      <c r="H196" s="329"/>
      <c r="I196" s="329"/>
      <c r="J196" s="329"/>
      <c r="K196" s="329"/>
      <c r="L196" s="329"/>
      <c r="M196" s="329"/>
      <c r="N196" s="351"/>
      <c r="O196" s="351"/>
      <c r="P196" s="329"/>
      <c r="Q196" s="329"/>
      <c r="R196" s="352"/>
    </row>
    <row r="197" spans="1:18" x14ac:dyDescent="0.2">
      <c r="A197" s="201" t="s">
        <v>134</v>
      </c>
      <c r="B197" s="173" t="s">
        <v>215</v>
      </c>
      <c r="C197" s="173" t="s">
        <v>227</v>
      </c>
      <c r="D197" s="173" t="s">
        <v>228</v>
      </c>
      <c r="E197" s="173" t="s">
        <v>229</v>
      </c>
      <c r="F197" s="173" t="s">
        <v>230</v>
      </c>
      <c r="G197" s="173" t="s">
        <v>231</v>
      </c>
      <c r="H197" s="324" t="s">
        <v>110</v>
      </c>
      <c r="I197" s="323" t="s">
        <v>108</v>
      </c>
      <c r="J197" s="173" t="s">
        <v>215</v>
      </c>
      <c r="K197" s="173" t="s">
        <v>227</v>
      </c>
      <c r="L197" s="173" t="s">
        <v>228</v>
      </c>
      <c r="M197" s="173" t="s">
        <v>229</v>
      </c>
      <c r="N197" s="173" t="s">
        <v>230</v>
      </c>
      <c r="O197" s="173" t="s">
        <v>231</v>
      </c>
      <c r="P197" s="325"/>
      <c r="Q197" s="325"/>
      <c r="R197" s="324" t="s">
        <v>110</v>
      </c>
    </row>
    <row r="198" spans="1:18" x14ac:dyDescent="0.2">
      <c r="A198" s="326" t="s">
        <v>1</v>
      </c>
      <c r="B198" s="353"/>
      <c r="C198" s="361"/>
      <c r="D198" s="361"/>
      <c r="E198" s="361"/>
      <c r="F198" s="361"/>
      <c r="G198" s="361"/>
      <c r="H198" s="328">
        <f t="shared" ref="H198:H204" si="78">SUM(B198:G198)</f>
        <v>0</v>
      </c>
      <c r="I198" s="330"/>
      <c r="J198" s="361"/>
      <c r="K198" s="361"/>
      <c r="L198" s="361"/>
      <c r="M198" s="361"/>
      <c r="N198" s="361"/>
      <c r="O198" s="361">
        <v>0</v>
      </c>
      <c r="P198" s="361"/>
      <c r="Q198" s="362"/>
      <c r="R198" s="355">
        <f t="shared" ref="R198:R204" si="79">SUM(J198:Q198)</f>
        <v>0</v>
      </c>
    </row>
    <row r="199" spans="1:18" x14ac:dyDescent="0.2">
      <c r="A199" s="326" t="s">
        <v>2</v>
      </c>
      <c r="B199" s="353"/>
      <c r="C199" s="361"/>
      <c r="D199" s="361"/>
      <c r="E199" s="361"/>
      <c r="F199" s="361"/>
      <c r="G199" s="361"/>
      <c r="H199" s="328">
        <f t="shared" si="78"/>
        <v>0</v>
      </c>
      <c r="I199" s="330"/>
      <c r="J199" s="361"/>
      <c r="K199" s="361"/>
      <c r="L199" s="361"/>
      <c r="M199" s="361"/>
      <c r="N199" s="361"/>
      <c r="O199" s="361">
        <v>0</v>
      </c>
      <c r="P199" s="363"/>
      <c r="Q199" s="362"/>
      <c r="R199" s="355">
        <f t="shared" si="79"/>
        <v>0</v>
      </c>
    </row>
    <row r="200" spans="1:18" x14ac:dyDescent="0.2">
      <c r="A200" s="326" t="s">
        <v>3</v>
      </c>
      <c r="B200" s="353"/>
      <c r="C200" s="361"/>
      <c r="D200" s="361"/>
      <c r="E200" s="361"/>
      <c r="F200" s="361"/>
      <c r="G200" s="361"/>
      <c r="H200" s="328">
        <f t="shared" si="78"/>
        <v>0</v>
      </c>
      <c r="I200" s="330"/>
      <c r="J200" s="361"/>
      <c r="K200" s="361"/>
      <c r="L200" s="361"/>
      <c r="M200" s="361"/>
      <c r="N200" s="363"/>
      <c r="O200" s="363">
        <v>0</v>
      </c>
      <c r="P200" s="363"/>
      <c r="Q200" s="362"/>
      <c r="R200" s="355">
        <f t="shared" si="79"/>
        <v>0</v>
      </c>
    </row>
    <row r="201" spans="1:18" x14ac:dyDescent="0.2">
      <c r="A201" s="326" t="s">
        <v>13</v>
      </c>
      <c r="B201" s="353"/>
      <c r="C201" s="361"/>
      <c r="D201" s="361"/>
      <c r="E201" s="361"/>
      <c r="F201" s="361"/>
      <c r="G201" s="361"/>
      <c r="H201" s="328">
        <f t="shared" si="78"/>
        <v>0</v>
      </c>
      <c r="I201" s="330"/>
      <c r="J201" s="361"/>
      <c r="K201" s="361"/>
      <c r="L201" s="361"/>
      <c r="M201" s="361"/>
      <c r="N201" s="361"/>
      <c r="O201" s="361">
        <v>0</v>
      </c>
      <c r="P201" s="361"/>
      <c r="Q201" s="364"/>
      <c r="R201" s="355">
        <f t="shared" si="79"/>
        <v>0</v>
      </c>
    </row>
    <row r="202" spans="1:18" x14ac:dyDescent="0.2">
      <c r="A202" s="326" t="s">
        <v>15</v>
      </c>
      <c r="B202" s="353"/>
      <c r="C202" s="361"/>
      <c r="D202" s="361"/>
      <c r="E202" s="361"/>
      <c r="F202" s="361"/>
      <c r="G202" s="361"/>
      <c r="H202" s="328">
        <f t="shared" si="78"/>
        <v>0</v>
      </c>
      <c r="I202" s="330"/>
      <c r="J202" s="361"/>
      <c r="K202" s="361"/>
      <c r="L202" s="361"/>
      <c r="M202" s="361"/>
      <c r="N202" s="361"/>
      <c r="O202" s="361">
        <v>0</v>
      </c>
      <c r="P202" s="361"/>
      <c r="Q202" s="364"/>
      <c r="R202" s="355">
        <f t="shared" si="79"/>
        <v>0</v>
      </c>
    </row>
    <row r="203" spans="1:18" x14ac:dyDescent="0.2">
      <c r="A203" s="335" t="s">
        <v>112</v>
      </c>
      <c r="B203" s="332"/>
      <c r="C203" s="365"/>
      <c r="D203" s="365"/>
      <c r="E203" s="365"/>
      <c r="F203" s="365"/>
      <c r="G203" s="365"/>
      <c r="H203" s="337">
        <f t="shared" si="78"/>
        <v>0</v>
      </c>
      <c r="I203" s="333"/>
      <c r="J203" s="365"/>
      <c r="K203" s="365"/>
      <c r="L203" s="365"/>
      <c r="M203" s="365"/>
      <c r="N203" s="365"/>
      <c r="O203" s="365"/>
      <c r="P203" s="365"/>
      <c r="Q203" s="366"/>
      <c r="R203" s="355">
        <f t="shared" si="79"/>
        <v>0</v>
      </c>
    </row>
    <row r="204" spans="1:18" ht="22.5" x14ac:dyDescent="0.2">
      <c r="A204" s="339" t="s">
        <v>111</v>
      </c>
      <c r="B204" s="341"/>
      <c r="C204" s="367"/>
      <c r="D204" s="367"/>
      <c r="E204" s="367"/>
      <c r="F204" s="367"/>
      <c r="G204" s="367"/>
      <c r="H204" s="342">
        <f t="shared" si="78"/>
        <v>0</v>
      </c>
      <c r="I204" s="344"/>
      <c r="J204" s="367"/>
      <c r="K204" s="367"/>
      <c r="L204" s="367"/>
      <c r="M204" s="367"/>
      <c r="N204" s="367"/>
      <c r="O204" s="367"/>
      <c r="P204" s="367"/>
      <c r="Q204" s="368"/>
      <c r="R204" s="360">
        <f t="shared" si="79"/>
        <v>0</v>
      </c>
    </row>
    <row r="205" spans="1:18" x14ac:dyDescent="0.2">
      <c r="A205" s="346" t="s">
        <v>9</v>
      </c>
      <c r="B205" s="369">
        <f t="shared" ref="B205:H205" si="80">SUM(B198:B204)</f>
        <v>0</v>
      </c>
      <c r="C205" s="369">
        <f t="shared" si="80"/>
        <v>0</v>
      </c>
      <c r="D205" s="369">
        <f t="shared" si="80"/>
        <v>0</v>
      </c>
      <c r="E205" s="369">
        <f t="shared" si="80"/>
        <v>0</v>
      </c>
      <c r="F205" s="369">
        <f t="shared" si="80"/>
        <v>0</v>
      </c>
      <c r="G205" s="369">
        <f t="shared" si="80"/>
        <v>0</v>
      </c>
      <c r="H205" s="328">
        <f t="shared" si="80"/>
        <v>0</v>
      </c>
      <c r="I205" s="348"/>
      <c r="J205" s="369">
        <f t="shared" ref="J205:O205" si="81">SUM(J198:J204)</f>
        <v>0</v>
      </c>
      <c r="K205" s="369">
        <f t="shared" si="81"/>
        <v>0</v>
      </c>
      <c r="L205" s="369">
        <f t="shared" si="81"/>
        <v>0</v>
      </c>
      <c r="M205" s="369">
        <f t="shared" si="81"/>
        <v>0</v>
      </c>
      <c r="N205" s="369">
        <f t="shared" si="81"/>
        <v>0</v>
      </c>
      <c r="O205" s="369">
        <f t="shared" si="81"/>
        <v>0</v>
      </c>
      <c r="P205" s="369">
        <f t="shared" ref="P205:R205" si="82">SUM(P198:P203)</f>
        <v>0</v>
      </c>
      <c r="Q205" s="369">
        <f t="shared" si="82"/>
        <v>0</v>
      </c>
      <c r="R205" s="349">
        <f t="shared" si="82"/>
        <v>0</v>
      </c>
    </row>
    <row r="206" spans="1:18" x14ac:dyDescent="0.2">
      <c r="A206" s="350"/>
      <c r="B206" s="329"/>
      <c r="C206" s="329"/>
      <c r="D206" s="329"/>
      <c r="E206" s="329"/>
      <c r="F206" s="329"/>
      <c r="G206" s="329"/>
      <c r="H206" s="329"/>
      <c r="I206" s="329"/>
      <c r="J206" s="329"/>
      <c r="K206" s="329"/>
      <c r="L206" s="329"/>
      <c r="M206" s="329"/>
      <c r="N206" s="351"/>
      <c r="O206" s="351"/>
      <c r="P206" s="329"/>
      <c r="Q206" s="329"/>
      <c r="R206" s="352"/>
    </row>
    <row r="207" spans="1:18" x14ac:dyDescent="0.2">
      <c r="A207" s="201" t="s">
        <v>134</v>
      </c>
      <c r="B207" s="173" t="s">
        <v>216</v>
      </c>
      <c r="C207" s="173" t="s">
        <v>232</v>
      </c>
      <c r="D207" s="173" t="s">
        <v>233</v>
      </c>
      <c r="E207" s="173" t="s">
        <v>234</v>
      </c>
      <c r="F207" s="173" t="s">
        <v>235</v>
      </c>
      <c r="G207" s="173" t="s">
        <v>236</v>
      </c>
      <c r="H207" s="324" t="s">
        <v>110</v>
      </c>
      <c r="I207" s="323" t="s">
        <v>108</v>
      </c>
      <c r="J207" s="173" t="s">
        <v>216</v>
      </c>
      <c r="K207" s="173" t="s">
        <v>232</v>
      </c>
      <c r="L207" s="173" t="s">
        <v>233</v>
      </c>
      <c r="M207" s="173" t="s">
        <v>234</v>
      </c>
      <c r="N207" s="173" t="s">
        <v>235</v>
      </c>
      <c r="O207" s="173" t="s">
        <v>236</v>
      </c>
      <c r="P207" s="325"/>
      <c r="Q207" s="325"/>
      <c r="R207" s="324" t="s">
        <v>110</v>
      </c>
    </row>
    <row r="208" spans="1:18" x14ac:dyDescent="0.2">
      <c r="A208" s="326" t="s">
        <v>1</v>
      </c>
      <c r="B208" s="353"/>
      <c r="C208" s="353"/>
      <c r="D208" s="353"/>
      <c r="E208" s="353"/>
      <c r="F208" s="353"/>
      <c r="G208" s="353"/>
      <c r="H208" s="328">
        <f t="shared" ref="H208:H214" si="83">SUM(B208:G208)</f>
        <v>0</v>
      </c>
      <c r="I208" s="330"/>
      <c r="J208" s="353"/>
      <c r="K208" s="353"/>
      <c r="L208" s="353"/>
      <c r="M208" s="353"/>
      <c r="N208" s="362"/>
      <c r="O208" s="370"/>
      <c r="P208" s="371"/>
      <c r="Q208" s="371"/>
      <c r="R208" s="355">
        <f>SUM(B208:Q208)</f>
        <v>0</v>
      </c>
    </row>
    <row r="209" spans="1:18" x14ac:dyDescent="0.2">
      <c r="A209" s="326" t="s">
        <v>2</v>
      </c>
      <c r="B209" s="353"/>
      <c r="C209" s="353"/>
      <c r="D209" s="353"/>
      <c r="E209" s="353"/>
      <c r="F209" s="353"/>
      <c r="G209" s="353"/>
      <c r="H209" s="328">
        <f t="shared" si="83"/>
        <v>0</v>
      </c>
      <c r="I209" s="330"/>
      <c r="J209" s="353"/>
      <c r="K209" s="353"/>
      <c r="L209" s="353"/>
      <c r="M209" s="353"/>
      <c r="N209" s="362"/>
      <c r="O209" s="370"/>
      <c r="P209" s="371"/>
      <c r="Q209" s="371"/>
      <c r="R209" s="355">
        <f t="shared" ref="R209:R214" si="84">SUM(B209:Q209)</f>
        <v>0</v>
      </c>
    </row>
    <row r="210" spans="1:18" x14ac:dyDescent="0.2">
      <c r="A210" s="326" t="s">
        <v>3</v>
      </c>
      <c r="B210" s="353"/>
      <c r="C210" s="353"/>
      <c r="D210" s="353"/>
      <c r="E210" s="353"/>
      <c r="F210" s="353"/>
      <c r="G210" s="353"/>
      <c r="H210" s="328">
        <f t="shared" si="83"/>
        <v>0</v>
      </c>
      <c r="I210" s="330"/>
      <c r="J210" s="353"/>
      <c r="K210" s="353"/>
      <c r="L210" s="353"/>
      <c r="M210" s="353"/>
      <c r="N210" s="362"/>
      <c r="O210" s="370"/>
      <c r="P210" s="371"/>
      <c r="Q210" s="371"/>
      <c r="R210" s="355">
        <f t="shared" si="84"/>
        <v>0</v>
      </c>
    </row>
    <row r="211" spans="1:18" x14ac:dyDescent="0.2">
      <c r="A211" s="326" t="s">
        <v>13</v>
      </c>
      <c r="B211" s="353"/>
      <c r="C211" s="353"/>
      <c r="D211" s="353"/>
      <c r="E211" s="353"/>
      <c r="F211" s="353"/>
      <c r="G211" s="353"/>
      <c r="H211" s="328">
        <f t="shared" si="83"/>
        <v>0</v>
      </c>
      <c r="I211" s="330"/>
      <c r="J211" s="353"/>
      <c r="K211" s="353"/>
      <c r="L211" s="353"/>
      <c r="M211" s="353"/>
      <c r="N211" s="364"/>
      <c r="O211" s="372"/>
      <c r="P211" s="373"/>
      <c r="Q211" s="373"/>
      <c r="R211" s="355">
        <f t="shared" si="84"/>
        <v>0</v>
      </c>
    </row>
    <row r="212" spans="1:18" x14ac:dyDescent="0.2">
      <c r="A212" s="326" t="s">
        <v>15</v>
      </c>
      <c r="B212" s="353"/>
      <c r="C212" s="353"/>
      <c r="D212" s="353"/>
      <c r="E212" s="353"/>
      <c r="F212" s="353"/>
      <c r="G212" s="353"/>
      <c r="H212" s="328">
        <f t="shared" si="83"/>
        <v>0</v>
      </c>
      <c r="I212" s="330"/>
      <c r="J212" s="353"/>
      <c r="K212" s="353"/>
      <c r="L212" s="353"/>
      <c r="M212" s="353"/>
      <c r="N212" s="364"/>
      <c r="O212" s="372"/>
      <c r="P212" s="373"/>
      <c r="Q212" s="373"/>
      <c r="R212" s="355">
        <f t="shared" si="84"/>
        <v>0</v>
      </c>
    </row>
    <row r="213" spans="1:18" x14ac:dyDescent="0.2">
      <c r="A213" s="335" t="s">
        <v>112</v>
      </c>
      <c r="B213" s="332"/>
      <c r="C213" s="332"/>
      <c r="D213" s="332"/>
      <c r="E213" s="332"/>
      <c r="F213" s="332"/>
      <c r="G213" s="332"/>
      <c r="H213" s="337">
        <f t="shared" si="83"/>
        <v>0</v>
      </c>
      <c r="I213" s="333"/>
      <c r="J213" s="332"/>
      <c r="K213" s="332"/>
      <c r="L213" s="332"/>
      <c r="M213" s="332"/>
      <c r="N213" s="365"/>
      <c r="O213" s="358"/>
      <c r="P213" s="374"/>
      <c r="Q213" s="374"/>
      <c r="R213" s="355">
        <f t="shared" si="84"/>
        <v>0</v>
      </c>
    </row>
    <row r="214" spans="1:18" ht="22.5" x14ac:dyDescent="0.2">
      <c r="A214" s="339" t="s">
        <v>111</v>
      </c>
      <c r="B214" s="341"/>
      <c r="C214" s="341"/>
      <c r="D214" s="341"/>
      <c r="E214" s="341"/>
      <c r="F214" s="341"/>
      <c r="G214" s="341"/>
      <c r="H214" s="342">
        <f t="shared" si="83"/>
        <v>0</v>
      </c>
      <c r="I214" s="344"/>
      <c r="J214" s="341"/>
      <c r="K214" s="341"/>
      <c r="L214" s="341"/>
      <c r="M214" s="341"/>
      <c r="N214" s="367"/>
      <c r="O214" s="359"/>
      <c r="P214" s="375"/>
      <c r="Q214" s="375"/>
      <c r="R214" s="360">
        <f t="shared" si="84"/>
        <v>0</v>
      </c>
    </row>
    <row r="215" spans="1:18" x14ac:dyDescent="0.2">
      <c r="A215" s="346" t="s">
        <v>9</v>
      </c>
      <c r="B215" s="348">
        <f>SUM(B208:B214)</f>
        <v>0</v>
      </c>
      <c r="C215" s="348">
        <f t="shared" ref="C215:G215" si="85">SUM(C208:C214)</f>
        <v>0</v>
      </c>
      <c r="D215" s="348">
        <f t="shared" si="85"/>
        <v>0</v>
      </c>
      <c r="E215" s="348">
        <f t="shared" si="85"/>
        <v>0</v>
      </c>
      <c r="F215" s="348">
        <f t="shared" si="85"/>
        <v>0</v>
      </c>
      <c r="G215" s="348">
        <f t="shared" si="85"/>
        <v>0</v>
      </c>
      <c r="H215" s="328">
        <f>SUM(H208:H214)</f>
        <v>0</v>
      </c>
      <c r="I215" s="348"/>
      <c r="J215" s="348">
        <f>SUM(J208:J214)</f>
        <v>0</v>
      </c>
      <c r="K215" s="348">
        <f t="shared" ref="K215:O215" si="86">SUM(K208:K214)</f>
        <v>0</v>
      </c>
      <c r="L215" s="348">
        <f t="shared" si="86"/>
        <v>0</v>
      </c>
      <c r="M215" s="348">
        <f t="shared" si="86"/>
        <v>0</v>
      </c>
      <c r="N215" s="348">
        <f t="shared" si="86"/>
        <v>0</v>
      </c>
      <c r="O215" s="348">
        <f t="shared" si="86"/>
        <v>0</v>
      </c>
      <c r="P215" s="348">
        <f t="shared" ref="P215:Q215" si="87">SUM(P208:P213)</f>
        <v>0</v>
      </c>
      <c r="Q215" s="348">
        <f t="shared" si="87"/>
        <v>0</v>
      </c>
      <c r="R215" s="349">
        <f>SUM(R208:R214)</f>
        <v>0</v>
      </c>
    </row>
    <row r="216" spans="1:18" x14ac:dyDescent="0.2">
      <c r="A216" s="350"/>
      <c r="B216" s="329"/>
      <c r="C216" s="329"/>
      <c r="D216" s="329"/>
      <c r="E216" s="329"/>
      <c r="F216" s="329"/>
      <c r="G216" s="329"/>
      <c r="H216" s="329"/>
      <c r="I216" s="329"/>
      <c r="J216" s="329"/>
      <c r="K216" s="329"/>
      <c r="L216" s="329"/>
      <c r="M216" s="329"/>
      <c r="N216" s="351"/>
      <c r="O216" s="351"/>
      <c r="P216" s="329"/>
      <c r="Q216" s="329"/>
      <c r="R216" s="352"/>
    </row>
    <row r="217" spans="1:18" x14ac:dyDescent="0.2">
      <c r="A217" s="201" t="s">
        <v>134</v>
      </c>
      <c r="B217" s="173" t="s">
        <v>217</v>
      </c>
      <c r="C217" s="173" t="s">
        <v>238</v>
      </c>
      <c r="D217" s="173" t="s">
        <v>239</v>
      </c>
      <c r="E217" s="173" t="s">
        <v>240</v>
      </c>
      <c r="F217" s="214"/>
      <c r="G217" s="214"/>
      <c r="H217" s="324" t="s">
        <v>110</v>
      </c>
      <c r="I217" s="323" t="s">
        <v>108</v>
      </c>
      <c r="J217" s="173" t="s">
        <v>217</v>
      </c>
      <c r="K217" s="173" t="s">
        <v>238</v>
      </c>
      <c r="L217" s="173" t="s">
        <v>239</v>
      </c>
      <c r="M217" s="173" t="s">
        <v>240</v>
      </c>
      <c r="N217" s="214"/>
      <c r="O217" s="214"/>
      <c r="P217" s="325"/>
      <c r="Q217" s="325"/>
      <c r="R217" s="324" t="s">
        <v>110</v>
      </c>
    </row>
    <row r="218" spans="1:18" x14ac:dyDescent="0.2">
      <c r="A218" s="326" t="s">
        <v>1</v>
      </c>
      <c r="B218" s="373"/>
      <c r="C218" s="373"/>
      <c r="D218" s="373"/>
      <c r="E218" s="373"/>
      <c r="F218" s="373"/>
      <c r="G218" s="373"/>
      <c r="H218" s="328">
        <f t="shared" ref="H218:H224" si="88">SUM(B218:G218)</f>
        <v>0</v>
      </c>
      <c r="I218" s="330"/>
      <c r="J218" s="371"/>
      <c r="K218" s="371"/>
      <c r="L218" s="371"/>
      <c r="M218" s="371"/>
      <c r="N218" s="370"/>
      <c r="O218" s="370"/>
      <c r="P218" s="371"/>
      <c r="Q218" s="371"/>
      <c r="R218" s="355">
        <f>SUM(J218:Q218)</f>
        <v>0</v>
      </c>
    </row>
    <row r="219" spans="1:18" x14ac:dyDescent="0.2">
      <c r="A219" s="326" t="s">
        <v>2</v>
      </c>
      <c r="B219" s="373"/>
      <c r="C219" s="373"/>
      <c r="D219" s="373"/>
      <c r="E219" s="373"/>
      <c r="F219" s="373"/>
      <c r="G219" s="373"/>
      <c r="H219" s="328">
        <f t="shared" si="88"/>
        <v>0</v>
      </c>
      <c r="I219" s="330"/>
      <c r="J219" s="371"/>
      <c r="K219" s="371"/>
      <c r="L219" s="371"/>
      <c r="M219" s="371"/>
      <c r="N219" s="370"/>
      <c r="O219" s="370"/>
      <c r="P219" s="371"/>
      <c r="Q219" s="371"/>
      <c r="R219" s="355">
        <f t="shared" ref="R219:R224" si="89">SUM(J219:Q219)</f>
        <v>0</v>
      </c>
    </row>
    <row r="220" spans="1:18" x14ac:dyDescent="0.2">
      <c r="A220" s="326" t="s">
        <v>3</v>
      </c>
      <c r="B220" s="373"/>
      <c r="C220" s="373"/>
      <c r="D220" s="373"/>
      <c r="E220" s="373"/>
      <c r="F220" s="373"/>
      <c r="G220" s="373"/>
      <c r="H220" s="328">
        <f t="shared" si="88"/>
        <v>0</v>
      </c>
      <c r="I220" s="330"/>
      <c r="J220" s="371"/>
      <c r="K220" s="371"/>
      <c r="L220" s="371"/>
      <c r="M220" s="371"/>
      <c r="N220" s="370"/>
      <c r="O220" s="370"/>
      <c r="P220" s="371"/>
      <c r="Q220" s="371"/>
      <c r="R220" s="355">
        <f t="shared" si="89"/>
        <v>0</v>
      </c>
    </row>
    <row r="221" spans="1:18" x14ac:dyDescent="0.2">
      <c r="A221" s="326" t="s">
        <v>13</v>
      </c>
      <c r="B221" s="373"/>
      <c r="C221" s="373"/>
      <c r="D221" s="373"/>
      <c r="E221" s="373"/>
      <c r="F221" s="373"/>
      <c r="G221" s="373"/>
      <c r="H221" s="328">
        <f t="shared" si="88"/>
        <v>0</v>
      </c>
      <c r="I221" s="377"/>
      <c r="J221" s="371"/>
      <c r="K221" s="371"/>
      <c r="L221" s="371"/>
      <c r="M221" s="371"/>
      <c r="N221" s="372"/>
      <c r="O221" s="372"/>
      <c r="P221" s="373"/>
      <c r="Q221" s="373"/>
      <c r="R221" s="355">
        <f t="shared" si="89"/>
        <v>0</v>
      </c>
    </row>
    <row r="222" spans="1:18" x14ac:dyDescent="0.2">
      <c r="A222" s="326" t="s">
        <v>15</v>
      </c>
      <c r="B222" s="373"/>
      <c r="C222" s="373"/>
      <c r="D222" s="373"/>
      <c r="E222" s="373"/>
      <c r="F222" s="373"/>
      <c r="G222" s="373"/>
      <c r="H222" s="328">
        <f t="shared" si="88"/>
        <v>0</v>
      </c>
      <c r="I222" s="371"/>
      <c r="J222" s="371"/>
      <c r="K222" s="371"/>
      <c r="L222" s="371"/>
      <c r="M222" s="371"/>
      <c r="N222" s="372"/>
      <c r="O222" s="372"/>
      <c r="P222" s="373"/>
      <c r="Q222" s="373"/>
      <c r="R222" s="355">
        <f t="shared" si="89"/>
        <v>0</v>
      </c>
    </row>
    <row r="223" spans="1:18" x14ac:dyDescent="0.2">
      <c r="A223" s="335" t="s">
        <v>112</v>
      </c>
      <c r="B223" s="374"/>
      <c r="C223" s="374"/>
      <c r="D223" s="374"/>
      <c r="E223" s="374"/>
      <c r="F223" s="374"/>
      <c r="G223" s="374"/>
      <c r="H223" s="337">
        <f t="shared" si="88"/>
        <v>0</v>
      </c>
      <c r="I223" s="378"/>
      <c r="J223" s="378"/>
      <c r="K223" s="378"/>
      <c r="L223" s="378"/>
      <c r="M223" s="378"/>
      <c r="N223" s="379"/>
      <c r="O223" s="379"/>
      <c r="P223" s="374"/>
      <c r="Q223" s="374"/>
      <c r="R223" s="355">
        <f t="shared" si="89"/>
        <v>0</v>
      </c>
    </row>
    <row r="224" spans="1:18" ht="17.25" customHeight="1" x14ac:dyDescent="0.2">
      <c r="A224" s="339" t="s">
        <v>111</v>
      </c>
      <c r="B224" s="375"/>
      <c r="C224" s="375"/>
      <c r="D224" s="375"/>
      <c r="E224" s="375"/>
      <c r="F224" s="375"/>
      <c r="G224" s="375"/>
      <c r="H224" s="342">
        <f t="shared" si="88"/>
        <v>0</v>
      </c>
      <c r="I224" s="380"/>
      <c r="J224" s="380"/>
      <c r="K224" s="380"/>
      <c r="L224" s="380"/>
      <c r="M224" s="380"/>
      <c r="N224" s="381"/>
      <c r="O224" s="381"/>
      <c r="P224" s="375"/>
      <c r="Q224" s="375"/>
      <c r="R224" s="360">
        <f t="shared" si="89"/>
        <v>0</v>
      </c>
    </row>
    <row r="225" spans="1:18" x14ac:dyDescent="0.2">
      <c r="A225" s="346" t="s">
        <v>9</v>
      </c>
      <c r="B225" s="348">
        <f>SUM(B218:B224)</f>
        <v>0</v>
      </c>
      <c r="C225" s="348">
        <f t="shared" ref="C225:G225" si="90">SUM(C218:C224)</f>
        <v>0</v>
      </c>
      <c r="D225" s="348">
        <f t="shared" si="90"/>
        <v>0</v>
      </c>
      <c r="E225" s="348">
        <f t="shared" si="90"/>
        <v>0</v>
      </c>
      <c r="F225" s="348">
        <f t="shared" si="90"/>
        <v>0</v>
      </c>
      <c r="G225" s="348">
        <f t="shared" si="90"/>
        <v>0</v>
      </c>
      <c r="H225" s="328">
        <f>SUM(H218:H224)</f>
        <v>0</v>
      </c>
      <c r="I225" s="348">
        <f t="shared" ref="I225:N225" si="91">SUM(I218:I223)</f>
        <v>0</v>
      </c>
      <c r="J225" s="348">
        <f t="shared" si="91"/>
        <v>0</v>
      </c>
      <c r="K225" s="348">
        <f t="shared" si="91"/>
        <v>0</v>
      </c>
      <c r="L225" s="348">
        <f t="shared" si="91"/>
        <v>0</v>
      </c>
      <c r="M225" s="348">
        <f t="shared" si="91"/>
        <v>0</v>
      </c>
      <c r="N225" s="369">
        <f t="shared" si="91"/>
        <v>0</v>
      </c>
      <c r="O225" s="369"/>
      <c r="P225" s="348">
        <f t="shared" ref="P225:Q225" si="92">SUM(P218:P223)</f>
        <v>0</v>
      </c>
      <c r="Q225" s="348">
        <f t="shared" si="92"/>
        <v>0</v>
      </c>
      <c r="R225" s="349">
        <f>SUM(R218:R224)</f>
        <v>0</v>
      </c>
    </row>
    <row r="226" spans="1:18" x14ac:dyDescent="0.2">
      <c r="A226" s="350"/>
      <c r="B226" s="329"/>
      <c r="C226" s="329"/>
      <c r="D226" s="329"/>
      <c r="E226" s="329"/>
      <c r="F226" s="329"/>
      <c r="G226" s="329"/>
      <c r="H226" s="329"/>
      <c r="I226" s="329"/>
      <c r="J226" s="329"/>
      <c r="K226" s="329"/>
      <c r="L226" s="329"/>
      <c r="M226" s="329"/>
      <c r="N226" s="351"/>
      <c r="O226" s="351"/>
      <c r="P226" s="329"/>
      <c r="Q226" s="329"/>
      <c r="R226" s="352"/>
    </row>
    <row r="227" spans="1:18" ht="39" thickBot="1" x14ac:dyDescent="0.25">
      <c r="A227" s="350"/>
      <c r="B227" s="382" t="s">
        <v>1</v>
      </c>
      <c r="C227" s="382" t="s">
        <v>2</v>
      </c>
      <c r="D227" s="382" t="s">
        <v>3</v>
      </c>
      <c r="E227" s="382" t="s">
        <v>13</v>
      </c>
      <c r="F227" s="382" t="s">
        <v>15</v>
      </c>
      <c r="G227" s="383" t="s">
        <v>11</v>
      </c>
      <c r="H227" s="384" t="s">
        <v>111</v>
      </c>
      <c r="I227" s="329"/>
      <c r="J227" s="383"/>
      <c r="K227" s="383"/>
      <c r="L227" s="383"/>
      <c r="M227" s="383"/>
      <c r="N227" s="385" t="s">
        <v>20</v>
      </c>
      <c r="O227" s="385"/>
      <c r="P227" s="329"/>
      <c r="Q227" s="329"/>
      <c r="R227" s="352"/>
    </row>
    <row r="228" spans="1:18" ht="13.5" thickBot="1" x14ac:dyDescent="0.25">
      <c r="A228" s="386" t="s">
        <v>40</v>
      </c>
      <c r="B228" s="387">
        <f>H178+H188+H198+H208+H218</f>
        <v>0</v>
      </c>
      <c r="C228" s="387">
        <f>H179+H189+H199+H209+H219</f>
        <v>0</v>
      </c>
      <c r="D228" s="387">
        <f>H180+H190+H200+H210+H220</f>
        <v>0</v>
      </c>
      <c r="E228" s="387">
        <f>H181+H191+H201+H211+H221</f>
        <v>0</v>
      </c>
      <c r="F228" s="387">
        <f>H182+H192+H202+H212+H222</f>
        <v>0</v>
      </c>
      <c r="G228" s="387">
        <f>H183+H193+H213+H223</f>
        <v>0</v>
      </c>
      <c r="H228" s="387">
        <f>H184+H194+H204+H214+H224</f>
        <v>0</v>
      </c>
      <c r="I228" s="387">
        <f>H185+H195+H205+H215+H225</f>
        <v>0</v>
      </c>
      <c r="J228" s="388"/>
      <c r="K228" s="388"/>
      <c r="L228" s="388"/>
      <c r="M228" s="388"/>
      <c r="N228" s="389">
        <f>R185+R195+R205+R215+R225</f>
        <v>0</v>
      </c>
      <c r="O228" s="390">
        <f>I228+N228</f>
        <v>0</v>
      </c>
      <c r="P228" s="329"/>
      <c r="Q228" s="329"/>
      <c r="R228" s="352"/>
    </row>
    <row r="229" spans="1:18" ht="13.5" thickTop="1" x14ac:dyDescent="0.2"/>
    <row r="230" spans="1:18" ht="12" customHeight="1" x14ac:dyDescent="0.2"/>
    <row r="231" spans="1:18" hidden="1" x14ac:dyDescent="0.2"/>
    <row r="232" spans="1:18" ht="42.75" customHeight="1" x14ac:dyDescent="0.2">
      <c r="A232" s="56"/>
      <c r="B232" s="57"/>
      <c r="C232" s="186"/>
      <c r="D232" s="186"/>
      <c r="E232" s="186"/>
      <c r="F232" s="187" t="s">
        <v>369</v>
      </c>
      <c r="G232" s="186"/>
      <c r="H232" s="186"/>
      <c r="I232" s="186"/>
      <c r="J232" s="57"/>
      <c r="K232" s="57"/>
      <c r="L232" s="57"/>
      <c r="M232" s="57"/>
      <c r="N232" s="68"/>
      <c r="O232" s="68"/>
      <c r="P232" s="57"/>
      <c r="Q232" s="57"/>
      <c r="R232" s="69"/>
    </row>
    <row r="233" spans="1:18" x14ac:dyDescent="0.2">
      <c r="A233" s="201" t="s">
        <v>134</v>
      </c>
      <c r="B233" s="173"/>
      <c r="C233" s="173"/>
      <c r="D233" s="173"/>
      <c r="E233" s="214"/>
      <c r="F233" s="476" t="s">
        <v>266</v>
      </c>
      <c r="G233" s="476" t="s">
        <v>267</v>
      </c>
      <c r="H233" s="183" t="s">
        <v>110</v>
      </c>
      <c r="I233" s="173" t="s">
        <v>108</v>
      </c>
      <c r="J233" s="173"/>
      <c r="K233" s="173"/>
      <c r="L233" s="173"/>
      <c r="M233" s="214"/>
      <c r="N233" s="476" t="s">
        <v>266</v>
      </c>
      <c r="O233" s="476" t="s">
        <v>267</v>
      </c>
      <c r="P233" s="35"/>
      <c r="Q233" s="35"/>
      <c r="R233" s="183" t="s">
        <v>110</v>
      </c>
    </row>
    <row r="234" spans="1:18" x14ac:dyDescent="0.2">
      <c r="A234" s="34" t="s">
        <v>1</v>
      </c>
      <c r="B234" s="59"/>
      <c r="C234" s="59"/>
      <c r="D234" s="59"/>
      <c r="E234" s="59"/>
      <c r="F234" s="59"/>
      <c r="G234" s="59"/>
      <c r="H234" s="75">
        <f>SUM(B234:G234)</f>
        <v>0</v>
      </c>
      <c r="J234" s="58"/>
      <c r="K234" s="58"/>
      <c r="L234" s="58"/>
      <c r="M234" s="58"/>
      <c r="N234" s="74"/>
      <c r="O234" s="74"/>
      <c r="P234" s="58"/>
      <c r="Q234" s="58"/>
      <c r="R234" s="75">
        <f>SUM(J234:Q234)</f>
        <v>0</v>
      </c>
    </row>
    <row r="235" spans="1:18" x14ac:dyDescent="0.2">
      <c r="A235" s="34" t="s">
        <v>2</v>
      </c>
      <c r="B235" s="59"/>
      <c r="C235" s="59"/>
      <c r="D235" s="60"/>
      <c r="E235" s="60"/>
      <c r="F235" s="60"/>
      <c r="G235" s="60"/>
      <c r="H235" s="75">
        <f t="shared" ref="H235:H240" si="93">SUM(B235:G235)</f>
        <v>0</v>
      </c>
      <c r="J235" s="61"/>
      <c r="K235" s="61"/>
      <c r="L235" s="61"/>
      <c r="M235" s="61"/>
      <c r="N235" s="29"/>
      <c r="O235" s="29"/>
      <c r="P235" s="61"/>
      <c r="Q235" s="61"/>
      <c r="R235" s="75">
        <f>SUM(J235:Q235)</f>
        <v>0</v>
      </c>
    </row>
    <row r="236" spans="1:18" x14ac:dyDescent="0.2">
      <c r="A236" s="34" t="s">
        <v>3</v>
      </c>
      <c r="B236" s="59"/>
      <c r="C236" s="59"/>
      <c r="D236" s="60"/>
      <c r="E236" s="60"/>
      <c r="F236" s="60"/>
      <c r="G236" s="60"/>
      <c r="H236" s="75">
        <f t="shared" si="93"/>
        <v>0</v>
      </c>
      <c r="J236" s="61"/>
      <c r="K236" s="61"/>
      <c r="L236" s="61"/>
      <c r="M236" s="61"/>
      <c r="N236" s="29"/>
      <c r="O236" s="29"/>
      <c r="P236" s="61"/>
      <c r="Q236" s="61"/>
      <c r="R236" s="75">
        <f>SUM(J236:Q236)</f>
        <v>0</v>
      </c>
    </row>
    <row r="237" spans="1:18" x14ac:dyDescent="0.2">
      <c r="A237" s="34" t="s">
        <v>13</v>
      </c>
      <c r="B237" s="59"/>
      <c r="C237" s="59"/>
      <c r="D237" s="60"/>
      <c r="E237" s="60"/>
      <c r="F237" s="60"/>
      <c r="G237" s="60"/>
      <c r="H237" s="75">
        <f t="shared" si="93"/>
        <v>0</v>
      </c>
      <c r="J237" s="61"/>
      <c r="K237" s="61"/>
      <c r="L237" s="61"/>
      <c r="M237" s="61"/>
      <c r="N237" s="29"/>
      <c r="O237" s="29"/>
      <c r="P237" s="61"/>
      <c r="Q237" s="61"/>
      <c r="R237" s="75">
        <f t="shared" ref="R237:R240" si="94">SUM(J237:Q237)</f>
        <v>0</v>
      </c>
    </row>
    <row r="238" spans="1:18" x14ac:dyDescent="0.2">
      <c r="A238" s="34" t="s">
        <v>15</v>
      </c>
      <c r="B238" s="59"/>
      <c r="C238" s="59"/>
      <c r="D238" s="60"/>
      <c r="E238" s="60"/>
      <c r="F238" s="60"/>
      <c r="G238" s="60"/>
      <c r="H238" s="75">
        <f t="shared" si="93"/>
        <v>0</v>
      </c>
      <c r="J238" s="61"/>
      <c r="K238" s="61"/>
      <c r="L238" s="61"/>
      <c r="M238" s="61"/>
      <c r="N238" s="29"/>
      <c r="O238" s="29"/>
      <c r="P238" s="61"/>
      <c r="Q238" s="61"/>
      <c r="R238" s="75">
        <f t="shared" si="94"/>
        <v>0</v>
      </c>
    </row>
    <row r="239" spans="1:18" x14ac:dyDescent="0.2">
      <c r="A239" s="181" t="s">
        <v>112</v>
      </c>
      <c r="B239" s="175"/>
      <c r="C239" s="175"/>
      <c r="D239" s="60"/>
      <c r="E239" s="60"/>
      <c r="F239" s="60"/>
      <c r="G239" s="60"/>
      <c r="H239" s="176">
        <f t="shared" si="93"/>
        <v>0</v>
      </c>
      <c r="I239" s="53"/>
      <c r="J239" s="61"/>
      <c r="K239" s="61"/>
      <c r="L239" s="61"/>
      <c r="M239" s="61"/>
      <c r="N239" s="29"/>
      <c r="O239" s="29"/>
      <c r="P239" s="61"/>
      <c r="Q239" s="61"/>
      <c r="R239" s="75">
        <f t="shared" si="94"/>
        <v>0</v>
      </c>
    </row>
    <row r="240" spans="1:18" ht="22.5" x14ac:dyDescent="0.2">
      <c r="A240" s="182" t="s">
        <v>111</v>
      </c>
      <c r="B240" s="62"/>
      <c r="C240" s="62"/>
      <c r="D240" s="47"/>
      <c r="E240" s="47"/>
      <c r="F240" s="47"/>
      <c r="G240" s="47"/>
      <c r="H240" s="77">
        <f t="shared" si="93"/>
        <v>0</v>
      </c>
      <c r="I240" s="174"/>
      <c r="J240" s="63"/>
      <c r="K240" s="63"/>
      <c r="L240" s="63"/>
      <c r="M240" s="63"/>
      <c r="N240" s="76"/>
      <c r="O240" s="76"/>
      <c r="P240" s="63"/>
      <c r="Q240" s="63"/>
      <c r="R240" s="77">
        <f t="shared" si="94"/>
        <v>0</v>
      </c>
    </row>
    <row r="241" spans="1:18" x14ac:dyDescent="0.2">
      <c r="A241" s="73" t="s">
        <v>9</v>
      </c>
      <c r="B241" s="164">
        <f>SUM(B234:B240)</f>
        <v>0</v>
      </c>
      <c r="C241" s="164">
        <f t="shared" ref="C241:G241" si="95">SUM(C234:C240)</f>
        <v>0</v>
      </c>
      <c r="D241" s="164">
        <f t="shared" si="95"/>
        <v>0</v>
      </c>
      <c r="E241" s="164">
        <f t="shared" si="95"/>
        <v>0</v>
      </c>
      <c r="F241" s="164">
        <f t="shared" si="95"/>
        <v>0</v>
      </c>
      <c r="G241" s="164">
        <f t="shared" si="95"/>
        <v>0</v>
      </c>
      <c r="H241" s="75">
        <f>SUM(H234:H240)</f>
        <v>0</v>
      </c>
      <c r="I241" s="6"/>
      <c r="J241" s="6">
        <f>SUM(J234:J240)</f>
        <v>0</v>
      </c>
      <c r="K241" s="6">
        <f t="shared" ref="K241:O241" si="96">SUM(K234:K240)</f>
        <v>0</v>
      </c>
      <c r="L241" s="6">
        <f t="shared" si="96"/>
        <v>0</v>
      </c>
      <c r="M241" s="6">
        <f t="shared" si="96"/>
        <v>0</v>
      </c>
      <c r="N241" s="6">
        <f t="shared" si="96"/>
        <v>0</v>
      </c>
      <c r="O241" s="6">
        <f t="shared" si="96"/>
        <v>0</v>
      </c>
      <c r="P241" s="6"/>
      <c r="Q241" s="6"/>
      <c r="R241" s="79">
        <f>SUM(R234:R239)</f>
        <v>0</v>
      </c>
    </row>
    <row r="243" spans="1:18" x14ac:dyDescent="0.2">
      <c r="A243" s="201" t="s">
        <v>134</v>
      </c>
      <c r="B243" s="173" t="s">
        <v>268</v>
      </c>
      <c r="C243" s="173" t="s">
        <v>272</v>
      </c>
      <c r="D243" s="173" t="s">
        <v>273</v>
      </c>
      <c r="E243" s="173" t="s">
        <v>274</v>
      </c>
      <c r="F243" s="173" t="s">
        <v>275</v>
      </c>
      <c r="G243" s="173" t="s">
        <v>276</v>
      </c>
      <c r="H243" s="183" t="s">
        <v>110</v>
      </c>
      <c r="I243" s="173" t="s">
        <v>108</v>
      </c>
      <c r="J243" s="173" t="s">
        <v>268</v>
      </c>
      <c r="K243" s="173" t="s">
        <v>272</v>
      </c>
      <c r="L243" s="173" t="s">
        <v>273</v>
      </c>
      <c r="M243" s="173" t="s">
        <v>274</v>
      </c>
      <c r="N243" s="173" t="s">
        <v>275</v>
      </c>
      <c r="O243" s="173" t="s">
        <v>276</v>
      </c>
      <c r="P243" s="35"/>
      <c r="Q243" s="35"/>
      <c r="R243" s="183" t="s">
        <v>110</v>
      </c>
    </row>
    <row r="244" spans="1:18" x14ac:dyDescent="0.2">
      <c r="A244" s="34" t="s">
        <v>1</v>
      </c>
      <c r="B244" s="45">
        <v>24</v>
      </c>
      <c r="C244" s="45">
        <v>21</v>
      </c>
      <c r="D244" s="45">
        <v>26</v>
      </c>
      <c r="E244" s="45"/>
      <c r="F244" s="45"/>
      <c r="G244" s="45"/>
      <c r="H244" s="75">
        <f t="shared" ref="H244:H250" si="97">SUM(B244:G244)</f>
        <v>71</v>
      </c>
      <c r="I244" s="45"/>
      <c r="J244" s="45"/>
      <c r="K244" s="45"/>
      <c r="L244" s="45"/>
      <c r="M244" s="45"/>
      <c r="N244" s="81"/>
      <c r="O244" s="81"/>
      <c r="P244" s="45"/>
      <c r="Q244" s="45"/>
      <c r="R244" s="82">
        <f>SUM(J244:Q244)</f>
        <v>0</v>
      </c>
    </row>
    <row r="245" spans="1:18" x14ac:dyDescent="0.2">
      <c r="A245" s="34" t="s">
        <v>2</v>
      </c>
      <c r="B245" s="45">
        <v>20.149999999999999</v>
      </c>
      <c r="C245" s="45">
        <v>22.73</v>
      </c>
      <c r="D245" s="45"/>
      <c r="E245" s="45"/>
      <c r="F245" s="45"/>
      <c r="G245" s="45"/>
      <c r="H245" s="75">
        <f t="shared" si="97"/>
        <v>42.879999999999995</v>
      </c>
      <c r="I245" s="45"/>
      <c r="J245" s="45"/>
      <c r="K245" s="45"/>
      <c r="L245" s="45"/>
      <c r="M245" s="45"/>
      <c r="N245" s="81"/>
      <c r="O245" s="81"/>
      <c r="P245" s="46"/>
      <c r="Q245" s="46"/>
      <c r="R245" s="82">
        <f t="shared" ref="R245:R247" si="98">SUM(B245:Q245)</f>
        <v>85.759999999999991</v>
      </c>
    </row>
    <row r="246" spans="1:18" x14ac:dyDescent="0.2">
      <c r="A246" s="34" t="s">
        <v>3</v>
      </c>
      <c r="B246" s="45">
        <v>176.69</v>
      </c>
      <c r="C246" s="45"/>
      <c r="D246" s="45">
        <v>21.5</v>
      </c>
      <c r="E246" s="45"/>
      <c r="F246" s="45"/>
      <c r="G246" s="45"/>
      <c r="H246" s="75">
        <f t="shared" si="97"/>
        <v>198.19</v>
      </c>
      <c r="I246" s="45"/>
      <c r="J246" s="45"/>
      <c r="K246" s="45"/>
      <c r="L246" s="45"/>
      <c r="M246" s="45"/>
      <c r="N246" s="83"/>
      <c r="O246" s="83"/>
      <c r="P246" s="46"/>
      <c r="Q246" s="46"/>
      <c r="R246" s="82">
        <f t="shared" si="98"/>
        <v>396.38</v>
      </c>
    </row>
    <row r="247" spans="1:18" x14ac:dyDescent="0.2">
      <c r="A247" s="34" t="s">
        <v>13</v>
      </c>
      <c r="B247" s="45"/>
      <c r="C247" s="45"/>
      <c r="D247" s="45"/>
      <c r="E247" s="45"/>
      <c r="F247" s="45"/>
      <c r="G247" s="45"/>
      <c r="H247" s="75">
        <f t="shared" si="97"/>
        <v>0</v>
      </c>
      <c r="I247" s="45"/>
      <c r="J247" s="45"/>
      <c r="K247" s="45"/>
      <c r="L247" s="45"/>
      <c r="M247" s="45"/>
      <c r="N247" s="81"/>
      <c r="O247" s="81"/>
      <c r="P247" s="45"/>
      <c r="Q247" s="45"/>
      <c r="R247" s="82">
        <f t="shared" si="98"/>
        <v>0</v>
      </c>
    </row>
    <row r="248" spans="1:18" x14ac:dyDescent="0.2">
      <c r="A248" s="34" t="s">
        <v>15</v>
      </c>
      <c r="B248" s="45"/>
      <c r="C248" s="45"/>
      <c r="D248" s="45"/>
      <c r="E248" s="45"/>
      <c r="F248" s="45"/>
      <c r="G248" s="45"/>
      <c r="H248" s="75">
        <f t="shared" si="97"/>
        <v>0</v>
      </c>
      <c r="I248" s="45"/>
      <c r="J248" s="45"/>
      <c r="K248" s="45"/>
      <c r="L248" s="45"/>
      <c r="M248" s="45"/>
      <c r="N248" s="81"/>
      <c r="O248" s="81"/>
      <c r="P248" s="45"/>
      <c r="Q248" s="45"/>
      <c r="R248" s="82">
        <f>SUM(B248:Q248)</f>
        <v>0</v>
      </c>
    </row>
    <row r="249" spans="1:18" x14ac:dyDescent="0.2">
      <c r="A249" s="181" t="s">
        <v>112</v>
      </c>
      <c r="B249" s="60"/>
      <c r="C249" s="60"/>
      <c r="D249" s="60"/>
      <c r="E249" s="60"/>
      <c r="F249" s="60"/>
      <c r="G249" s="60"/>
      <c r="H249" s="75">
        <f t="shared" si="97"/>
        <v>0</v>
      </c>
      <c r="I249" s="60"/>
      <c r="J249" s="60"/>
      <c r="K249" s="60"/>
      <c r="L249" s="60"/>
      <c r="M249" s="60"/>
      <c r="N249" s="177"/>
      <c r="O249" s="177"/>
      <c r="P249" s="60"/>
      <c r="Q249" s="60"/>
      <c r="R249" s="82">
        <f t="shared" ref="R249" si="99">SUM(B249:Q249)</f>
        <v>0</v>
      </c>
    </row>
    <row r="250" spans="1:18" ht="22.5" x14ac:dyDescent="0.2">
      <c r="A250" s="182" t="s">
        <v>111</v>
      </c>
      <c r="B250" s="47"/>
      <c r="C250" s="47"/>
      <c r="D250" s="47"/>
      <c r="E250" s="47"/>
      <c r="F250" s="47"/>
      <c r="G250" s="47"/>
      <c r="H250" s="77">
        <f t="shared" si="97"/>
        <v>0</v>
      </c>
      <c r="I250" s="47"/>
      <c r="J250" s="47"/>
      <c r="K250" s="47"/>
      <c r="L250" s="47"/>
      <c r="M250" s="47"/>
      <c r="N250" s="84"/>
      <c r="O250" s="84"/>
      <c r="P250" s="47"/>
      <c r="Q250" s="47"/>
      <c r="R250" s="85"/>
    </row>
    <row r="251" spans="1:18" x14ac:dyDescent="0.2">
      <c r="A251" s="73" t="s">
        <v>9</v>
      </c>
      <c r="B251" s="6">
        <f>SUM(B244:B250)</f>
        <v>220.84</v>
      </c>
      <c r="C251" s="6">
        <f t="shared" ref="C251:G251" si="100">SUM(C244:C250)</f>
        <v>43.730000000000004</v>
      </c>
      <c r="D251" s="6">
        <f t="shared" si="100"/>
        <v>47.5</v>
      </c>
      <c r="E251" s="6">
        <f t="shared" si="100"/>
        <v>0</v>
      </c>
      <c r="F251" s="6">
        <f t="shared" si="100"/>
        <v>0</v>
      </c>
      <c r="G251" s="6">
        <f t="shared" si="100"/>
        <v>0</v>
      </c>
      <c r="H251" s="75">
        <f>SUM(H244:H250)</f>
        <v>312.07</v>
      </c>
      <c r="I251" s="6"/>
      <c r="J251" s="6">
        <f>SUM(J244:J250)</f>
        <v>0</v>
      </c>
      <c r="K251" s="6">
        <f t="shared" ref="K251:O251" si="101">SUM(K244:K250)</f>
        <v>0</v>
      </c>
      <c r="L251" s="6">
        <f t="shared" si="101"/>
        <v>0</v>
      </c>
      <c r="M251" s="6">
        <f t="shared" si="101"/>
        <v>0</v>
      </c>
      <c r="N251" s="6">
        <f t="shared" si="101"/>
        <v>0</v>
      </c>
      <c r="O251" s="6">
        <f t="shared" si="101"/>
        <v>0</v>
      </c>
      <c r="P251" s="6">
        <f t="shared" ref="P251:Q251" si="102">SUM(P244:P249)</f>
        <v>0</v>
      </c>
      <c r="Q251" s="6">
        <f t="shared" si="102"/>
        <v>0</v>
      </c>
      <c r="R251" s="73">
        <f>SUM(R244:R249)</f>
        <v>482.14</v>
      </c>
    </row>
    <row r="253" spans="1:18" x14ac:dyDescent="0.2">
      <c r="A253" s="201" t="s">
        <v>134</v>
      </c>
      <c r="B253" s="173" t="s">
        <v>269</v>
      </c>
      <c r="C253" s="173" t="s">
        <v>277</v>
      </c>
      <c r="D253" s="173" t="s">
        <v>278</v>
      </c>
      <c r="E253" s="173" t="s">
        <v>279</v>
      </c>
      <c r="F253" s="173" t="s">
        <v>280</v>
      </c>
      <c r="G253" s="173" t="s">
        <v>281</v>
      </c>
      <c r="H253" s="183" t="s">
        <v>110</v>
      </c>
      <c r="I253" s="173" t="s">
        <v>108</v>
      </c>
      <c r="J253" s="173" t="s">
        <v>269</v>
      </c>
      <c r="K253" s="173" t="s">
        <v>277</v>
      </c>
      <c r="L253" s="173" t="s">
        <v>278</v>
      </c>
      <c r="M253" s="173" t="s">
        <v>279</v>
      </c>
      <c r="N253" s="173" t="s">
        <v>280</v>
      </c>
      <c r="O253" s="173" t="s">
        <v>281</v>
      </c>
      <c r="P253" s="35"/>
      <c r="Q253" s="35"/>
      <c r="R253" s="183" t="s">
        <v>110</v>
      </c>
    </row>
    <row r="254" spans="1:18" x14ac:dyDescent="0.2">
      <c r="A254" s="34" t="s">
        <v>1</v>
      </c>
      <c r="B254" s="45"/>
      <c r="C254" s="188"/>
      <c r="D254" s="188"/>
      <c r="E254" s="188"/>
      <c r="F254" s="188"/>
      <c r="G254" s="188"/>
      <c r="H254" s="75">
        <f t="shared" ref="H254:H260" si="103">SUM(B254:G254)</f>
        <v>0</v>
      </c>
      <c r="I254" s="58"/>
      <c r="J254" s="188"/>
      <c r="K254" s="188"/>
      <c r="L254" s="188"/>
      <c r="M254" s="188"/>
      <c r="N254" s="188"/>
      <c r="O254" s="188"/>
      <c r="P254" s="188"/>
      <c r="Q254" s="191"/>
      <c r="R254" s="82">
        <f t="shared" ref="R254:R260" si="104">SUM(J254:Q254)</f>
        <v>0</v>
      </c>
    </row>
    <row r="255" spans="1:18" x14ac:dyDescent="0.2">
      <c r="A255" s="34" t="s">
        <v>2</v>
      </c>
      <c r="B255" s="45"/>
      <c r="C255" s="188"/>
      <c r="D255" s="188"/>
      <c r="E255" s="188"/>
      <c r="F255" s="188"/>
      <c r="G255" s="188"/>
      <c r="H255" s="75">
        <f t="shared" si="103"/>
        <v>0</v>
      </c>
      <c r="I255" s="58"/>
      <c r="J255" s="188"/>
      <c r="K255" s="188"/>
      <c r="L255" s="188"/>
      <c r="M255" s="188"/>
      <c r="N255" s="188"/>
      <c r="O255" s="188"/>
      <c r="P255" s="192"/>
      <c r="Q255" s="191"/>
      <c r="R255" s="82">
        <f t="shared" si="104"/>
        <v>0</v>
      </c>
    </row>
    <row r="256" spans="1:18" x14ac:dyDescent="0.2">
      <c r="A256" s="34" t="s">
        <v>3</v>
      </c>
      <c r="B256" s="45"/>
      <c r="C256" s="188"/>
      <c r="D256" s="188"/>
      <c r="E256" s="188"/>
      <c r="F256" s="188"/>
      <c r="G256" s="188"/>
      <c r="H256" s="75">
        <f t="shared" si="103"/>
        <v>0</v>
      </c>
      <c r="I256" s="58"/>
      <c r="J256" s="188"/>
      <c r="K256" s="188"/>
      <c r="L256" s="188"/>
      <c r="M256" s="188"/>
      <c r="N256" s="192"/>
      <c r="O256" s="192"/>
      <c r="P256" s="192"/>
      <c r="Q256" s="191"/>
      <c r="R256" s="82">
        <f t="shared" si="104"/>
        <v>0</v>
      </c>
    </row>
    <row r="257" spans="1:18" x14ac:dyDescent="0.2">
      <c r="A257" s="34" t="s">
        <v>13</v>
      </c>
      <c r="B257" s="45"/>
      <c r="C257" s="188"/>
      <c r="D257" s="188"/>
      <c r="E257" s="188"/>
      <c r="F257" s="188"/>
      <c r="G257" s="188"/>
      <c r="H257" s="75">
        <f t="shared" si="103"/>
        <v>0</v>
      </c>
      <c r="I257" s="58"/>
      <c r="J257" s="188"/>
      <c r="K257" s="188"/>
      <c r="L257" s="188"/>
      <c r="M257" s="188"/>
      <c r="N257" s="188"/>
      <c r="O257" s="188"/>
      <c r="P257" s="188"/>
      <c r="Q257" s="71"/>
      <c r="R257" s="82">
        <f t="shared" si="104"/>
        <v>0</v>
      </c>
    </row>
    <row r="258" spans="1:18" x14ac:dyDescent="0.2">
      <c r="A258" s="34" t="s">
        <v>15</v>
      </c>
      <c r="B258" s="45"/>
      <c r="C258" s="188"/>
      <c r="D258" s="188"/>
      <c r="E258" s="188"/>
      <c r="F258" s="188"/>
      <c r="G258" s="188"/>
      <c r="H258" s="75">
        <f t="shared" si="103"/>
        <v>0</v>
      </c>
      <c r="I258" s="58"/>
      <c r="J258" s="188"/>
      <c r="K258" s="188"/>
      <c r="L258" s="188"/>
      <c r="M258" s="188"/>
      <c r="N258" s="188"/>
      <c r="O258" s="188"/>
      <c r="P258" s="188"/>
      <c r="Q258" s="71"/>
      <c r="R258" s="82">
        <f t="shared" si="104"/>
        <v>0</v>
      </c>
    </row>
    <row r="259" spans="1:18" x14ac:dyDescent="0.2">
      <c r="A259" s="181" t="s">
        <v>112</v>
      </c>
      <c r="B259" s="60"/>
      <c r="C259" s="189"/>
      <c r="D259" s="189"/>
      <c r="E259" s="189"/>
      <c r="F259" s="189"/>
      <c r="G259" s="189"/>
      <c r="H259" s="176">
        <f t="shared" si="103"/>
        <v>0</v>
      </c>
      <c r="I259" s="61"/>
      <c r="J259" s="189"/>
      <c r="K259" s="189"/>
      <c r="L259" s="189"/>
      <c r="M259" s="189"/>
      <c r="N259" s="189"/>
      <c r="O259" s="189"/>
      <c r="P259" s="189"/>
      <c r="Q259" s="193"/>
      <c r="R259" s="82">
        <f t="shared" si="104"/>
        <v>0</v>
      </c>
    </row>
    <row r="260" spans="1:18" ht="22.5" x14ac:dyDescent="0.2">
      <c r="A260" s="182" t="s">
        <v>111</v>
      </c>
      <c r="B260" s="47"/>
      <c r="C260" s="190"/>
      <c r="D260" s="190"/>
      <c r="E260" s="190"/>
      <c r="F260" s="190"/>
      <c r="G260" s="190"/>
      <c r="H260" s="77">
        <f t="shared" si="103"/>
        <v>0</v>
      </c>
      <c r="I260" s="63"/>
      <c r="J260" s="190"/>
      <c r="K260" s="190"/>
      <c r="L260" s="190"/>
      <c r="M260" s="190"/>
      <c r="N260" s="190"/>
      <c r="O260" s="190"/>
      <c r="P260" s="190"/>
      <c r="Q260" s="194"/>
      <c r="R260" s="85">
        <f t="shared" si="104"/>
        <v>0</v>
      </c>
    </row>
    <row r="261" spans="1:18" x14ac:dyDescent="0.2">
      <c r="A261" s="73" t="s">
        <v>9</v>
      </c>
      <c r="B261" s="78">
        <f t="shared" ref="B261:H261" si="105">SUM(B254:B260)</f>
        <v>0</v>
      </c>
      <c r="C261" s="78">
        <f t="shared" si="105"/>
        <v>0</v>
      </c>
      <c r="D261" s="78">
        <f t="shared" si="105"/>
        <v>0</v>
      </c>
      <c r="E261" s="78">
        <f t="shared" si="105"/>
        <v>0</v>
      </c>
      <c r="F261" s="78">
        <f t="shared" si="105"/>
        <v>0</v>
      </c>
      <c r="G261" s="78">
        <f t="shared" si="105"/>
        <v>0</v>
      </c>
      <c r="H261" s="75">
        <f t="shared" si="105"/>
        <v>0</v>
      </c>
      <c r="I261" s="6"/>
      <c r="J261" s="78">
        <f>SUM(J254:J260)</f>
        <v>0</v>
      </c>
      <c r="K261" s="78">
        <f>SUM(K254:K260)</f>
        <v>0</v>
      </c>
      <c r="L261" s="78">
        <f t="shared" ref="L261:O261" si="106">SUM(L254:L260)</f>
        <v>0</v>
      </c>
      <c r="M261" s="78">
        <f t="shared" si="106"/>
        <v>0</v>
      </c>
      <c r="N261" s="78">
        <f t="shared" si="106"/>
        <v>0</v>
      </c>
      <c r="O261" s="78">
        <f t="shared" si="106"/>
        <v>0</v>
      </c>
      <c r="P261" s="78">
        <f t="shared" ref="P261:R261" si="107">SUM(P254:P259)</f>
        <v>0</v>
      </c>
      <c r="Q261" s="78">
        <f t="shared" si="107"/>
        <v>0</v>
      </c>
      <c r="R261" s="79">
        <f t="shared" si="107"/>
        <v>0</v>
      </c>
    </row>
    <row r="263" spans="1:18" x14ac:dyDescent="0.2">
      <c r="A263" s="201" t="s">
        <v>134</v>
      </c>
      <c r="B263" s="173" t="s">
        <v>270</v>
      </c>
      <c r="C263" s="173" t="s">
        <v>282</v>
      </c>
      <c r="D263" s="173" t="s">
        <v>283</v>
      </c>
      <c r="E263" s="173" t="s">
        <v>284</v>
      </c>
      <c r="F263" s="173" t="s">
        <v>285</v>
      </c>
      <c r="G263" s="173" t="s">
        <v>286</v>
      </c>
      <c r="H263" s="183" t="s">
        <v>110</v>
      </c>
      <c r="I263" s="173" t="s">
        <v>108</v>
      </c>
      <c r="J263" s="173" t="s">
        <v>270</v>
      </c>
      <c r="K263" s="173" t="s">
        <v>282</v>
      </c>
      <c r="L263" s="173" t="s">
        <v>283</v>
      </c>
      <c r="M263" s="173" t="s">
        <v>284</v>
      </c>
      <c r="N263" s="173" t="s">
        <v>285</v>
      </c>
      <c r="O263" s="173" t="s">
        <v>286</v>
      </c>
      <c r="P263" s="35"/>
      <c r="Q263" s="35"/>
      <c r="R263" s="183" t="s">
        <v>110</v>
      </c>
    </row>
    <row r="264" spans="1:18" x14ac:dyDescent="0.2">
      <c r="A264" s="34" t="s">
        <v>1</v>
      </c>
      <c r="B264" s="45"/>
      <c r="C264" s="45"/>
      <c r="D264" s="45"/>
      <c r="E264" s="45"/>
      <c r="F264" s="45"/>
      <c r="G264" s="45"/>
      <c r="H264" s="75">
        <f t="shared" ref="H264:H270" si="108">SUM(B264:G264)</f>
        <v>0</v>
      </c>
      <c r="I264" s="58"/>
      <c r="J264" s="45"/>
      <c r="K264" s="45"/>
      <c r="L264" s="45"/>
      <c r="M264" s="45"/>
      <c r="N264" s="191"/>
      <c r="O264" s="86"/>
      <c r="P264" s="49"/>
      <c r="Q264" s="49"/>
      <c r="R264" s="82">
        <f>SUM(J264:Q264)</f>
        <v>0</v>
      </c>
    </row>
    <row r="265" spans="1:18" x14ac:dyDescent="0.2">
      <c r="A265" s="34" t="s">
        <v>2</v>
      </c>
      <c r="B265" s="45"/>
      <c r="C265" s="45"/>
      <c r="D265" s="45"/>
      <c r="E265" s="45"/>
      <c r="F265" s="45"/>
      <c r="G265" s="45"/>
      <c r="H265" s="75">
        <f t="shared" si="108"/>
        <v>0</v>
      </c>
      <c r="I265" s="58"/>
      <c r="J265" s="45"/>
      <c r="K265" s="45"/>
      <c r="L265" s="45"/>
      <c r="M265" s="45"/>
      <c r="N265" s="191"/>
      <c r="O265" s="86"/>
      <c r="P265" s="49"/>
      <c r="Q265" s="49"/>
      <c r="R265" s="82">
        <f t="shared" ref="R265:R270" si="109">SUM(J265:Q265)</f>
        <v>0</v>
      </c>
    </row>
    <row r="266" spans="1:18" x14ac:dyDescent="0.2">
      <c r="A266" s="34" t="s">
        <v>3</v>
      </c>
      <c r="B266" s="45"/>
      <c r="C266" s="45"/>
      <c r="D266" s="45"/>
      <c r="E266" s="45"/>
      <c r="F266" s="45"/>
      <c r="G266" s="45"/>
      <c r="H266" s="75">
        <f t="shared" si="108"/>
        <v>0</v>
      </c>
      <c r="I266" s="58"/>
      <c r="J266" s="45"/>
      <c r="K266" s="45"/>
      <c r="L266" s="45"/>
      <c r="M266" s="45"/>
      <c r="N266" s="191"/>
      <c r="O266" s="86"/>
      <c r="P266" s="49"/>
      <c r="Q266" s="49"/>
      <c r="R266" s="82">
        <f t="shared" si="109"/>
        <v>0</v>
      </c>
    </row>
    <row r="267" spans="1:18" x14ac:dyDescent="0.2">
      <c r="A267" s="34" t="s">
        <v>13</v>
      </c>
      <c r="B267" s="45"/>
      <c r="C267" s="45"/>
      <c r="D267" s="45"/>
      <c r="E267" s="45"/>
      <c r="F267" s="45"/>
      <c r="G267" s="45"/>
      <c r="H267" s="75">
        <f t="shared" si="108"/>
        <v>0</v>
      </c>
      <c r="I267" s="58"/>
      <c r="J267" s="45"/>
      <c r="K267" s="45"/>
      <c r="L267" s="45"/>
      <c r="M267" s="45"/>
      <c r="N267" s="71"/>
      <c r="O267" s="70"/>
      <c r="P267" s="48"/>
      <c r="Q267" s="48"/>
      <c r="R267" s="82">
        <f t="shared" si="109"/>
        <v>0</v>
      </c>
    </row>
    <row r="268" spans="1:18" x14ac:dyDescent="0.2">
      <c r="A268" s="34" t="s">
        <v>15</v>
      </c>
      <c r="B268" s="45"/>
      <c r="C268" s="45"/>
      <c r="D268" s="45"/>
      <c r="E268" s="45"/>
      <c r="F268" s="45"/>
      <c r="G268" s="45"/>
      <c r="H268" s="75">
        <f t="shared" si="108"/>
        <v>0</v>
      </c>
      <c r="I268" s="58"/>
      <c r="J268" s="45"/>
      <c r="K268" s="45"/>
      <c r="L268" s="45"/>
      <c r="M268" s="45"/>
      <c r="N268" s="71"/>
      <c r="O268" s="70"/>
      <c r="P268" s="48"/>
      <c r="Q268" s="48"/>
      <c r="R268" s="82">
        <f t="shared" si="109"/>
        <v>0</v>
      </c>
    </row>
    <row r="269" spans="1:18" x14ac:dyDescent="0.2">
      <c r="A269" s="181" t="s">
        <v>112</v>
      </c>
      <c r="B269" s="60"/>
      <c r="C269" s="60"/>
      <c r="D269" s="60"/>
      <c r="E269" s="60"/>
      <c r="F269" s="60"/>
      <c r="G269" s="60"/>
      <c r="H269" s="176">
        <f t="shared" si="108"/>
        <v>0</v>
      </c>
      <c r="I269" s="61"/>
      <c r="J269" s="60"/>
      <c r="K269" s="60"/>
      <c r="L269" s="60"/>
      <c r="M269" s="60"/>
      <c r="N269" s="189"/>
      <c r="O269" s="177"/>
      <c r="P269" s="178"/>
      <c r="Q269" s="178"/>
      <c r="R269" s="82">
        <f t="shared" si="109"/>
        <v>0</v>
      </c>
    </row>
    <row r="270" spans="1:18" ht="22.5" x14ac:dyDescent="0.2">
      <c r="A270" s="182" t="s">
        <v>111</v>
      </c>
      <c r="B270" s="47"/>
      <c r="C270" s="47"/>
      <c r="D270" s="47"/>
      <c r="E270" s="47"/>
      <c r="F270" s="47"/>
      <c r="G270" s="47"/>
      <c r="H270" s="77">
        <f t="shared" si="108"/>
        <v>0</v>
      </c>
      <c r="I270" s="63"/>
      <c r="J270" s="47"/>
      <c r="K270" s="47"/>
      <c r="L270" s="47"/>
      <c r="M270" s="47"/>
      <c r="N270" s="190"/>
      <c r="O270" s="84"/>
      <c r="P270" s="50"/>
      <c r="Q270" s="50"/>
      <c r="R270" s="85">
        <f t="shared" si="109"/>
        <v>0</v>
      </c>
    </row>
    <row r="271" spans="1:18" x14ac:dyDescent="0.2">
      <c r="A271" s="73" t="s">
        <v>9</v>
      </c>
      <c r="B271" s="6">
        <f>SUM(B264:B270)</f>
        <v>0</v>
      </c>
      <c r="C271" s="6">
        <f t="shared" ref="C271:G271" si="110">SUM(C264:C270)</f>
        <v>0</v>
      </c>
      <c r="D271" s="6">
        <f t="shared" si="110"/>
        <v>0</v>
      </c>
      <c r="E271" s="6">
        <f t="shared" si="110"/>
        <v>0</v>
      </c>
      <c r="F271" s="6">
        <f t="shared" si="110"/>
        <v>0</v>
      </c>
      <c r="G271" s="6">
        <f t="shared" si="110"/>
        <v>0</v>
      </c>
      <c r="H271" s="75">
        <f>SUM(H264:H270)</f>
        <v>0</v>
      </c>
      <c r="I271" s="6"/>
      <c r="J271" s="6">
        <f>SUM(J264:J270)</f>
        <v>0</v>
      </c>
      <c r="K271" s="6">
        <f t="shared" ref="K271:L271" si="111">SUM(K264:K270)</f>
        <v>0</v>
      </c>
      <c r="L271" s="6">
        <f t="shared" si="111"/>
        <v>0</v>
      </c>
      <c r="M271" s="6">
        <f>SUM(M264:M270)</f>
        <v>0</v>
      </c>
      <c r="N271" s="6">
        <f t="shared" ref="N271" si="112">SUM(N264:N270)</f>
        <v>0</v>
      </c>
      <c r="O271" s="78">
        <f>SUM(O264:O270)</f>
        <v>0</v>
      </c>
      <c r="P271" s="6">
        <f t="shared" ref="P271:Q271" si="113">SUM(P264:P269)</f>
        <v>0</v>
      </c>
      <c r="Q271" s="6">
        <f t="shared" si="113"/>
        <v>0</v>
      </c>
      <c r="R271" s="79">
        <f>SUM(R264:R270)</f>
        <v>0</v>
      </c>
    </row>
    <row r="273" spans="1:18" x14ac:dyDescent="0.2">
      <c r="A273" s="201" t="s">
        <v>134</v>
      </c>
      <c r="B273" s="173" t="s">
        <v>271</v>
      </c>
      <c r="C273" s="173" t="s">
        <v>287</v>
      </c>
      <c r="D273" s="173" t="s">
        <v>288</v>
      </c>
      <c r="E273" s="173" t="s">
        <v>289</v>
      </c>
      <c r="F273" s="173" t="s">
        <v>290</v>
      </c>
      <c r="G273" s="173" t="s">
        <v>291</v>
      </c>
      <c r="H273" s="183" t="s">
        <v>110</v>
      </c>
      <c r="I273" s="173" t="s">
        <v>108</v>
      </c>
      <c r="J273" s="173" t="s">
        <v>271</v>
      </c>
      <c r="K273" s="173" t="s">
        <v>287</v>
      </c>
      <c r="L273" s="173" t="s">
        <v>288</v>
      </c>
      <c r="M273" s="173" t="s">
        <v>289</v>
      </c>
      <c r="N273" s="173" t="s">
        <v>290</v>
      </c>
      <c r="O273" s="173" t="s">
        <v>291</v>
      </c>
      <c r="P273" s="35"/>
      <c r="Q273" s="35"/>
      <c r="R273" s="183" t="s">
        <v>110</v>
      </c>
    </row>
    <row r="274" spans="1:18" x14ac:dyDescent="0.2">
      <c r="A274" s="34" t="s">
        <v>1</v>
      </c>
      <c r="B274" s="48"/>
      <c r="C274" s="48"/>
      <c r="D274" s="48"/>
      <c r="E274" s="48"/>
      <c r="F274" s="48">
        <v>36</v>
      </c>
      <c r="G274" s="48"/>
      <c r="H274" s="75">
        <f t="shared" ref="H274:H280" si="114">SUM(B274:G274)</f>
        <v>36</v>
      </c>
      <c r="I274" s="58"/>
      <c r="J274" s="49"/>
      <c r="K274" s="49"/>
      <c r="L274" s="49"/>
      <c r="M274" s="49"/>
      <c r="N274" s="86"/>
      <c r="O274" s="86"/>
      <c r="P274" s="49"/>
      <c r="Q274" s="49"/>
      <c r="R274" s="82">
        <f>SUM(J274:Q274)</f>
        <v>0</v>
      </c>
    </row>
    <row r="275" spans="1:18" x14ac:dyDescent="0.2">
      <c r="A275" s="34" t="s">
        <v>2</v>
      </c>
      <c r="B275" s="48"/>
      <c r="C275" s="48"/>
      <c r="D275" s="48"/>
      <c r="E275" s="48"/>
      <c r="F275" s="48">
        <v>29.98</v>
      </c>
      <c r="G275" s="48"/>
      <c r="H275" s="75">
        <f t="shared" si="114"/>
        <v>29.98</v>
      </c>
      <c r="I275" s="58"/>
      <c r="J275" s="49"/>
      <c r="K275" s="49"/>
      <c r="L275" s="49"/>
      <c r="M275" s="49"/>
      <c r="N275" s="86"/>
      <c r="O275" s="86"/>
      <c r="P275" s="49"/>
      <c r="Q275" s="49"/>
      <c r="R275" s="82">
        <f t="shared" ref="R275:R280" si="115">SUM(J275:Q275)</f>
        <v>0</v>
      </c>
    </row>
    <row r="276" spans="1:18" x14ac:dyDescent="0.2">
      <c r="A276" s="34" t="s">
        <v>3</v>
      </c>
      <c r="B276" s="48"/>
      <c r="C276" s="48"/>
      <c r="D276" s="48"/>
      <c r="E276" s="48"/>
      <c r="F276" s="48"/>
      <c r="G276" s="48"/>
      <c r="H276" s="75">
        <f t="shared" si="114"/>
        <v>0</v>
      </c>
      <c r="I276" s="58"/>
      <c r="J276" s="49"/>
      <c r="K276" s="49"/>
      <c r="L276" s="49"/>
      <c r="M276" s="49"/>
      <c r="N276" s="86"/>
      <c r="O276" s="86"/>
      <c r="P276" s="49"/>
      <c r="Q276" s="49"/>
      <c r="R276" s="82">
        <f t="shared" si="115"/>
        <v>0</v>
      </c>
    </row>
    <row r="277" spans="1:18" x14ac:dyDescent="0.2">
      <c r="A277" s="34" t="s">
        <v>13</v>
      </c>
      <c r="B277" s="48"/>
      <c r="C277" s="48"/>
      <c r="D277" s="48"/>
      <c r="E277" s="48"/>
      <c r="F277" s="48"/>
      <c r="G277" s="48"/>
      <c r="H277" s="75">
        <f t="shared" si="114"/>
        <v>0</v>
      </c>
      <c r="I277" s="205"/>
      <c r="J277" s="49"/>
      <c r="K277" s="49"/>
      <c r="L277" s="49"/>
      <c r="M277" s="49"/>
      <c r="N277" s="70"/>
      <c r="O277" s="70"/>
      <c r="P277" s="48"/>
      <c r="Q277" s="48"/>
      <c r="R277" s="82">
        <f t="shared" si="115"/>
        <v>0</v>
      </c>
    </row>
    <row r="278" spans="1:18" x14ac:dyDescent="0.2">
      <c r="A278" s="34" t="s">
        <v>15</v>
      </c>
      <c r="B278" s="48"/>
      <c r="C278" s="48"/>
      <c r="D278" s="48"/>
      <c r="E278" s="48"/>
      <c r="F278" s="48"/>
      <c r="G278" s="48"/>
      <c r="H278" s="75">
        <f t="shared" si="114"/>
        <v>0</v>
      </c>
      <c r="I278" s="49"/>
      <c r="J278" s="49"/>
      <c r="K278" s="49"/>
      <c r="L278" s="49"/>
      <c r="M278" s="49"/>
      <c r="N278" s="70"/>
      <c r="O278" s="70"/>
      <c r="P278" s="48"/>
      <c r="Q278" s="48"/>
      <c r="R278" s="82">
        <f t="shared" si="115"/>
        <v>0</v>
      </c>
    </row>
    <row r="279" spans="1:18" x14ac:dyDescent="0.2">
      <c r="A279" s="181" t="s">
        <v>112</v>
      </c>
      <c r="B279" s="178"/>
      <c r="C279" s="178"/>
      <c r="D279" s="178"/>
      <c r="E279" s="178"/>
      <c r="F279" s="178"/>
      <c r="G279" s="178"/>
      <c r="H279" s="176">
        <f t="shared" si="114"/>
        <v>0</v>
      </c>
      <c r="I279" s="179"/>
      <c r="J279" s="179"/>
      <c r="K279" s="179"/>
      <c r="L279" s="179"/>
      <c r="M279" s="179"/>
      <c r="N279" s="180"/>
      <c r="O279" s="180"/>
      <c r="P279" s="178"/>
      <c r="Q279" s="178"/>
      <c r="R279" s="82">
        <f t="shared" si="115"/>
        <v>0</v>
      </c>
    </row>
    <row r="280" spans="1:18" ht="22.5" x14ac:dyDescent="0.2">
      <c r="A280" s="182" t="s">
        <v>111</v>
      </c>
      <c r="B280" s="50"/>
      <c r="C280" s="50"/>
      <c r="D280" s="50"/>
      <c r="E280" s="50"/>
      <c r="F280" s="50"/>
      <c r="G280" s="50"/>
      <c r="H280" s="77">
        <f t="shared" si="114"/>
        <v>0</v>
      </c>
      <c r="I280" s="87"/>
      <c r="J280" s="87"/>
      <c r="K280" s="87"/>
      <c r="L280" s="87"/>
      <c r="M280" s="87"/>
      <c r="N280" s="88"/>
      <c r="O280" s="88"/>
      <c r="P280" s="50"/>
      <c r="Q280" s="50"/>
      <c r="R280" s="85">
        <f t="shared" si="115"/>
        <v>0</v>
      </c>
    </row>
    <row r="281" spans="1:18" x14ac:dyDescent="0.2">
      <c r="A281" s="73" t="s">
        <v>9</v>
      </c>
      <c r="B281" s="6">
        <f>SUM(B274:B280)</f>
        <v>0</v>
      </c>
      <c r="C281" s="6">
        <f t="shared" ref="C281:G281" si="116">SUM(C274:C280)</f>
        <v>0</v>
      </c>
      <c r="D281" s="6">
        <f t="shared" si="116"/>
        <v>0</v>
      </c>
      <c r="E281" s="6">
        <f t="shared" si="116"/>
        <v>0</v>
      </c>
      <c r="F281" s="6">
        <f t="shared" si="116"/>
        <v>65.98</v>
      </c>
      <c r="G281" s="6">
        <f t="shared" si="116"/>
        <v>0</v>
      </c>
      <c r="H281" s="75">
        <f>SUM(H274:H280)</f>
        <v>65.98</v>
      </c>
      <c r="I281" s="6"/>
      <c r="J281" s="6">
        <f>SUM(J274:J280)</f>
        <v>0</v>
      </c>
      <c r="K281" s="6">
        <f t="shared" ref="K281:Q281" si="117">SUM(K274:K280)</f>
        <v>0</v>
      </c>
      <c r="L281" s="6">
        <f t="shared" si="117"/>
        <v>0</v>
      </c>
      <c r="M281" s="6">
        <f t="shared" si="117"/>
        <v>0</v>
      </c>
      <c r="N281" s="6">
        <f t="shared" si="117"/>
        <v>0</v>
      </c>
      <c r="O281" s="6">
        <f t="shared" si="117"/>
        <v>0</v>
      </c>
      <c r="P281" s="6">
        <f t="shared" si="117"/>
        <v>0</v>
      </c>
      <c r="Q281" s="6">
        <f t="shared" si="117"/>
        <v>0</v>
      </c>
      <c r="R281" s="79">
        <f>SUM(R274:R280)</f>
        <v>0</v>
      </c>
    </row>
    <row r="283" spans="1:18" ht="39" thickBot="1" x14ac:dyDescent="0.25">
      <c r="B283" s="66" t="s">
        <v>1</v>
      </c>
      <c r="C283" s="66" t="s">
        <v>2</v>
      </c>
      <c r="D283" s="66" t="s">
        <v>3</v>
      </c>
      <c r="E283" s="66" t="s">
        <v>13</v>
      </c>
      <c r="F283" s="66" t="s">
        <v>15</v>
      </c>
      <c r="G283" s="67" t="s">
        <v>11</v>
      </c>
      <c r="H283" s="184" t="s">
        <v>111</v>
      </c>
      <c r="J283" s="67"/>
      <c r="K283" s="67"/>
      <c r="L283" s="67"/>
      <c r="M283" s="67"/>
      <c r="N283" s="91" t="s">
        <v>20</v>
      </c>
      <c r="O283" s="91"/>
    </row>
    <row r="284" spans="1:18" ht="13.5" thickBot="1" x14ac:dyDescent="0.25">
      <c r="A284" s="89" t="s">
        <v>40</v>
      </c>
      <c r="B284" s="185">
        <f>H234+H244+H254+H264+H274</f>
        <v>107</v>
      </c>
      <c r="C284" s="185">
        <f>H235+H245+H255+H265+H275</f>
        <v>72.86</v>
      </c>
      <c r="D284" s="185">
        <f>H236+H246+H256+H266+H276</f>
        <v>198.19</v>
      </c>
      <c r="E284" s="185">
        <f>H237+H247+H257+H267+H277</f>
        <v>0</v>
      </c>
      <c r="F284" s="185">
        <f>H238+H248+H258+H268+H278</f>
        <v>0</v>
      </c>
      <c r="G284" s="185">
        <f>H239+H249+H269+H279</f>
        <v>0</v>
      </c>
      <c r="H284" s="185">
        <f>H240+H250+H260+H270+H280</f>
        <v>0</v>
      </c>
      <c r="I284" s="185">
        <f>H241+H251+H261+H271+H281</f>
        <v>378.05</v>
      </c>
      <c r="J284" s="55"/>
      <c r="K284" s="55"/>
      <c r="L284" s="55"/>
      <c r="M284" s="55"/>
      <c r="N284" s="90">
        <f>R241+R251+R261+R271+R281</f>
        <v>482.14</v>
      </c>
      <c r="O284" s="199">
        <f>I284+N284</f>
        <v>860.19</v>
      </c>
    </row>
    <row r="285" spans="1:18" ht="13.5" thickTop="1" x14ac:dyDescent="0.2"/>
    <row r="286" spans="1:18" x14ac:dyDescent="0.2">
      <c r="A286" s="40"/>
      <c r="B286" s="51" t="s">
        <v>21</v>
      </c>
      <c r="C286" s="51"/>
      <c r="D286" s="51" t="s">
        <v>22</v>
      </c>
      <c r="E286" s="196">
        <f>O284</f>
        <v>860.19</v>
      </c>
      <c r="F286" s="51"/>
      <c r="G286" s="51">
        <f>SUM(C286-E286)</f>
        <v>-860.19</v>
      </c>
    </row>
  </sheetData>
  <pageMargins left="0.7" right="0.7" top="0.75" bottom="0.75" header="0.3" footer="0.3"/>
  <pageSetup scale="59" orientation="landscape" horizontalDpi="0" verticalDpi="0" r:id="rId1"/>
  <rowBreaks count="1" manualBreakCount="1">
    <brk id="55" max="16383" man="1"/>
  </rowBreaks>
  <colBreaks count="1" manualBreakCount="1">
    <brk id="18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EAE9-6524-419E-A92B-5BFD986A91AA}">
  <dimension ref="A1:R55"/>
  <sheetViews>
    <sheetView workbookViewId="0">
      <selection activeCell="G35" sqref="G35"/>
    </sheetView>
  </sheetViews>
  <sheetFormatPr defaultRowHeight="12.75" x14ac:dyDescent="0.2"/>
  <cols>
    <col min="1" max="1" width="15.28515625" customWidth="1"/>
    <col min="2" max="19" width="12.7109375" customWidth="1"/>
  </cols>
  <sheetData>
    <row r="1" spans="1:18" ht="45" x14ac:dyDescent="0.2">
      <c r="A1" s="56"/>
      <c r="B1" s="57"/>
      <c r="C1" s="288"/>
      <c r="D1" s="288"/>
      <c r="E1" s="288"/>
      <c r="F1" s="289" t="s">
        <v>367</v>
      </c>
      <c r="G1" s="288"/>
      <c r="H1" s="288"/>
      <c r="I1" s="288"/>
      <c r="J1" s="57"/>
      <c r="K1" s="57"/>
      <c r="L1" s="57"/>
      <c r="M1" s="57"/>
      <c r="N1" s="68"/>
      <c r="O1" s="68"/>
      <c r="P1" s="57"/>
      <c r="Q1" s="57"/>
      <c r="R1" s="69"/>
    </row>
    <row r="2" spans="1:18" x14ac:dyDescent="0.2">
      <c r="A2" s="314" t="s">
        <v>368</v>
      </c>
      <c r="B2" s="173"/>
      <c r="C2" s="173"/>
      <c r="D2" s="173"/>
      <c r="E2" s="214"/>
      <c r="F2" s="476" t="s">
        <v>266</v>
      </c>
      <c r="G2" s="476" t="s">
        <v>267</v>
      </c>
      <c r="H2" s="183" t="s">
        <v>110</v>
      </c>
      <c r="I2" s="173" t="s">
        <v>108</v>
      </c>
      <c r="J2" s="173"/>
      <c r="K2" s="173"/>
      <c r="L2" s="173"/>
      <c r="M2" s="214"/>
      <c r="N2" s="476" t="s">
        <v>266</v>
      </c>
      <c r="O2" s="476" t="s">
        <v>267</v>
      </c>
      <c r="P2" s="35"/>
      <c r="Q2" s="35"/>
      <c r="R2" s="183" t="s">
        <v>110</v>
      </c>
    </row>
    <row r="3" spans="1:18" x14ac:dyDescent="0.2">
      <c r="A3" s="34" t="s">
        <v>1</v>
      </c>
      <c r="B3" s="59"/>
      <c r="C3" s="59"/>
      <c r="D3" s="59"/>
      <c r="E3" s="59"/>
      <c r="F3" s="59">
        <v>18.5</v>
      </c>
      <c r="G3" s="59">
        <v>35</v>
      </c>
      <c r="H3" s="75">
        <f>SUM(B3:G3)</f>
        <v>53.5</v>
      </c>
      <c r="I3" s="40"/>
      <c r="J3" s="58"/>
      <c r="K3" s="58"/>
      <c r="L3" s="58"/>
      <c r="M3" s="58"/>
      <c r="N3" s="74"/>
      <c r="O3" s="74"/>
      <c r="P3" s="58"/>
      <c r="Q3" s="58"/>
      <c r="R3" s="75">
        <f>SUM(J3:Q3)</f>
        <v>0</v>
      </c>
    </row>
    <row r="4" spans="1:18" x14ac:dyDescent="0.2">
      <c r="A4" s="34" t="s">
        <v>2</v>
      </c>
      <c r="B4" s="59"/>
      <c r="C4" s="59"/>
      <c r="D4" s="60"/>
      <c r="E4" s="60"/>
      <c r="F4" s="60">
        <v>17.649999999999999</v>
      </c>
      <c r="G4" s="60">
        <v>36.799999999999997</v>
      </c>
      <c r="H4" s="75">
        <f t="shared" ref="H4:H9" si="0">SUM(B4:G4)</f>
        <v>54.449999999999996</v>
      </c>
      <c r="I4" s="40"/>
      <c r="J4" s="61"/>
      <c r="K4" s="61"/>
      <c r="L4" s="61"/>
      <c r="M4" s="61"/>
      <c r="N4" s="29"/>
      <c r="O4" s="29"/>
      <c r="P4" s="61"/>
      <c r="Q4" s="61"/>
      <c r="R4" s="75">
        <f>SUM(J4:Q4)</f>
        <v>0</v>
      </c>
    </row>
    <row r="5" spans="1:18" x14ac:dyDescent="0.2">
      <c r="A5" s="34" t="s">
        <v>3</v>
      </c>
      <c r="B5" s="59"/>
      <c r="C5" s="59"/>
      <c r="D5" s="60"/>
      <c r="E5" s="60"/>
      <c r="F5" s="60"/>
      <c r="G5" s="60"/>
      <c r="H5" s="75">
        <f t="shared" si="0"/>
        <v>0</v>
      </c>
      <c r="I5" s="40"/>
      <c r="J5" s="61"/>
      <c r="K5" s="61"/>
      <c r="L5" s="61"/>
      <c r="M5" s="61"/>
      <c r="N5" s="29"/>
      <c r="O5" s="29"/>
      <c r="P5" s="61"/>
      <c r="Q5" s="61"/>
      <c r="R5" s="75">
        <f>SUM(J5:Q5)</f>
        <v>0</v>
      </c>
    </row>
    <row r="6" spans="1:18" x14ac:dyDescent="0.2">
      <c r="A6" s="34" t="s">
        <v>13</v>
      </c>
      <c r="B6" s="59"/>
      <c r="C6" s="59"/>
      <c r="D6" s="60"/>
      <c r="E6" s="60"/>
      <c r="F6" s="60"/>
      <c r="G6" s="60"/>
      <c r="H6" s="75">
        <f t="shared" si="0"/>
        <v>0</v>
      </c>
      <c r="I6" s="40"/>
      <c r="J6" s="61"/>
      <c r="K6" s="61"/>
      <c r="L6" s="61"/>
      <c r="M6" s="61"/>
      <c r="N6" s="29"/>
      <c r="O6" s="29"/>
      <c r="P6" s="61"/>
      <c r="Q6" s="61"/>
      <c r="R6" s="75">
        <f t="shared" ref="R6:R9" si="1">SUM(J6:Q6)</f>
        <v>0</v>
      </c>
    </row>
    <row r="7" spans="1:18" x14ac:dyDescent="0.2">
      <c r="A7" s="34" t="s">
        <v>15</v>
      </c>
      <c r="B7" s="59"/>
      <c r="C7" s="59"/>
      <c r="D7" s="60"/>
      <c r="E7" s="60"/>
      <c r="F7" s="60"/>
      <c r="G7" s="60"/>
      <c r="H7" s="75">
        <f t="shared" si="0"/>
        <v>0</v>
      </c>
      <c r="I7" s="40"/>
      <c r="J7" s="61"/>
      <c r="K7" s="61"/>
      <c r="L7" s="61"/>
      <c r="M7" s="61"/>
      <c r="N7" s="29"/>
      <c r="O7" s="29"/>
      <c r="P7" s="61"/>
      <c r="Q7" s="61"/>
      <c r="R7" s="75">
        <f t="shared" si="1"/>
        <v>0</v>
      </c>
    </row>
    <row r="8" spans="1:18" ht="15" customHeight="1" x14ac:dyDescent="0.2">
      <c r="A8" s="181" t="s">
        <v>112</v>
      </c>
      <c r="B8" s="175"/>
      <c r="C8" s="175"/>
      <c r="D8" s="60"/>
      <c r="E8" s="60"/>
      <c r="F8" s="60"/>
      <c r="G8" s="60"/>
      <c r="H8" s="176">
        <f t="shared" si="0"/>
        <v>0</v>
      </c>
      <c r="I8" s="53"/>
      <c r="J8" s="61"/>
      <c r="K8" s="61"/>
      <c r="L8" s="61"/>
      <c r="M8" s="61"/>
      <c r="N8" s="29"/>
      <c r="O8" s="29"/>
      <c r="P8" s="61"/>
      <c r="Q8" s="61"/>
      <c r="R8" s="75">
        <f t="shared" si="1"/>
        <v>0</v>
      </c>
    </row>
    <row r="9" spans="1:18" ht="14.25" customHeight="1" x14ac:dyDescent="0.2">
      <c r="A9" s="182" t="s">
        <v>111</v>
      </c>
      <c r="B9" s="62"/>
      <c r="C9" s="62"/>
      <c r="D9" s="47"/>
      <c r="E9" s="47"/>
      <c r="F9" s="47"/>
      <c r="G9" s="47"/>
      <c r="H9" s="77">
        <f t="shared" si="0"/>
        <v>0</v>
      </c>
      <c r="I9" s="174"/>
      <c r="J9" s="63"/>
      <c r="K9" s="63"/>
      <c r="L9" s="63"/>
      <c r="M9" s="63"/>
      <c r="N9" s="76"/>
      <c r="O9" s="76"/>
      <c r="P9" s="63"/>
      <c r="Q9" s="63"/>
      <c r="R9" s="77">
        <f t="shared" si="1"/>
        <v>0</v>
      </c>
    </row>
    <row r="10" spans="1:18" x14ac:dyDescent="0.2">
      <c r="A10" s="73" t="s">
        <v>9</v>
      </c>
      <c r="B10" s="164">
        <f>SUM(B3:B9)</f>
        <v>0</v>
      </c>
      <c r="C10" s="164">
        <f t="shared" ref="C10:G10" si="2">SUM(C3:C9)</f>
        <v>0</v>
      </c>
      <c r="D10" s="164">
        <f t="shared" si="2"/>
        <v>0</v>
      </c>
      <c r="E10" s="164">
        <f t="shared" si="2"/>
        <v>0</v>
      </c>
      <c r="F10" s="164">
        <f t="shared" si="2"/>
        <v>36.15</v>
      </c>
      <c r="G10" s="164">
        <f t="shared" si="2"/>
        <v>71.8</v>
      </c>
      <c r="H10" s="75">
        <f>SUM(H3:H9)</f>
        <v>107.94999999999999</v>
      </c>
      <c r="I10" s="6"/>
      <c r="J10" s="6">
        <f>SUM(J3:J9)</f>
        <v>0</v>
      </c>
      <c r="K10" s="6">
        <f t="shared" ref="K10:O10" si="3">SUM(K3:K9)</f>
        <v>0</v>
      </c>
      <c r="L10" s="6">
        <f t="shared" si="3"/>
        <v>0</v>
      </c>
      <c r="M10" s="6">
        <f t="shared" si="3"/>
        <v>0</v>
      </c>
      <c r="N10" s="6">
        <f t="shared" si="3"/>
        <v>0</v>
      </c>
      <c r="O10" s="6">
        <f t="shared" si="3"/>
        <v>0</v>
      </c>
      <c r="P10" s="6"/>
      <c r="Q10" s="6"/>
      <c r="R10" s="79">
        <f>SUM(R3:R8)</f>
        <v>0</v>
      </c>
    </row>
    <row r="11" spans="1:18" x14ac:dyDescent="0.2">
      <c r="A11" s="54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1"/>
      <c r="P11" s="40"/>
      <c r="Q11" s="40"/>
      <c r="R11" s="80"/>
    </row>
    <row r="12" spans="1:18" x14ac:dyDescent="0.2">
      <c r="A12" s="314" t="s">
        <v>368</v>
      </c>
      <c r="B12" s="173" t="s">
        <v>268</v>
      </c>
      <c r="C12" s="173" t="s">
        <v>272</v>
      </c>
      <c r="D12" s="173" t="s">
        <v>273</v>
      </c>
      <c r="E12" s="173" t="s">
        <v>274</v>
      </c>
      <c r="F12" s="173" t="s">
        <v>275</v>
      </c>
      <c r="G12" s="173" t="s">
        <v>276</v>
      </c>
      <c r="H12" s="183" t="s">
        <v>110</v>
      </c>
      <c r="I12" s="173" t="s">
        <v>108</v>
      </c>
      <c r="J12" s="173" t="s">
        <v>268</v>
      </c>
      <c r="K12" s="173" t="s">
        <v>272</v>
      </c>
      <c r="L12" s="173" t="s">
        <v>273</v>
      </c>
      <c r="M12" s="173" t="s">
        <v>274</v>
      </c>
      <c r="N12" s="173" t="s">
        <v>275</v>
      </c>
      <c r="O12" s="173" t="s">
        <v>276</v>
      </c>
      <c r="P12" s="35"/>
      <c r="Q12" s="35"/>
      <c r="R12" s="183" t="s">
        <v>110</v>
      </c>
    </row>
    <row r="13" spans="1:18" x14ac:dyDescent="0.2">
      <c r="A13" s="34" t="s">
        <v>1</v>
      </c>
      <c r="B13" s="45"/>
      <c r="C13" s="45"/>
      <c r="D13" s="45"/>
      <c r="E13" s="45"/>
      <c r="F13" s="45"/>
      <c r="G13" s="45"/>
      <c r="H13" s="75">
        <f t="shared" ref="H13:H19" si="4">SUM(B13:G13)</f>
        <v>0</v>
      </c>
      <c r="I13" s="45"/>
      <c r="J13" s="45"/>
      <c r="K13" s="45"/>
      <c r="L13" s="45"/>
      <c r="M13" s="45"/>
      <c r="N13" s="81"/>
      <c r="O13" s="81"/>
      <c r="P13" s="45"/>
      <c r="Q13" s="45"/>
      <c r="R13" s="82">
        <f>SUM(J13:Q13)</f>
        <v>0</v>
      </c>
    </row>
    <row r="14" spans="1:18" x14ac:dyDescent="0.2">
      <c r="A14" s="34" t="s">
        <v>2</v>
      </c>
      <c r="B14" s="45"/>
      <c r="C14" s="45"/>
      <c r="D14" s="45"/>
      <c r="E14" s="45"/>
      <c r="F14" s="45"/>
      <c r="G14" s="45"/>
      <c r="H14" s="75">
        <f t="shared" si="4"/>
        <v>0</v>
      </c>
      <c r="I14" s="45"/>
      <c r="J14" s="45"/>
      <c r="K14" s="45"/>
      <c r="L14" s="45"/>
      <c r="M14" s="45"/>
      <c r="N14" s="81"/>
      <c r="O14" s="81"/>
      <c r="P14" s="46"/>
      <c r="Q14" s="46"/>
      <c r="R14" s="82">
        <f t="shared" ref="R14:R16" si="5">SUM(B14:Q14)</f>
        <v>0</v>
      </c>
    </row>
    <row r="15" spans="1:18" x14ac:dyDescent="0.2">
      <c r="A15" s="34" t="s">
        <v>3</v>
      </c>
      <c r="B15" s="45"/>
      <c r="C15" s="45"/>
      <c r="D15" s="45"/>
      <c r="E15" s="45"/>
      <c r="F15" s="45"/>
      <c r="G15" s="45"/>
      <c r="H15" s="75">
        <f t="shared" si="4"/>
        <v>0</v>
      </c>
      <c r="I15" s="45"/>
      <c r="J15" s="45"/>
      <c r="K15" s="45"/>
      <c r="L15" s="45"/>
      <c r="M15" s="45"/>
      <c r="N15" s="83"/>
      <c r="O15" s="83"/>
      <c r="P15" s="46"/>
      <c r="Q15" s="46"/>
      <c r="R15" s="82">
        <f t="shared" si="5"/>
        <v>0</v>
      </c>
    </row>
    <row r="16" spans="1:18" x14ac:dyDescent="0.2">
      <c r="A16" s="34" t="s">
        <v>13</v>
      </c>
      <c r="B16" s="45"/>
      <c r="C16" s="45"/>
      <c r="D16" s="45"/>
      <c r="E16" s="45"/>
      <c r="F16" s="45"/>
      <c r="G16" s="45"/>
      <c r="H16" s="75">
        <f t="shared" si="4"/>
        <v>0</v>
      </c>
      <c r="I16" s="45"/>
      <c r="J16" s="45"/>
      <c r="K16" s="45"/>
      <c r="L16" s="45"/>
      <c r="M16" s="45"/>
      <c r="N16" s="81"/>
      <c r="O16" s="81"/>
      <c r="P16" s="45"/>
      <c r="Q16" s="45"/>
      <c r="R16" s="82">
        <f t="shared" si="5"/>
        <v>0</v>
      </c>
    </row>
    <row r="17" spans="1:18" x14ac:dyDescent="0.2">
      <c r="A17" s="34" t="s">
        <v>15</v>
      </c>
      <c r="B17" s="45"/>
      <c r="C17" s="45"/>
      <c r="D17" s="45"/>
      <c r="E17" s="45"/>
      <c r="F17" s="45"/>
      <c r="G17" s="45"/>
      <c r="H17" s="75">
        <f t="shared" si="4"/>
        <v>0</v>
      </c>
      <c r="I17" s="45"/>
      <c r="J17" s="45"/>
      <c r="K17" s="45"/>
      <c r="L17" s="45"/>
      <c r="M17" s="45"/>
      <c r="N17" s="81"/>
      <c r="O17" s="81"/>
      <c r="P17" s="45"/>
      <c r="Q17" s="45"/>
      <c r="R17" s="82">
        <f>SUM(B17:Q17)</f>
        <v>0</v>
      </c>
    </row>
    <row r="18" spans="1:18" ht="12.75" customHeight="1" x14ac:dyDescent="0.2">
      <c r="A18" s="181" t="s">
        <v>112</v>
      </c>
      <c r="B18" s="60"/>
      <c r="C18" s="60"/>
      <c r="D18" s="60"/>
      <c r="E18" s="60"/>
      <c r="F18" s="60"/>
      <c r="G18" s="60"/>
      <c r="H18" s="75">
        <f t="shared" si="4"/>
        <v>0</v>
      </c>
      <c r="I18" s="60"/>
      <c r="J18" s="60"/>
      <c r="K18" s="60"/>
      <c r="L18" s="60"/>
      <c r="M18" s="60"/>
      <c r="N18" s="177"/>
      <c r="O18" s="177"/>
      <c r="P18" s="60"/>
      <c r="Q18" s="60"/>
      <c r="R18" s="82">
        <f t="shared" ref="R18" si="6">SUM(B18:Q18)</f>
        <v>0</v>
      </c>
    </row>
    <row r="19" spans="1:18" ht="12.75" customHeight="1" x14ac:dyDescent="0.2">
      <c r="A19" s="182" t="s">
        <v>111</v>
      </c>
      <c r="B19" s="47"/>
      <c r="C19" s="47"/>
      <c r="D19" s="47"/>
      <c r="E19" s="47"/>
      <c r="F19" s="47"/>
      <c r="G19" s="47"/>
      <c r="H19" s="77">
        <f t="shared" si="4"/>
        <v>0</v>
      </c>
      <c r="I19" s="47"/>
      <c r="J19" s="47"/>
      <c r="K19" s="47"/>
      <c r="L19" s="47"/>
      <c r="M19" s="47"/>
      <c r="N19" s="84"/>
      <c r="O19" s="84"/>
      <c r="P19" s="47"/>
      <c r="Q19" s="47"/>
      <c r="R19" s="85"/>
    </row>
    <row r="20" spans="1:18" x14ac:dyDescent="0.2">
      <c r="A20" s="73" t="s">
        <v>9</v>
      </c>
      <c r="B20" s="6">
        <f>SUM(B13:B19)</f>
        <v>0</v>
      </c>
      <c r="C20" s="6">
        <f t="shared" ref="C20:G20" si="7">SUM(C13:C19)</f>
        <v>0</v>
      </c>
      <c r="D20" s="6">
        <f t="shared" si="7"/>
        <v>0</v>
      </c>
      <c r="E20" s="6">
        <f t="shared" si="7"/>
        <v>0</v>
      </c>
      <c r="F20" s="6">
        <f t="shared" si="7"/>
        <v>0</v>
      </c>
      <c r="G20" s="6">
        <f t="shared" si="7"/>
        <v>0</v>
      </c>
      <c r="H20" s="75">
        <f>SUM(H13:H19)</f>
        <v>0</v>
      </c>
      <c r="I20" s="6"/>
      <c r="J20" s="6">
        <f>SUM(J13:J19)</f>
        <v>0</v>
      </c>
      <c r="K20" s="6">
        <f t="shared" ref="K20:O20" si="8">SUM(K13:K19)</f>
        <v>0</v>
      </c>
      <c r="L20" s="6">
        <f t="shared" si="8"/>
        <v>0</v>
      </c>
      <c r="M20" s="6">
        <f t="shared" si="8"/>
        <v>0</v>
      </c>
      <c r="N20" s="6">
        <f t="shared" si="8"/>
        <v>0</v>
      </c>
      <c r="O20" s="6">
        <f t="shared" si="8"/>
        <v>0</v>
      </c>
      <c r="P20" s="6">
        <f t="shared" ref="P20:Q20" si="9">SUM(P13:P18)</f>
        <v>0</v>
      </c>
      <c r="Q20" s="6">
        <f t="shared" si="9"/>
        <v>0</v>
      </c>
      <c r="R20" s="73">
        <f>SUM(R13:R18)</f>
        <v>0</v>
      </c>
    </row>
    <row r="21" spans="1:18" x14ac:dyDescent="0.2">
      <c r="A21" s="54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1"/>
      <c r="O21" s="41"/>
      <c r="P21" s="40"/>
      <c r="Q21" s="40"/>
      <c r="R21" s="80"/>
    </row>
    <row r="22" spans="1:18" x14ac:dyDescent="0.2">
      <c r="A22" s="314" t="s">
        <v>368</v>
      </c>
      <c r="B22" s="173" t="s">
        <v>269</v>
      </c>
      <c r="C22" s="173" t="s">
        <v>277</v>
      </c>
      <c r="D22" s="173" t="s">
        <v>278</v>
      </c>
      <c r="E22" s="173" t="s">
        <v>279</v>
      </c>
      <c r="F22" s="173" t="s">
        <v>280</v>
      </c>
      <c r="G22" s="173" t="s">
        <v>281</v>
      </c>
      <c r="H22" s="183" t="s">
        <v>110</v>
      </c>
      <c r="I22" s="173" t="s">
        <v>108</v>
      </c>
      <c r="J22" s="173" t="s">
        <v>269</v>
      </c>
      <c r="K22" s="173" t="s">
        <v>277</v>
      </c>
      <c r="L22" s="173" t="s">
        <v>278</v>
      </c>
      <c r="M22" s="173" t="s">
        <v>279</v>
      </c>
      <c r="N22" s="173" t="s">
        <v>280</v>
      </c>
      <c r="O22" s="173" t="s">
        <v>281</v>
      </c>
      <c r="P22" s="35"/>
      <c r="Q22" s="35"/>
      <c r="R22" s="183" t="s">
        <v>110</v>
      </c>
    </row>
    <row r="23" spans="1:18" x14ac:dyDescent="0.2">
      <c r="A23" s="34" t="s">
        <v>1</v>
      </c>
      <c r="B23" s="45"/>
      <c r="C23" s="188"/>
      <c r="D23" s="188"/>
      <c r="E23" s="188"/>
      <c r="F23" s="188"/>
      <c r="G23" s="188"/>
      <c r="H23" s="75">
        <f t="shared" ref="H23:H29" si="10">SUM(B23:G23)</f>
        <v>0</v>
      </c>
      <c r="I23" s="58"/>
      <c r="J23" s="188"/>
      <c r="K23" s="188"/>
      <c r="L23" s="188"/>
      <c r="M23" s="188"/>
      <c r="N23" s="188"/>
      <c r="O23" s="188"/>
      <c r="P23" s="188"/>
      <c r="Q23" s="191"/>
      <c r="R23" s="82">
        <f t="shared" ref="R23:R29" si="11">SUM(J23:Q23)</f>
        <v>0</v>
      </c>
    </row>
    <row r="24" spans="1:18" x14ac:dyDescent="0.2">
      <c r="A24" s="34" t="s">
        <v>2</v>
      </c>
      <c r="B24" s="45"/>
      <c r="C24" s="188"/>
      <c r="D24" s="188"/>
      <c r="E24" s="188"/>
      <c r="F24" s="188"/>
      <c r="G24" s="188"/>
      <c r="H24" s="75">
        <f t="shared" si="10"/>
        <v>0</v>
      </c>
      <c r="I24" s="58"/>
      <c r="J24" s="188"/>
      <c r="K24" s="188"/>
      <c r="L24" s="188"/>
      <c r="M24" s="188"/>
      <c r="N24" s="188"/>
      <c r="O24" s="188"/>
      <c r="P24" s="192"/>
      <c r="Q24" s="191"/>
      <c r="R24" s="82">
        <f t="shared" si="11"/>
        <v>0</v>
      </c>
    </row>
    <row r="25" spans="1:18" x14ac:dyDescent="0.2">
      <c r="A25" s="34" t="s">
        <v>3</v>
      </c>
      <c r="B25" s="45"/>
      <c r="C25" s="188"/>
      <c r="D25" s="188"/>
      <c r="E25" s="188"/>
      <c r="F25" s="188"/>
      <c r="G25" s="188"/>
      <c r="H25" s="75">
        <f t="shared" si="10"/>
        <v>0</v>
      </c>
      <c r="I25" s="58"/>
      <c r="J25" s="188"/>
      <c r="K25" s="188"/>
      <c r="L25" s="188"/>
      <c r="M25" s="188"/>
      <c r="N25" s="192"/>
      <c r="O25" s="192"/>
      <c r="P25" s="192"/>
      <c r="Q25" s="191"/>
      <c r="R25" s="82">
        <f t="shared" si="11"/>
        <v>0</v>
      </c>
    </row>
    <row r="26" spans="1:18" x14ac:dyDescent="0.2">
      <c r="A26" s="34" t="s">
        <v>13</v>
      </c>
      <c r="B26" s="45"/>
      <c r="C26" s="188"/>
      <c r="D26" s="188"/>
      <c r="E26" s="188"/>
      <c r="F26" s="188"/>
      <c r="G26" s="188"/>
      <c r="H26" s="75">
        <f t="shared" si="10"/>
        <v>0</v>
      </c>
      <c r="I26" s="58"/>
      <c r="J26" s="188"/>
      <c r="K26" s="188"/>
      <c r="L26" s="188"/>
      <c r="M26" s="188"/>
      <c r="N26" s="188"/>
      <c r="O26" s="188"/>
      <c r="P26" s="188"/>
      <c r="Q26" s="71"/>
      <c r="R26" s="82">
        <f t="shared" si="11"/>
        <v>0</v>
      </c>
    </row>
    <row r="27" spans="1:18" x14ac:dyDescent="0.2">
      <c r="A27" s="34" t="s">
        <v>15</v>
      </c>
      <c r="B27" s="45"/>
      <c r="C27" s="188"/>
      <c r="D27" s="188"/>
      <c r="E27" s="188"/>
      <c r="F27" s="188"/>
      <c r="G27" s="188"/>
      <c r="H27" s="75">
        <f t="shared" si="10"/>
        <v>0</v>
      </c>
      <c r="I27" s="58"/>
      <c r="J27" s="188"/>
      <c r="K27" s="188"/>
      <c r="L27" s="188"/>
      <c r="M27" s="188"/>
      <c r="N27" s="188"/>
      <c r="O27" s="188"/>
      <c r="P27" s="188"/>
      <c r="Q27" s="71"/>
      <c r="R27" s="82">
        <f t="shared" si="11"/>
        <v>0</v>
      </c>
    </row>
    <row r="28" spans="1:18" ht="15.75" customHeight="1" x14ac:dyDescent="0.2">
      <c r="A28" s="181" t="s">
        <v>112</v>
      </c>
      <c r="B28" s="60"/>
      <c r="C28" s="189"/>
      <c r="D28" s="189"/>
      <c r="E28" s="189"/>
      <c r="F28" s="189"/>
      <c r="G28" s="189"/>
      <c r="H28" s="176">
        <f t="shared" si="10"/>
        <v>0</v>
      </c>
      <c r="I28" s="61"/>
      <c r="J28" s="189"/>
      <c r="K28" s="189"/>
      <c r="L28" s="189"/>
      <c r="M28" s="189"/>
      <c r="N28" s="189"/>
      <c r="O28" s="189"/>
      <c r="P28" s="189"/>
      <c r="Q28" s="193"/>
      <c r="R28" s="82">
        <f t="shared" si="11"/>
        <v>0</v>
      </c>
    </row>
    <row r="29" spans="1:18" ht="13.5" customHeight="1" x14ac:dyDescent="0.2">
      <c r="A29" s="182" t="s">
        <v>111</v>
      </c>
      <c r="B29" s="47"/>
      <c r="C29" s="190"/>
      <c r="D29" s="190"/>
      <c r="E29" s="190"/>
      <c r="F29" s="190"/>
      <c r="G29" s="190"/>
      <c r="H29" s="77">
        <f t="shared" si="10"/>
        <v>0</v>
      </c>
      <c r="I29" s="63"/>
      <c r="J29" s="190"/>
      <c r="K29" s="190"/>
      <c r="L29" s="190"/>
      <c r="M29" s="190"/>
      <c r="N29" s="190"/>
      <c r="O29" s="190"/>
      <c r="P29" s="190"/>
      <c r="Q29" s="194"/>
      <c r="R29" s="85">
        <f t="shared" si="11"/>
        <v>0</v>
      </c>
    </row>
    <row r="30" spans="1:18" x14ac:dyDescent="0.2">
      <c r="A30" s="73" t="s">
        <v>9</v>
      </c>
      <c r="B30" s="78">
        <f t="shared" ref="B30:H30" si="12">SUM(B23:B29)</f>
        <v>0</v>
      </c>
      <c r="C30" s="78">
        <f t="shared" si="12"/>
        <v>0</v>
      </c>
      <c r="D30" s="78">
        <f t="shared" si="12"/>
        <v>0</v>
      </c>
      <c r="E30" s="78">
        <f t="shared" si="12"/>
        <v>0</v>
      </c>
      <c r="F30" s="78">
        <f t="shared" si="12"/>
        <v>0</v>
      </c>
      <c r="G30" s="78">
        <f t="shared" si="12"/>
        <v>0</v>
      </c>
      <c r="H30" s="75">
        <f t="shared" si="12"/>
        <v>0</v>
      </c>
      <c r="I30" s="6"/>
      <c r="J30" s="78">
        <f>SUM(J23:J29)</f>
        <v>0</v>
      </c>
      <c r="K30" s="78">
        <f>SUM(K23:K29)</f>
        <v>0</v>
      </c>
      <c r="L30" s="78">
        <f t="shared" ref="L30:O30" si="13">SUM(L23:L29)</f>
        <v>0</v>
      </c>
      <c r="M30" s="78">
        <f t="shared" si="13"/>
        <v>0</v>
      </c>
      <c r="N30" s="78">
        <f t="shared" si="13"/>
        <v>0</v>
      </c>
      <c r="O30" s="78">
        <f t="shared" si="13"/>
        <v>0</v>
      </c>
      <c r="P30" s="78">
        <f t="shared" ref="P30:R30" si="14">SUM(P23:P28)</f>
        <v>0</v>
      </c>
      <c r="Q30" s="78">
        <f t="shared" si="14"/>
        <v>0</v>
      </c>
      <c r="R30" s="79">
        <f t="shared" si="14"/>
        <v>0</v>
      </c>
    </row>
    <row r="31" spans="1:18" x14ac:dyDescent="0.2">
      <c r="A31" s="54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1"/>
      <c r="O31" s="41"/>
      <c r="P31" s="40"/>
      <c r="Q31" s="40"/>
      <c r="R31" s="80"/>
    </row>
    <row r="32" spans="1:18" x14ac:dyDescent="0.2">
      <c r="A32" s="314" t="s">
        <v>368</v>
      </c>
      <c r="B32" s="173" t="s">
        <v>270</v>
      </c>
      <c r="C32" s="173" t="s">
        <v>282</v>
      </c>
      <c r="D32" s="173" t="s">
        <v>283</v>
      </c>
      <c r="E32" s="173" t="s">
        <v>284</v>
      </c>
      <c r="F32" s="173" t="s">
        <v>285</v>
      </c>
      <c r="G32" s="173" t="s">
        <v>286</v>
      </c>
      <c r="H32" s="183" t="s">
        <v>110</v>
      </c>
      <c r="I32" s="173" t="s">
        <v>108</v>
      </c>
      <c r="J32" s="173" t="s">
        <v>270</v>
      </c>
      <c r="K32" s="173" t="s">
        <v>282</v>
      </c>
      <c r="L32" s="173" t="s">
        <v>283</v>
      </c>
      <c r="M32" s="173" t="s">
        <v>284</v>
      </c>
      <c r="N32" s="173" t="s">
        <v>285</v>
      </c>
      <c r="O32" s="173" t="s">
        <v>286</v>
      </c>
      <c r="P32" s="35"/>
      <c r="Q32" s="35"/>
      <c r="R32" s="183" t="s">
        <v>110</v>
      </c>
    </row>
    <row r="33" spans="1:18" x14ac:dyDescent="0.2">
      <c r="A33" s="34" t="s">
        <v>1</v>
      </c>
      <c r="B33" s="45"/>
      <c r="C33" s="45"/>
      <c r="D33" s="45"/>
      <c r="E33" s="45"/>
      <c r="F33" s="45"/>
      <c r="G33" s="45"/>
      <c r="H33" s="75">
        <f t="shared" ref="H33:H39" si="15">SUM(B33:G33)</f>
        <v>0</v>
      </c>
      <c r="I33" s="58"/>
      <c r="J33" s="45"/>
      <c r="K33" s="45"/>
      <c r="L33" s="45"/>
      <c r="M33" s="45"/>
      <c r="N33" s="191"/>
      <c r="O33" s="86"/>
      <c r="P33" s="49"/>
      <c r="Q33" s="49"/>
      <c r="R33" s="82">
        <f>SUM(J33:Q33)</f>
        <v>0</v>
      </c>
    </row>
    <row r="34" spans="1:18" x14ac:dyDescent="0.2">
      <c r="A34" s="34" t="s">
        <v>2</v>
      </c>
      <c r="B34" s="45"/>
      <c r="C34" s="45"/>
      <c r="D34" s="45"/>
      <c r="E34" s="45"/>
      <c r="F34" s="45"/>
      <c r="G34" s="45">
        <v>36.799999999999997</v>
      </c>
      <c r="H34" s="75">
        <f t="shared" si="15"/>
        <v>36.799999999999997</v>
      </c>
      <c r="I34" s="58"/>
      <c r="J34" s="45"/>
      <c r="K34" s="45"/>
      <c r="L34" s="45"/>
      <c r="M34" s="45"/>
      <c r="N34" s="191"/>
      <c r="O34" s="86"/>
      <c r="P34" s="49"/>
      <c r="Q34" s="49"/>
      <c r="R34" s="82">
        <f t="shared" ref="R34:R39" si="16">SUM(J34:Q34)</f>
        <v>0</v>
      </c>
    </row>
    <row r="35" spans="1:18" x14ac:dyDescent="0.2">
      <c r="A35" s="34" t="s">
        <v>3</v>
      </c>
      <c r="B35" s="45"/>
      <c r="C35" s="45"/>
      <c r="D35" s="45"/>
      <c r="E35" s="45"/>
      <c r="F35" s="45"/>
      <c r="G35" s="45"/>
      <c r="H35" s="75">
        <f t="shared" si="15"/>
        <v>0</v>
      </c>
      <c r="I35" s="58"/>
      <c r="J35" s="45"/>
      <c r="K35" s="45"/>
      <c r="L35" s="45"/>
      <c r="M35" s="45"/>
      <c r="N35" s="191"/>
      <c r="O35" s="86"/>
      <c r="P35" s="49"/>
      <c r="Q35" s="49"/>
      <c r="R35" s="82">
        <f t="shared" si="16"/>
        <v>0</v>
      </c>
    </row>
    <row r="36" spans="1:18" x14ac:dyDescent="0.2">
      <c r="A36" s="34" t="s">
        <v>13</v>
      </c>
      <c r="B36" s="45"/>
      <c r="C36" s="45"/>
      <c r="D36" s="45"/>
      <c r="E36" s="45"/>
      <c r="F36" s="45"/>
      <c r="G36" s="45"/>
      <c r="H36" s="75">
        <f t="shared" si="15"/>
        <v>0</v>
      </c>
      <c r="I36" s="58"/>
      <c r="J36" s="45"/>
      <c r="K36" s="45"/>
      <c r="L36" s="45"/>
      <c r="M36" s="45"/>
      <c r="N36" s="71"/>
      <c r="O36" s="70"/>
      <c r="P36" s="48"/>
      <c r="Q36" s="48"/>
      <c r="R36" s="82">
        <f t="shared" si="16"/>
        <v>0</v>
      </c>
    </row>
    <row r="37" spans="1:18" x14ac:dyDescent="0.2">
      <c r="A37" s="34" t="s">
        <v>15</v>
      </c>
      <c r="B37" s="45"/>
      <c r="C37" s="45"/>
      <c r="D37" s="45"/>
      <c r="E37" s="45"/>
      <c r="F37" s="45"/>
      <c r="G37" s="45"/>
      <c r="H37" s="75">
        <f t="shared" si="15"/>
        <v>0</v>
      </c>
      <c r="I37" s="58"/>
      <c r="J37" s="45"/>
      <c r="K37" s="45"/>
      <c r="L37" s="45"/>
      <c r="M37" s="45"/>
      <c r="N37" s="71"/>
      <c r="O37" s="70"/>
      <c r="P37" s="48"/>
      <c r="Q37" s="48"/>
      <c r="R37" s="82">
        <f t="shared" si="16"/>
        <v>0</v>
      </c>
    </row>
    <row r="38" spans="1:18" ht="16.5" customHeight="1" x14ac:dyDescent="0.2">
      <c r="A38" s="181" t="s">
        <v>112</v>
      </c>
      <c r="B38" s="60"/>
      <c r="C38" s="60"/>
      <c r="D38" s="60"/>
      <c r="E38" s="60"/>
      <c r="F38" s="60"/>
      <c r="G38" s="60"/>
      <c r="H38" s="176">
        <f t="shared" si="15"/>
        <v>0</v>
      </c>
      <c r="I38" s="61"/>
      <c r="J38" s="60"/>
      <c r="K38" s="60"/>
      <c r="L38" s="60"/>
      <c r="M38" s="60"/>
      <c r="N38" s="189"/>
      <c r="O38" s="177"/>
      <c r="P38" s="178"/>
      <c r="Q38" s="178"/>
      <c r="R38" s="82">
        <f t="shared" si="16"/>
        <v>0</v>
      </c>
    </row>
    <row r="39" spans="1:18" ht="11.25" customHeight="1" x14ac:dyDescent="0.2">
      <c r="A39" s="182" t="s">
        <v>111</v>
      </c>
      <c r="B39" s="47"/>
      <c r="C39" s="47"/>
      <c r="D39" s="47"/>
      <c r="E39" s="47"/>
      <c r="F39" s="47"/>
      <c r="G39" s="47"/>
      <c r="H39" s="77">
        <f t="shared" si="15"/>
        <v>0</v>
      </c>
      <c r="I39" s="63"/>
      <c r="J39" s="47"/>
      <c r="K39" s="47"/>
      <c r="L39" s="47"/>
      <c r="M39" s="47"/>
      <c r="N39" s="190"/>
      <c r="O39" s="84"/>
      <c r="P39" s="50"/>
      <c r="Q39" s="50"/>
      <c r="R39" s="85">
        <f t="shared" si="16"/>
        <v>0</v>
      </c>
    </row>
    <row r="40" spans="1:18" x14ac:dyDescent="0.2">
      <c r="A40" s="73" t="s">
        <v>9</v>
      </c>
      <c r="B40" s="6">
        <f>SUM(B33:B39)</f>
        <v>0</v>
      </c>
      <c r="C40" s="6">
        <f t="shared" ref="C40:G40" si="17">SUM(C33:C39)</f>
        <v>0</v>
      </c>
      <c r="D40" s="6">
        <f t="shared" si="17"/>
        <v>0</v>
      </c>
      <c r="E40" s="6">
        <f t="shared" si="17"/>
        <v>0</v>
      </c>
      <c r="F40" s="6">
        <f t="shared" si="17"/>
        <v>0</v>
      </c>
      <c r="G40" s="6">
        <f t="shared" si="17"/>
        <v>36.799999999999997</v>
      </c>
      <c r="H40" s="75">
        <f>SUM(H33:H39)</f>
        <v>36.799999999999997</v>
      </c>
      <c r="I40" s="6"/>
      <c r="J40" s="6">
        <f>SUM(J33:J39)</f>
        <v>0</v>
      </c>
      <c r="K40" s="6">
        <f t="shared" ref="K40:L40" si="18">SUM(K33:K39)</f>
        <v>0</v>
      </c>
      <c r="L40" s="6">
        <f t="shared" si="18"/>
        <v>0</v>
      </c>
      <c r="M40" s="6">
        <f>SUM(M33:M39)</f>
        <v>0</v>
      </c>
      <c r="N40" s="6">
        <f t="shared" ref="N40" si="19">SUM(N33:N39)</f>
        <v>0</v>
      </c>
      <c r="O40" s="78">
        <f>SUM(O33:O39)</f>
        <v>0</v>
      </c>
      <c r="P40" s="6">
        <f t="shared" ref="P40:Q40" si="20">SUM(P33:P38)</f>
        <v>0</v>
      </c>
      <c r="Q40" s="6">
        <f t="shared" si="20"/>
        <v>0</v>
      </c>
      <c r="R40" s="79">
        <f>SUM(R33:R39)</f>
        <v>0</v>
      </c>
    </row>
    <row r="41" spans="1:18" x14ac:dyDescent="0.2">
      <c r="A41" s="54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1"/>
      <c r="O41" s="41"/>
      <c r="P41" s="40"/>
      <c r="Q41" s="40"/>
      <c r="R41" s="80"/>
    </row>
    <row r="42" spans="1:18" x14ac:dyDescent="0.2">
      <c r="A42" s="314" t="s">
        <v>368</v>
      </c>
      <c r="B42" s="173" t="s">
        <v>271</v>
      </c>
      <c r="C42" s="173" t="s">
        <v>287</v>
      </c>
      <c r="D42" s="173" t="s">
        <v>288</v>
      </c>
      <c r="E42" s="173" t="s">
        <v>289</v>
      </c>
      <c r="F42" s="173" t="s">
        <v>290</v>
      </c>
      <c r="G42" s="173" t="s">
        <v>291</v>
      </c>
      <c r="H42" s="183" t="s">
        <v>110</v>
      </c>
      <c r="I42" s="173" t="s">
        <v>108</v>
      </c>
      <c r="J42" s="173" t="s">
        <v>271</v>
      </c>
      <c r="K42" s="173" t="s">
        <v>287</v>
      </c>
      <c r="L42" s="173" t="s">
        <v>288</v>
      </c>
      <c r="M42" s="173" t="s">
        <v>289</v>
      </c>
      <c r="N42" s="173" t="s">
        <v>290</v>
      </c>
      <c r="O42" s="173" t="s">
        <v>291</v>
      </c>
      <c r="P42" s="35"/>
      <c r="Q42" s="35"/>
      <c r="R42" s="183" t="s">
        <v>110</v>
      </c>
    </row>
    <row r="43" spans="1:18" x14ac:dyDescent="0.2">
      <c r="A43" s="34" t="s">
        <v>1</v>
      </c>
      <c r="B43" s="48"/>
      <c r="C43" s="48"/>
      <c r="D43" s="48"/>
      <c r="E43" s="48"/>
      <c r="F43" s="48"/>
      <c r="G43" s="48"/>
      <c r="H43" s="75">
        <f t="shared" ref="H43:H49" si="21">SUM(B43:G43)</f>
        <v>0</v>
      </c>
      <c r="I43" s="58"/>
      <c r="J43" s="49"/>
      <c r="K43" s="49"/>
      <c r="L43" s="49"/>
      <c r="M43" s="49"/>
      <c r="N43" s="86"/>
      <c r="O43" s="86"/>
      <c r="P43" s="49"/>
      <c r="Q43" s="49"/>
      <c r="R43" s="82">
        <f>SUM(J43:Q43)</f>
        <v>0</v>
      </c>
    </row>
    <row r="44" spans="1:18" x14ac:dyDescent="0.2">
      <c r="A44" s="34" t="s">
        <v>2</v>
      </c>
      <c r="B44" s="48"/>
      <c r="C44" s="48"/>
      <c r="D44" s="48"/>
      <c r="E44" s="48"/>
      <c r="F44" s="48"/>
      <c r="G44" s="48"/>
      <c r="H44" s="75">
        <f t="shared" si="21"/>
        <v>0</v>
      </c>
      <c r="I44" s="58"/>
      <c r="J44" s="49"/>
      <c r="K44" s="49"/>
      <c r="L44" s="49"/>
      <c r="M44" s="49"/>
      <c r="N44" s="86"/>
      <c r="O44" s="86"/>
      <c r="P44" s="49"/>
      <c r="Q44" s="49"/>
      <c r="R44" s="82">
        <f t="shared" ref="R44:R49" si="22">SUM(J44:Q44)</f>
        <v>0</v>
      </c>
    </row>
    <row r="45" spans="1:18" x14ac:dyDescent="0.2">
      <c r="A45" s="34" t="s">
        <v>3</v>
      </c>
      <c r="B45" s="48"/>
      <c r="C45" s="48"/>
      <c r="D45" s="48"/>
      <c r="E45" s="48"/>
      <c r="F45" s="48"/>
      <c r="G45" s="48"/>
      <c r="H45" s="75">
        <f t="shared" si="21"/>
        <v>0</v>
      </c>
      <c r="I45" s="58"/>
      <c r="J45" s="49"/>
      <c r="K45" s="49"/>
      <c r="L45" s="49"/>
      <c r="M45" s="49"/>
      <c r="N45" s="86"/>
      <c r="O45" s="86"/>
      <c r="P45" s="49"/>
      <c r="Q45" s="49"/>
      <c r="R45" s="82">
        <f t="shared" si="22"/>
        <v>0</v>
      </c>
    </row>
    <row r="46" spans="1:18" x14ac:dyDescent="0.2">
      <c r="A46" s="34" t="s">
        <v>13</v>
      </c>
      <c r="B46" s="48"/>
      <c r="C46" s="48"/>
      <c r="D46" s="48"/>
      <c r="E46" s="48"/>
      <c r="F46" s="48"/>
      <c r="G46" s="48"/>
      <c r="H46" s="75">
        <f t="shared" si="21"/>
        <v>0</v>
      </c>
      <c r="I46" s="205"/>
      <c r="J46" s="49"/>
      <c r="K46" s="49"/>
      <c r="L46" s="49"/>
      <c r="M46" s="49"/>
      <c r="N46" s="70"/>
      <c r="O46" s="70"/>
      <c r="P46" s="48"/>
      <c r="Q46" s="48"/>
      <c r="R46" s="82">
        <f t="shared" si="22"/>
        <v>0</v>
      </c>
    </row>
    <row r="47" spans="1:18" x14ac:dyDescent="0.2">
      <c r="A47" s="34" t="s">
        <v>15</v>
      </c>
      <c r="B47" s="48"/>
      <c r="C47" s="48"/>
      <c r="D47" s="48"/>
      <c r="E47" s="48"/>
      <c r="F47" s="48"/>
      <c r="G47" s="48"/>
      <c r="H47" s="75">
        <f t="shared" si="21"/>
        <v>0</v>
      </c>
      <c r="I47" s="49"/>
      <c r="J47" s="49"/>
      <c r="K47" s="49"/>
      <c r="L47" s="49"/>
      <c r="M47" s="49"/>
      <c r="N47" s="70"/>
      <c r="O47" s="70"/>
      <c r="P47" s="48"/>
      <c r="Q47" s="48"/>
      <c r="R47" s="82">
        <f t="shared" si="22"/>
        <v>0</v>
      </c>
    </row>
    <row r="48" spans="1:18" ht="15.75" customHeight="1" x14ac:dyDescent="0.2">
      <c r="A48" s="181" t="s">
        <v>112</v>
      </c>
      <c r="B48" s="178"/>
      <c r="C48" s="178"/>
      <c r="D48" s="178"/>
      <c r="E48" s="178"/>
      <c r="F48" s="178"/>
      <c r="G48" s="178"/>
      <c r="H48" s="176">
        <f t="shared" si="21"/>
        <v>0</v>
      </c>
      <c r="I48" s="179"/>
      <c r="J48" s="179"/>
      <c r="K48" s="179"/>
      <c r="L48" s="179"/>
      <c r="M48" s="179"/>
      <c r="N48" s="180"/>
      <c r="O48" s="180"/>
      <c r="P48" s="178"/>
      <c r="Q48" s="178"/>
      <c r="R48" s="82">
        <f t="shared" si="22"/>
        <v>0</v>
      </c>
    </row>
    <row r="49" spans="1:18" ht="11.25" customHeight="1" x14ac:dyDescent="0.2">
      <c r="A49" s="182" t="s">
        <v>111</v>
      </c>
      <c r="B49" s="50"/>
      <c r="C49" s="50"/>
      <c r="D49" s="50"/>
      <c r="E49" s="50"/>
      <c r="F49" s="50"/>
      <c r="G49" s="50"/>
      <c r="H49" s="77">
        <f t="shared" si="21"/>
        <v>0</v>
      </c>
      <c r="I49" s="87"/>
      <c r="J49" s="87"/>
      <c r="K49" s="87"/>
      <c r="L49" s="87"/>
      <c r="M49" s="87"/>
      <c r="N49" s="88"/>
      <c r="O49" s="88"/>
      <c r="P49" s="50"/>
      <c r="Q49" s="50"/>
      <c r="R49" s="85">
        <f t="shared" si="22"/>
        <v>0</v>
      </c>
    </row>
    <row r="50" spans="1:18" x14ac:dyDescent="0.2">
      <c r="A50" s="73" t="s">
        <v>9</v>
      </c>
      <c r="B50" s="6">
        <f>SUM(B43:B49)</f>
        <v>0</v>
      </c>
      <c r="C50" s="6">
        <f t="shared" ref="C50:G50" si="23">SUM(C43:C49)</f>
        <v>0</v>
      </c>
      <c r="D50" s="6">
        <f t="shared" si="23"/>
        <v>0</v>
      </c>
      <c r="E50" s="6">
        <f t="shared" si="23"/>
        <v>0</v>
      </c>
      <c r="F50" s="6">
        <f t="shared" si="23"/>
        <v>0</v>
      </c>
      <c r="G50" s="6">
        <f t="shared" si="23"/>
        <v>0</v>
      </c>
      <c r="H50" s="75">
        <f>SUM(H43:H49)</f>
        <v>0</v>
      </c>
      <c r="I50" s="6"/>
      <c r="J50" s="6">
        <f>SUM(J43:J49)</f>
        <v>0</v>
      </c>
      <c r="K50" s="6">
        <f t="shared" ref="K50:Q50" si="24">SUM(K43:K49)</f>
        <v>0</v>
      </c>
      <c r="L50" s="6">
        <f t="shared" si="24"/>
        <v>0</v>
      </c>
      <c r="M50" s="6">
        <f t="shared" si="24"/>
        <v>0</v>
      </c>
      <c r="N50" s="6">
        <f t="shared" si="24"/>
        <v>0</v>
      </c>
      <c r="O50" s="6">
        <f t="shared" si="24"/>
        <v>0</v>
      </c>
      <c r="P50" s="6">
        <f t="shared" si="24"/>
        <v>0</v>
      </c>
      <c r="Q50" s="6">
        <f t="shared" si="24"/>
        <v>0</v>
      </c>
      <c r="R50" s="79">
        <f>SUM(R43:R49)</f>
        <v>0</v>
      </c>
    </row>
    <row r="51" spans="1:18" x14ac:dyDescent="0.2">
      <c r="A51" s="54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1"/>
      <c r="O51" s="41"/>
      <c r="P51" s="40"/>
      <c r="Q51" s="40"/>
      <c r="R51" s="80"/>
    </row>
    <row r="52" spans="1:18" ht="25.5" customHeight="1" thickBot="1" x14ac:dyDescent="0.25">
      <c r="A52" s="54"/>
      <c r="B52" s="66" t="s">
        <v>1</v>
      </c>
      <c r="C52" s="66" t="s">
        <v>2</v>
      </c>
      <c r="D52" s="66" t="s">
        <v>3</v>
      </c>
      <c r="E52" s="66" t="s">
        <v>13</v>
      </c>
      <c r="F52" s="66" t="s">
        <v>15</v>
      </c>
      <c r="G52" s="67" t="s">
        <v>11</v>
      </c>
      <c r="H52" s="184" t="s">
        <v>111</v>
      </c>
      <c r="I52" s="40"/>
      <c r="J52" s="67"/>
      <c r="K52" s="67"/>
      <c r="L52" s="67"/>
      <c r="M52" s="67"/>
      <c r="N52" s="493" t="s">
        <v>20</v>
      </c>
      <c r="O52" s="91"/>
      <c r="P52" s="40"/>
      <c r="Q52" s="40"/>
      <c r="R52" s="80"/>
    </row>
    <row r="53" spans="1:18" ht="13.5" thickBot="1" x14ac:dyDescent="0.25">
      <c r="A53" s="89" t="s">
        <v>40</v>
      </c>
      <c r="B53" s="185">
        <f>H3+H13+H23+H33+H43</f>
        <v>53.5</v>
      </c>
      <c r="C53" s="185">
        <f>H4+H14+H24+H34+H44</f>
        <v>91.25</v>
      </c>
      <c r="D53" s="185">
        <f>H5+H15+H25+H35+H45</f>
        <v>0</v>
      </c>
      <c r="E53" s="185">
        <f>H6+H16+H26+H36+H46</f>
        <v>0</v>
      </c>
      <c r="F53" s="185">
        <f>H7+H17+H27+H37+H47</f>
        <v>0</v>
      </c>
      <c r="G53" s="185">
        <f>H8+H18+H38+H48</f>
        <v>0</v>
      </c>
      <c r="H53" s="185">
        <f>H9+H19+H29+H39+H49</f>
        <v>0</v>
      </c>
      <c r="I53" s="185">
        <f>H10+H20+H30+H40+H50</f>
        <v>144.75</v>
      </c>
      <c r="J53" s="55"/>
      <c r="K53" s="55"/>
      <c r="L53" s="55"/>
      <c r="M53" s="55"/>
      <c r="N53" s="90">
        <f>R10+R20+R30+R40+R50</f>
        <v>0</v>
      </c>
      <c r="O53" s="199">
        <f>I53+N53</f>
        <v>144.75</v>
      </c>
      <c r="P53" s="40"/>
      <c r="Q53" s="40"/>
      <c r="R53" s="80"/>
    </row>
    <row r="54" spans="1:18" ht="13.5" thickTop="1" x14ac:dyDescent="0.2">
      <c r="A54" s="54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1"/>
      <c r="O54" s="41"/>
      <c r="P54" s="40"/>
      <c r="Q54" s="40"/>
      <c r="R54" s="80"/>
    </row>
    <row r="55" spans="1:18" x14ac:dyDescent="0.2">
      <c r="A55" s="40"/>
      <c r="B55" s="51" t="s">
        <v>21</v>
      </c>
      <c r="C55" s="51"/>
      <c r="D55" s="51" t="s">
        <v>22</v>
      </c>
      <c r="E55" s="196">
        <f>O53</f>
        <v>144.75</v>
      </c>
      <c r="F55" s="51"/>
      <c r="G55" s="51">
        <f>SUM(C55-E55)</f>
        <v>-144.75</v>
      </c>
      <c r="H55" s="40"/>
      <c r="I55" s="40"/>
      <c r="J55" s="40"/>
      <c r="K55" s="40"/>
      <c r="L55" s="40"/>
      <c r="M55" s="40"/>
      <c r="N55" s="41"/>
      <c r="O55" s="41"/>
      <c r="P55" s="40"/>
      <c r="Q55" s="40"/>
      <c r="R55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65"/>
  <sheetViews>
    <sheetView topLeftCell="A229" zoomScaleNormal="100" workbookViewId="0">
      <selection activeCell="D266" sqref="D266:H434"/>
    </sheetView>
  </sheetViews>
  <sheetFormatPr defaultRowHeight="12.75" x14ac:dyDescent="0.2"/>
  <cols>
    <col min="1" max="1" width="4.42578125" style="40" customWidth="1"/>
    <col min="2" max="2" width="25.7109375" style="5" customWidth="1"/>
    <col min="3" max="3" width="2.42578125" customWidth="1"/>
    <col min="4" max="5" width="10.42578125" style="41" customWidth="1"/>
    <col min="6" max="6" width="10.42578125" style="14" customWidth="1"/>
    <col min="7" max="7" width="11.7109375" style="14" customWidth="1"/>
    <col min="8" max="8" width="10.42578125" style="14" customWidth="1"/>
    <col min="9" max="9" width="10.28515625" style="23" customWidth="1"/>
  </cols>
  <sheetData>
    <row r="1" spans="1:10" s="40" customFormat="1" ht="85.5" customHeight="1" x14ac:dyDescent="0.2">
      <c r="B1" s="5"/>
      <c r="D1" s="41"/>
      <c r="E1" s="41"/>
      <c r="F1" s="41"/>
      <c r="G1" s="41"/>
      <c r="H1" s="41"/>
      <c r="I1" s="23"/>
    </row>
    <row r="2" spans="1:10" s="1" customFormat="1" ht="17.25" customHeight="1" x14ac:dyDescent="0.25">
      <c r="A2" s="58"/>
      <c r="B2" s="37"/>
      <c r="C2" s="10"/>
      <c r="D2" s="15" t="s">
        <v>5</v>
      </c>
      <c r="E2" s="15" t="s">
        <v>0</v>
      </c>
      <c r="F2" s="15" t="s">
        <v>6</v>
      </c>
      <c r="G2" s="15" t="s">
        <v>7</v>
      </c>
      <c r="H2" s="15"/>
      <c r="I2" s="24" t="s">
        <v>8</v>
      </c>
    </row>
    <row r="3" spans="1:10" x14ac:dyDescent="0.2">
      <c r="A3" s="40" t="s">
        <v>102</v>
      </c>
      <c r="B3" s="5" t="s">
        <v>1</v>
      </c>
      <c r="D3" s="74"/>
      <c r="E3" s="74"/>
      <c r="F3" s="16"/>
      <c r="G3" s="16"/>
      <c r="I3" s="28">
        <f t="shared" ref="I3:I13" si="0">D3+E3+F3+G3+H3</f>
        <v>0</v>
      </c>
    </row>
    <row r="4" spans="1:10" x14ac:dyDescent="0.2">
      <c r="B4" s="5" t="s">
        <v>2</v>
      </c>
      <c r="D4" s="74"/>
      <c r="E4" s="74"/>
      <c r="F4" s="16"/>
      <c r="G4" s="16"/>
      <c r="I4" s="25">
        <f t="shared" si="0"/>
        <v>0</v>
      </c>
    </row>
    <row r="5" spans="1:10" x14ac:dyDescent="0.2">
      <c r="B5" s="5" t="s">
        <v>3</v>
      </c>
      <c r="D5" s="74"/>
      <c r="E5" s="74"/>
      <c r="F5" s="16"/>
      <c r="G5" s="16"/>
      <c r="I5" s="25">
        <f t="shared" si="0"/>
        <v>0</v>
      </c>
    </row>
    <row r="6" spans="1:10" x14ac:dyDescent="0.2">
      <c r="B6" s="5" t="s">
        <v>13</v>
      </c>
      <c r="D6" s="74"/>
      <c r="E6" s="74"/>
      <c r="F6" s="16"/>
      <c r="G6" s="16"/>
      <c r="I6" s="25">
        <f t="shared" si="0"/>
        <v>0</v>
      </c>
    </row>
    <row r="7" spans="1:10" x14ac:dyDescent="0.2">
      <c r="B7" s="5" t="s">
        <v>15</v>
      </c>
      <c r="D7" s="74"/>
      <c r="E7" s="74"/>
      <c r="F7" s="16"/>
      <c r="G7" s="16"/>
      <c r="I7" s="25">
        <f t="shared" si="0"/>
        <v>0</v>
      </c>
    </row>
    <row r="8" spans="1:10" x14ac:dyDescent="0.2">
      <c r="B8" s="5" t="s">
        <v>4</v>
      </c>
      <c r="D8" s="74"/>
      <c r="E8" s="74"/>
      <c r="F8" s="16"/>
      <c r="G8" s="16"/>
      <c r="I8" s="25">
        <f t="shared" si="0"/>
        <v>0</v>
      </c>
    </row>
    <row r="9" spans="1:10" x14ac:dyDescent="0.2">
      <c r="B9" s="5" t="s">
        <v>12</v>
      </c>
      <c r="D9" s="74"/>
      <c r="E9" s="74"/>
      <c r="F9" s="16"/>
      <c r="G9" s="16"/>
      <c r="I9" s="25">
        <f t="shared" si="0"/>
        <v>0</v>
      </c>
    </row>
    <row r="10" spans="1:10" x14ac:dyDescent="0.2">
      <c r="B10" s="5" t="s">
        <v>10</v>
      </c>
      <c r="D10" s="74"/>
      <c r="E10" s="74"/>
      <c r="F10" s="16"/>
      <c r="G10" s="16"/>
      <c r="I10" s="25">
        <f t="shared" si="0"/>
        <v>0</v>
      </c>
    </row>
    <row r="11" spans="1:10" x14ac:dyDescent="0.2">
      <c r="B11" s="5" t="s">
        <v>14</v>
      </c>
      <c r="D11" s="74"/>
      <c r="E11" s="74"/>
      <c r="F11" s="16"/>
      <c r="G11" s="16"/>
      <c r="I11" s="25">
        <f t="shared" si="0"/>
        <v>0</v>
      </c>
    </row>
    <row r="12" spans="1:10" x14ac:dyDescent="0.2">
      <c r="B12" s="5" t="s">
        <v>16</v>
      </c>
      <c r="D12" s="74"/>
      <c r="E12" s="74"/>
      <c r="F12" s="16"/>
      <c r="G12" s="16"/>
      <c r="I12" s="25">
        <f t="shared" si="0"/>
        <v>0</v>
      </c>
    </row>
    <row r="13" spans="1:10" x14ac:dyDescent="0.2">
      <c r="B13" s="5" t="s">
        <v>17</v>
      </c>
      <c r="D13" s="74"/>
      <c r="E13" s="74"/>
      <c r="F13" s="16"/>
      <c r="G13" s="16"/>
      <c r="I13" s="25">
        <f t="shared" si="0"/>
        <v>0</v>
      </c>
    </row>
    <row r="14" spans="1:10" x14ac:dyDescent="0.2">
      <c r="B14" s="5" t="s">
        <v>18</v>
      </c>
      <c r="D14" s="74"/>
      <c r="E14" s="74"/>
      <c r="F14" s="16"/>
      <c r="G14" s="16"/>
      <c r="I14" s="25">
        <f>D14+E14+F14+G14+H14</f>
        <v>0</v>
      </c>
    </row>
    <row r="15" spans="1:10" x14ac:dyDescent="0.2">
      <c r="D15" s="74"/>
      <c r="E15" s="74"/>
      <c r="F15" s="16"/>
      <c r="G15" s="16"/>
      <c r="I15" s="25"/>
    </row>
    <row r="16" spans="1:10" x14ac:dyDescent="0.2">
      <c r="D16" s="74"/>
      <c r="E16" s="74"/>
      <c r="F16" s="16"/>
      <c r="G16" s="16"/>
      <c r="I16" s="25"/>
      <c r="J16" s="32"/>
    </row>
    <row r="17" spans="1:10" x14ac:dyDescent="0.2">
      <c r="A17" s="40" t="s">
        <v>47</v>
      </c>
      <c r="B17" s="5" t="s">
        <v>1</v>
      </c>
      <c r="D17" s="74"/>
      <c r="E17" s="74"/>
      <c r="F17" s="16"/>
      <c r="G17" s="16"/>
      <c r="I17" s="25">
        <f t="shared" ref="I17:I80" si="1">D17+E17+F17+G17+H17</f>
        <v>0</v>
      </c>
    </row>
    <row r="18" spans="1:10" x14ac:dyDescent="0.2">
      <c r="B18" s="5" t="s">
        <v>2</v>
      </c>
      <c r="D18" s="74"/>
      <c r="E18" s="74"/>
      <c r="F18" s="16"/>
      <c r="G18" s="16"/>
      <c r="I18" s="25">
        <f t="shared" si="1"/>
        <v>0</v>
      </c>
    </row>
    <row r="19" spans="1:10" x14ac:dyDescent="0.2">
      <c r="B19" s="5" t="s">
        <v>3</v>
      </c>
      <c r="D19" s="74"/>
      <c r="E19" s="74"/>
      <c r="F19" s="16"/>
      <c r="G19" s="16"/>
      <c r="I19" s="25">
        <f t="shared" si="1"/>
        <v>0</v>
      </c>
    </row>
    <row r="20" spans="1:10" x14ac:dyDescent="0.2">
      <c r="B20" s="5" t="s">
        <v>13</v>
      </c>
      <c r="D20" s="74"/>
      <c r="E20" s="74"/>
      <c r="F20" s="16"/>
      <c r="G20" s="16"/>
      <c r="I20" s="25">
        <f t="shared" si="1"/>
        <v>0</v>
      </c>
    </row>
    <row r="21" spans="1:10" x14ac:dyDescent="0.2">
      <c r="A21" s="53"/>
      <c r="B21" s="5" t="s">
        <v>15</v>
      </c>
      <c r="C21" s="7"/>
      <c r="D21" s="29"/>
      <c r="E21" s="29"/>
      <c r="F21" s="29"/>
      <c r="G21" s="29"/>
      <c r="H21" s="17"/>
      <c r="I21" s="26">
        <f t="shared" si="1"/>
        <v>0</v>
      </c>
      <c r="J21" s="8"/>
    </row>
    <row r="22" spans="1:10" x14ac:dyDescent="0.2">
      <c r="A22" s="53"/>
      <c r="B22" s="5" t="s">
        <v>4</v>
      </c>
      <c r="C22" s="7"/>
      <c r="D22" s="52"/>
      <c r="E22" s="52"/>
      <c r="F22" s="17"/>
      <c r="G22" s="17"/>
      <c r="H22" s="17"/>
      <c r="I22" s="26">
        <f t="shared" si="1"/>
        <v>0</v>
      </c>
      <c r="J22" s="43"/>
    </row>
    <row r="23" spans="1:10" x14ac:dyDescent="0.2">
      <c r="A23" s="53"/>
      <c r="B23" s="5" t="s">
        <v>12</v>
      </c>
      <c r="C23" s="7"/>
      <c r="D23" s="52"/>
      <c r="E23" s="52"/>
      <c r="F23" s="17"/>
      <c r="G23" s="17"/>
      <c r="H23" s="17"/>
      <c r="I23" s="26">
        <f t="shared" si="1"/>
        <v>0</v>
      </c>
      <c r="J23" s="43"/>
    </row>
    <row r="24" spans="1:10" x14ac:dyDescent="0.2">
      <c r="A24" s="53"/>
      <c r="B24" s="5" t="s">
        <v>10</v>
      </c>
      <c r="C24" s="7"/>
      <c r="D24" s="52"/>
      <c r="E24" s="52"/>
      <c r="F24" s="17"/>
      <c r="G24" s="17"/>
      <c r="H24" s="17"/>
      <c r="I24" s="26">
        <f t="shared" si="1"/>
        <v>0</v>
      </c>
      <c r="J24" s="43"/>
    </row>
    <row r="25" spans="1:10" x14ac:dyDescent="0.2">
      <c r="A25" s="53"/>
      <c r="B25" s="5" t="s">
        <v>14</v>
      </c>
      <c r="C25" s="7"/>
      <c r="D25" s="52"/>
      <c r="E25" s="52"/>
      <c r="F25" s="17"/>
      <c r="G25" s="17"/>
      <c r="H25" s="17"/>
      <c r="I25" s="26">
        <f t="shared" si="1"/>
        <v>0</v>
      </c>
      <c r="J25" s="43"/>
    </row>
    <row r="26" spans="1:10" x14ac:dyDescent="0.2">
      <c r="A26" s="53"/>
      <c r="B26" s="5" t="s">
        <v>16</v>
      </c>
      <c r="C26" s="7"/>
      <c r="D26" s="52"/>
      <c r="E26" s="52"/>
      <c r="F26" s="17"/>
      <c r="G26" s="17"/>
      <c r="H26" s="17"/>
      <c r="I26" s="26">
        <f t="shared" si="1"/>
        <v>0</v>
      </c>
      <c r="J26" s="43"/>
    </row>
    <row r="27" spans="1:10" x14ac:dyDescent="0.2">
      <c r="A27" s="53"/>
      <c r="B27" s="5" t="s">
        <v>17</v>
      </c>
      <c r="C27" s="7"/>
      <c r="D27" s="52"/>
      <c r="E27" s="52"/>
      <c r="F27" s="17"/>
      <c r="G27" s="17"/>
      <c r="H27" s="17"/>
      <c r="I27" s="26">
        <f t="shared" si="1"/>
        <v>0</v>
      </c>
      <c r="J27" s="43"/>
    </row>
    <row r="28" spans="1:10" x14ac:dyDescent="0.2">
      <c r="A28" s="53"/>
      <c r="B28" s="5" t="s">
        <v>18</v>
      </c>
      <c r="C28" s="7"/>
      <c r="D28" s="52"/>
      <c r="E28" s="52"/>
      <c r="F28" s="17"/>
      <c r="G28" s="17"/>
      <c r="H28" s="17"/>
      <c r="I28" s="26">
        <f t="shared" si="1"/>
        <v>0</v>
      </c>
      <c r="J28" s="43"/>
    </row>
    <row r="29" spans="1:10" x14ac:dyDescent="0.2">
      <c r="A29" s="53"/>
      <c r="B29" s="39" t="s">
        <v>19</v>
      </c>
      <c r="C29" s="7"/>
      <c r="D29" s="52"/>
      <c r="E29" s="52"/>
      <c r="F29" s="17"/>
      <c r="G29" s="17"/>
      <c r="H29" s="17"/>
      <c r="I29" s="26">
        <f t="shared" si="1"/>
        <v>0</v>
      </c>
      <c r="J29" s="43"/>
    </row>
    <row r="30" spans="1:10" x14ac:dyDescent="0.2">
      <c r="A30" s="53"/>
      <c r="B30" s="39"/>
      <c r="C30" s="7"/>
      <c r="D30" s="52"/>
      <c r="E30" s="52"/>
      <c r="F30" s="17"/>
      <c r="G30" s="17"/>
      <c r="H30" s="17"/>
      <c r="I30" s="26"/>
      <c r="J30" s="43"/>
    </row>
    <row r="31" spans="1:10" x14ac:dyDescent="0.2">
      <c r="A31" s="53"/>
      <c r="B31" s="39"/>
      <c r="C31" s="7"/>
      <c r="D31" s="52"/>
      <c r="E31" s="52"/>
      <c r="F31" s="17"/>
      <c r="G31" s="17"/>
      <c r="H31" s="17"/>
      <c r="I31" s="26"/>
      <c r="J31" s="43"/>
    </row>
    <row r="32" spans="1:10" x14ac:dyDescent="0.2">
      <c r="A32" s="40" t="s">
        <v>48</v>
      </c>
      <c r="B32" s="5" t="s">
        <v>1</v>
      </c>
      <c r="C32" s="7"/>
      <c r="D32" s="52"/>
      <c r="E32" s="52"/>
      <c r="F32" s="17"/>
      <c r="G32" s="17"/>
      <c r="H32" s="17"/>
      <c r="I32" s="26">
        <f t="shared" si="1"/>
        <v>0</v>
      </c>
      <c r="J32" s="43"/>
    </row>
    <row r="33" spans="1:10" x14ac:dyDescent="0.2">
      <c r="A33" s="53"/>
      <c r="B33" s="5" t="s">
        <v>2</v>
      </c>
      <c r="C33" s="7"/>
      <c r="D33" s="52"/>
      <c r="E33" s="52"/>
      <c r="F33" s="17"/>
      <c r="G33" s="17"/>
      <c r="H33" s="17"/>
      <c r="I33" s="26">
        <f t="shared" si="1"/>
        <v>0</v>
      </c>
      <c r="J33" s="43"/>
    </row>
    <row r="34" spans="1:10" x14ac:dyDescent="0.2">
      <c r="A34" s="53"/>
      <c r="B34" s="5" t="s">
        <v>3</v>
      </c>
      <c r="C34" s="7"/>
      <c r="D34" s="52"/>
      <c r="E34" s="52"/>
      <c r="F34" s="17"/>
      <c r="G34" s="17"/>
      <c r="H34" s="17"/>
      <c r="I34" s="26">
        <f t="shared" si="1"/>
        <v>0</v>
      </c>
      <c r="J34" s="43"/>
    </row>
    <row r="35" spans="1:10" x14ac:dyDescent="0.2">
      <c r="A35" s="53"/>
      <c r="B35" s="5" t="s">
        <v>13</v>
      </c>
      <c r="C35" s="7"/>
      <c r="D35" s="52"/>
      <c r="E35" s="52"/>
      <c r="F35" s="17"/>
      <c r="G35" s="17"/>
      <c r="H35" s="17"/>
      <c r="I35" s="26">
        <f t="shared" si="1"/>
        <v>0</v>
      </c>
      <c r="J35" s="43"/>
    </row>
    <row r="36" spans="1:10" x14ac:dyDescent="0.2">
      <c r="A36" s="53"/>
      <c r="B36" s="5" t="s">
        <v>15</v>
      </c>
      <c r="C36" s="7"/>
      <c r="D36" s="52"/>
      <c r="E36" s="52"/>
      <c r="F36" s="17"/>
      <c r="G36" s="17"/>
      <c r="H36" s="17"/>
      <c r="I36" s="26">
        <f t="shared" si="1"/>
        <v>0</v>
      </c>
      <c r="J36" s="43"/>
    </row>
    <row r="37" spans="1:10" x14ac:dyDescent="0.2">
      <c r="A37" s="53"/>
      <c r="B37" s="5" t="s">
        <v>4</v>
      </c>
      <c r="C37" s="7"/>
      <c r="D37" s="52"/>
      <c r="E37" s="52"/>
      <c r="F37" s="17"/>
      <c r="G37" s="17"/>
      <c r="H37" s="17"/>
      <c r="I37" s="26">
        <f t="shared" si="1"/>
        <v>0</v>
      </c>
      <c r="J37" s="43"/>
    </row>
    <row r="38" spans="1:10" x14ac:dyDescent="0.2">
      <c r="A38" s="53"/>
      <c r="B38" s="5" t="s">
        <v>12</v>
      </c>
      <c r="C38" s="7"/>
      <c r="D38" s="52"/>
      <c r="E38" s="52"/>
      <c r="F38" s="17"/>
      <c r="G38" s="17"/>
      <c r="H38" s="17"/>
      <c r="I38" s="26">
        <f t="shared" si="1"/>
        <v>0</v>
      </c>
      <c r="J38" s="43"/>
    </row>
    <row r="39" spans="1:10" x14ac:dyDescent="0.2">
      <c r="A39" s="53"/>
      <c r="B39" s="5" t="s">
        <v>10</v>
      </c>
      <c r="C39" s="7"/>
      <c r="D39" s="52"/>
      <c r="E39" s="52"/>
      <c r="F39" s="17"/>
      <c r="G39" s="17"/>
      <c r="H39" s="17"/>
      <c r="I39" s="26">
        <f t="shared" si="1"/>
        <v>0</v>
      </c>
      <c r="J39" s="43"/>
    </row>
    <row r="40" spans="1:10" x14ac:dyDescent="0.2">
      <c r="A40" s="53"/>
      <c r="B40" s="5" t="s">
        <v>14</v>
      </c>
      <c r="C40" s="7"/>
      <c r="D40" s="52"/>
      <c r="E40" s="52"/>
      <c r="F40" s="17"/>
      <c r="G40" s="17"/>
      <c r="H40" s="17"/>
      <c r="I40" s="26">
        <f t="shared" si="1"/>
        <v>0</v>
      </c>
      <c r="J40" s="43"/>
    </row>
    <row r="41" spans="1:10" x14ac:dyDescent="0.2">
      <c r="A41" s="53"/>
      <c r="B41" s="5" t="s">
        <v>16</v>
      </c>
      <c r="C41" s="7"/>
      <c r="D41" s="52"/>
      <c r="E41" s="52"/>
      <c r="F41" s="17"/>
      <c r="G41" s="17"/>
      <c r="H41" s="17"/>
      <c r="I41" s="26">
        <f t="shared" si="1"/>
        <v>0</v>
      </c>
      <c r="J41" s="43"/>
    </row>
    <row r="42" spans="1:10" x14ac:dyDescent="0.2">
      <c r="A42" s="53"/>
      <c r="B42" s="5" t="s">
        <v>17</v>
      </c>
      <c r="C42" s="7"/>
      <c r="D42" s="52"/>
      <c r="E42" s="52"/>
      <c r="F42" s="17"/>
      <c r="G42" s="17"/>
      <c r="H42" s="17"/>
      <c r="I42" s="26">
        <f t="shared" si="1"/>
        <v>0</v>
      </c>
      <c r="J42" s="43"/>
    </row>
    <row r="43" spans="1:10" x14ac:dyDescent="0.2">
      <c r="A43" s="53"/>
      <c r="B43" s="5" t="s">
        <v>18</v>
      </c>
      <c r="C43" s="7"/>
      <c r="D43" s="52"/>
      <c r="E43" s="52"/>
      <c r="F43" s="17"/>
      <c r="G43" s="17"/>
      <c r="H43" s="17"/>
      <c r="I43" s="26">
        <f t="shared" si="1"/>
        <v>0</v>
      </c>
      <c r="J43" s="43"/>
    </row>
    <row r="44" spans="1:10" x14ac:dyDescent="0.2">
      <c r="A44" s="53"/>
      <c r="B44" s="39" t="s">
        <v>19</v>
      </c>
      <c r="C44" s="7"/>
      <c r="D44" s="52"/>
      <c r="E44" s="52"/>
      <c r="F44" s="17"/>
      <c r="G44" s="17"/>
      <c r="H44" s="17"/>
      <c r="I44" s="26">
        <f t="shared" si="1"/>
        <v>0</v>
      </c>
      <c r="J44" s="43"/>
    </row>
    <row r="45" spans="1:10" x14ac:dyDescent="0.2">
      <c r="A45" s="53"/>
      <c r="B45" s="39"/>
      <c r="C45" s="7"/>
      <c r="D45" s="52"/>
      <c r="E45" s="52"/>
      <c r="F45" s="17"/>
      <c r="G45" s="17"/>
      <c r="H45" s="17"/>
      <c r="I45" s="26"/>
      <c r="J45" s="43"/>
    </row>
    <row r="46" spans="1:10" x14ac:dyDescent="0.2">
      <c r="A46" s="53"/>
      <c r="B46" s="39"/>
      <c r="C46" s="7"/>
      <c r="D46" s="52"/>
      <c r="E46" s="52"/>
      <c r="F46" s="17"/>
      <c r="G46" s="17"/>
      <c r="H46" s="17"/>
      <c r="I46" s="26"/>
      <c r="J46" s="43"/>
    </row>
    <row r="47" spans="1:10" x14ac:dyDescent="0.2">
      <c r="A47" s="53" t="s">
        <v>49</v>
      </c>
      <c r="B47" s="5" t="s">
        <v>1</v>
      </c>
      <c r="C47" s="7"/>
      <c r="D47" s="52"/>
      <c r="E47" s="52"/>
      <c r="F47" s="17"/>
      <c r="G47" s="17"/>
      <c r="H47" s="17"/>
      <c r="I47" s="26">
        <f t="shared" si="1"/>
        <v>0</v>
      </c>
      <c r="J47" s="43"/>
    </row>
    <row r="48" spans="1:10" x14ac:dyDescent="0.2">
      <c r="A48" s="53"/>
      <c r="B48" s="5" t="s">
        <v>2</v>
      </c>
      <c r="C48" s="7"/>
      <c r="D48" s="52"/>
      <c r="E48" s="52"/>
      <c r="F48" s="17"/>
      <c r="G48" s="17"/>
      <c r="H48" s="17"/>
      <c r="I48" s="26">
        <f t="shared" si="1"/>
        <v>0</v>
      </c>
      <c r="J48" s="43"/>
    </row>
    <row r="49" spans="1:10" x14ac:dyDescent="0.2">
      <c r="A49" s="53"/>
      <c r="B49" s="5" t="s">
        <v>3</v>
      </c>
      <c r="C49" s="7"/>
      <c r="D49" s="52"/>
      <c r="E49" s="52"/>
      <c r="F49" s="17"/>
      <c r="G49" s="17"/>
      <c r="H49" s="17"/>
      <c r="I49" s="26">
        <f t="shared" si="1"/>
        <v>0</v>
      </c>
      <c r="J49" s="43"/>
    </row>
    <row r="50" spans="1:10" x14ac:dyDescent="0.2">
      <c r="A50" s="53"/>
      <c r="B50" s="5" t="s">
        <v>13</v>
      </c>
      <c r="C50" s="7"/>
      <c r="D50" s="52"/>
      <c r="E50" s="52"/>
      <c r="F50" s="17"/>
      <c r="G50" s="17"/>
      <c r="H50" s="17"/>
      <c r="I50" s="26">
        <f t="shared" si="1"/>
        <v>0</v>
      </c>
      <c r="J50" s="43"/>
    </row>
    <row r="51" spans="1:10" x14ac:dyDescent="0.2">
      <c r="A51" s="53"/>
      <c r="B51" s="5" t="s">
        <v>15</v>
      </c>
      <c r="C51" s="7"/>
      <c r="D51" s="52"/>
      <c r="E51" s="52"/>
      <c r="F51" s="17"/>
      <c r="G51" s="17"/>
      <c r="H51" s="17"/>
      <c r="I51" s="26">
        <f t="shared" si="1"/>
        <v>0</v>
      </c>
      <c r="J51" s="43"/>
    </row>
    <row r="52" spans="1:10" x14ac:dyDescent="0.2">
      <c r="A52" s="53"/>
      <c r="B52" s="5" t="s">
        <v>4</v>
      </c>
      <c r="C52" s="7"/>
      <c r="D52" s="52"/>
      <c r="E52" s="52"/>
      <c r="F52" s="17"/>
      <c r="G52" s="17"/>
      <c r="H52" s="17"/>
      <c r="I52" s="26">
        <f t="shared" si="1"/>
        <v>0</v>
      </c>
      <c r="J52" s="43"/>
    </row>
    <row r="53" spans="1:10" x14ac:dyDescent="0.2">
      <c r="A53" s="53"/>
      <c r="B53" s="5" t="s">
        <v>12</v>
      </c>
      <c r="C53" s="7"/>
      <c r="D53" s="52"/>
      <c r="E53" s="52"/>
      <c r="F53" s="17"/>
      <c r="G53" s="17"/>
      <c r="H53" s="17"/>
      <c r="I53" s="26">
        <f t="shared" si="1"/>
        <v>0</v>
      </c>
      <c r="J53" s="43"/>
    </row>
    <row r="54" spans="1:10" x14ac:dyDescent="0.2">
      <c r="A54" s="53"/>
      <c r="B54" s="5" t="s">
        <v>10</v>
      </c>
      <c r="C54" s="7"/>
      <c r="D54" s="52"/>
      <c r="E54" s="52"/>
      <c r="F54" s="17"/>
      <c r="G54" s="17"/>
      <c r="H54" s="17"/>
      <c r="I54" s="26">
        <f t="shared" si="1"/>
        <v>0</v>
      </c>
      <c r="J54" s="43"/>
    </row>
    <row r="55" spans="1:10" x14ac:dyDescent="0.2">
      <c r="A55" s="53"/>
      <c r="B55" s="5" t="s">
        <v>14</v>
      </c>
      <c r="C55" s="7"/>
      <c r="D55" s="52"/>
      <c r="E55" s="52"/>
      <c r="F55" s="17"/>
      <c r="G55" s="17"/>
      <c r="H55" s="17"/>
      <c r="I55" s="26">
        <f t="shared" si="1"/>
        <v>0</v>
      </c>
      <c r="J55" s="43"/>
    </row>
    <row r="56" spans="1:10" x14ac:dyDescent="0.2">
      <c r="A56" s="53"/>
      <c r="B56" s="5" t="s">
        <v>16</v>
      </c>
      <c r="C56" s="7"/>
      <c r="D56" s="52"/>
      <c r="E56" s="52"/>
      <c r="F56" s="17"/>
      <c r="G56" s="17"/>
      <c r="H56" s="17"/>
      <c r="I56" s="26">
        <f t="shared" si="1"/>
        <v>0</v>
      </c>
      <c r="J56" s="43"/>
    </row>
    <row r="57" spans="1:10" x14ac:dyDescent="0.2">
      <c r="A57" s="53"/>
      <c r="B57" s="5" t="s">
        <v>17</v>
      </c>
      <c r="C57" s="7"/>
      <c r="D57" s="52"/>
      <c r="E57" s="52"/>
      <c r="F57" s="17"/>
      <c r="G57" s="17"/>
      <c r="H57" s="17"/>
      <c r="I57" s="26">
        <f t="shared" si="1"/>
        <v>0</v>
      </c>
      <c r="J57" s="43"/>
    </row>
    <row r="58" spans="1:10" x14ac:dyDescent="0.2">
      <c r="A58" s="53"/>
      <c r="B58" s="5" t="s">
        <v>18</v>
      </c>
      <c r="C58" s="7"/>
      <c r="D58" s="52"/>
      <c r="E58" s="52"/>
      <c r="F58" s="17"/>
      <c r="G58" s="17"/>
      <c r="H58" s="17"/>
      <c r="I58" s="26">
        <f t="shared" si="1"/>
        <v>0</v>
      </c>
      <c r="J58" s="43"/>
    </row>
    <row r="59" spans="1:10" x14ac:dyDescent="0.2">
      <c r="A59" s="53"/>
      <c r="B59" s="39" t="s">
        <v>19</v>
      </c>
      <c r="C59" s="7"/>
      <c r="D59" s="52"/>
      <c r="E59" s="52"/>
      <c r="F59" s="17"/>
      <c r="G59" s="17"/>
      <c r="H59" s="17"/>
      <c r="I59" s="26">
        <f t="shared" si="1"/>
        <v>0</v>
      </c>
      <c r="J59" s="43"/>
    </row>
    <row r="60" spans="1:10" x14ac:dyDescent="0.2">
      <c r="A60" s="53"/>
      <c r="B60" s="39"/>
      <c r="C60" s="7"/>
      <c r="D60" s="52"/>
      <c r="E60" s="52"/>
      <c r="F60" s="17"/>
      <c r="G60" s="17"/>
      <c r="H60" s="17"/>
      <c r="I60" s="26"/>
      <c r="J60" s="43"/>
    </row>
    <row r="61" spans="1:10" x14ac:dyDescent="0.2">
      <c r="A61" s="53"/>
      <c r="B61" s="39"/>
      <c r="C61" s="7"/>
      <c r="D61" s="52"/>
      <c r="E61" s="52"/>
      <c r="F61" s="17"/>
      <c r="G61" s="17"/>
      <c r="H61" s="17"/>
      <c r="I61" s="26"/>
      <c r="J61" s="43"/>
    </row>
    <row r="62" spans="1:10" x14ac:dyDescent="0.2">
      <c r="A62" s="53" t="s">
        <v>50</v>
      </c>
      <c r="B62" s="5" t="s">
        <v>1</v>
      </c>
      <c r="C62" s="7"/>
      <c r="D62" s="43"/>
      <c r="E62" s="52"/>
      <c r="F62" s="17"/>
      <c r="G62" s="17"/>
      <c r="H62" s="17"/>
      <c r="I62" s="26">
        <f t="shared" si="1"/>
        <v>0</v>
      </c>
      <c r="J62" s="43"/>
    </row>
    <row r="63" spans="1:10" x14ac:dyDescent="0.2">
      <c r="A63" s="53"/>
      <c r="B63" s="5" t="s">
        <v>2</v>
      </c>
      <c r="C63" s="7"/>
      <c r="D63" s="43"/>
      <c r="E63" s="52"/>
      <c r="F63" s="17"/>
      <c r="G63" s="17"/>
      <c r="H63" s="17"/>
      <c r="I63" s="26">
        <f t="shared" si="1"/>
        <v>0</v>
      </c>
      <c r="J63" s="43"/>
    </row>
    <row r="64" spans="1:10" x14ac:dyDescent="0.2">
      <c r="A64" s="53"/>
      <c r="B64" s="5" t="s">
        <v>3</v>
      </c>
      <c r="C64" s="7"/>
      <c r="D64" s="167"/>
      <c r="E64" s="52"/>
      <c r="F64" s="17"/>
      <c r="G64" s="17"/>
      <c r="H64" s="17"/>
      <c r="I64" s="26">
        <f t="shared" si="1"/>
        <v>0</v>
      </c>
      <c r="J64" s="43"/>
    </row>
    <row r="65" spans="1:10" x14ac:dyDescent="0.2">
      <c r="A65" s="53"/>
      <c r="B65" s="5" t="s">
        <v>13</v>
      </c>
      <c r="C65" s="7"/>
      <c r="D65" s="43"/>
      <c r="E65" s="52"/>
      <c r="F65" s="17"/>
      <c r="G65" s="17"/>
      <c r="H65" s="17"/>
      <c r="I65" s="26">
        <f t="shared" si="1"/>
        <v>0</v>
      </c>
      <c r="J65" s="43"/>
    </row>
    <row r="66" spans="1:10" x14ac:dyDescent="0.2">
      <c r="A66" s="53"/>
      <c r="B66" s="5" t="s">
        <v>15</v>
      </c>
      <c r="C66" s="7"/>
      <c r="D66" s="43"/>
      <c r="E66" s="52"/>
      <c r="F66" s="17"/>
      <c r="G66" s="17"/>
      <c r="H66" s="17"/>
      <c r="I66" s="26">
        <f t="shared" si="1"/>
        <v>0</v>
      </c>
      <c r="J66" s="43"/>
    </row>
    <row r="67" spans="1:10" x14ac:dyDescent="0.2">
      <c r="A67" s="53"/>
      <c r="B67" s="5" t="s">
        <v>4</v>
      </c>
      <c r="C67" s="7"/>
      <c r="D67" s="167"/>
      <c r="E67" s="52"/>
      <c r="F67" s="17"/>
      <c r="G67" s="17"/>
      <c r="H67" s="17"/>
      <c r="I67" s="26">
        <f t="shared" si="1"/>
        <v>0</v>
      </c>
      <c r="J67" s="43"/>
    </row>
    <row r="68" spans="1:10" x14ac:dyDescent="0.2">
      <c r="A68" s="53"/>
      <c r="B68" s="5" t="s">
        <v>12</v>
      </c>
      <c r="C68" s="7"/>
      <c r="D68" s="43"/>
      <c r="E68" s="52"/>
      <c r="F68" s="17"/>
      <c r="G68" s="17"/>
      <c r="H68" s="17"/>
      <c r="I68" s="26">
        <f t="shared" si="1"/>
        <v>0</v>
      </c>
      <c r="J68" s="43"/>
    </row>
    <row r="69" spans="1:10" x14ac:dyDescent="0.2">
      <c r="A69" s="53"/>
      <c r="B69" s="5" t="s">
        <v>10</v>
      </c>
      <c r="C69" s="7"/>
      <c r="D69" s="52"/>
      <c r="E69" s="52"/>
      <c r="F69" s="17"/>
      <c r="G69" s="17"/>
      <c r="H69" s="17"/>
      <c r="I69" s="26">
        <f t="shared" si="1"/>
        <v>0</v>
      </c>
      <c r="J69" s="43"/>
    </row>
    <row r="70" spans="1:10" x14ac:dyDescent="0.2">
      <c r="A70" s="53"/>
      <c r="B70" s="5" t="s">
        <v>14</v>
      </c>
      <c r="C70" s="7"/>
      <c r="D70" s="52"/>
      <c r="E70" s="52"/>
      <c r="F70" s="17"/>
      <c r="G70" s="17"/>
      <c r="H70" s="17"/>
      <c r="I70" s="26">
        <f t="shared" si="1"/>
        <v>0</v>
      </c>
      <c r="J70" s="43"/>
    </row>
    <row r="71" spans="1:10" x14ac:dyDescent="0.2">
      <c r="A71" s="53"/>
      <c r="B71" s="5" t="s">
        <v>16</v>
      </c>
      <c r="C71" s="7"/>
      <c r="D71" s="52"/>
      <c r="E71" s="52"/>
      <c r="F71" s="17"/>
      <c r="G71" s="17"/>
      <c r="H71" s="17"/>
      <c r="I71" s="26">
        <f t="shared" si="1"/>
        <v>0</v>
      </c>
      <c r="J71" s="43"/>
    </row>
    <row r="72" spans="1:10" x14ac:dyDescent="0.2">
      <c r="A72" s="53"/>
      <c r="B72" s="5" t="s">
        <v>17</v>
      </c>
      <c r="C72" s="7"/>
      <c r="D72" s="52"/>
      <c r="E72" s="52"/>
      <c r="F72" s="17"/>
      <c r="G72" s="17"/>
      <c r="H72" s="17"/>
      <c r="I72" s="26">
        <f t="shared" si="1"/>
        <v>0</v>
      </c>
      <c r="J72" s="43"/>
    </row>
    <row r="73" spans="1:10" x14ac:dyDescent="0.2">
      <c r="A73" s="53"/>
      <c r="B73" s="5" t="s">
        <v>18</v>
      </c>
      <c r="C73" s="7"/>
      <c r="D73" s="52"/>
      <c r="E73" s="52"/>
      <c r="F73" s="17"/>
      <c r="G73" s="17"/>
      <c r="H73" s="17"/>
      <c r="I73" s="26">
        <f t="shared" si="1"/>
        <v>0</v>
      </c>
      <c r="J73" s="43"/>
    </row>
    <row r="74" spans="1:10" x14ac:dyDescent="0.2">
      <c r="A74" s="53"/>
      <c r="B74" s="39" t="s">
        <v>19</v>
      </c>
      <c r="C74" s="7"/>
      <c r="D74" s="52"/>
      <c r="E74" s="52"/>
      <c r="F74" s="17"/>
      <c r="G74" s="17"/>
      <c r="H74" s="17"/>
      <c r="I74" s="26">
        <f t="shared" si="1"/>
        <v>0</v>
      </c>
      <c r="J74" s="43"/>
    </row>
    <row r="75" spans="1:10" x14ac:dyDescent="0.2">
      <c r="A75" s="53"/>
      <c r="B75" s="39"/>
      <c r="C75" s="7"/>
      <c r="D75" s="52"/>
      <c r="E75" s="52"/>
      <c r="F75" s="17"/>
      <c r="G75" s="17"/>
      <c r="H75" s="17"/>
      <c r="I75" s="26"/>
      <c r="J75" s="43"/>
    </row>
    <row r="76" spans="1:10" x14ac:dyDescent="0.2">
      <c r="A76" s="53"/>
      <c r="B76" s="39"/>
      <c r="C76" s="7"/>
      <c r="D76" s="52"/>
      <c r="E76" s="52"/>
      <c r="F76" s="16"/>
      <c r="G76" s="17"/>
      <c r="H76" s="17"/>
      <c r="I76" s="26"/>
      <c r="J76" s="43"/>
    </row>
    <row r="77" spans="1:10" x14ac:dyDescent="0.2">
      <c r="A77" s="53" t="s">
        <v>51</v>
      </c>
      <c r="B77" s="5" t="s">
        <v>1</v>
      </c>
      <c r="C77" s="7"/>
      <c r="D77" s="43"/>
      <c r="E77" s="52"/>
      <c r="F77" s="17"/>
      <c r="G77" s="17"/>
      <c r="H77" s="17"/>
      <c r="I77" s="26">
        <f t="shared" si="1"/>
        <v>0</v>
      </c>
      <c r="J77" s="43"/>
    </row>
    <row r="78" spans="1:10" x14ac:dyDescent="0.2">
      <c r="A78" s="53"/>
      <c r="B78" s="5" t="s">
        <v>2</v>
      </c>
      <c r="C78" s="7"/>
      <c r="D78" s="43"/>
      <c r="E78" s="52"/>
      <c r="F78" s="17"/>
      <c r="G78" s="17"/>
      <c r="H78" s="17"/>
      <c r="I78" s="26">
        <f t="shared" si="1"/>
        <v>0</v>
      </c>
      <c r="J78" s="43"/>
    </row>
    <row r="79" spans="1:10" x14ac:dyDescent="0.2">
      <c r="A79" s="53"/>
      <c r="B79" s="5" t="s">
        <v>3</v>
      </c>
      <c r="C79" s="7"/>
      <c r="D79" s="167"/>
      <c r="E79" s="52"/>
      <c r="F79" s="17"/>
      <c r="G79" s="17"/>
      <c r="H79" s="17"/>
      <c r="I79" s="26">
        <f t="shared" si="1"/>
        <v>0</v>
      </c>
      <c r="J79" s="43"/>
    </row>
    <row r="80" spans="1:10" x14ac:dyDescent="0.2">
      <c r="A80" s="53"/>
      <c r="B80" s="5" t="s">
        <v>13</v>
      </c>
      <c r="C80" s="7"/>
      <c r="D80" s="52"/>
      <c r="E80" s="52"/>
      <c r="F80" s="17"/>
      <c r="G80" s="17"/>
      <c r="H80" s="17"/>
      <c r="I80" s="26">
        <f t="shared" si="1"/>
        <v>0</v>
      </c>
      <c r="J80" s="43"/>
    </row>
    <row r="81" spans="1:10" x14ac:dyDescent="0.2">
      <c r="A81" s="53"/>
      <c r="B81" s="5" t="s">
        <v>15</v>
      </c>
      <c r="C81" s="7"/>
      <c r="D81" s="52"/>
      <c r="E81" s="52"/>
      <c r="F81" s="17"/>
      <c r="G81" s="17"/>
      <c r="H81" s="17"/>
      <c r="I81" s="26">
        <f t="shared" ref="I81:I89" si="2">D81+E81+F81+G81+H81</f>
        <v>0</v>
      </c>
      <c r="J81" s="43"/>
    </row>
    <row r="82" spans="1:10" x14ac:dyDescent="0.2">
      <c r="A82" s="53"/>
      <c r="B82" s="5" t="s">
        <v>4</v>
      </c>
      <c r="C82" s="7"/>
      <c r="D82" s="52"/>
      <c r="E82" s="52"/>
      <c r="F82" s="17"/>
      <c r="G82" s="17"/>
      <c r="H82" s="17"/>
      <c r="I82" s="26">
        <f t="shared" si="2"/>
        <v>0</v>
      </c>
      <c r="J82" s="43"/>
    </row>
    <row r="83" spans="1:10" x14ac:dyDescent="0.2">
      <c r="A83" s="53"/>
      <c r="B83" s="5" t="s">
        <v>12</v>
      </c>
      <c r="C83" s="7"/>
      <c r="D83" s="52"/>
      <c r="E83" s="52"/>
      <c r="F83" s="17"/>
      <c r="G83" s="17"/>
      <c r="H83" s="17"/>
      <c r="I83" s="26">
        <f t="shared" si="2"/>
        <v>0</v>
      </c>
      <c r="J83" s="43"/>
    </row>
    <row r="84" spans="1:10" x14ac:dyDescent="0.2">
      <c r="A84" s="53"/>
      <c r="B84" s="5" t="s">
        <v>10</v>
      </c>
      <c r="C84" s="7"/>
      <c r="D84" s="52"/>
      <c r="E84" s="52"/>
      <c r="F84" s="17"/>
      <c r="G84" s="17"/>
      <c r="H84" s="17"/>
      <c r="I84" s="26">
        <f t="shared" si="2"/>
        <v>0</v>
      </c>
      <c r="J84" s="43"/>
    </row>
    <row r="85" spans="1:10" x14ac:dyDescent="0.2">
      <c r="A85" s="53"/>
      <c r="B85" s="5" t="s">
        <v>14</v>
      </c>
      <c r="C85" s="7"/>
      <c r="D85" s="52"/>
      <c r="E85" s="52"/>
      <c r="F85" s="17"/>
      <c r="G85" s="17"/>
      <c r="H85" s="17"/>
      <c r="I85" s="26">
        <f t="shared" si="2"/>
        <v>0</v>
      </c>
      <c r="J85" s="43"/>
    </row>
    <row r="86" spans="1:10" x14ac:dyDescent="0.2">
      <c r="A86" s="53"/>
      <c r="B86" s="5" t="s">
        <v>16</v>
      </c>
      <c r="C86" s="7"/>
      <c r="D86" s="52"/>
      <c r="E86" s="52"/>
      <c r="F86" s="17"/>
      <c r="G86" s="17"/>
      <c r="H86" s="17"/>
      <c r="I86" s="26">
        <f t="shared" si="2"/>
        <v>0</v>
      </c>
      <c r="J86" s="43"/>
    </row>
    <row r="87" spans="1:10" x14ac:dyDescent="0.2">
      <c r="A87" s="53"/>
      <c r="B87" s="5" t="s">
        <v>17</v>
      </c>
      <c r="C87" s="7"/>
      <c r="D87" s="52"/>
      <c r="E87" s="52"/>
      <c r="F87" s="17"/>
      <c r="G87" s="17"/>
      <c r="H87" s="17"/>
      <c r="I87" s="26">
        <f t="shared" si="2"/>
        <v>0</v>
      </c>
      <c r="J87" s="43"/>
    </row>
    <row r="88" spans="1:10" x14ac:dyDescent="0.2">
      <c r="A88" s="53"/>
      <c r="B88" s="5" t="s">
        <v>18</v>
      </c>
      <c r="C88" s="7"/>
      <c r="D88" s="52"/>
      <c r="E88" s="52"/>
      <c r="F88" s="17"/>
      <c r="G88" s="17"/>
      <c r="H88" s="17"/>
      <c r="I88" s="26">
        <f t="shared" si="2"/>
        <v>0</v>
      </c>
      <c r="J88" s="43"/>
    </row>
    <row r="89" spans="1:10" x14ac:dyDescent="0.2">
      <c r="A89" s="53"/>
      <c r="B89" s="39" t="s">
        <v>19</v>
      </c>
      <c r="C89" s="7"/>
      <c r="D89" s="52"/>
      <c r="E89" s="52"/>
      <c r="F89" s="17"/>
      <c r="G89" s="17"/>
      <c r="H89" s="17"/>
      <c r="I89" s="26">
        <f t="shared" si="2"/>
        <v>0</v>
      </c>
      <c r="J89" s="43"/>
    </row>
    <row r="90" spans="1:10" ht="13.5" thickBot="1" x14ac:dyDescent="0.25">
      <c r="A90" s="92"/>
      <c r="B90" s="38"/>
      <c r="C90" s="9"/>
      <c r="D90" s="159"/>
      <c r="E90" s="159"/>
      <c r="F90" s="18"/>
      <c r="G90" s="18"/>
      <c r="H90" s="18"/>
      <c r="I90" s="27"/>
      <c r="J90" s="43"/>
    </row>
    <row r="91" spans="1:10" x14ac:dyDescent="0.2">
      <c r="A91" s="93"/>
      <c r="B91" s="12"/>
      <c r="C91" s="11"/>
      <c r="D91" s="160"/>
      <c r="E91" s="160"/>
      <c r="F91" s="19"/>
      <c r="G91" s="19"/>
      <c r="H91" s="19"/>
      <c r="I91" s="30">
        <f>SUM(I3:I22)</f>
        <v>0</v>
      </c>
      <c r="J91" s="30">
        <f>SUM(J16:J22)</f>
        <v>0</v>
      </c>
    </row>
    <row r="92" spans="1:10" x14ac:dyDescent="0.2">
      <c r="D92" s="168"/>
      <c r="E92" s="168"/>
      <c r="I92" s="25"/>
    </row>
    <row r="93" spans="1:10" x14ac:dyDescent="0.2">
      <c r="A93" s="40" t="s">
        <v>103</v>
      </c>
      <c r="B93" s="5" t="s">
        <v>1</v>
      </c>
      <c r="D93" s="168"/>
      <c r="E93" s="168"/>
      <c r="I93" s="25">
        <f t="shared" ref="I93:I104" si="3">D93+E93+F93+G93+H93</f>
        <v>0</v>
      </c>
    </row>
    <row r="94" spans="1:10" x14ac:dyDescent="0.2">
      <c r="B94" s="5" t="s">
        <v>2</v>
      </c>
      <c r="D94" s="168"/>
      <c r="E94" s="168"/>
      <c r="I94" s="25">
        <f t="shared" si="3"/>
        <v>0</v>
      </c>
    </row>
    <row r="95" spans="1:10" x14ac:dyDescent="0.2">
      <c r="B95" s="5" t="s">
        <v>3</v>
      </c>
      <c r="D95" s="43"/>
      <c r="E95" s="168"/>
      <c r="I95" s="25">
        <f t="shared" si="3"/>
        <v>0</v>
      </c>
    </row>
    <row r="96" spans="1:10" x14ac:dyDescent="0.2">
      <c r="B96" s="5" t="s">
        <v>13</v>
      </c>
      <c r="D96" s="168"/>
      <c r="E96" s="168"/>
      <c r="I96" s="25">
        <f t="shared" si="3"/>
        <v>0</v>
      </c>
    </row>
    <row r="97" spans="1:9" x14ac:dyDescent="0.2">
      <c r="B97" s="5" t="s">
        <v>15</v>
      </c>
      <c r="D97" s="168"/>
      <c r="E97" s="168"/>
      <c r="I97" s="25">
        <f t="shared" si="3"/>
        <v>0</v>
      </c>
    </row>
    <row r="98" spans="1:9" x14ac:dyDescent="0.2">
      <c r="B98" s="5" t="s">
        <v>4</v>
      </c>
      <c r="I98" s="25">
        <f t="shared" si="3"/>
        <v>0</v>
      </c>
    </row>
    <row r="99" spans="1:9" x14ac:dyDescent="0.2">
      <c r="B99" s="5" t="s">
        <v>12</v>
      </c>
      <c r="I99" s="25">
        <f t="shared" si="3"/>
        <v>0</v>
      </c>
    </row>
    <row r="100" spans="1:9" x14ac:dyDescent="0.2">
      <c r="B100" s="5" t="s">
        <v>10</v>
      </c>
      <c r="I100" s="25">
        <f t="shared" si="3"/>
        <v>0</v>
      </c>
    </row>
    <row r="101" spans="1:9" x14ac:dyDescent="0.2">
      <c r="B101" s="5" t="s">
        <v>14</v>
      </c>
      <c r="I101" s="25">
        <f t="shared" si="3"/>
        <v>0</v>
      </c>
    </row>
    <row r="102" spans="1:9" x14ac:dyDescent="0.2">
      <c r="B102" s="5" t="s">
        <v>16</v>
      </c>
      <c r="I102" s="25">
        <f t="shared" si="3"/>
        <v>0</v>
      </c>
    </row>
    <row r="103" spans="1:9" x14ac:dyDescent="0.2">
      <c r="B103" s="5" t="s">
        <v>17</v>
      </c>
      <c r="I103" s="25">
        <f t="shared" si="3"/>
        <v>0</v>
      </c>
    </row>
    <row r="104" spans="1:9" x14ac:dyDescent="0.2">
      <c r="B104" s="5" t="s">
        <v>18</v>
      </c>
      <c r="I104" s="25">
        <f t="shared" si="3"/>
        <v>0</v>
      </c>
    </row>
    <row r="105" spans="1:9" x14ac:dyDescent="0.2">
      <c r="I105" s="25"/>
    </row>
    <row r="106" spans="1:9" x14ac:dyDescent="0.2">
      <c r="I106" s="25"/>
    </row>
    <row r="107" spans="1:9" x14ac:dyDescent="0.2">
      <c r="A107" s="42" t="s">
        <v>52</v>
      </c>
      <c r="B107" s="5" t="s">
        <v>1</v>
      </c>
      <c r="I107" s="25">
        <f t="shared" ref="I107:I118" si="4">D107+E107+F107+G107+H107</f>
        <v>0</v>
      </c>
    </row>
    <row r="108" spans="1:9" x14ac:dyDescent="0.2">
      <c r="B108" s="5" t="s">
        <v>2</v>
      </c>
      <c r="D108" s="168"/>
      <c r="I108" s="25">
        <f t="shared" si="4"/>
        <v>0</v>
      </c>
    </row>
    <row r="109" spans="1:9" x14ac:dyDescent="0.2">
      <c r="B109" s="5" t="s">
        <v>3</v>
      </c>
      <c r="I109" s="25">
        <f t="shared" si="4"/>
        <v>0</v>
      </c>
    </row>
    <row r="110" spans="1:9" x14ac:dyDescent="0.2">
      <c r="B110" s="5" t="s">
        <v>13</v>
      </c>
      <c r="I110" s="25">
        <f t="shared" si="4"/>
        <v>0</v>
      </c>
    </row>
    <row r="111" spans="1:9" x14ac:dyDescent="0.2">
      <c r="B111" s="5" t="s">
        <v>15</v>
      </c>
      <c r="I111" s="25">
        <f t="shared" si="4"/>
        <v>0</v>
      </c>
    </row>
    <row r="112" spans="1:9" x14ac:dyDescent="0.2">
      <c r="B112" s="5" t="s">
        <v>4</v>
      </c>
      <c r="I112" s="25">
        <f t="shared" si="4"/>
        <v>0</v>
      </c>
    </row>
    <row r="113" spans="1:9" x14ac:dyDescent="0.2">
      <c r="B113" s="5" t="s">
        <v>12</v>
      </c>
      <c r="I113" s="25">
        <f t="shared" si="4"/>
        <v>0</v>
      </c>
    </row>
    <row r="114" spans="1:9" x14ac:dyDescent="0.2">
      <c r="B114" s="5" t="s">
        <v>10</v>
      </c>
      <c r="I114" s="25">
        <f t="shared" si="4"/>
        <v>0</v>
      </c>
    </row>
    <row r="115" spans="1:9" x14ac:dyDescent="0.2">
      <c r="B115" s="5" t="s">
        <v>14</v>
      </c>
      <c r="I115" s="25">
        <f t="shared" si="4"/>
        <v>0</v>
      </c>
    </row>
    <row r="116" spans="1:9" x14ac:dyDescent="0.2">
      <c r="B116" s="5" t="s">
        <v>16</v>
      </c>
      <c r="I116" s="25">
        <f t="shared" si="4"/>
        <v>0</v>
      </c>
    </row>
    <row r="117" spans="1:9" x14ac:dyDescent="0.2">
      <c r="B117" s="5" t="s">
        <v>17</v>
      </c>
      <c r="I117" s="25">
        <f t="shared" si="4"/>
        <v>0</v>
      </c>
    </row>
    <row r="118" spans="1:9" x14ac:dyDescent="0.2">
      <c r="B118" s="5" t="s">
        <v>18</v>
      </c>
      <c r="I118" s="25">
        <f t="shared" si="4"/>
        <v>0</v>
      </c>
    </row>
    <row r="119" spans="1:9" x14ac:dyDescent="0.2">
      <c r="I119" s="25"/>
    </row>
    <row r="120" spans="1:9" x14ac:dyDescent="0.2">
      <c r="I120" s="25"/>
    </row>
    <row r="121" spans="1:9" x14ac:dyDescent="0.2">
      <c r="A121" s="40" t="s">
        <v>53</v>
      </c>
      <c r="B121" s="5" t="s">
        <v>1</v>
      </c>
      <c r="D121" s="168"/>
      <c r="I121" s="25">
        <f t="shared" ref="I121:I131" si="5">D121+E121+F121+G121+H121</f>
        <v>0</v>
      </c>
    </row>
    <row r="122" spans="1:9" x14ac:dyDescent="0.2">
      <c r="B122" s="5" t="s">
        <v>2</v>
      </c>
      <c r="D122" s="168"/>
      <c r="I122" s="25">
        <f t="shared" si="5"/>
        <v>0</v>
      </c>
    </row>
    <row r="123" spans="1:9" x14ac:dyDescent="0.2">
      <c r="B123" s="5" t="s">
        <v>3</v>
      </c>
      <c r="D123" s="168"/>
      <c r="I123" s="25">
        <f t="shared" si="5"/>
        <v>0</v>
      </c>
    </row>
    <row r="124" spans="1:9" x14ac:dyDescent="0.2">
      <c r="B124" s="5" t="s">
        <v>13</v>
      </c>
      <c r="I124" s="25">
        <f t="shared" si="5"/>
        <v>0</v>
      </c>
    </row>
    <row r="125" spans="1:9" x14ac:dyDescent="0.2">
      <c r="B125" s="5" t="s">
        <v>15</v>
      </c>
      <c r="I125" s="25">
        <f t="shared" si="5"/>
        <v>0</v>
      </c>
    </row>
    <row r="126" spans="1:9" x14ac:dyDescent="0.2">
      <c r="B126" s="5" t="s">
        <v>4</v>
      </c>
      <c r="I126" s="25">
        <f t="shared" si="5"/>
        <v>0</v>
      </c>
    </row>
    <row r="127" spans="1:9" x14ac:dyDescent="0.2">
      <c r="B127" s="5" t="s">
        <v>12</v>
      </c>
      <c r="I127" s="25">
        <f t="shared" si="5"/>
        <v>0</v>
      </c>
    </row>
    <row r="128" spans="1:9" x14ac:dyDescent="0.2">
      <c r="B128" s="5" t="s">
        <v>10</v>
      </c>
      <c r="I128" s="25">
        <f t="shared" si="5"/>
        <v>0</v>
      </c>
    </row>
    <row r="129" spans="1:9" x14ac:dyDescent="0.2">
      <c r="B129" s="5" t="s">
        <v>14</v>
      </c>
      <c r="I129" s="25">
        <f t="shared" si="5"/>
        <v>0</v>
      </c>
    </row>
    <row r="130" spans="1:9" x14ac:dyDescent="0.2">
      <c r="B130" s="5" t="s">
        <v>16</v>
      </c>
      <c r="I130" s="25">
        <f t="shared" si="5"/>
        <v>0</v>
      </c>
    </row>
    <row r="131" spans="1:9" x14ac:dyDescent="0.2">
      <c r="B131" s="5" t="s">
        <v>17</v>
      </c>
      <c r="I131" s="25">
        <f t="shared" si="5"/>
        <v>0</v>
      </c>
    </row>
    <row r="132" spans="1:9" x14ac:dyDescent="0.2">
      <c r="B132" s="5" t="s">
        <v>18</v>
      </c>
      <c r="I132" s="25"/>
    </row>
    <row r="133" spans="1:9" x14ac:dyDescent="0.2">
      <c r="I133" s="25"/>
    </row>
    <row r="134" spans="1:9" x14ac:dyDescent="0.2">
      <c r="I134" s="25"/>
    </row>
    <row r="135" spans="1:9" x14ac:dyDescent="0.2">
      <c r="A135" s="40" t="s">
        <v>54</v>
      </c>
      <c r="B135" s="5" t="s">
        <v>1</v>
      </c>
      <c r="I135" s="25">
        <f t="shared" ref="I135:I146" si="6">D135+E135+F135+G135+H135</f>
        <v>0</v>
      </c>
    </row>
    <row r="136" spans="1:9" x14ac:dyDescent="0.2">
      <c r="B136" s="5" t="s">
        <v>2</v>
      </c>
      <c r="D136" s="168"/>
      <c r="E136" s="168"/>
      <c r="I136" s="25">
        <f t="shared" si="6"/>
        <v>0</v>
      </c>
    </row>
    <row r="137" spans="1:9" x14ac:dyDescent="0.2">
      <c r="B137" s="5" t="s">
        <v>3</v>
      </c>
      <c r="D137" s="168"/>
      <c r="E137" s="168"/>
      <c r="I137" s="25">
        <f t="shared" si="6"/>
        <v>0</v>
      </c>
    </row>
    <row r="138" spans="1:9" x14ac:dyDescent="0.2">
      <c r="B138" s="5" t="s">
        <v>13</v>
      </c>
      <c r="D138" s="168"/>
      <c r="E138" s="168"/>
      <c r="I138" s="25">
        <f t="shared" si="6"/>
        <v>0</v>
      </c>
    </row>
    <row r="139" spans="1:9" x14ac:dyDescent="0.2">
      <c r="B139" s="5" t="s">
        <v>15</v>
      </c>
      <c r="I139" s="25">
        <f t="shared" si="6"/>
        <v>0</v>
      </c>
    </row>
    <row r="140" spans="1:9" x14ac:dyDescent="0.2">
      <c r="B140" s="5" t="s">
        <v>4</v>
      </c>
      <c r="I140" s="25">
        <f t="shared" si="6"/>
        <v>0</v>
      </c>
    </row>
    <row r="141" spans="1:9" x14ac:dyDescent="0.2">
      <c r="B141" s="5" t="s">
        <v>12</v>
      </c>
      <c r="I141" s="25">
        <f t="shared" si="6"/>
        <v>0</v>
      </c>
    </row>
    <row r="142" spans="1:9" x14ac:dyDescent="0.2">
      <c r="B142" s="5" t="s">
        <v>10</v>
      </c>
      <c r="I142" s="25">
        <f t="shared" si="6"/>
        <v>0</v>
      </c>
    </row>
    <row r="143" spans="1:9" x14ac:dyDescent="0.2">
      <c r="B143" s="5" t="s">
        <v>14</v>
      </c>
      <c r="I143" s="25">
        <f t="shared" si="6"/>
        <v>0</v>
      </c>
    </row>
    <row r="144" spans="1:9" x14ac:dyDescent="0.2">
      <c r="B144" s="5" t="s">
        <v>16</v>
      </c>
      <c r="I144" s="25">
        <f t="shared" si="6"/>
        <v>0</v>
      </c>
    </row>
    <row r="145" spans="1:27" x14ac:dyDescent="0.2">
      <c r="B145" s="5" t="s">
        <v>17</v>
      </c>
      <c r="I145" s="25">
        <f t="shared" si="6"/>
        <v>0</v>
      </c>
    </row>
    <row r="146" spans="1:27" x14ac:dyDescent="0.2">
      <c r="B146" s="5" t="s">
        <v>18</v>
      </c>
      <c r="I146" s="25">
        <f t="shared" si="6"/>
        <v>0</v>
      </c>
    </row>
    <row r="147" spans="1:27" x14ac:dyDescent="0.2">
      <c r="I147" s="25"/>
    </row>
    <row r="148" spans="1:27" x14ac:dyDescent="0.2">
      <c r="D148" s="168"/>
      <c r="E148" s="168"/>
      <c r="F148" s="169"/>
      <c r="G148" s="169"/>
      <c r="H148" s="169"/>
      <c r="I148" s="25"/>
    </row>
    <row r="149" spans="1:27" x14ac:dyDescent="0.2">
      <c r="A149" s="40" t="s">
        <v>55</v>
      </c>
      <c r="B149" s="5" t="s">
        <v>1</v>
      </c>
      <c r="D149" s="168"/>
      <c r="E149" s="168"/>
      <c r="F149" s="169"/>
      <c r="G149" s="169"/>
      <c r="H149" s="169"/>
      <c r="I149" s="25">
        <f t="shared" ref="I149:I160" si="7">D149+E149+F149+G149+H149</f>
        <v>0</v>
      </c>
    </row>
    <row r="150" spans="1:27" x14ac:dyDescent="0.2">
      <c r="B150" s="5" t="s">
        <v>2</v>
      </c>
      <c r="D150" s="168"/>
      <c r="E150" s="168"/>
      <c r="F150" s="169"/>
      <c r="G150" s="169"/>
      <c r="H150" s="169"/>
      <c r="I150" s="25">
        <f t="shared" si="7"/>
        <v>0</v>
      </c>
    </row>
    <row r="151" spans="1:27" x14ac:dyDescent="0.2">
      <c r="B151" s="5" t="s">
        <v>3</v>
      </c>
      <c r="D151" s="168"/>
      <c r="E151" s="168"/>
      <c r="F151" s="169"/>
      <c r="G151" s="169"/>
      <c r="H151" s="169"/>
      <c r="I151" s="25">
        <f t="shared" si="7"/>
        <v>0</v>
      </c>
    </row>
    <row r="152" spans="1:27" x14ac:dyDescent="0.2">
      <c r="A152" s="151"/>
      <c r="B152" s="5" t="s">
        <v>13</v>
      </c>
      <c r="D152" s="168"/>
      <c r="E152" s="168"/>
      <c r="F152" s="169"/>
      <c r="G152" s="169"/>
      <c r="H152" s="169"/>
      <c r="I152" s="25">
        <f t="shared" si="7"/>
        <v>0</v>
      </c>
    </row>
    <row r="153" spans="1:27" s="2" customFormat="1" x14ac:dyDescent="0.2">
      <c r="A153" s="8"/>
      <c r="B153" s="5" t="s">
        <v>15</v>
      </c>
      <c r="C153" s="36"/>
      <c r="D153" s="43"/>
      <c r="E153" s="43"/>
      <c r="F153" s="170"/>
      <c r="G153" s="170"/>
      <c r="H153" s="170"/>
      <c r="I153" s="25">
        <f t="shared" si="7"/>
        <v>0</v>
      </c>
      <c r="J153" s="36"/>
      <c r="K153" s="171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  <c r="AA153" s="171"/>
    </row>
    <row r="154" spans="1:27" x14ac:dyDescent="0.2">
      <c r="A154" s="8"/>
      <c r="B154" s="5" t="s">
        <v>4</v>
      </c>
      <c r="C154" s="4"/>
      <c r="D154" s="43"/>
      <c r="E154" s="43"/>
      <c r="F154" s="170"/>
      <c r="G154" s="170"/>
      <c r="H154" s="170"/>
      <c r="I154" s="25">
        <f t="shared" si="7"/>
        <v>0</v>
      </c>
    </row>
    <row r="155" spans="1:27" x14ac:dyDescent="0.2">
      <c r="A155" s="53"/>
      <c r="B155" s="5" t="s">
        <v>12</v>
      </c>
      <c r="C155" s="4"/>
      <c r="D155" s="52"/>
      <c r="E155" s="52"/>
      <c r="F155" s="20"/>
      <c r="G155" s="20"/>
      <c r="H155" s="20"/>
      <c r="I155" s="25">
        <f t="shared" si="7"/>
        <v>0</v>
      </c>
    </row>
    <row r="156" spans="1:27" x14ac:dyDescent="0.2">
      <c r="A156" s="53"/>
      <c r="B156" s="5" t="s">
        <v>10</v>
      </c>
      <c r="C156" s="4"/>
      <c r="D156" s="52"/>
      <c r="E156" s="52"/>
      <c r="F156" s="20"/>
      <c r="G156" s="20"/>
      <c r="H156" s="20"/>
      <c r="I156" s="25">
        <f t="shared" si="7"/>
        <v>0</v>
      </c>
    </row>
    <row r="157" spans="1:27" x14ac:dyDescent="0.2">
      <c r="A157" s="53"/>
      <c r="B157" s="5" t="s">
        <v>14</v>
      </c>
      <c r="C157" s="4"/>
      <c r="D157" s="52"/>
      <c r="E157" s="52"/>
      <c r="F157" s="20"/>
      <c r="G157" s="20"/>
      <c r="H157" s="20"/>
      <c r="I157" s="25">
        <f t="shared" si="7"/>
        <v>0</v>
      </c>
    </row>
    <row r="158" spans="1:27" x14ac:dyDescent="0.2">
      <c r="A158" s="53"/>
      <c r="B158" s="5" t="s">
        <v>16</v>
      </c>
      <c r="C158" s="4"/>
      <c r="D158" s="52"/>
      <c r="E158" s="52"/>
      <c r="F158" s="20"/>
      <c r="G158" s="20"/>
      <c r="H158" s="20"/>
      <c r="I158" s="25">
        <f t="shared" si="7"/>
        <v>0</v>
      </c>
    </row>
    <row r="159" spans="1:27" x14ac:dyDescent="0.2">
      <c r="A159" s="53"/>
      <c r="B159" s="5" t="s">
        <v>17</v>
      </c>
      <c r="C159" s="4"/>
      <c r="D159" s="52"/>
      <c r="E159" s="52"/>
      <c r="F159" s="20"/>
      <c r="G159" s="20"/>
      <c r="H159" s="20"/>
      <c r="I159" s="25">
        <f t="shared" si="7"/>
        <v>0</v>
      </c>
    </row>
    <row r="160" spans="1:27" x14ac:dyDescent="0.2">
      <c r="A160" s="53"/>
      <c r="B160" s="5" t="s">
        <v>18</v>
      </c>
      <c r="C160" s="4"/>
      <c r="D160" s="52"/>
      <c r="E160" s="52"/>
      <c r="F160" s="20"/>
      <c r="G160" s="20"/>
      <c r="H160" s="20"/>
      <c r="I160" s="25">
        <f t="shared" si="7"/>
        <v>0</v>
      </c>
    </row>
    <row r="161" spans="1:10" x14ac:dyDescent="0.2">
      <c r="A161" s="53"/>
      <c r="C161" s="4"/>
      <c r="D161" s="52"/>
      <c r="E161" s="52"/>
      <c r="F161" s="20"/>
      <c r="G161" s="20"/>
      <c r="H161" s="20"/>
      <c r="I161" s="25"/>
    </row>
    <row r="162" spans="1:10" x14ac:dyDescent="0.2">
      <c r="D162" s="168"/>
      <c r="I162" s="25"/>
    </row>
    <row r="163" spans="1:10" x14ac:dyDescent="0.2">
      <c r="A163" s="40" t="s">
        <v>56</v>
      </c>
      <c r="B163" s="5" t="s">
        <v>1</v>
      </c>
      <c r="D163" s="168"/>
      <c r="I163" s="25">
        <f t="shared" ref="I163:I175" si="8">D163+E163+F163+G163+H163</f>
        <v>0</v>
      </c>
      <c r="J163" s="4"/>
    </row>
    <row r="164" spans="1:10" x14ac:dyDescent="0.2">
      <c r="B164" s="5" t="s">
        <v>2</v>
      </c>
      <c r="D164" s="168"/>
      <c r="I164" s="25">
        <f t="shared" si="8"/>
        <v>0</v>
      </c>
      <c r="J164" s="4"/>
    </row>
    <row r="165" spans="1:10" x14ac:dyDescent="0.2">
      <c r="B165" s="5" t="s">
        <v>3</v>
      </c>
      <c r="D165" s="168"/>
      <c r="I165" s="25">
        <f t="shared" si="8"/>
        <v>0</v>
      </c>
    </row>
    <row r="166" spans="1:10" x14ac:dyDescent="0.2">
      <c r="B166" s="5" t="s">
        <v>13</v>
      </c>
      <c r="I166" s="25">
        <f t="shared" si="8"/>
        <v>0</v>
      </c>
    </row>
    <row r="167" spans="1:10" x14ac:dyDescent="0.2">
      <c r="A167" s="53"/>
      <c r="B167" s="5" t="s">
        <v>15</v>
      </c>
      <c r="C167" s="4"/>
      <c r="D167" s="52"/>
      <c r="E167" s="52"/>
      <c r="F167" s="20"/>
      <c r="G167" s="20"/>
      <c r="H167" s="20"/>
      <c r="I167" s="26">
        <f t="shared" si="8"/>
        <v>0</v>
      </c>
    </row>
    <row r="168" spans="1:10" x14ac:dyDescent="0.2">
      <c r="A168" s="53"/>
      <c r="B168" s="5" t="s">
        <v>4</v>
      </c>
      <c r="C168" s="4"/>
      <c r="D168" s="52"/>
      <c r="E168" s="52"/>
      <c r="F168" s="20"/>
      <c r="G168" s="20"/>
      <c r="H168" s="20"/>
      <c r="I168" s="26">
        <f t="shared" si="8"/>
        <v>0</v>
      </c>
    </row>
    <row r="169" spans="1:10" x14ac:dyDescent="0.2">
      <c r="A169" s="53"/>
      <c r="B169" s="5" t="s">
        <v>12</v>
      </c>
      <c r="C169" s="4"/>
      <c r="D169" s="52"/>
      <c r="E169" s="52"/>
      <c r="F169" s="20"/>
      <c r="G169" s="20"/>
      <c r="H169" s="20"/>
      <c r="I169" s="26">
        <f t="shared" si="8"/>
        <v>0</v>
      </c>
    </row>
    <row r="170" spans="1:10" x14ac:dyDescent="0.2">
      <c r="A170" s="53"/>
      <c r="B170" s="5" t="s">
        <v>10</v>
      </c>
      <c r="C170" s="4"/>
      <c r="D170" s="52"/>
      <c r="E170" s="52"/>
      <c r="F170" s="20"/>
      <c r="G170" s="20"/>
      <c r="H170" s="20"/>
      <c r="I170" s="26">
        <f t="shared" si="8"/>
        <v>0</v>
      </c>
    </row>
    <row r="171" spans="1:10" x14ac:dyDescent="0.2">
      <c r="A171" s="53"/>
      <c r="B171" s="5" t="s">
        <v>14</v>
      </c>
      <c r="C171" s="4"/>
      <c r="D171" s="52"/>
      <c r="E171" s="52"/>
      <c r="F171" s="20"/>
      <c r="G171" s="20"/>
      <c r="H171" s="20"/>
      <c r="I171" s="26">
        <f t="shared" si="8"/>
        <v>0</v>
      </c>
    </row>
    <row r="172" spans="1:10" x14ac:dyDescent="0.2">
      <c r="A172" s="53"/>
      <c r="B172" s="5" t="s">
        <v>16</v>
      </c>
      <c r="C172" s="4"/>
      <c r="D172" s="52"/>
      <c r="E172" s="52"/>
      <c r="F172" s="20"/>
      <c r="G172" s="20"/>
      <c r="H172" s="20"/>
      <c r="I172" s="26">
        <f t="shared" si="8"/>
        <v>0</v>
      </c>
    </row>
    <row r="173" spans="1:10" x14ac:dyDescent="0.2">
      <c r="A173" s="53"/>
      <c r="B173" s="5" t="s">
        <v>17</v>
      </c>
      <c r="C173" s="4"/>
      <c r="D173" s="52"/>
      <c r="E173" s="52"/>
      <c r="F173" s="20"/>
      <c r="G173" s="20"/>
      <c r="H173" s="20"/>
      <c r="I173" s="26">
        <f t="shared" si="8"/>
        <v>0</v>
      </c>
    </row>
    <row r="174" spans="1:10" x14ac:dyDescent="0.2">
      <c r="A174" s="53"/>
      <c r="B174" s="5" t="s">
        <v>18</v>
      </c>
      <c r="C174" s="4"/>
      <c r="D174" s="52"/>
      <c r="E174" s="52"/>
      <c r="F174" s="20"/>
      <c r="G174" s="20"/>
      <c r="H174" s="20"/>
      <c r="I174" s="26">
        <f t="shared" si="8"/>
        <v>0</v>
      </c>
    </row>
    <row r="175" spans="1:10" x14ac:dyDescent="0.2">
      <c r="A175" s="53"/>
      <c r="B175" s="39" t="s">
        <v>19</v>
      </c>
      <c r="C175" s="4"/>
      <c r="D175" s="52"/>
      <c r="E175" s="52"/>
      <c r="F175" s="20"/>
      <c r="G175" s="20"/>
      <c r="H175" s="20"/>
      <c r="I175" s="26">
        <f t="shared" si="8"/>
        <v>0</v>
      </c>
    </row>
    <row r="176" spans="1:10" ht="13.5" thickBot="1" x14ac:dyDescent="0.25">
      <c r="A176" s="92"/>
      <c r="B176" s="38"/>
      <c r="C176" s="3"/>
      <c r="D176" s="159"/>
      <c r="E176" s="159"/>
      <c r="F176" s="21"/>
      <c r="G176" s="21"/>
      <c r="H176" s="21"/>
      <c r="I176" s="27"/>
    </row>
    <row r="177" spans="1:9" x14ac:dyDescent="0.2">
      <c r="A177" s="94"/>
      <c r="B177" s="44"/>
      <c r="C177" s="13"/>
      <c r="D177" s="161"/>
      <c r="E177" s="161"/>
      <c r="F177" s="22"/>
      <c r="G177" s="22"/>
      <c r="H177" s="22"/>
      <c r="I177" s="31">
        <f>SUM(I92:I168)</f>
        <v>0</v>
      </c>
    </row>
    <row r="178" spans="1:9" x14ac:dyDescent="0.2">
      <c r="B178" s="151"/>
      <c r="C178" s="151"/>
      <c r="D178" s="151"/>
      <c r="I178" s="25"/>
    </row>
    <row r="179" spans="1:9" x14ac:dyDescent="0.2">
      <c r="A179" s="40" t="s">
        <v>104</v>
      </c>
      <c r="B179" s="5" t="s">
        <v>1</v>
      </c>
      <c r="C179" s="171"/>
      <c r="D179" s="168"/>
      <c r="I179" s="25">
        <f t="shared" ref="I179:I189" si="9">D179+E179+F179+G179+H179</f>
        <v>0</v>
      </c>
    </row>
    <row r="180" spans="1:9" x14ac:dyDescent="0.2">
      <c r="B180" s="5" t="s">
        <v>2</v>
      </c>
      <c r="C180" s="171"/>
      <c r="D180" s="168"/>
      <c r="I180" s="25">
        <f t="shared" si="9"/>
        <v>0</v>
      </c>
    </row>
    <row r="181" spans="1:9" x14ac:dyDescent="0.2">
      <c r="B181" s="5" t="s">
        <v>3</v>
      </c>
      <c r="C181" s="171"/>
      <c r="D181" s="168"/>
      <c r="I181" s="25">
        <f t="shared" si="9"/>
        <v>0</v>
      </c>
    </row>
    <row r="182" spans="1:9" x14ac:dyDescent="0.2">
      <c r="B182" s="5" t="s">
        <v>13</v>
      </c>
      <c r="C182" s="171"/>
      <c r="D182" s="168"/>
      <c r="I182" s="25">
        <f t="shared" si="9"/>
        <v>0</v>
      </c>
    </row>
    <row r="183" spans="1:9" x14ac:dyDescent="0.2">
      <c r="B183" s="5" t="s">
        <v>15</v>
      </c>
      <c r="I183" s="25">
        <f t="shared" si="9"/>
        <v>0</v>
      </c>
    </row>
    <row r="184" spans="1:9" x14ac:dyDescent="0.2">
      <c r="B184" s="5" t="s">
        <v>4</v>
      </c>
      <c r="I184" s="25">
        <f t="shared" si="9"/>
        <v>0</v>
      </c>
    </row>
    <row r="185" spans="1:9" x14ac:dyDescent="0.2">
      <c r="B185" s="5" t="s">
        <v>12</v>
      </c>
      <c r="I185" s="25">
        <f t="shared" si="9"/>
        <v>0</v>
      </c>
    </row>
    <row r="186" spans="1:9" x14ac:dyDescent="0.2">
      <c r="B186" s="5" t="s">
        <v>10</v>
      </c>
      <c r="I186" s="25">
        <f t="shared" si="9"/>
        <v>0</v>
      </c>
    </row>
    <row r="187" spans="1:9" x14ac:dyDescent="0.2">
      <c r="B187" s="5" t="s">
        <v>14</v>
      </c>
      <c r="I187" s="25">
        <f t="shared" si="9"/>
        <v>0</v>
      </c>
    </row>
    <row r="188" spans="1:9" x14ac:dyDescent="0.2">
      <c r="B188" s="5" t="s">
        <v>16</v>
      </c>
      <c r="I188" s="25">
        <f t="shared" si="9"/>
        <v>0</v>
      </c>
    </row>
    <row r="189" spans="1:9" x14ac:dyDescent="0.2">
      <c r="B189" s="5" t="s">
        <v>17</v>
      </c>
      <c r="I189" s="25">
        <f t="shared" si="9"/>
        <v>0</v>
      </c>
    </row>
    <row r="190" spans="1:9" x14ac:dyDescent="0.2">
      <c r="B190" s="5" t="s">
        <v>18</v>
      </c>
      <c r="I190" s="25">
        <f>D190+E190+F190+G190+H190</f>
        <v>0</v>
      </c>
    </row>
    <row r="191" spans="1:9" x14ac:dyDescent="0.2">
      <c r="I191" s="25"/>
    </row>
    <row r="192" spans="1:9" x14ac:dyDescent="0.2">
      <c r="I192" s="25"/>
    </row>
    <row r="193" spans="1:9" x14ac:dyDescent="0.2">
      <c r="A193" s="40" t="s">
        <v>57</v>
      </c>
      <c r="B193" s="5" t="s">
        <v>1</v>
      </c>
      <c r="C193" s="171"/>
      <c r="D193" s="168"/>
      <c r="I193" s="25">
        <f t="shared" ref="I193:I204" si="10">D193+E193+F193+G193+H193</f>
        <v>0</v>
      </c>
    </row>
    <row r="194" spans="1:9" x14ac:dyDescent="0.2">
      <c r="B194" s="5" t="s">
        <v>2</v>
      </c>
      <c r="C194" s="171"/>
      <c r="D194" s="168"/>
      <c r="I194" s="25">
        <f t="shared" si="10"/>
        <v>0</v>
      </c>
    </row>
    <row r="195" spans="1:9" x14ac:dyDescent="0.2">
      <c r="B195" s="5" t="s">
        <v>3</v>
      </c>
      <c r="I195" s="25">
        <f t="shared" si="10"/>
        <v>0</v>
      </c>
    </row>
    <row r="196" spans="1:9" x14ac:dyDescent="0.2">
      <c r="B196" s="5" t="s">
        <v>13</v>
      </c>
      <c r="I196" s="25">
        <f t="shared" si="10"/>
        <v>0</v>
      </c>
    </row>
    <row r="197" spans="1:9" x14ac:dyDescent="0.2">
      <c r="B197" s="5" t="s">
        <v>15</v>
      </c>
      <c r="I197" s="25">
        <f t="shared" si="10"/>
        <v>0</v>
      </c>
    </row>
    <row r="198" spans="1:9" x14ac:dyDescent="0.2">
      <c r="B198" s="5" t="s">
        <v>4</v>
      </c>
      <c r="I198" s="25">
        <f t="shared" si="10"/>
        <v>0</v>
      </c>
    </row>
    <row r="199" spans="1:9" x14ac:dyDescent="0.2">
      <c r="B199" s="5" t="s">
        <v>12</v>
      </c>
      <c r="I199" s="25">
        <f t="shared" si="10"/>
        <v>0</v>
      </c>
    </row>
    <row r="200" spans="1:9" x14ac:dyDescent="0.2">
      <c r="B200" s="5" t="s">
        <v>10</v>
      </c>
      <c r="I200" s="25">
        <f t="shared" si="10"/>
        <v>0</v>
      </c>
    </row>
    <row r="201" spans="1:9" x14ac:dyDescent="0.2">
      <c r="B201" s="5" t="s">
        <v>14</v>
      </c>
      <c r="I201" s="25">
        <f t="shared" si="10"/>
        <v>0</v>
      </c>
    </row>
    <row r="202" spans="1:9" x14ac:dyDescent="0.2">
      <c r="B202" s="5" t="s">
        <v>16</v>
      </c>
      <c r="I202" s="25">
        <f t="shared" si="10"/>
        <v>0</v>
      </c>
    </row>
    <row r="203" spans="1:9" x14ac:dyDescent="0.2">
      <c r="B203" s="5" t="s">
        <v>17</v>
      </c>
      <c r="I203" s="25">
        <f t="shared" si="10"/>
        <v>0</v>
      </c>
    </row>
    <row r="204" spans="1:9" x14ac:dyDescent="0.2">
      <c r="B204" s="5" t="s">
        <v>18</v>
      </c>
      <c r="I204" s="25">
        <f t="shared" si="10"/>
        <v>0</v>
      </c>
    </row>
    <row r="205" spans="1:9" x14ac:dyDescent="0.2">
      <c r="I205" s="25"/>
    </row>
    <row r="206" spans="1:9" x14ac:dyDescent="0.2">
      <c r="I206" s="25">
        <f t="shared" ref="I206:I217" si="11">D206+E206+F206+G206+H206</f>
        <v>0</v>
      </c>
    </row>
    <row r="207" spans="1:9" x14ac:dyDescent="0.2">
      <c r="A207" s="40" t="s">
        <v>58</v>
      </c>
      <c r="B207" s="5" t="s">
        <v>1</v>
      </c>
      <c r="I207" s="25">
        <f t="shared" si="11"/>
        <v>0</v>
      </c>
    </row>
    <row r="208" spans="1:9" x14ac:dyDescent="0.2">
      <c r="B208" s="5" t="s">
        <v>2</v>
      </c>
      <c r="I208" s="25">
        <f t="shared" si="11"/>
        <v>0</v>
      </c>
    </row>
    <row r="209" spans="1:9" x14ac:dyDescent="0.2">
      <c r="B209" s="5" t="s">
        <v>3</v>
      </c>
      <c r="I209" s="25">
        <f t="shared" si="11"/>
        <v>0</v>
      </c>
    </row>
    <row r="210" spans="1:9" x14ac:dyDescent="0.2">
      <c r="B210" s="5" t="s">
        <v>13</v>
      </c>
      <c r="I210" s="25">
        <f t="shared" si="11"/>
        <v>0</v>
      </c>
    </row>
    <row r="211" spans="1:9" x14ac:dyDescent="0.2">
      <c r="B211" s="5" t="s">
        <v>15</v>
      </c>
      <c r="I211" s="25">
        <f t="shared" si="11"/>
        <v>0</v>
      </c>
    </row>
    <row r="212" spans="1:9" x14ac:dyDescent="0.2">
      <c r="B212" s="5" t="s">
        <v>4</v>
      </c>
      <c r="I212" s="25">
        <f t="shared" si="11"/>
        <v>0</v>
      </c>
    </row>
    <row r="213" spans="1:9" x14ac:dyDescent="0.2">
      <c r="B213" s="5" t="s">
        <v>12</v>
      </c>
      <c r="I213" s="25">
        <f t="shared" si="11"/>
        <v>0</v>
      </c>
    </row>
    <row r="214" spans="1:9" x14ac:dyDescent="0.2">
      <c r="B214" s="5" t="s">
        <v>10</v>
      </c>
      <c r="I214" s="25">
        <f t="shared" si="11"/>
        <v>0</v>
      </c>
    </row>
    <row r="215" spans="1:9" x14ac:dyDescent="0.2">
      <c r="B215" s="5" t="s">
        <v>14</v>
      </c>
      <c r="I215" s="25">
        <f t="shared" si="11"/>
        <v>0</v>
      </c>
    </row>
    <row r="216" spans="1:9" x14ac:dyDescent="0.2">
      <c r="B216" s="5" t="s">
        <v>16</v>
      </c>
      <c r="I216" s="25">
        <f t="shared" si="11"/>
        <v>0</v>
      </c>
    </row>
    <row r="217" spans="1:9" x14ac:dyDescent="0.2">
      <c r="B217" s="5" t="s">
        <v>17</v>
      </c>
      <c r="I217" s="25">
        <f t="shared" si="11"/>
        <v>0</v>
      </c>
    </row>
    <row r="218" spans="1:9" x14ac:dyDescent="0.2">
      <c r="B218" s="5" t="s">
        <v>18</v>
      </c>
      <c r="I218" s="25">
        <f>D218+E218+F218+G218+H218</f>
        <v>0</v>
      </c>
    </row>
    <row r="219" spans="1:9" x14ac:dyDescent="0.2">
      <c r="I219" s="25"/>
    </row>
    <row r="220" spans="1:9" x14ac:dyDescent="0.2">
      <c r="I220" s="25"/>
    </row>
    <row r="221" spans="1:9" x14ac:dyDescent="0.2">
      <c r="A221" s="40" t="s">
        <v>59</v>
      </c>
      <c r="B221" s="5" t="s">
        <v>1</v>
      </c>
      <c r="I221" s="25">
        <f t="shared" ref="I221:I232" si="12">D221+E221+F221+G221+H221</f>
        <v>0</v>
      </c>
    </row>
    <row r="222" spans="1:9" x14ac:dyDescent="0.2">
      <c r="B222" s="5" t="s">
        <v>2</v>
      </c>
      <c r="I222" s="25">
        <f t="shared" si="12"/>
        <v>0</v>
      </c>
    </row>
    <row r="223" spans="1:9" x14ac:dyDescent="0.2">
      <c r="B223" s="5" t="s">
        <v>3</v>
      </c>
      <c r="I223" s="25">
        <f t="shared" si="12"/>
        <v>0</v>
      </c>
    </row>
    <row r="224" spans="1:9" x14ac:dyDescent="0.2">
      <c r="B224" s="5" t="s">
        <v>13</v>
      </c>
      <c r="I224" s="25">
        <f t="shared" si="12"/>
        <v>0</v>
      </c>
    </row>
    <row r="225" spans="1:9" x14ac:dyDescent="0.2">
      <c r="B225" s="5" t="s">
        <v>15</v>
      </c>
      <c r="I225" s="25">
        <f t="shared" si="12"/>
        <v>0</v>
      </c>
    </row>
    <row r="226" spans="1:9" x14ac:dyDescent="0.2">
      <c r="B226" s="5" t="s">
        <v>4</v>
      </c>
      <c r="I226" s="25">
        <f t="shared" si="12"/>
        <v>0</v>
      </c>
    </row>
    <row r="227" spans="1:9" x14ac:dyDescent="0.2">
      <c r="B227" s="5" t="s">
        <v>12</v>
      </c>
      <c r="I227" s="25">
        <f t="shared" si="12"/>
        <v>0</v>
      </c>
    </row>
    <row r="228" spans="1:9" x14ac:dyDescent="0.2">
      <c r="B228" s="5" t="s">
        <v>10</v>
      </c>
      <c r="I228" s="25">
        <f t="shared" si="12"/>
        <v>0</v>
      </c>
    </row>
    <row r="229" spans="1:9" x14ac:dyDescent="0.2">
      <c r="B229" s="5" t="s">
        <v>14</v>
      </c>
      <c r="I229" s="25">
        <f t="shared" si="12"/>
        <v>0</v>
      </c>
    </row>
    <row r="230" spans="1:9" x14ac:dyDescent="0.2">
      <c r="B230" s="5" t="s">
        <v>16</v>
      </c>
      <c r="I230" s="25">
        <f t="shared" si="12"/>
        <v>0</v>
      </c>
    </row>
    <row r="231" spans="1:9" x14ac:dyDescent="0.2">
      <c r="B231" s="5" t="s">
        <v>17</v>
      </c>
      <c r="I231" s="25">
        <f t="shared" si="12"/>
        <v>0</v>
      </c>
    </row>
    <row r="232" spans="1:9" x14ac:dyDescent="0.2">
      <c r="B232" s="5" t="s">
        <v>18</v>
      </c>
      <c r="I232" s="25">
        <f t="shared" si="12"/>
        <v>0</v>
      </c>
    </row>
    <row r="233" spans="1:9" x14ac:dyDescent="0.2">
      <c r="I233" s="25"/>
    </row>
    <row r="234" spans="1:9" x14ac:dyDescent="0.2">
      <c r="I234" s="25"/>
    </row>
    <row r="235" spans="1:9" x14ac:dyDescent="0.2">
      <c r="A235" s="40" t="s">
        <v>60</v>
      </c>
      <c r="B235" s="5" t="s">
        <v>1</v>
      </c>
      <c r="E235" s="168"/>
      <c r="I235" s="25">
        <f t="shared" ref="I235:I246" si="13">D235+E235+F235+G235+H235</f>
        <v>0</v>
      </c>
    </row>
    <row r="236" spans="1:9" x14ac:dyDescent="0.2">
      <c r="B236" s="5" t="s">
        <v>2</v>
      </c>
      <c r="E236" s="168"/>
      <c r="I236" s="25">
        <f t="shared" si="13"/>
        <v>0</v>
      </c>
    </row>
    <row r="237" spans="1:9" x14ac:dyDescent="0.2">
      <c r="B237" s="5" t="s">
        <v>3</v>
      </c>
      <c r="E237" s="168"/>
      <c r="I237" s="25">
        <f t="shared" si="13"/>
        <v>0</v>
      </c>
    </row>
    <row r="238" spans="1:9" x14ac:dyDescent="0.2">
      <c r="B238" s="5" t="s">
        <v>13</v>
      </c>
      <c r="D238" s="168"/>
      <c r="I238" s="25">
        <f t="shared" si="13"/>
        <v>0</v>
      </c>
    </row>
    <row r="239" spans="1:9" x14ac:dyDescent="0.2">
      <c r="B239" s="5" t="s">
        <v>15</v>
      </c>
      <c r="D239" s="168"/>
      <c r="I239" s="25">
        <f t="shared" si="13"/>
        <v>0</v>
      </c>
    </row>
    <row r="240" spans="1:9" x14ac:dyDescent="0.2">
      <c r="B240" s="5" t="s">
        <v>4</v>
      </c>
      <c r="D240" s="168"/>
      <c r="I240" s="25">
        <f t="shared" si="13"/>
        <v>0</v>
      </c>
    </row>
    <row r="241" spans="1:9" x14ac:dyDescent="0.2">
      <c r="B241" s="5" t="s">
        <v>12</v>
      </c>
      <c r="I241" s="25">
        <f t="shared" si="13"/>
        <v>0</v>
      </c>
    </row>
    <row r="242" spans="1:9" x14ac:dyDescent="0.2">
      <c r="B242" s="5" t="s">
        <v>10</v>
      </c>
      <c r="I242" s="25">
        <f t="shared" si="13"/>
        <v>0</v>
      </c>
    </row>
    <row r="243" spans="1:9" x14ac:dyDescent="0.2">
      <c r="B243" s="5" t="s">
        <v>14</v>
      </c>
      <c r="I243" s="25">
        <f t="shared" si="13"/>
        <v>0</v>
      </c>
    </row>
    <row r="244" spans="1:9" x14ac:dyDescent="0.2">
      <c r="B244" s="5" t="s">
        <v>16</v>
      </c>
      <c r="I244" s="25">
        <f t="shared" si="13"/>
        <v>0</v>
      </c>
    </row>
    <row r="245" spans="1:9" x14ac:dyDescent="0.2">
      <c r="B245" s="5" t="s">
        <v>17</v>
      </c>
      <c r="I245" s="25">
        <f t="shared" si="13"/>
        <v>0</v>
      </c>
    </row>
    <row r="246" spans="1:9" x14ac:dyDescent="0.2">
      <c r="B246" s="5" t="s">
        <v>18</v>
      </c>
      <c r="I246" s="25">
        <f t="shared" si="13"/>
        <v>0</v>
      </c>
    </row>
    <row r="247" spans="1:9" x14ac:dyDescent="0.2">
      <c r="I247" s="25"/>
    </row>
    <row r="248" spans="1:9" x14ac:dyDescent="0.2">
      <c r="C248" s="171"/>
      <c r="D248" s="168"/>
      <c r="I248" s="25"/>
    </row>
    <row r="249" spans="1:9" x14ac:dyDescent="0.2">
      <c r="A249" s="40" t="s">
        <v>61</v>
      </c>
      <c r="B249" s="5" t="s">
        <v>1</v>
      </c>
      <c r="C249" s="171"/>
      <c r="D249" s="168"/>
      <c r="I249" s="25">
        <f t="shared" ref="I249:I261" si="14">D249+E249+F249+G249+H249</f>
        <v>0</v>
      </c>
    </row>
    <row r="250" spans="1:9" x14ac:dyDescent="0.2">
      <c r="B250" s="5" t="s">
        <v>2</v>
      </c>
      <c r="C250" s="171"/>
      <c r="D250" s="168"/>
      <c r="I250" s="25">
        <f t="shared" si="14"/>
        <v>0</v>
      </c>
    </row>
    <row r="251" spans="1:9" x14ac:dyDescent="0.2">
      <c r="B251" s="5" t="s">
        <v>3</v>
      </c>
      <c r="C251" s="171"/>
      <c r="D251" s="168"/>
      <c r="I251" s="25">
        <f t="shared" si="14"/>
        <v>0</v>
      </c>
    </row>
    <row r="252" spans="1:9" x14ac:dyDescent="0.2">
      <c r="B252" s="5" t="s">
        <v>13</v>
      </c>
      <c r="C252" s="171"/>
      <c r="D252" s="168"/>
      <c r="I252" s="25">
        <f t="shared" si="14"/>
        <v>0</v>
      </c>
    </row>
    <row r="253" spans="1:9" x14ac:dyDescent="0.2">
      <c r="A253" s="53"/>
      <c r="B253" s="5" t="s">
        <v>15</v>
      </c>
      <c r="C253" s="36"/>
      <c r="D253" s="43"/>
      <c r="E253" s="52"/>
      <c r="F253" s="20"/>
      <c r="G253" s="20"/>
      <c r="H253" s="20"/>
      <c r="I253" s="26">
        <f t="shared" si="14"/>
        <v>0</v>
      </c>
    </row>
    <row r="254" spans="1:9" x14ac:dyDescent="0.2">
      <c r="A254" s="53"/>
      <c r="B254" s="5" t="s">
        <v>4</v>
      </c>
      <c r="C254" s="4"/>
      <c r="D254" s="52"/>
      <c r="E254" s="52"/>
      <c r="F254" s="20"/>
      <c r="G254" s="20"/>
      <c r="H254" s="20"/>
      <c r="I254" s="26">
        <f t="shared" si="14"/>
        <v>0</v>
      </c>
    </row>
    <row r="255" spans="1:9" x14ac:dyDescent="0.2">
      <c r="A255" s="53"/>
      <c r="B255" s="5" t="s">
        <v>12</v>
      </c>
      <c r="C255" s="4"/>
      <c r="D255" s="52"/>
      <c r="E255" s="52"/>
      <c r="F255" s="20"/>
      <c r="G255" s="20"/>
      <c r="H255" s="20"/>
      <c r="I255" s="26">
        <f t="shared" si="14"/>
        <v>0</v>
      </c>
    </row>
    <row r="256" spans="1:9" x14ac:dyDescent="0.2">
      <c r="A256" s="53"/>
      <c r="B256" s="5" t="s">
        <v>10</v>
      </c>
      <c r="C256" s="4"/>
      <c r="D256" s="52"/>
      <c r="E256" s="52"/>
      <c r="F256" s="20"/>
      <c r="G256" s="20"/>
      <c r="H256" s="20"/>
      <c r="I256" s="26">
        <f t="shared" si="14"/>
        <v>0</v>
      </c>
    </row>
    <row r="257" spans="1:9" x14ac:dyDescent="0.2">
      <c r="A257" s="53"/>
      <c r="B257" s="5" t="s">
        <v>14</v>
      </c>
      <c r="C257" s="4"/>
      <c r="D257" s="52"/>
      <c r="E257" s="52"/>
      <c r="F257" s="20"/>
      <c r="G257" s="20"/>
      <c r="H257" s="20"/>
      <c r="I257" s="26">
        <f t="shared" si="14"/>
        <v>0</v>
      </c>
    </row>
    <row r="258" spans="1:9" x14ac:dyDescent="0.2">
      <c r="A258" s="53"/>
      <c r="B258" s="5" t="s">
        <v>16</v>
      </c>
      <c r="C258" s="4"/>
      <c r="D258" s="52"/>
      <c r="E258" s="52"/>
      <c r="F258" s="20"/>
      <c r="G258" s="20"/>
      <c r="H258" s="20"/>
      <c r="I258" s="26">
        <f t="shared" si="14"/>
        <v>0</v>
      </c>
    </row>
    <row r="259" spans="1:9" x14ac:dyDescent="0.2">
      <c r="A259" s="53"/>
      <c r="B259" s="5" t="s">
        <v>17</v>
      </c>
      <c r="C259" s="4"/>
      <c r="D259" s="52"/>
      <c r="E259" s="52"/>
      <c r="F259" s="20"/>
      <c r="G259" s="20"/>
      <c r="H259" s="20"/>
      <c r="I259" s="26">
        <f t="shared" si="14"/>
        <v>0</v>
      </c>
    </row>
    <row r="260" spans="1:9" x14ac:dyDescent="0.2">
      <c r="A260" s="53"/>
      <c r="B260" s="5" t="s">
        <v>18</v>
      </c>
      <c r="C260" s="4"/>
      <c r="D260" s="52"/>
      <c r="E260" s="52"/>
      <c r="F260" s="20"/>
      <c r="G260" s="20"/>
      <c r="H260" s="20"/>
      <c r="I260" s="26">
        <f t="shared" si="14"/>
        <v>0</v>
      </c>
    </row>
    <row r="261" spans="1:9" x14ac:dyDescent="0.2">
      <c r="A261" s="53"/>
      <c r="B261" s="39" t="s">
        <v>19</v>
      </c>
      <c r="C261" s="4"/>
      <c r="D261" s="52"/>
      <c r="E261" s="52"/>
      <c r="F261" s="20"/>
      <c r="G261" s="20"/>
      <c r="H261" s="20"/>
      <c r="I261" s="26">
        <f t="shared" si="14"/>
        <v>0</v>
      </c>
    </row>
    <row r="262" spans="1:9" ht="13.5" thickBot="1" x14ac:dyDescent="0.25">
      <c r="A262" s="92"/>
      <c r="B262" s="38"/>
      <c r="C262" s="3"/>
      <c r="D262" s="159"/>
      <c r="E262" s="159"/>
      <c r="F262" s="21"/>
      <c r="G262" s="21"/>
      <c r="H262" s="21"/>
      <c r="I262" s="27"/>
    </row>
    <row r="263" spans="1:9" x14ac:dyDescent="0.2">
      <c r="A263" s="94"/>
      <c r="B263" s="12"/>
      <c r="C263" s="13"/>
      <c r="D263" s="161"/>
      <c r="E263" s="161"/>
      <c r="F263" s="22"/>
      <c r="G263" s="22"/>
      <c r="H263" s="22"/>
      <c r="I263" s="31">
        <f>SUM(I178:I254)</f>
        <v>0</v>
      </c>
    </row>
    <row r="264" spans="1:9" x14ac:dyDescent="0.2">
      <c r="I264" s="25"/>
    </row>
    <row r="265" spans="1:9" x14ac:dyDescent="0.2">
      <c r="A265" s="40" t="s">
        <v>105</v>
      </c>
      <c r="B265" s="5" t="s">
        <v>1</v>
      </c>
      <c r="C265" s="171"/>
      <c r="D265" s="168"/>
      <c r="I265" s="25">
        <f t="shared" ref="I265:I276" si="15">D265+E265+F265+G265+H265</f>
        <v>0</v>
      </c>
    </row>
    <row r="266" spans="1:9" x14ac:dyDescent="0.2">
      <c r="B266" s="5" t="s">
        <v>2</v>
      </c>
      <c r="C266" s="171"/>
      <c r="D266" s="168"/>
      <c r="I266" s="25">
        <f t="shared" si="15"/>
        <v>0</v>
      </c>
    </row>
    <row r="267" spans="1:9" x14ac:dyDescent="0.2">
      <c r="B267" s="5" t="s">
        <v>3</v>
      </c>
      <c r="C267" s="171"/>
      <c r="D267" s="168"/>
      <c r="I267" s="25">
        <f t="shared" si="15"/>
        <v>0</v>
      </c>
    </row>
    <row r="268" spans="1:9" x14ac:dyDescent="0.2">
      <c r="A268" s="64"/>
      <c r="B268" s="5" t="s">
        <v>13</v>
      </c>
      <c r="C268" s="171"/>
      <c r="D268" s="168"/>
      <c r="I268" s="25">
        <f t="shared" si="15"/>
        <v>0</v>
      </c>
    </row>
    <row r="269" spans="1:9" x14ac:dyDescent="0.2">
      <c r="B269" s="5" t="s">
        <v>15</v>
      </c>
      <c r="C269" s="171"/>
      <c r="D269" s="168"/>
      <c r="I269" s="25">
        <f t="shared" si="15"/>
        <v>0</v>
      </c>
    </row>
    <row r="270" spans="1:9" x14ac:dyDescent="0.2">
      <c r="B270" s="5" t="s">
        <v>4</v>
      </c>
      <c r="I270" s="25">
        <f t="shared" si="15"/>
        <v>0</v>
      </c>
    </row>
    <row r="271" spans="1:9" x14ac:dyDescent="0.2">
      <c r="B271" s="5" t="s">
        <v>12</v>
      </c>
      <c r="I271" s="25">
        <f t="shared" si="15"/>
        <v>0</v>
      </c>
    </row>
    <row r="272" spans="1:9" x14ac:dyDescent="0.2">
      <c r="B272" s="5" t="s">
        <v>10</v>
      </c>
      <c r="I272" s="25">
        <f t="shared" si="15"/>
        <v>0</v>
      </c>
    </row>
    <row r="273" spans="1:9" x14ac:dyDescent="0.2">
      <c r="B273" s="5" t="s">
        <v>14</v>
      </c>
      <c r="I273" s="25">
        <f t="shared" si="15"/>
        <v>0</v>
      </c>
    </row>
    <row r="274" spans="1:9" x14ac:dyDescent="0.2">
      <c r="B274" s="5" t="s">
        <v>16</v>
      </c>
      <c r="I274" s="25">
        <f t="shared" si="15"/>
        <v>0</v>
      </c>
    </row>
    <row r="275" spans="1:9" x14ac:dyDescent="0.2">
      <c r="B275" s="5" t="s">
        <v>17</v>
      </c>
      <c r="I275" s="25">
        <f t="shared" si="15"/>
        <v>0</v>
      </c>
    </row>
    <row r="276" spans="1:9" ht="12" customHeight="1" x14ac:dyDescent="0.2">
      <c r="B276" s="5" t="s">
        <v>18</v>
      </c>
      <c r="I276" s="25">
        <f t="shared" si="15"/>
        <v>0</v>
      </c>
    </row>
    <row r="277" spans="1:9" ht="12" customHeight="1" x14ac:dyDescent="0.2">
      <c r="I277" s="25"/>
    </row>
    <row r="278" spans="1:9" x14ac:dyDescent="0.2">
      <c r="I278" s="25"/>
    </row>
    <row r="279" spans="1:9" x14ac:dyDescent="0.2">
      <c r="A279" s="40" t="s">
        <v>62</v>
      </c>
      <c r="B279" s="5" t="s">
        <v>1</v>
      </c>
      <c r="I279" s="25">
        <f t="shared" ref="I279:I289" si="16">D279+E279+F279+G279+H279</f>
        <v>0</v>
      </c>
    </row>
    <row r="280" spans="1:9" x14ac:dyDescent="0.2">
      <c r="B280" s="5" t="s">
        <v>2</v>
      </c>
      <c r="C280" s="171"/>
      <c r="D280" s="168"/>
      <c r="E280" s="168"/>
      <c r="I280" s="25">
        <f t="shared" si="16"/>
        <v>0</v>
      </c>
    </row>
    <row r="281" spans="1:9" x14ac:dyDescent="0.2">
      <c r="B281" s="5" t="s">
        <v>3</v>
      </c>
      <c r="I281" s="25">
        <f t="shared" si="16"/>
        <v>0</v>
      </c>
    </row>
    <row r="282" spans="1:9" x14ac:dyDescent="0.2">
      <c r="B282" s="5" t="s">
        <v>13</v>
      </c>
      <c r="I282" s="25">
        <f t="shared" si="16"/>
        <v>0</v>
      </c>
    </row>
    <row r="283" spans="1:9" x14ac:dyDescent="0.2">
      <c r="B283" s="5" t="s">
        <v>15</v>
      </c>
      <c r="I283" s="25">
        <f t="shared" si="16"/>
        <v>0</v>
      </c>
    </row>
    <row r="284" spans="1:9" x14ac:dyDescent="0.2">
      <c r="B284" s="5" t="s">
        <v>4</v>
      </c>
      <c r="I284" s="25">
        <f t="shared" si="16"/>
        <v>0</v>
      </c>
    </row>
    <row r="285" spans="1:9" x14ac:dyDescent="0.2">
      <c r="B285" s="5" t="s">
        <v>12</v>
      </c>
      <c r="I285" s="25">
        <f t="shared" si="16"/>
        <v>0</v>
      </c>
    </row>
    <row r="286" spans="1:9" x14ac:dyDescent="0.2">
      <c r="B286" s="5" t="s">
        <v>10</v>
      </c>
      <c r="I286" s="25">
        <f t="shared" si="16"/>
        <v>0</v>
      </c>
    </row>
    <row r="287" spans="1:9" x14ac:dyDescent="0.2">
      <c r="B287" s="5" t="s">
        <v>14</v>
      </c>
      <c r="I287" s="25">
        <f t="shared" si="16"/>
        <v>0</v>
      </c>
    </row>
    <row r="288" spans="1:9" x14ac:dyDescent="0.2">
      <c r="B288" s="5" t="s">
        <v>16</v>
      </c>
      <c r="I288" s="25">
        <f t="shared" si="16"/>
        <v>0</v>
      </c>
    </row>
    <row r="289" spans="1:9" x14ac:dyDescent="0.2">
      <c r="B289" s="5" t="s">
        <v>17</v>
      </c>
      <c r="I289" s="25">
        <f t="shared" si="16"/>
        <v>0</v>
      </c>
    </row>
    <row r="290" spans="1:9" x14ac:dyDescent="0.2">
      <c r="B290" s="5" t="s">
        <v>18</v>
      </c>
      <c r="I290" s="25">
        <f>D290+E290+F290+G290+H290</f>
        <v>0</v>
      </c>
    </row>
    <row r="291" spans="1:9" x14ac:dyDescent="0.2">
      <c r="I291" s="25"/>
    </row>
    <row r="292" spans="1:9" x14ac:dyDescent="0.2">
      <c r="I292" s="25"/>
    </row>
    <row r="293" spans="1:9" x14ac:dyDescent="0.2">
      <c r="A293" s="40" t="s">
        <v>63</v>
      </c>
      <c r="B293" s="5" t="s">
        <v>1</v>
      </c>
      <c r="D293" s="168"/>
      <c r="I293" s="25">
        <f t="shared" ref="I293:I303" si="17">D293+E293+F293+G293+H293</f>
        <v>0</v>
      </c>
    </row>
    <row r="294" spans="1:9" x14ac:dyDescent="0.2">
      <c r="B294" s="5" t="s">
        <v>2</v>
      </c>
      <c r="D294" s="168"/>
      <c r="I294" s="25">
        <f t="shared" si="17"/>
        <v>0</v>
      </c>
    </row>
    <row r="295" spans="1:9" x14ac:dyDescent="0.2">
      <c r="B295" s="5" t="s">
        <v>3</v>
      </c>
      <c r="D295" s="168"/>
      <c r="I295" s="25">
        <f t="shared" si="17"/>
        <v>0</v>
      </c>
    </row>
    <row r="296" spans="1:9" x14ac:dyDescent="0.2">
      <c r="B296" s="5" t="s">
        <v>13</v>
      </c>
      <c r="D296" s="168"/>
      <c r="I296" s="25">
        <f t="shared" si="17"/>
        <v>0</v>
      </c>
    </row>
    <row r="297" spans="1:9" x14ac:dyDescent="0.2">
      <c r="B297" s="5" t="s">
        <v>15</v>
      </c>
      <c r="I297" s="25">
        <f t="shared" si="17"/>
        <v>0</v>
      </c>
    </row>
    <row r="298" spans="1:9" x14ac:dyDescent="0.2">
      <c r="B298" s="5" t="s">
        <v>4</v>
      </c>
      <c r="I298" s="25">
        <f t="shared" si="17"/>
        <v>0</v>
      </c>
    </row>
    <row r="299" spans="1:9" x14ac:dyDescent="0.2">
      <c r="B299" s="5" t="s">
        <v>12</v>
      </c>
      <c r="I299" s="25">
        <f t="shared" si="17"/>
        <v>0</v>
      </c>
    </row>
    <row r="300" spans="1:9" x14ac:dyDescent="0.2">
      <c r="B300" s="5" t="s">
        <v>10</v>
      </c>
      <c r="I300" s="25">
        <f t="shared" si="17"/>
        <v>0</v>
      </c>
    </row>
    <row r="301" spans="1:9" x14ac:dyDescent="0.2">
      <c r="B301" s="5" t="s">
        <v>14</v>
      </c>
      <c r="I301" s="25">
        <f t="shared" si="17"/>
        <v>0</v>
      </c>
    </row>
    <row r="302" spans="1:9" x14ac:dyDescent="0.2">
      <c r="B302" s="5" t="s">
        <v>16</v>
      </c>
      <c r="I302" s="25">
        <f t="shared" si="17"/>
        <v>0</v>
      </c>
    </row>
    <row r="303" spans="1:9" x14ac:dyDescent="0.2">
      <c r="B303" s="5" t="s">
        <v>17</v>
      </c>
      <c r="I303" s="25">
        <f t="shared" si="17"/>
        <v>0</v>
      </c>
    </row>
    <row r="304" spans="1:9" x14ac:dyDescent="0.2">
      <c r="B304" s="5" t="s">
        <v>18</v>
      </c>
      <c r="I304" s="25">
        <f>D304+E304+F304+G304+H304</f>
        <v>0</v>
      </c>
    </row>
    <row r="305" spans="1:9" x14ac:dyDescent="0.2">
      <c r="I305" s="25"/>
    </row>
    <row r="306" spans="1:9" x14ac:dyDescent="0.2">
      <c r="D306" s="168"/>
      <c r="I306" s="25"/>
    </row>
    <row r="307" spans="1:9" x14ac:dyDescent="0.2">
      <c r="A307" s="40" t="s">
        <v>64</v>
      </c>
      <c r="B307" s="5" t="s">
        <v>1</v>
      </c>
      <c r="D307" s="168"/>
      <c r="I307" s="25">
        <f t="shared" ref="I307:I318" si="18">D307+E307+F307+G307+H307</f>
        <v>0</v>
      </c>
    </row>
    <row r="308" spans="1:9" x14ac:dyDescent="0.2">
      <c r="B308" s="5" t="s">
        <v>2</v>
      </c>
      <c r="D308" s="168"/>
      <c r="I308" s="25">
        <f t="shared" si="18"/>
        <v>0</v>
      </c>
    </row>
    <row r="309" spans="1:9" x14ac:dyDescent="0.2">
      <c r="B309" s="5" t="s">
        <v>3</v>
      </c>
      <c r="D309" s="168"/>
      <c r="I309" s="25">
        <f t="shared" si="18"/>
        <v>0</v>
      </c>
    </row>
    <row r="310" spans="1:9" x14ac:dyDescent="0.2">
      <c r="B310" s="5" t="s">
        <v>13</v>
      </c>
      <c r="I310" s="25">
        <f t="shared" si="18"/>
        <v>0</v>
      </c>
    </row>
    <row r="311" spans="1:9" x14ac:dyDescent="0.2">
      <c r="B311" s="5" t="s">
        <v>15</v>
      </c>
      <c r="I311" s="25">
        <f t="shared" si="18"/>
        <v>0</v>
      </c>
    </row>
    <row r="312" spans="1:9" x14ac:dyDescent="0.2">
      <c r="B312" s="5" t="s">
        <v>4</v>
      </c>
      <c r="I312" s="25">
        <f t="shared" si="18"/>
        <v>0</v>
      </c>
    </row>
    <row r="313" spans="1:9" x14ac:dyDescent="0.2">
      <c r="B313" s="5" t="s">
        <v>12</v>
      </c>
      <c r="I313" s="25">
        <f t="shared" si="18"/>
        <v>0</v>
      </c>
    </row>
    <row r="314" spans="1:9" x14ac:dyDescent="0.2">
      <c r="B314" s="5" t="s">
        <v>10</v>
      </c>
      <c r="I314" s="25">
        <f t="shared" si="18"/>
        <v>0</v>
      </c>
    </row>
    <row r="315" spans="1:9" x14ac:dyDescent="0.2">
      <c r="B315" s="5" t="s">
        <v>14</v>
      </c>
      <c r="I315" s="25">
        <f t="shared" si="18"/>
        <v>0</v>
      </c>
    </row>
    <row r="316" spans="1:9" x14ac:dyDescent="0.2">
      <c r="B316" s="5" t="s">
        <v>16</v>
      </c>
      <c r="I316" s="25">
        <f t="shared" si="18"/>
        <v>0</v>
      </c>
    </row>
    <row r="317" spans="1:9" x14ac:dyDescent="0.2">
      <c r="B317" s="5" t="s">
        <v>17</v>
      </c>
      <c r="I317" s="25">
        <f t="shared" si="18"/>
        <v>0</v>
      </c>
    </row>
    <row r="318" spans="1:9" x14ac:dyDescent="0.2">
      <c r="B318" s="5" t="s">
        <v>18</v>
      </c>
      <c r="I318" s="25">
        <f t="shared" si="18"/>
        <v>0</v>
      </c>
    </row>
    <row r="319" spans="1:9" x14ac:dyDescent="0.2">
      <c r="I319" s="25"/>
    </row>
    <row r="320" spans="1:9" x14ac:dyDescent="0.2">
      <c r="I320" s="25"/>
    </row>
    <row r="321" spans="1:9" x14ac:dyDescent="0.2">
      <c r="A321" s="40" t="s">
        <v>65</v>
      </c>
      <c r="B321" s="5" t="s">
        <v>1</v>
      </c>
      <c r="D321" s="168"/>
      <c r="I321" s="25">
        <f t="shared" ref="I321:I326" si="19">D321+E321+F321+G321+H321</f>
        <v>0</v>
      </c>
    </row>
    <row r="322" spans="1:9" x14ac:dyDescent="0.2">
      <c r="B322" s="5" t="s">
        <v>2</v>
      </c>
      <c r="D322" s="168"/>
      <c r="I322" s="25">
        <f t="shared" si="19"/>
        <v>0</v>
      </c>
    </row>
    <row r="323" spans="1:9" x14ac:dyDescent="0.2">
      <c r="B323" s="5" t="s">
        <v>3</v>
      </c>
      <c r="D323" s="168"/>
      <c r="I323" s="25">
        <f t="shared" si="19"/>
        <v>0</v>
      </c>
    </row>
    <row r="324" spans="1:9" x14ac:dyDescent="0.2">
      <c r="B324" s="5" t="s">
        <v>13</v>
      </c>
      <c r="I324" s="25">
        <f t="shared" si="19"/>
        <v>0</v>
      </c>
    </row>
    <row r="325" spans="1:9" x14ac:dyDescent="0.2">
      <c r="B325" s="5" t="s">
        <v>15</v>
      </c>
      <c r="I325" s="25">
        <f t="shared" si="19"/>
        <v>0</v>
      </c>
    </row>
    <row r="326" spans="1:9" x14ac:dyDescent="0.2">
      <c r="B326" s="5" t="s">
        <v>4</v>
      </c>
      <c r="I326" s="25">
        <f t="shared" si="19"/>
        <v>0</v>
      </c>
    </row>
    <row r="327" spans="1:9" x14ac:dyDescent="0.2">
      <c r="B327" s="5" t="s">
        <v>12</v>
      </c>
      <c r="I327" s="25">
        <f t="shared" ref="I327:I332" si="20">D327+E327+F327+G327+H327</f>
        <v>0</v>
      </c>
    </row>
    <row r="328" spans="1:9" x14ac:dyDescent="0.2">
      <c r="B328" s="5" t="s">
        <v>10</v>
      </c>
      <c r="I328" s="25">
        <f t="shared" si="20"/>
        <v>0</v>
      </c>
    </row>
    <row r="329" spans="1:9" x14ac:dyDescent="0.2">
      <c r="B329" s="5" t="s">
        <v>14</v>
      </c>
      <c r="I329" s="25">
        <f t="shared" si="20"/>
        <v>0</v>
      </c>
    </row>
    <row r="330" spans="1:9" x14ac:dyDescent="0.2">
      <c r="B330" s="5" t="s">
        <v>16</v>
      </c>
      <c r="I330" s="25">
        <f t="shared" si="20"/>
        <v>0</v>
      </c>
    </row>
    <row r="331" spans="1:9" x14ac:dyDescent="0.2">
      <c r="B331" s="5" t="s">
        <v>17</v>
      </c>
      <c r="I331" s="25">
        <f t="shared" si="20"/>
        <v>0</v>
      </c>
    </row>
    <row r="332" spans="1:9" x14ac:dyDescent="0.2">
      <c r="B332" s="5" t="s">
        <v>18</v>
      </c>
      <c r="I332" s="25">
        <f t="shared" si="20"/>
        <v>0</v>
      </c>
    </row>
    <row r="333" spans="1:9" x14ac:dyDescent="0.2">
      <c r="I333" s="25"/>
    </row>
    <row r="334" spans="1:9" x14ac:dyDescent="0.2">
      <c r="D334" s="168"/>
      <c r="I334" s="25"/>
    </row>
    <row r="335" spans="1:9" x14ac:dyDescent="0.2">
      <c r="A335" s="40" t="s">
        <v>66</v>
      </c>
      <c r="B335" s="5" t="s">
        <v>1</v>
      </c>
      <c r="D335" s="168"/>
      <c r="I335" s="25">
        <f t="shared" ref="I335:I347" si="21">D335+E335+F335+G335+H335</f>
        <v>0</v>
      </c>
    </row>
    <row r="336" spans="1:9" x14ac:dyDescent="0.2">
      <c r="B336" s="5" t="s">
        <v>2</v>
      </c>
      <c r="D336" s="168"/>
      <c r="I336" s="25">
        <f t="shared" si="21"/>
        <v>0</v>
      </c>
    </row>
    <row r="337" spans="1:9" x14ac:dyDescent="0.2">
      <c r="A337" s="53"/>
      <c r="B337" s="5" t="s">
        <v>3</v>
      </c>
      <c r="C337" s="4"/>
      <c r="D337" s="43"/>
      <c r="E337" s="52"/>
      <c r="F337" s="20"/>
      <c r="G337" s="20"/>
      <c r="H337" s="20"/>
      <c r="I337" s="26">
        <f t="shared" si="21"/>
        <v>0</v>
      </c>
    </row>
    <row r="338" spans="1:9" x14ac:dyDescent="0.2">
      <c r="A338" s="53"/>
      <c r="B338" s="5" t="s">
        <v>13</v>
      </c>
      <c r="C338" s="4"/>
      <c r="D338" s="43"/>
      <c r="E338" s="52"/>
      <c r="F338" s="20"/>
      <c r="G338" s="20"/>
      <c r="H338" s="20"/>
      <c r="I338" s="26">
        <f t="shared" si="21"/>
        <v>0</v>
      </c>
    </row>
    <row r="339" spans="1:9" x14ac:dyDescent="0.2">
      <c r="A339" s="53"/>
      <c r="B339" s="5" t="s">
        <v>15</v>
      </c>
      <c r="C339" s="4"/>
      <c r="D339" s="43"/>
      <c r="E339" s="52"/>
      <c r="F339" s="20"/>
      <c r="G339" s="20"/>
      <c r="H339" s="20"/>
      <c r="I339" s="26">
        <f t="shared" si="21"/>
        <v>0</v>
      </c>
    </row>
    <row r="340" spans="1:9" x14ac:dyDescent="0.2">
      <c r="A340" s="53"/>
      <c r="B340" s="5" t="s">
        <v>4</v>
      </c>
      <c r="C340" s="4"/>
      <c r="D340" s="43"/>
      <c r="E340" s="52"/>
      <c r="F340" s="20"/>
      <c r="G340" s="20"/>
      <c r="H340" s="20"/>
      <c r="I340" s="26">
        <f t="shared" si="21"/>
        <v>0</v>
      </c>
    </row>
    <row r="341" spans="1:9" x14ac:dyDescent="0.2">
      <c r="A341" s="53"/>
      <c r="B341" s="5" t="s">
        <v>12</v>
      </c>
      <c r="C341" s="4"/>
      <c r="D341" s="43"/>
      <c r="E341" s="52"/>
      <c r="F341" s="20"/>
      <c r="G341" s="20"/>
      <c r="H341" s="20"/>
      <c r="I341" s="26">
        <f t="shared" si="21"/>
        <v>0</v>
      </c>
    </row>
    <row r="342" spans="1:9" x14ac:dyDescent="0.2">
      <c r="A342" s="53"/>
      <c r="B342" s="5" t="s">
        <v>10</v>
      </c>
      <c r="C342" s="4"/>
      <c r="D342" s="43"/>
      <c r="E342" s="52"/>
      <c r="F342" s="20"/>
      <c r="G342" s="20"/>
      <c r="H342" s="20"/>
      <c r="I342" s="26">
        <f t="shared" si="21"/>
        <v>0</v>
      </c>
    </row>
    <row r="343" spans="1:9" x14ac:dyDescent="0.2">
      <c r="A343" s="53"/>
      <c r="B343" s="5" t="s">
        <v>14</v>
      </c>
      <c r="C343" s="4"/>
      <c r="D343" s="52"/>
      <c r="E343" s="52"/>
      <c r="F343" s="20"/>
      <c r="G343" s="20"/>
      <c r="H343" s="20"/>
      <c r="I343" s="26">
        <f t="shared" si="21"/>
        <v>0</v>
      </c>
    </row>
    <row r="344" spans="1:9" x14ac:dyDescent="0.2">
      <c r="A344" s="53"/>
      <c r="B344" s="5" t="s">
        <v>16</v>
      </c>
      <c r="C344" s="4"/>
      <c r="D344" s="52"/>
      <c r="E344" s="52"/>
      <c r="F344" s="20"/>
      <c r="G344" s="20"/>
      <c r="H344" s="20"/>
      <c r="I344" s="26">
        <f t="shared" si="21"/>
        <v>0</v>
      </c>
    </row>
    <row r="345" spans="1:9" x14ac:dyDescent="0.2">
      <c r="A345" s="53"/>
      <c r="B345" s="5" t="s">
        <v>17</v>
      </c>
      <c r="C345" s="4"/>
      <c r="D345" s="52"/>
      <c r="E345" s="52"/>
      <c r="F345" s="20"/>
      <c r="G345" s="20"/>
      <c r="H345" s="20"/>
      <c r="I345" s="26">
        <f t="shared" si="21"/>
        <v>0</v>
      </c>
    </row>
    <row r="346" spans="1:9" x14ac:dyDescent="0.2">
      <c r="A346" s="53"/>
      <c r="B346" s="5" t="s">
        <v>18</v>
      </c>
      <c r="C346" s="4"/>
      <c r="D346" s="52"/>
      <c r="E346" s="52"/>
      <c r="F346" s="20"/>
      <c r="G346" s="20"/>
      <c r="H346" s="20"/>
      <c r="I346" s="26">
        <f t="shared" si="21"/>
        <v>0</v>
      </c>
    </row>
    <row r="347" spans="1:9" x14ac:dyDescent="0.2">
      <c r="A347" s="53"/>
      <c r="B347" s="39" t="s">
        <v>19</v>
      </c>
      <c r="C347" s="4"/>
      <c r="D347" s="52"/>
      <c r="E347" s="52"/>
      <c r="F347" s="20"/>
      <c r="G347" s="20"/>
      <c r="H347" s="20"/>
      <c r="I347" s="26">
        <f t="shared" si="21"/>
        <v>0</v>
      </c>
    </row>
    <row r="348" spans="1:9" ht="13.5" thickBot="1" x14ac:dyDescent="0.25">
      <c r="A348" s="92"/>
      <c r="B348" s="38"/>
      <c r="C348" s="3"/>
      <c r="D348" s="159"/>
      <c r="E348" s="159"/>
      <c r="F348" s="21"/>
      <c r="G348" s="21"/>
      <c r="H348" s="21"/>
      <c r="I348" s="27"/>
    </row>
    <row r="349" spans="1:9" x14ac:dyDescent="0.2">
      <c r="A349" s="94"/>
      <c r="B349" s="12"/>
      <c r="C349" s="13"/>
      <c r="D349" s="161"/>
      <c r="E349" s="161"/>
      <c r="F349" s="22"/>
      <c r="G349" s="22"/>
      <c r="H349" s="22"/>
      <c r="I349" s="31">
        <f>SUM(I264:I338)</f>
        <v>0</v>
      </c>
    </row>
    <row r="350" spans="1:9" x14ac:dyDescent="0.2">
      <c r="D350" s="168"/>
      <c r="I350" s="25"/>
    </row>
    <row r="351" spans="1:9" x14ac:dyDescent="0.2">
      <c r="A351" s="40" t="s">
        <v>106</v>
      </c>
      <c r="B351" s="5" t="s">
        <v>1</v>
      </c>
      <c r="D351" s="168"/>
      <c r="I351" s="25">
        <f t="shared" ref="I351:I362" si="22">D351+E351+F351+G351+H351</f>
        <v>0</v>
      </c>
    </row>
    <row r="352" spans="1:9" x14ac:dyDescent="0.2">
      <c r="B352" s="5" t="s">
        <v>2</v>
      </c>
      <c r="D352" s="168"/>
      <c r="I352" s="25">
        <f t="shared" si="22"/>
        <v>0</v>
      </c>
    </row>
    <row r="353" spans="1:9" x14ac:dyDescent="0.2">
      <c r="B353" s="5" t="s">
        <v>3</v>
      </c>
      <c r="D353" s="168"/>
      <c r="I353" s="25">
        <f t="shared" si="22"/>
        <v>0</v>
      </c>
    </row>
    <row r="354" spans="1:9" x14ac:dyDescent="0.2">
      <c r="B354" s="5" t="s">
        <v>13</v>
      </c>
      <c r="D354" s="168"/>
      <c r="I354" s="25">
        <f t="shared" si="22"/>
        <v>0</v>
      </c>
    </row>
    <row r="355" spans="1:9" x14ac:dyDescent="0.2">
      <c r="B355" s="5" t="s">
        <v>15</v>
      </c>
      <c r="D355" s="168"/>
      <c r="I355" s="25">
        <f t="shared" si="22"/>
        <v>0</v>
      </c>
    </row>
    <row r="356" spans="1:9" x14ac:dyDescent="0.2">
      <c r="B356" s="5" t="s">
        <v>4</v>
      </c>
      <c r="D356" s="168"/>
      <c r="I356" s="25">
        <f t="shared" si="22"/>
        <v>0</v>
      </c>
    </row>
    <row r="357" spans="1:9" x14ac:dyDescent="0.2">
      <c r="B357" s="5" t="s">
        <v>12</v>
      </c>
      <c r="D357" s="168"/>
      <c r="I357" s="25">
        <f t="shared" si="22"/>
        <v>0</v>
      </c>
    </row>
    <row r="358" spans="1:9" x14ac:dyDescent="0.2">
      <c r="B358" s="5" t="s">
        <v>10</v>
      </c>
      <c r="D358" s="168"/>
      <c r="I358" s="25">
        <f t="shared" si="22"/>
        <v>0</v>
      </c>
    </row>
    <row r="359" spans="1:9" x14ac:dyDescent="0.2">
      <c r="B359" s="5" t="s">
        <v>14</v>
      </c>
      <c r="D359" s="168"/>
      <c r="I359" s="25">
        <f t="shared" si="22"/>
        <v>0</v>
      </c>
    </row>
    <row r="360" spans="1:9" x14ac:dyDescent="0.2">
      <c r="B360" s="5" t="s">
        <v>16</v>
      </c>
      <c r="D360" s="168"/>
      <c r="I360" s="25">
        <f t="shared" si="22"/>
        <v>0</v>
      </c>
    </row>
    <row r="361" spans="1:9" x14ac:dyDescent="0.2">
      <c r="B361" s="5" t="s">
        <v>17</v>
      </c>
      <c r="D361" s="168"/>
      <c r="I361" s="25">
        <f t="shared" si="22"/>
        <v>0</v>
      </c>
    </row>
    <row r="362" spans="1:9" x14ac:dyDescent="0.2">
      <c r="B362" s="5" t="s">
        <v>18</v>
      </c>
      <c r="D362" s="168"/>
      <c r="I362" s="25">
        <f t="shared" si="22"/>
        <v>0</v>
      </c>
    </row>
    <row r="363" spans="1:9" x14ac:dyDescent="0.2">
      <c r="D363" s="168"/>
      <c r="I363" s="25"/>
    </row>
    <row r="364" spans="1:9" x14ac:dyDescent="0.2">
      <c r="D364" s="168"/>
      <c r="I364" s="25"/>
    </row>
    <row r="365" spans="1:9" x14ac:dyDescent="0.2">
      <c r="A365" s="40" t="s">
        <v>67</v>
      </c>
      <c r="B365" s="5" t="s">
        <v>1</v>
      </c>
      <c r="D365" s="168"/>
      <c r="I365" s="25">
        <f t="shared" ref="I365:I376" si="23">D365+E365+F365+G365+H365</f>
        <v>0</v>
      </c>
    </row>
    <row r="366" spans="1:9" x14ac:dyDescent="0.2">
      <c r="B366" s="5" t="s">
        <v>2</v>
      </c>
      <c r="D366" s="168"/>
      <c r="I366" s="25">
        <f t="shared" si="23"/>
        <v>0</v>
      </c>
    </row>
    <row r="367" spans="1:9" x14ac:dyDescent="0.2">
      <c r="B367" s="5" t="s">
        <v>3</v>
      </c>
      <c r="D367" s="168"/>
      <c r="I367" s="25">
        <f t="shared" si="23"/>
        <v>0</v>
      </c>
    </row>
    <row r="368" spans="1:9" x14ac:dyDescent="0.2">
      <c r="B368" s="5" t="s">
        <v>13</v>
      </c>
      <c r="D368" s="168"/>
      <c r="I368" s="25">
        <f t="shared" si="23"/>
        <v>0</v>
      </c>
    </row>
    <row r="369" spans="1:9" x14ac:dyDescent="0.2">
      <c r="B369" s="5" t="s">
        <v>15</v>
      </c>
      <c r="D369" s="168"/>
      <c r="I369" s="25">
        <f t="shared" si="23"/>
        <v>0</v>
      </c>
    </row>
    <row r="370" spans="1:9" x14ac:dyDescent="0.2">
      <c r="B370" s="5" t="s">
        <v>4</v>
      </c>
      <c r="I370" s="25">
        <f t="shared" si="23"/>
        <v>0</v>
      </c>
    </row>
    <row r="371" spans="1:9" x14ac:dyDescent="0.2">
      <c r="B371" s="5" t="s">
        <v>12</v>
      </c>
      <c r="I371" s="25">
        <f t="shared" si="23"/>
        <v>0</v>
      </c>
    </row>
    <row r="372" spans="1:9" x14ac:dyDescent="0.2">
      <c r="B372" s="5" t="s">
        <v>10</v>
      </c>
      <c r="I372" s="25">
        <f t="shared" si="23"/>
        <v>0</v>
      </c>
    </row>
    <row r="373" spans="1:9" x14ac:dyDescent="0.2">
      <c r="B373" s="5" t="s">
        <v>14</v>
      </c>
      <c r="I373" s="25">
        <f t="shared" si="23"/>
        <v>0</v>
      </c>
    </row>
    <row r="374" spans="1:9" x14ac:dyDescent="0.2">
      <c r="B374" s="5" t="s">
        <v>16</v>
      </c>
      <c r="I374" s="25">
        <f t="shared" si="23"/>
        <v>0</v>
      </c>
    </row>
    <row r="375" spans="1:9" x14ac:dyDescent="0.2">
      <c r="B375" s="5" t="s">
        <v>17</v>
      </c>
      <c r="I375" s="25">
        <f t="shared" si="23"/>
        <v>0</v>
      </c>
    </row>
    <row r="376" spans="1:9" x14ac:dyDescent="0.2">
      <c r="B376" s="5" t="s">
        <v>18</v>
      </c>
      <c r="I376" s="25">
        <f t="shared" si="23"/>
        <v>0</v>
      </c>
    </row>
    <row r="377" spans="1:9" x14ac:dyDescent="0.2">
      <c r="I377" s="25"/>
    </row>
    <row r="378" spans="1:9" x14ac:dyDescent="0.2">
      <c r="D378" s="168"/>
      <c r="I378" s="25"/>
    </row>
    <row r="379" spans="1:9" x14ac:dyDescent="0.2">
      <c r="A379" s="40" t="s">
        <v>68</v>
      </c>
      <c r="B379" s="5" t="s">
        <v>1</v>
      </c>
      <c r="D379" s="168"/>
      <c r="I379" s="25">
        <f t="shared" ref="I379:I390" si="24">D379+E379+F379+G379+H379</f>
        <v>0</v>
      </c>
    </row>
    <row r="380" spans="1:9" x14ac:dyDescent="0.2">
      <c r="B380" s="5" t="s">
        <v>2</v>
      </c>
      <c r="D380" s="168"/>
      <c r="I380" s="25">
        <f t="shared" si="24"/>
        <v>0</v>
      </c>
    </row>
    <row r="381" spans="1:9" x14ac:dyDescent="0.2">
      <c r="B381" s="5" t="s">
        <v>3</v>
      </c>
      <c r="D381" s="168"/>
      <c r="I381" s="25">
        <f t="shared" si="24"/>
        <v>0</v>
      </c>
    </row>
    <row r="382" spans="1:9" x14ac:dyDescent="0.2">
      <c r="B382" s="5" t="s">
        <v>13</v>
      </c>
      <c r="D382" s="168"/>
      <c r="I382" s="25">
        <f t="shared" si="24"/>
        <v>0</v>
      </c>
    </row>
    <row r="383" spans="1:9" x14ac:dyDescent="0.2">
      <c r="B383" s="5" t="s">
        <v>15</v>
      </c>
      <c r="D383" s="168"/>
      <c r="I383" s="25">
        <f t="shared" si="24"/>
        <v>0</v>
      </c>
    </row>
    <row r="384" spans="1:9" x14ac:dyDescent="0.2">
      <c r="B384" s="5" t="s">
        <v>4</v>
      </c>
      <c r="D384" s="168"/>
      <c r="I384" s="25">
        <f t="shared" si="24"/>
        <v>0</v>
      </c>
    </row>
    <row r="385" spans="2:9" x14ac:dyDescent="0.2">
      <c r="B385" s="5" t="s">
        <v>12</v>
      </c>
      <c r="D385" s="168"/>
      <c r="I385" s="25">
        <f t="shared" si="24"/>
        <v>0</v>
      </c>
    </row>
    <row r="386" spans="2:9" x14ac:dyDescent="0.2">
      <c r="B386" s="5" t="s">
        <v>10</v>
      </c>
      <c r="D386" s="168"/>
      <c r="I386" s="25">
        <f t="shared" si="24"/>
        <v>0</v>
      </c>
    </row>
    <row r="387" spans="2:9" x14ac:dyDescent="0.2">
      <c r="B387" s="5" t="s">
        <v>14</v>
      </c>
      <c r="D387" s="168"/>
      <c r="I387" s="25">
        <f t="shared" si="24"/>
        <v>0</v>
      </c>
    </row>
    <row r="388" spans="2:9" x14ac:dyDescent="0.2">
      <c r="B388" s="5" t="s">
        <v>16</v>
      </c>
      <c r="D388" s="168"/>
      <c r="I388" s="25">
        <f t="shared" si="24"/>
        <v>0</v>
      </c>
    </row>
    <row r="389" spans="2:9" x14ac:dyDescent="0.2">
      <c r="B389" s="5" t="s">
        <v>17</v>
      </c>
      <c r="D389" s="168"/>
      <c r="I389" s="25">
        <f t="shared" si="24"/>
        <v>0</v>
      </c>
    </row>
    <row r="390" spans="2:9" x14ac:dyDescent="0.2">
      <c r="B390" s="5" t="s">
        <v>18</v>
      </c>
      <c r="D390" s="168"/>
      <c r="I390" s="25">
        <f t="shared" si="24"/>
        <v>0</v>
      </c>
    </row>
    <row r="391" spans="2:9" x14ac:dyDescent="0.2">
      <c r="D391" s="168"/>
      <c r="I391" s="25"/>
    </row>
    <row r="392" spans="2:9" x14ac:dyDescent="0.2">
      <c r="D392" s="168"/>
      <c r="I392" s="25"/>
    </row>
    <row r="393" spans="2:9" x14ac:dyDescent="0.2">
      <c r="B393" s="5" t="s">
        <v>1</v>
      </c>
      <c r="D393" s="168"/>
      <c r="I393" s="25">
        <f t="shared" ref="I393:I404" si="25">D393+E393+F393+G393+H393</f>
        <v>0</v>
      </c>
    </row>
    <row r="394" spans="2:9" x14ac:dyDescent="0.2">
      <c r="B394" s="5" t="s">
        <v>2</v>
      </c>
      <c r="D394" s="168"/>
      <c r="I394" s="25">
        <f t="shared" si="25"/>
        <v>0</v>
      </c>
    </row>
    <row r="395" spans="2:9" x14ac:dyDescent="0.2">
      <c r="B395" s="5" t="s">
        <v>3</v>
      </c>
      <c r="D395" s="168"/>
      <c r="I395" s="25">
        <f t="shared" si="25"/>
        <v>0</v>
      </c>
    </row>
    <row r="396" spans="2:9" x14ac:dyDescent="0.2">
      <c r="B396" s="5" t="s">
        <v>13</v>
      </c>
      <c r="D396" s="168"/>
      <c r="I396" s="25">
        <f t="shared" si="25"/>
        <v>0</v>
      </c>
    </row>
    <row r="397" spans="2:9" x14ac:dyDescent="0.2">
      <c r="B397" s="5" t="s">
        <v>15</v>
      </c>
      <c r="D397" s="168"/>
      <c r="I397" s="25">
        <f t="shared" si="25"/>
        <v>0</v>
      </c>
    </row>
    <row r="398" spans="2:9" x14ac:dyDescent="0.2">
      <c r="B398" s="5" t="s">
        <v>4</v>
      </c>
      <c r="I398" s="25">
        <f t="shared" si="25"/>
        <v>0</v>
      </c>
    </row>
    <row r="399" spans="2:9" x14ac:dyDescent="0.2">
      <c r="B399" s="5" t="s">
        <v>12</v>
      </c>
      <c r="I399" s="25">
        <f t="shared" si="25"/>
        <v>0</v>
      </c>
    </row>
    <row r="400" spans="2:9" x14ac:dyDescent="0.2">
      <c r="B400" s="5" t="s">
        <v>10</v>
      </c>
      <c r="I400" s="25">
        <f t="shared" si="25"/>
        <v>0</v>
      </c>
    </row>
    <row r="401" spans="2:9" x14ac:dyDescent="0.2">
      <c r="B401" s="5" t="s">
        <v>14</v>
      </c>
      <c r="I401" s="25">
        <f t="shared" si="25"/>
        <v>0</v>
      </c>
    </row>
    <row r="402" spans="2:9" x14ac:dyDescent="0.2">
      <c r="B402" s="5" t="s">
        <v>16</v>
      </c>
      <c r="I402" s="25">
        <f t="shared" si="25"/>
        <v>0</v>
      </c>
    </row>
    <row r="403" spans="2:9" x14ac:dyDescent="0.2">
      <c r="B403" s="5" t="s">
        <v>17</v>
      </c>
      <c r="I403" s="25">
        <f t="shared" si="25"/>
        <v>0</v>
      </c>
    </row>
    <row r="404" spans="2:9" x14ac:dyDescent="0.2">
      <c r="B404" s="5" t="s">
        <v>18</v>
      </c>
      <c r="I404" s="25">
        <f t="shared" si="25"/>
        <v>0</v>
      </c>
    </row>
    <row r="405" spans="2:9" x14ac:dyDescent="0.2">
      <c r="I405" s="25"/>
    </row>
    <row r="406" spans="2:9" x14ac:dyDescent="0.2">
      <c r="D406" s="168"/>
      <c r="I406" s="25"/>
    </row>
    <row r="407" spans="2:9" x14ac:dyDescent="0.2">
      <c r="B407" s="5" t="s">
        <v>1</v>
      </c>
      <c r="D407" s="168"/>
      <c r="I407" s="25">
        <f t="shared" ref="I407:I418" si="26">D407+E407+F407+G407+H407</f>
        <v>0</v>
      </c>
    </row>
    <row r="408" spans="2:9" x14ac:dyDescent="0.2">
      <c r="B408" s="5" t="s">
        <v>2</v>
      </c>
      <c r="D408" s="168"/>
      <c r="I408" s="25">
        <f t="shared" si="26"/>
        <v>0</v>
      </c>
    </row>
    <row r="409" spans="2:9" x14ac:dyDescent="0.2">
      <c r="B409" s="5" t="s">
        <v>3</v>
      </c>
      <c r="D409" s="168"/>
      <c r="I409" s="25">
        <f t="shared" si="26"/>
        <v>0</v>
      </c>
    </row>
    <row r="410" spans="2:9" x14ac:dyDescent="0.2">
      <c r="B410" s="5" t="s">
        <v>13</v>
      </c>
      <c r="D410" s="168"/>
      <c r="I410" s="25">
        <f t="shared" si="26"/>
        <v>0</v>
      </c>
    </row>
    <row r="411" spans="2:9" x14ac:dyDescent="0.2">
      <c r="B411" s="5" t="s">
        <v>15</v>
      </c>
      <c r="D411" s="168"/>
      <c r="I411" s="25">
        <f t="shared" si="26"/>
        <v>0</v>
      </c>
    </row>
    <row r="412" spans="2:9" x14ac:dyDescent="0.2">
      <c r="B412" s="5" t="s">
        <v>4</v>
      </c>
      <c r="D412" s="168"/>
      <c r="I412" s="25">
        <f t="shared" si="26"/>
        <v>0</v>
      </c>
    </row>
    <row r="413" spans="2:9" x14ac:dyDescent="0.2">
      <c r="B413" s="5" t="s">
        <v>12</v>
      </c>
      <c r="D413" s="168"/>
      <c r="I413" s="25">
        <f t="shared" si="26"/>
        <v>0</v>
      </c>
    </row>
    <row r="414" spans="2:9" x14ac:dyDescent="0.2">
      <c r="B414" s="5" t="s">
        <v>10</v>
      </c>
      <c r="D414" s="168"/>
      <c r="I414" s="25">
        <f t="shared" si="26"/>
        <v>0</v>
      </c>
    </row>
    <row r="415" spans="2:9" x14ac:dyDescent="0.2">
      <c r="B415" s="5" t="s">
        <v>14</v>
      </c>
      <c r="D415" s="168"/>
      <c r="I415" s="25">
        <f t="shared" si="26"/>
        <v>0</v>
      </c>
    </row>
    <row r="416" spans="2:9" x14ac:dyDescent="0.2">
      <c r="B416" s="5" t="s">
        <v>16</v>
      </c>
      <c r="D416" s="168"/>
      <c r="I416" s="25">
        <f t="shared" si="26"/>
        <v>0</v>
      </c>
    </row>
    <row r="417" spans="1:9" x14ac:dyDescent="0.2">
      <c r="B417" s="5" t="s">
        <v>17</v>
      </c>
      <c r="D417" s="168"/>
      <c r="I417" s="25">
        <f t="shared" si="26"/>
        <v>0</v>
      </c>
    </row>
    <row r="418" spans="1:9" x14ac:dyDescent="0.2">
      <c r="B418" s="5" t="s">
        <v>18</v>
      </c>
      <c r="D418" s="168"/>
      <c r="I418" s="25">
        <f t="shared" si="26"/>
        <v>0</v>
      </c>
    </row>
    <row r="419" spans="1:9" x14ac:dyDescent="0.2">
      <c r="D419" s="168"/>
      <c r="I419" s="25"/>
    </row>
    <row r="420" spans="1:9" x14ac:dyDescent="0.2">
      <c r="D420" s="168"/>
      <c r="I420" s="25"/>
    </row>
    <row r="421" spans="1:9" x14ac:dyDescent="0.2">
      <c r="D421" s="168"/>
      <c r="I421" s="25"/>
    </row>
    <row r="422" spans="1:9" x14ac:dyDescent="0.2">
      <c r="B422" s="5" t="s">
        <v>1</v>
      </c>
      <c r="D422" s="168"/>
      <c r="I422" s="25">
        <f t="shared" ref="I422:I434" si="27">D422+E422+F422+G422+H422</f>
        <v>0</v>
      </c>
    </row>
    <row r="423" spans="1:9" x14ac:dyDescent="0.2">
      <c r="B423" s="5" t="s">
        <v>2</v>
      </c>
      <c r="D423" s="168"/>
      <c r="I423" s="25">
        <f t="shared" si="27"/>
        <v>0</v>
      </c>
    </row>
    <row r="424" spans="1:9" x14ac:dyDescent="0.2">
      <c r="B424" s="5" t="s">
        <v>3</v>
      </c>
      <c r="D424" s="168"/>
      <c r="I424" s="25">
        <f t="shared" si="27"/>
        <v>0</v>
      </c>
    </row>
    <row r="425" spans="1:9" x14ac:dyDescent="0.2">
      <c r="B425" s="5" t="s">
        <v>13</v>
      </c>
      <c r="D425" s="168"/>
      <c r="I425" s="25">
        <f t="shared" si="27"/>
        <v>0</v>
      </c>
    </row>
    <row r="426" spans="1:9" x14ac:dyDescent="0.2">
      <c r="A426" s="53"/>
      <c r="B426" s="5" t="s">
        <v>15</v>
      </c>
      <c r="C426" s="4"/>
      <c r="D426" s="43"/>
      <c r="E426" s="52"/>
      <c r="F426" s="20"/>
      <c r="G426" s="20"/>
      <c r="H426" s="20"/>
      <c r="I426" s="26">
        <f t="shared" si="27"/>
        <v>0</v>
      </c>
    </row>
    <row r="427" spans="1:9" x14ac:dyDescent="0.2">
      <c r="A427" s="53"/>
      <c r="B427" s="5" t="s">
        <v>4</v>
      </c>
      <c r="C427" s="4"/>
      <c r="D427" s="43"/>
      <c r="E427" s="52"/>
      <c r="F427" s="20"/>
      <c r="G427" s="20"/>
      <c r="H427" s="20"/>
      <c r="I427" s="26">
        <f t="shared" si="27"/>
        <v>0</v>
      </c>
    </row>
    <row r="428" spans="1:9" x14ac:dyDescent="0.2">
      <c r="A428" s="53"/>
      <c r="B428" s="5" t="s">
        <v>12</v>
      </c>
      <c r="C428" s="4"/>
      <c r="D428" s="43"/>
      <c r="E428" s="52"/>
      <c r="F428" s="20"/>
      <c r="G428" s="20"/>
      <c r="H428" s="20"/>
      <c r="I428" s="26">
        <f t="shared" si="27"/>
        <v>0</v>
      </c>
    </row>
    <row r="429" spans="1:9" x14ac:dyDescent="0.2">
      <c r="A429" s="53"/>
      <c r="B429" s="5" t="s">
        <v>10</v>
      </c>
      <c r="C429" s="4"/>
      <c r="D429" s="52"/>
      <c r="E429" s="52"/>
      <c r="F429" s="20"/>
      <c r="G429" s="20"/>
      <c r="H429" s="20"/>
      <c r="I429" s="26">
        <f t="shared" si="27"/>
        <v>0</v>
      </c>
    </row>
    <row r="430" spans="1:9" x14ac:dyDescent="0.2">
      <c r="A430" s="53"/>
      <c r="B430" s="5" t="s">
        <v>14</v>
      </c>
      <c r="C430" s="4"/>
      <c r="D430" s="52"/>
      <c r="E430" s="52"/>
      <c r="F430" s="20"/>
      <c r="G430" s="20"/>
      <c r="H430" s="20"/>
      <c r="I430" s="26">
        <f t="shared" si="27"/>
        <v>0</v>
      </c>
    </row>
    <row r="431" spans="1:9" x14ac:dyDescent="0.2">
      <c r="A431" s="53"/>
      <c r="B431" s="5" t="s">
        <v>16</v>
      </c>
      <c r="C431" s="4"/>
      <c r="D431" s="52"/>
      <c r="E431" s="52"/>
      <c r="F431" s="20"/>
      <c r="G431" s="20"/>
      <c r="H431" s="20"/>
      <c r="I431" s="26">
        <f t="shared" si="27"/>
        <v>0</v>
      </c>
    </row>
    <row r="432" spans="1:9" x14ac:dyDescent="0.2">
      <c r="A432" s="53"/>
      <c r="B432" s="5" t="s">
        <v>17</v>
      </c>
      <c r="C432" s="4"/>
      <c r="D432" s="52"/>
      <c r="E432" s="52"/>
      <c r="F432" s="20"/>
      <c r="G432" s="20"/>
      <c r="H432" s="20"/>
      <c r="I432" s="26">
        <f t="shared" si="27"/>
        <v>0</v>
      </c>
    </row>
    <row r="433" spans="1:9" x14ac:dyDescent="0.2">
      <c r="A433" s="53"/>
      <c r="B433" s="5" t="s">
        <v>18</v>
      </c>
      <c r="C433" s="4"/>
      <c r="D433" s="52"/>
      <c r="E433" s="52"/>
      <c r="F433" s="20"/>
      <c r="G433" s="20"/>
      <c r="H433" s="20"/>
      <c r="I433" s="26">
        <f t="shared" si="27"/>
        <v>0</v>
      </c>
    </row>
    <row r="434" spans="1:9" x14ac:dyDescent="0.2">
      <c r="A434" s="53"/>
      <c r="B434" s="5" t="s">
        <v>19</v>
      </c>
      <c r="C434" s="4"/>
      <c r="D434" s="52"/>
      <c r="E434" s="52"/>
      <c r="F434" s="20"/>
      <c r="G434" s="20"/>
      <c r="H434" s="20"/>
      <c r="I434" s="26">
        <f t="shared" si="27"/>
        <v>0</v>
      </c>
    </row>
    <row r="435" spans="1:9" ht="13.5" thickBot="1" x14ac:dyDescent="0.25">
      <c r="A435" s="92"/>
      <c r="B435" s="38"/>
      <c r="C435" s="3"/>
      <c r="D435" s="159"/>
      <c r="E435" s="159"/>
      <c r="F435" s="21"/>
      <c r="G435" s="21"/>
      <c r="H435" s="21"/>
      <c r="I435" s="27"/>
    </row>
    <row r="436" spans="1:9" x14ac:dyDescent="0.2">
      <c r="A436" s="65"/>
      <c r="B436" s="12"/>
      <c r="C436" s="13"/>
      <c r="D436" s="161"/>
      <c r="E436" s="161"/>
      <c r="F436" s="22"/>
      <c r="G436" s="22"/>
      <c r="H436" s="22"/>
      <c r="I436" s="31">
        <f>SUM(I350:I427)</f>
        <v>0</v>
      </c>
    </row>
    <row r="443" spans="1:9" ht="13.5" thickBot="1" x14ac:dyDescent="0.25"/>
    <row r="444" spans="1:9" ht="16.5" thickBot="1" x14ac:dyDescent="0.3">
      <c r="A444" s="33"/>
      <c r="B444" s="137" t="s">
        <v>95</v>
      </c>
      <c r="C444" s="138"/>
      <c r="D444" s="139" t="s">
        <v>41</v>
      </c>
      <c r="E444" s="139" t="s">
        <v>82</v>
      </c>
      <c r="F444" s="140"/>
      <c r="G444" s="140"/>
      <c r="H444" s="140"/>
      <c r="I444" s="141"/>
    </row>
    <row r="445" spans="1:9" x14ac:dyDescent="0.2">
      <c r="A445" s="33"/>
      <c r="B445" s="142" t="s">
        <v>1</v>
      </c>
      <c r="C445" s="4"/>
      <c r="D445" s="52">
        <f>40+119.58+596.51+20</f>
        <v>776.08999999999992</v>
      </c>
      <c r="E445" s="52">
        <f>351.03+224.01+155+242.27+70</f>
        <v>1042.31</v>
      </c>
      <c r="F445" s="20"/>
      <c r="G445" s="20"/>
      <c r="H445" s="20"/>
      <c r="I445" s="143">
        <f t="shared" ref="I445:I456" si="28">D445+E445+F445</f>
        <v>1818.3999999999999</v>
      </c>
    </row>
    <row r="446" spans="1:9" x14ac:dyDescent="0.2">
      <c r="A446" s="33"/>
      <c r="B446" s="142" t="s">
        <v>2</v>
      </c>
      <c r="C446" s="4"/>
      <c r="D446" s="52">
        <f>16.5+27.5</f>
        <v>44</v>
      </c>
      <c r="E446" s="52">
        <f>268.75+189.85+313.3+231.25+113.45</f>
        <v>1116.6000000000001</v>
      </c>
      <c r="F446" s="20"/>
      <c r="G446" s="20"/>
      <c r="H446" s="20"/>
      <c r="I446" s="143">
        <f t="shared" si="28"/>
        <v>1160.6000000000001</v>
      </c>
    </row>
    <row r="447" spans="1:9" x14ac:dyDescent="0.2">
      <c r="A447" s="33"/>
      <c r="B447" s="142" t="s">
        <v>3</v>
      </c>
      <c r="C447" s="4"/>
      <c r="D447" s="52">
        <f>480.4+1764.8+756.85+2623.07</f>
        <v>5625.12</v>
      </c>
      <c r="E447" s="52">
        <f>55.87+153.05+26.38+750.82+213.59</f>
        <v>1199.71</v>
      </c>
      <c r="F447" s="20"/>
      <c r="G447" s="20"/>
      <c r="H447" s="20"/>
      <c r="I447" s="143">
        <f t="shared" si="28"/>
        <v>6824.83</v>
      </c>
    </row>
    <row r="448" spans="1:9" x14ac:dyDescent="0.2">
      <c r="A448" s="33"/>
      <c r="B448" s="142" t="s">
        <v>13</v>
      </c>
      <c r="C448" s="4"/>
      <c r="D448" s="52">
        <v>43.5</v>
      </c>
      <c r="E448" s="52">
        <v>40</v>
      </c>
      <c r="F448" s="20"/>
      <c r="G448" s="20"/>
      <c r="H448" s="20"/>
      <c r="I448" s="143">
        <f t="shared" si="28"/>
        <v>83.5</v>
      </c>
    </row>
    <row r="449" spans="1:9" x14ac:dyDescent="0.2">
      <c r="A449" s="33"/>
      <c r="B449" s="142" t="s">
        <v>15</v>
      </c>
      <c r="C449" s="4"/>
      <c r="D449" s="52"/>
      <c r="E449" s="52">
        <v>500</v>
      </c>
      <c r="F449" s="20"/>
      <c r="G449" s="20"/>
      <c r="H449" s="20"/>
      <c r="I449" s="143">
        <f t="shared" si="28"/>
        <v>500</v>
      </c>
    </row>
    <row r="450" spans="1:9" x14ac:dyDescent="0.2">
      <c r="A450" s="33"/>
      <c r="B450" s="142" t="s">
        <v>4</v>
      </c>
      <c r="C450" s="4"/>
      <c r="D450" s="144">
        <f>34.12</f>
        <v>34.119999999999997</v>
      </c>
      <c r="E450" s="52">
        <v>340</v>
      </c>
      <c r="F450" s="20"/>
      <c r="G450" s="20"/>
      <c r="H450" s="20"/>
      <c r="I450" s="143">
        <f t="shared" si="28"/>
        <v>374.12</v>
      </c>
    </row>
    <row r="451" spans="1:9" x14ac:dyDescent="0.2">
      <c r="A451" s="33"/>
      <c r="B451" s="142" t="s">
        <v>83</v>
      </c>
      <c r="C451" s="4"/>
      <c r="D451" s="52">
        <v>164.59</v>
      </c>
      <c r="E451" s="52"/>
      <c r="F451" s="20"/>
      <c r="G451" s="20"/>
      <c r="H451" s="20"/>
      <c r="I451" s="143">
        <f t="shared" si="28"/>
        <v>164.59</v>
      </c>
    </row>
    <row r="452" spans="1:9" x14ac:dyDescent="0.2">
      <c r="A452" s="33"/>
      <c r="B452" s="142" t="s">
        <v>10</v>
      </c>
      <c r="C452" s="4"/>
      <c r="D452" s="52">
        <v>126.35</v>
      </c>
      <c r="E452" s="52">
        <v>235.85</v>
      </c>
      <c r="F452" s="20"/>
      <c r="G452" s="20"/>
      <c r="H452" s="20"/>
      <c r="I452" s="143">
        <f t="shared" si="28"/>
        <v>362.2</v>
      </c>
    </row>
    <row r="453" spans="1:9" x14ac:dyDescent="0.2">
      <c r="A453" s="33"/>
      <c r="B453" s="142" t="s">
        <v>16</v>
      </c>
      <c r="C453" s="4"/>
      <c r="D453" s="52"/>
      <c r="E453" s="52"/>
      <c r="F453" s="20"/>
      <c r="G453" s="20"/>
      <c r="H453" s="20"/>
      <c r="I453" s="143">
        <f t="shared" si="28"/>
        <v>0</v>
      </c>
    </row>
    <row r="454" spans="1:9" x14ac:dyDescent="0.2">
      <c r="A454" s="33"/>
      <c r="B454" s="142" t="s">
        <v>84</v>
      </c>
      <c r="C454" s="4"/>
      <c r="D454" s="52"/>
      <c r="E454" s="52"/>
      <c r="F454" s="20"/>
      <c r="G454" s="20"/>
      <c r="H454" s="20"/>
      <c r="I454" s="143">
        <f t="shared" si="28"/>
        <v>0</v>
      </c>
    </row>
    <row r="455" spans="1:9" x14ac:dyDescent="0.2">
      <c r="A455" s="33"/>
      <c r="B455" s="142" t="s">
        <v>85</v>
      </c>
      <c r="C455" s="4"/>
      <c r="D455" s="52"/>
      <c r="E455" s="52"/>
      <c r="F455" s="20"/>
      <c r="G455" s="20"/>
      <c r="H455" s="20"/>
      <c r="I455" s="143">
        <f>D455+E455+F455</f>
        <v>0</v>
      </c>
    </row>
    <row r="456" spans="1:9" ht="13.5" thickBot="1" x14ac:dyDescent="0.25">
      <c r="A456" s="33"/>
      <c r="B456" s="145" t="s">
        <v>86</v>
      </c>
      <c r="C456" s="3"/>
      <c r="D456" s="159"/>
      <c r="E456" s="159">
        <v>21935</v>
      </c>
      <c r="F456" s="21"/>
      <c r="G456" s="21"/>
      <c r="H456" s="21"/>
      <c r="I456" s="146">
        <f t="shared" si="28"/>
        <v>21935</v>
      </c>
    </row>
    <row r="457" spans="1:9" ht="13.5" thickBot="1" x14ac:dyDescent="0.25">
      <c r="A457" s="33"/>
      <c r="B457" s="39"/>
      <c r="C457" s="4"/>
      <c r="D457" s="144">
        <f>SUM(D445:D456)</f>
        <v>6813.77</v>
      </c>
      <c r="E457" s="144">
        <f>SUM(E445:E456)</f>
        <v>26409.47</v>
      </c>
      <c r="F457" s="20"/>
      <c r="G457" s="20"/>
      <c r="H457" s="20"/>
      <c r="I457" s="147">
        <f>SUM(I445:I456)</f>
        <v>33223.240000000005</v>
      </c>
    </row>
    <row r="458" spans="1:9" ht="13.5" thickTop="1" x14ac:dyDescent="0.2">
      <c r="A458" s="33"/>
    </row>
    <row r="459" spans="1:9" x14ac:dyDescent="0.2">
      <c r="A459" s="33"/>
    </row>
    <row r="460" spans="1:9" ht="13.5" thickBot="1" x14ac:dyDescent="0.25">
      <c r="A460" s="33"/>
    </row>
    <row r="461" spans="1:9" x14ac:dyDescent="0.2">
      <c r="A461" s="33"/>
      <c r="B461" s="5" t="s">
        <v>87</v>
      </c>
      <c r="E461" s="148" t="s">
        <v>88</v>
      </c>
      <c r="G461" s="149" t="s">
        <v>89</v>
      </c>
      <c r="H461" s="150"/>
    </row>
    <row r="462" spans="1:9" ht="15" x14ac:dyDescent="0.2">
      <c r="A462" s="33"/>
      <c r="B462" s="151" t="s">
        <v>90</v>
      </c>
      <c r="D462" s="23">
        <v>33640</v>
      </c>
      <c r="E462" s="148">
        <v>46434.75</v>
      </c>
      <c r="F462" s="152" t="s">
        <v>91</v>
      </c>
      <c r="G462" s="153">
        <f>D462+E462</f>
        <v>80074.75</v>
      </c>
      <c r="H462" s="154"/>
    </row>
    <row r="463" spans="1:9" ht="15" x14ac:dyDescent="0.2">
      <c r="A463" s="33"/>
      <c r="B463" s="151" t="s">
        <v>92</v>
      </c>
      <c r="D463" s="162">
        <f>I457</f>
        <v>33223.240000000005</v>
      </c>
      <c r="E463" s="163">
        <v>22773.07</v>
      </c>
      <c r="F463" s="152" t="s">
        <v>91</v>
      </c>
      <c r="G463" s="153">
        <f>D463+E463</f>
        <v>55996.310000000005</v>
      </c>
      <c r="H463" s="154"/>
    </row>
    <row r="464" spans="1:9" ht="18.75" thickBot="1" x14ac:dyDescent="0.3">
      <c r="A464" s="33"/>
      <c r="B464" s="5" t="s">
        <v>93</v>
      </c>
      <c r="D464" s="155">
        <f>D462-D463</f>
        <v>416.75999999999476</v>
      </c>
      <c r="E464" s="156">
        <v>23661.68</v>
      </c>
      <c r="F464" s="152" t="s">
        <v>94</v>
      </c>
      <c r="G464" s="157">
        <f>D464+E464</f>
        <v>24078.439999999995</v>
      </c>
      <c r="H464" s="158"/>
    </row>
    <row r="465" ht="13.5" thickTop="1" x14ac:dyDescent="0.2"/>
  </sheetData>
  <phoneticPr fontId="2" type="noConversion"/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9"/>
  <sheetViews>
    <sheetView topLeftCell="A34" workbookViewId="0">
      <selection activeCell="F54" sqref="F54"/>
    </sheetView>
  </sheetViews>
  <sheetFormatPr defaultRowHeight="12.75" x14ac:dyDescent="0.2"/>
  <cols>
    <col min="1" max="1" width="11.7109375" style="135" customWidth="1"/>
    <col min="2" max="2" width="31.5703125" customWidth="1"/>
    <col min="3" max="3" width="16.140625" style="16" customWidth="1"/>
    <col min="4" max="4" width="15.42578125" style="1" customWidth="1"/>
    <col min="5" max="5" width="41.28515625" style="136" customWidth="1"/>
  </cols>
  <sheetData>
    <row r="1" spans="1:5" s="99" customFormat="1" ht="18" x14ac:dyDescent="0.25">
      <c r="A1" s="95" t="s">
        <v>69</v>
      </c>
      <c r="B1" s="96" t="s">
        <v>70</v>
      </c>
      <c r="C1" s="97" t="s">
        <v>71</v>
      </c>
      <c r="D1" s="96" t="s">
        <v>72</v>
      </c>
      <c r="E1" s="98" t="s">
        <v>73</v>
      </c>
    </row>
    <row r="2" spans="1:5" s="105" customFormat="1" ht="15" x14ac:dyDescent="0.2">
      <c r="A2" s="100"/>
      <c r="B2" s="101"/>
      <c r="C2" s="102"/>
      <c r="D2" s="103"/>
      <c r="E2" s="104"/>
    </row>
    <row r="3" spans="1:5" s="105" customFormat="1" ht="15" x14ac:dyDescent="0.2">
      <c r="A3" s="100"/>
      <c r="B3" s="101"/>
      <c r="C3" s="102"/>
      <c r="D3" s="103"/>
      <c r="E3" s="104"/>
    </row>
    <row r="4" spans="1:5" s="105" customFormat="1" ht="15" x14ac:dyDescent="0.2">
      <c r="A4" s="100"/>
      <c r="B4" s="101"/>
      <c r="C4" s="102"/>
      <c r="D4" s="103"/>
      <c r="E4" s="166"/>
    </row>
    <row r="5" spans="1:5" s="105" customFormat="1" ht="15" x14ac:dyDescent="0.2">
      <c r="A5" s="100"/>
      <c r="B5" s="101"/>
      <c r="C5" s="102"/>
      <c r="D5" s="103"/>
      <c r="E5" s="104"/>
    </row>
    <row r="6" spans="1:5" s="105" customFormat="1" ht="15" x14ac:dyDescent="0.2">
      <c r="A6" s="100"/>
      <c r="B6" s="106"/>
      <c r="C6" s="102"/>
      <c r="D6" s="103"/>
      <c r="E6" s="104"/>
    </row>
    <row r="7" spans="1:5" s="105" customFormat="1" ht="15" x14ac:dyDescent="0.2">
      <c r="A7" s="100"/>
      <c r="B7" s="106"/>
      <c r="C7" s="102"/>
      <c r="D7" s="103"/>
      <c r="E7" s="104"/>
    </row>
    <row r="8" spans="1:5" s="105" customFormat="1" ht="15" x14ac:dyDescent="0.2">
      <c r="A8" s="100"/>
      <c r="B8" s="106"/>
      <c r="C8" s="102"/>
      <c r="D8" s="103"/>
      <c r="E8" s="104"/>
    </row>
    <row r="9" spans="1:5" s="105" customFormat="1" ht="15" x14ac:dyDescent="0.2">
      <c r="A9" s="100"/>
      <c r="B9" s="106"/>
      <c r="C9" s="102"/>
      <c r="D9" s="103"/>
      <c r="E9" s="104"/>
    </row>
    <row r="10" spans="1:5" s="105" customFormat="1" ht="15" x14ac:dyDescent="0.2">
      <c r="A10" s="100"/>
      <c r="B10" s="106"/>
      <c r="C10" s="102"/>
      <c r="D10" s="103"/>
      <c r="E10" s="104"/>
    </row>
    <row r="11" spans="1:5" s="105" customFormat="1" ht="15" x14ac:dyDescent="0.2">
      <c r="A11" s="100"/>
      <c r="B11" s="106"/>
      <c r="C11" s="102"/>
      <c r="D11" s="103"/>
      <c r="E11" s="104"/>
    </row>
    <row r="12" spans="1:5" s="105" customFormat="1" ht="15" x14ac:dyDescent="0.2">
      <c r="A12" s="100"/>
      <c r="B12" s="106"/>
      <c r="C12" s="102"/>
      <c r="D12" s="103"/>
      <c r="E12" s="104"/>
    </row>
    <row r="13" spans="1:5" s="105" customFormat="1" ht="15" x14ac:dyDescent="0.2">
      <c r="A13" s="100"/>
      <c r="B13" s="106"/>
      <c r="C13" s="102"/>
      <c r="D13" s="103"/>
      <c r="E13" s="104"/>
    </row>
    <row r="14" spans="1:5" s="105" customFormat="1" ht="15" x14ac:dyDescent="0.2">
      <c r="A14" s="100"/>
      <c r="B14" s="106"/>
      <c r="C14" s="102"/>
      <c r="D14" s="103"/>
      <c r="E14" s="104"/>
    </row>
    <row r="15" spans="1:5" s="105" customFormat="1" ht="15" x14ac:dyDescent="0.2">
      <c r="A15" s="100"/>
      <c r="B15" s="106"/>
      <c r="C15" s="102"/>
      <c r="D15" s="103"/>
      <c r="E15" s="104"/>
    </row>
    <row r="16" spans="1:5" s="105" customFormat="1" ht="15" x14ac:dyDescent="0.2">
      <c r="A16" s="100"/>
      <c r="B16" s="106"/>
      <c r="C16" s="102"/>
      <c r="D16" s="103"/>
      <c r="E16" s="104"/>
    </row>
    <row r="17" spans="1:5" s="105" customFormat="1" ht="15" x14ac:dyDescent="0.2">
      <c r="A17" s="100"/>
      <c r="B17" s="106"/>
      <c r="C17" s="102"/>
      <c r="D17" s="103"/>
      <c r="E17" s="107"/>
    </row>
    <row r="18" spans="1:5" s="105" customFormat="1" ht="15.75" thickBot="1" x14ac:dyDescent="0.25">
      <c r="A18" s="108"/>
      <c r="B18" s="109"/>
      <c r="C18" s="110"/>
      <c r="D18" s="111"/>
      <c r="E18" s="112"/>
    </row>
    <row r="19" spans="1:5" s="105" customFormat="1" ht="16.5" thickBot="1" x14ac:dyDescent="0.3">
      <c r="A19" s="113"/>
      <c r="B19" s="114" t="s">
        <v>96</v>
      </c>
      <c r="C19" s="115">
        <f>SUM(C2:C18)</f>
        <v>0</v>
      </c>
      <c r="D19" s="116"/>
      <c r="E19" s="117"/>
    </row>
    <row r="20" spans="1:5" ht="13.5" thickTop="1" x14ac:dyDescent="0.2">
      <c r="A20" s="118"/>
      <c r="B20" s="119"/>
      <c r="C20" s="120"/>
      <c r="D20" s="121"/>
      <c r="E20" s="122"/>
    </row>
    <row r="21" spans="1:5" x14ac:dyDescent="0.2">
      <c r="A21" s="118"/>
      <c r="B21" s="119"/>
      <c r="C21" s="123"/>
      <c r="D21" s="121"/>
      <c r="E21" s="122"/>
    </row>
    <row r="22" spans="1:5" x14ac:dyDescent="0.2">
      <c r="A22" s="118"/>
      <c r="B22" s="119"/>
      <c r="C22" s="123"/>
      <c r="D22" s="121"/>
      <c r="E22" s="122"/>
    </row>
    <row r="23" spans="1:5" x14ac:dyDescent="0.2">
      <c r="A23" s="118"/>
      <c r="B23" s="119"/>
      <c r="C23" s="123"/>
      <c r="D23" s="121"/>
      <c r="E23" s="122"/>
    </row>
    <row r="24" spans="1:5" x14ac:dyDescent="0.2">
      <c r="A24" s="118"/>
      <c r="B24" s="119"/>
      <c r="C24" s="123"/>
      <c r="D24" s="121"/>
      <c r="E24" s="122"/>
    </row>
    <row r="25" spans="1:5" x14ac:dyDescent="0.2">
      <c r="A25" s="118"/>
      <c r="B25" s="119"/>
      <c r="C25" s="123"/>
      <c r="D25" s="121"/>
      <c r="E25" s="122"/>
    </row>
    <row r="26" spans="1:5" x14ac:dyDescent="0.2">
      <c r="A26" s="118"/>
      <c r="B26" s="119"/>
      <c r="C26" s="123"/>
      <c r="D26" s="121"/>
      <c r="E26" s="122"/>
    </row>
    <row r="27" spans="1:5" ht="13.5" thickBot="1" x14ac:dyDescent="0.25">
      <c r="A27" s="124"/>
      <c r="B27" s="125"/>
      <c r="C27" s="126"/>
      <c r="D27" s="127"/>
      <c r="E27" s="128"/>
    </row>
    <row r="28" spans="1:5" x14ac:dyDescent="0.2">
      <c r="A28" s="129"/>
      <c r="B28" s="4"/>
      <c r="C28" s="130"/>
      <c r="D28" s="131"/>
      <c r="E28" s="132"/>
    </row>
    <row r="29" spans="1:5" s="4" customFormat="1" x14ac:dyDescent="0.2">
      <c r="A29" s="129"/>
      <c r="C29" s="130"/>
      <c r="D29" s="131"/>
      <c r="E29" s="132"/>
    </row>
    <row r="30" spans="1:5" s="4" customFormat="1" x14ac:dyDescent="0.2">
      <c r="A30" s="129"/>
      <c r="C30" s="130"/>
      <c r="D30" s="131"/>
      <c r="E30" s="132"/>
    </row>
    <row r="31" spans="1:5" s="4" customFormat="1" x14ac:dyDescent="0.2">
      <c r="A31" s="129"/>
      <c r="C31" s="130"/>
      <c r="D31" s="131"/>
      <c r="E31" s="132"/>
    </row>
    <row r="32" spans="1:5" s="4" customFormat="1" x14ac:dyDescent="0.2">
      <c r="A32" s="129"/>
      <c r="C32" s="29" t="s">
        <v>74</v>
      </c>
      <c r="D32" s="29">
        <v>2000</v>
      </c>
      <c r="E32" s="132"/>
    </row>
    <row r="33" spans="1:5" s="4" customFormat="1" x14ac:dyDescent="0.2">
      <c r="A33" s="129"/>
      <c r="C33" s="130"/>
      <c r="D33" s="130"/>
      <c r="E33" s="132"/>
    </row>
    <row r="34" spans="1:5" s="4" customFormat="1" x14ac:dyDescent="0.2">
      <c r="A34" s="129"/>
      <c r="C34" s="29" t="s">
        <v>75</v>
      </c>
      <c r="D34" s="130">
        <v>5000</v>
      </c>
      <c r="E34" s="132"/>
    </row>
    <row r="35" spans="1:5" s="4" customFormat="1" x14ac:dyDescent="0.2">
      <c r="A35" s="129"/>
      <c r="C35" s="130"/>
      <c r="D35" s="130"/>
      <c r="E35" s="132"/>
    </row>
    <row r="36" spans="1:5" s="4" customFormat="1" x14ac:dyDescent="0.2">
      <c r="A36" s="129"/>
      <c r="C36" s="29" t="s">
        <v>76</v>
      </c>
      <c r="D36" s="130">
        <v>500</v>
      </c>
      <c r="E36" s="132"/>
    </row>
    <row r="37" spans="1:5" s="4" customFormat="1" x14ac:dyDescent="0.2">
      <c r="A37" s="129"/>
      <c r="C37" s="130"/>
      <c r="D37" s="130"/>
      <c r="E37" s="132"/>
    </row>
    <row r="38" spans="1:5" s="4" customFormat="1" x14ac:dyDescent="0.2">
      <c r="A38" s="129"/>
      <c r="C38" s="29" t="s">
        <v>77</v>
      </c>
      <c r="D38" s="133">
        <v>10</v>
      </c>
      <c r="E38" s="132"/>
    </row>
    <row r="39" spans="1:5" s="4" customFormat="1" x14ac:dyDescent="0.2">
      <c r="A39" s="129"/>
      <c r="C39" s="130"/>
      <c r="D39" s="130"/>
      <c r="E39" s="132"/>
    </row>
    <row r="40" spans="1:5" s="4" customFormat="1" x14ac:dyDescent="0.2">
      <c r="A40" s="129"/>
      <c r="C40" s="29" t="s">
        <v>78</v>
      </c>
      <c r="D40" s="133">
        <v>10</v>
      </c>
      <c r="E40" s="132"/>
    </row>
    <row r="41" spans="1:5" s="4" customFormat="1" x14ac:dyDescent="0.2">
      <c r="A41" s="129"/>
      <c r="C41" s="130"/>
      <c r="D41" s="130"/>
      <c r="E41" s="132"/>
    </row>
    <row r="42" spans="1:5" s="4" customFormat="1" x14ac:dyDescent="0.2">
      <c r="A42" s="129"/>
      <c r="C42" s="29" t="s">
        <v>79</v>
      </c>
      <c r="D42" s="133">
        <v>10</v>
      </c>
      <c r="E42" s="132"/>
    </row>
    <row r="43" spans="1:5" s="4" customFormat="1" x14ac:dyDescent="0.2">
      <c r="A43" s="129"/>
      <c r="C43" s="130"/>
      <c r="D43" s="130"/>
      <c r="E43" s="132"/>
    </row>
    <row r="44" spans="1:5" s="4" customFormat="1" x14ac:dyDescent="0.2">
      <c r="A44" s="129"/>
      <c r="C44" s="29" t="s">
        <v>80</v>
      </c>
      <c r="D44" s="134">
        <v>20</v>
      </c>
      <c r="E44" s="132"/>
    </row>
    <row r="45" spans="1:5" x14ac:dyDescent="0.2">
      <c r="D45" s="16"/>
    </row>
    <row r="46" spans="1:5" x14ac:dyDescent="0.2">
      <c r="D46" s="16"/>
    </row>
    <row r="47" spans="1:5" x14ac:dyDescent="0.2">
      <c r="C47" s="74" t="s">
        <v>81</v>
      </c>
      <c r="D47" s="16">
        <f>+D32+D34+D36-D38-D40-D42-D44</f>
        <v>7450</v>
      </c>
    </row>
    <row r="53" spans="3:5" x14ac:dyDescent="0.2">
      <c r="C53" s="29" t="s">
        <v>74</v>
      </c>
      <c r="D53" s="29">
        <v>-217.02</v>
      </c>
      <c r="E53" s="29"/>
    </row>
    <row r="54" spans="3:5" x14ac:dyDescent="0.2">
      <c r="C54" s="130"/>
      <c r="D54" s="130"/>
      <c r="E54" s="130"/>
    </row>
    <row r="55" spans="3:5" x14ac:dyDescent="0.2">
      <c r="C55" s="29" t="s">
        <v>75</v>
      </c>
      <c r="D55" s="130">
        <v>0</v>
      </c>
      <c r="E55" s="130"/>
    </row>
    <row r="56" spans="3:5" x14ac:dyDescent="0.2">
      <c r="C56" s="130"/>
      <c r="D56" s="130"/>
      <c r="E56" s="130"/>
    </row>
    <row r="57" spans="3:5" x14ac:dyDescent="0.2">
      <c r="C57" s="29" t="s">
        <v>76</v>
      </c>
      <c r="D57" s="130">
        <v>61781.46</v>
      </c>
      <c r="E57" s="130"/>
    </row>
    <row r="58" spans="3:5" x14ac:dyDescent="0.2">
      <c r="C58" s="130"/>
      <c r="D58" s="130"/>
      <c r="E58" s="130"/>
    </row>
    <row r="59" spans="3:5" x14ac:dyDescent="0.2">
      <c r="C59" s="29" t="s">
        <v>77</v>
      </c>
      <c r="D59" s="133">
        <v>10</v>
      </c>
      <c r="E59" s="133"/>
    </row>
    <row r="60" spans="3:5" x14ac:dyDescent="0.2">
      <c r="C60" s="130"/>
      <c r="D60" s="130"/>
      <c r="E60" s="130"/>
    </row>
    <row r="61" spans="3:5" x14ac:dyDescent="0.2">
      <c r="C61" s="29" t="s">
        <v>78</v>
      </c>
      <c r="D61" s="133">
        <f>'[1]DEBIT-BANK'!E72</f>
        <v>0</v>
      </c>
      <c r="E61" s="133"/>
    </row>
    <row r="62" spans="3:5" x14ac:dyDescent="0.2">
      <c r="C62" s="130"/>
      <c r="D62" s="130"/>
      <c r="E62" s="130"/>
    </row>
    <row r="63" spans="3:5" x14ac:dyDescent="0.2">
      <c r="C63" s="29" t="s">
        <v>79</v>
      </c>
      <c r="D63" s="133">
        <f>'[1]DEBIT-BANK'!C72</f>
        <v>0</v>
      </c>
      <c r="E63" s="133"/>
    </row>
    <row r="64" spans="3:5" x14ac:dyDescent="0.2">
      <c r="C64" s="130"/>
      <c r="D64" s="130"/>
      <c r="E64" s="130"/>
    </row>
    <row r="65" spans="3:5" x14ac:dyDescent="0.2">
      <c r="C65" s="29" t="s">
        <v>80</v>
      </c>
      <c r="D65" s="134">
        <f>'[1]CASH-BANK'!E71</f>
        <v>0</v>
      </c>
      <c r="E65" s="134"/>
    </row>
    <row r="66" spans="3:5" x14ac:dyDescent="0.2">
      <c r="D66" s="16"/>
      <c r="E66" s="16"/>
    </row>
    <row r="67" spans="3:5" x14ac:dyDescent="0.2">
      <c r="C67" s="16" t="s">
        <v>107</v>
      </c>
      <c r="D67" s="172">
        <v>22508.54</v>
      </c>
      <c r="E67" s="16"/>
    </row>
    <row r="68" spans="3:5" x14ac:dyDescent="0.2">
      <c r="D68" s="16"/>
      <c r="E68" s="16"/>
    </row>
    <row r="69" spans="3:5" x14ac:dyDescent="0.2">
      <c r="C69" s="74" t="s">
        <v>81</v>
      </c>
      <c r="D69" s="16">
        <f>+D53+D55+D57-D59-D61-D63-D65-D67</f>
        <v>39045.9</v>
      </c>
      <c r="E69" s="16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E371-0C33-4499-A26B-33F5E8AA905E}">
  <dimension ref="A1:V521"/>
  <sheetViews>
    <sheetView topLeftCell="A300" zoomScaleNormal="100" workbookViewId="0">
      <selection activeCell="N330" sqref="N330"/>
    </sheetView>
  </sheetViews>
  <sheetFormatPr defaultRowHeight="12.75" x14ac:dyDescent="0.2"/>
  <cols>
    <col min="1" max="1" width="14.7109375" style="241" customWidth="1"/>
    <col min="2" max="2" width="12.28515625" style="221" customWidth="1"/>
    <col min="3" max="3" width="12.42578125" style="221" customWidth="1"/>
    <col min="4" max="4" width="12" style="221" customWidth="1"/>
    <col min="5" max="5" width="12.42578125" style="221" customWidth="1"/>
    <col min="6" max="6" width="12.28515625" style="221" customWidth="1"/>
    <col min="7" max="7" width="11.7109375" style="221" customWidth="1"/>
    <col min="8" max="8" width="16.140625" style="221" customWidth="1"/>
    <col min="9" max="9" width="17.28515625" style="221" customWidth="1"/>
    <col min="10" max="13" width="11.7109375" style="221" customWidth="1"/>
    <col min="14" max="15" width="11.7109375" style="242" customWidth="1"/>
    <col min="16" max="16" width="4.85546875" style="221" hidden="1" customWidth="1"/>
    <col min="17" max="17" width="3.140625" style="221" hidden="1" customWidth="1"/>
    <col min="18" max="18" width="13.7109375" style="243" customWidth="1"/>
    <col min="19" max="20" width="9.140625" style="221"/>
    <col min="21" max="21" width="16.28515625" style="221" customWidth="1"/>
    <col min="22" max="22" width="12.5703125" style="221" customWidth="1"/>
    <col min="23" max="23" width="12.7109375" style="221" customWidth="1"/>
    <col min="24" max="16384" width="9.140625" style="221"/>
  </cols>
  <sheetData>
    <row r="1" spans="1:18" s="208" customFormat="1" ht="78" customHeight="1" x14ac:dyDescent="0.2">
      <c r="A1" s="207"/>
      <c r="C1" s="209"/>
      <c r="D1" s="209"/>
      <c r="E1" s="209"/>
      <c r="F1" s="210" t="s">
        <v>117</v>
      </c>
      <c r="G1" s="209"/>
      <c r="H1" s="209"/>
      <c r="I1" s="209"/>
      <c r="N1" s="211"/>
      <c r="O1" s="211"/>
      <c r="R1" s="212"/>
    </row>
    <row r="2" spans="1:18" s="217" customFormat="1" ht="27" customHeight="1" x14ac:dyDescent="0.2">
      <c r="A2" s="213" t="s">
        <v>109</v>
      </c>
      <c r="B2" s="214" t="s">
        <v>97</v>
      </c>
      <c r="C2" s="214" t="s">
        <v>23</v>
      </c>
      <c r="D2" s="214" t="s">
        <v>42</v>
      </c>
      <c r="E2" s="214" t="s">
        <v>24</v>
      </c>
      <c r="F2" s="214" t="s">
        <v>25</v>
      </c>
      <c r="G2" s="214" t="s">
        <v>26</v>
      </c>
      <c r="H2" s="215" t="s">
        <v>110</v>
      </c>
      <c r="I2" s="214" t="s">
        <v>108</v>
      </c>
      <c r="J2" s="214" t="s">
        <v>97</v>
      </c>
      <c r="K2" s="214" t="s">
        <v>23</v>
      </c>
      <c r="L2" s="214" t="s">
        <v>42</v>
      </c>
      <c r="M2" s="214" t="s">
        <v>24</v>
      </c>
      <c r="N2" s="214" t="s">
        <v>25</v>
      </c>
      <c r="O2" s="214" t="s">
        <v>26</v>
      </c>
      <c r="P2" s="216"/>
      <c r="Q2" s="216"/>
      <c r="R2" s="215" t="s">
        <v>110</v>
      </c>
    </row>
    <row r="3" spans="1:18" x14ac:dyDescent="0.2">
      <c r="A3" s="218" t="s">
        <v>1</v>
      </c>
      <c r="B3" s="219"/>
      <c r="C3" s="219"/>
      <c r="D3" s="219"/>
      <c r="E3" s="219"/>
      <c r="F3" s="219"/>
      <c r="G3" s="219">
        <v>10.1</v>
      </c>
      <c r="H3" s="220">
        <f t="shared" ref="H3:H9" si="0">SUM(B3:G3)</f>
        <v>10.1</v>
      </c>
      <c r="J3" s="217"/>
      <c r="K3" s="217"/>
      <c r="L3" s="217"/>
      <c r="M3" s="217"/>
      <c r="N3" s="222"/>
      <c r="O3" s="222"/>
      <c r="P3" s="217"/>
      <c r="Q3" s="217"/>
      <c r="R3" s="220">
        <f t="shared" ref="R3:R9" si="1">SUM(J3:Q3)</f>
        <v>0</v>
      </c>
    </row>
    <row r="4" spans="1:18" x14ac:dyDescent="0.2">
      <c r="A4" s="218" t="s">
        <v>2</v>
      </c>
      <c r="B4" s="219">
        <v>17.649999999999999</v>
      </c>
      <c r="C4" s="219">
        <v>20.399999999999999</v>
      </c>
      <c r="D4" s="223">
        <v>10.45</v>
      </c>
      <c r="E4" s="223">
        <v>15.08</v>
      </c>
      <c r="F4" s="223"/>
      <c r="G4" s="223">
        <v>13.4</v>
      </c>
      <c r="H4" s="220">
        <f t="shared" si="0"/>
        <v>76.98</v>
      </c>
      <c r="J4" s="224"/>
      <c r="K4" s="224"/>
      <c r="L4" s="224"/>
      <c r="M4" s="224"/>
      <c r="N4" s="225"/>
      <c r="O4" s="225"/>
      <c r="P4" s="224"/>
      <c r="Q4" s="224"/>
      <c r="R4" s="220">
        <f t="shared" si="1"/>
        <v>0</v>
      </c>
    </row>
    <row r="5" spans="1:18" x14ac:dyDescent="0.2">
      <c r="A5" s="218" t="s">
        <v>3</v>
      </c>
      <c r="B5" s="219"/>
      <c r="C5" s="219"/>
      <c r="D5" s="223"/>
      <c r="E5" s="223"/>
      <c r="F5" s="223">
        <v>23.91</v>
      </c>
      <c r="G5" s="223">
        <v>65.3</v>
      </c>
      <c r="H5" s="220">
        <f t="shared" si="0"/>
        <v>89.21</v>
      </c>
      <c r="J5" s="224"/>
      <c r="K5" s="224"/>
      <c r="L5" s="224"/>
      <c r="M5" s="224"/>
      <c r="N5" s="225"/>
      <c r="O5" s="225"/>
      <c r="P5" s="224"/>
      <c r="Q5" s="224"/>
      <c r="R5" s="220">
        <f t="shared" si="1"/>
        <v>0</v>
      </c>
    </row>
    <row r="6" spans="1:18" x14ac:dyDescent="0.2">
      <c r="A6" s="218" t="s">
        <v>13</v>
      </c>
      <c r="B6" s="219"/>
      <c r="C6" s="219"/>
      <c r="D6" s="223"/>
      <c r="E6" s="223"/>
      <c r="F6" s="223"/>
      <c r="G6" s="223"/>
      <c r="H6" s="220">
        <f t="shared" si="0"/>
        <v>0</v>
      </c>
      <c r="J6" s="224"/>
      <c r="K6" s="224"/>
      <c r="L6" s="224"/>
      <c r="M6" s="224"/>
      <c r="N6" s="225"/>
      <c r="O6" s="225"/>
      <c r="P6" s="224"/>
      <c r="Q6" s="224"/>
      <c r="R6" s="220">
        <f t="shared" si="1"/>
        <v>0</v>
      </c>
    </row>
    <row r="7" spans="1:18" x14ac:dyDescent="0.2">
      <c r="A7" s="218" t="s">
        <v>15</v>
      </c>
      <c r="B7" s="219"/>
      <c r="C7" s="219"/>
      <c r="D7" s="223"/>
      <c r="E7" s="223"/>
      <c r="F7" s="223"/>
      <c r="G7" s="223"/>
      <c r="H7" s="220">
        <f t="shared" si="0"/>
        <v>0</v>
      </c>
      <c r="J7" s="224"/>
      <c r="K7" s="224"/>
      <c r="L7" s="224"/>
      <c r="M7" s="224"/>
      <c r="N7" s="225"/>
      <c r="O7" s="225"/>
      <c r="P7" s="224"/>
      <c r="Q7" s="224"/>
      <c r="R7" s="220">
        <f t="shared" si="1"/>
        <v>0</v>
      </c>
    </row>
    <row r="8" spans="1:18" x14ac:dyDescent="0.2">
      <c r="A8" s="226" t="s">
        <v>112</v>
      </c>
      <c r="B8" s="227"/>
      <c r="C8" s="227"/>
      <c r="D8" s="223"/>
      <c r="E8" s="223"/>
      <c r="F8" s="223"/>
      <c r="G8" s="223"/>
      <c r="H8" s="228">
        <f t="shared" si="0"/>
        <v>0</v>
      </c>
      <c r="I8" s="229"/>
      <c r="J8" s="224"/>
      <c r="K8" s="224"/>
      <c r="L8" s="224"/>
      <c r="M8" s="224"/>
      <c r="N8" s="225"/>
      <c r="O8" s="225"/>
      <c r="P8" s="224"/>
      <c r="Q8" s="224"/>
      <c r="R8" s="220">
        <f t="shared" si="1"/>
        <v>0</v>
      </c>
    </row>
    <row r="9" spans="1:18" ht="16.5" customHeight="1" x14ac:dyDescent="0.2">
      <c r="A9" s="230" t="s">
        <v>111</v>
      </c>
      <c r="B9" s="231">
        <v>48.33</v>
      </c>
      <c r="C9" s="231">
        <v>48.33</v>
      </c>
      <c r="D9" s="232">
        <v>48.33</v>
      </c>
      <c r="E9" s="232">
        <v>48.33</v>
      </c>
      <c r="F9" s="232"/>
      <c r="G9" s="232"/>
      <c r="H9" s="233">
        <f t="shared" si="0"/>
        <v>193.32</v>
      </c>
      <c r="I9" s="234"/>
      <c r="J9" s="235"/>
      <c r="K9" s="235"/>
      <c r="L9" s="235"/>
      <c r="M9" s="235"/>
      <c r="N9" s="236"/>
      <c r="O9" s="504">
        <v>11870</v>
      </c>
      <c r="P9" s="235"/>
      <c r="Q9" s="235"/>
      <c r="R9" s="233">
        <f t="shared" si="1"/>
        <v>11870</v>
      </c>
    </row>
    <row r="10" spans="1:18" s="239" customFormat="1" x14ac:dyDescent="0.2">
      <c r="A10" s="237" t="s">
        <v>9</v>
      </c>
      <c r="B10" s="238">
        <f>SUM(B3:B9)</f>
        <v>65.97999999999999</v>
      </c>
      <c r="C10" s="238">
        <f t="shared" ref="C10:G10" si="2">SUM(C3:C9)</f>
        <v>68.72999999999999</v>
      </c>
      <c r="D10" s="238">
        <f t="shared" si="2"/>
        <v>58.78</v>
      </c>
      <c r="E10" s="238">
        <f t="shared" si="2"/>
        <v>63.41</v>
      </c>
      <c r="F10" s="238">
        <f t="shared" si="2"/>
        <v>23.91</v>
      </c>
      <c r="G10" s="238">
        <f t="shared" si="2"/>
        <v>88.8</v>
      </c>
      <c r="H10" s="220">
        <f>SUM(H3:H9)</f>
        <v>369.61</v>
      </c>
      <c r="J10" s="239">
        <f>SUM(J3:J9)</f>
        <v>0</v>
      </c>
      <c r="K10" s="239">
        <f t="shared" ref="K10:N10" si="3">SUM(K3:K9)</f>
        <v>0</v>
      </c>
      <c r="L10" s="239">
        <f t="shared" si="3"/>
        <v>0</v>
      </c>
      <c r="M10" s="239">
        <f t="shared" si="3"/>
        <v>0</v>
      </c>
      <c r="N10" s="239">
        <f t="shared" si="3"/>
        <v>0</v>
      </c>
      <c r="O10" s="252">
        <f>SUM(O3:Q9)</f>
        <v>11870</v>
      </c>
      <c r="R10" s="240">
        <f>SUM(R3:R9)</f>
        <v>11870</v>
      </c>
    </row>
    <row r="11" spans="1:18" ht="15" customHeight="1" x14ac:dyDescent="0.2"/>
    <row r="12" spans="1:18" s="217" customFormat="1" ht="32.25" customHeight="1" x14ac:dyDescent="0.2">
      <c r="A12" s="213" t="s">
        <v>109</v>
      </c>
      <c r="B12" s="214" t="s">
        <v>98</v>
      </c>
      <c r="C12" s="214" t="s">
        <v>27</v>
      </c>
      <c r="D12" s="214" t="s">
        <v>43</v>
      </c>
      <c r="E12" s="214" t="s">
        <v>28</v>
      </c>
      <c r="F12" s="214" t="s">
        <v>29</v>
      </c>
      <c r="G12" s="214" t="s">
        <v>30</v>
      </c>
      <c r="H12" s="215" t="s">
        <v>110</v>
      </c>
      <c r="I12" s="214" t="s">
        <v>108</v>
      </c>
      <c r="J12" s="214" t="s">
        <v>98</v>
      </c>
      <c r="K12" s="214" t="s">
        <v>27</v>
      </c>
      <c r="L12" s="214" t="s">
        <v>43</v>
      </c>
      <c r="M12" s="214" t="s">
        <v>28</v>
      </c>
      <c r="N12" s="214" t="s">
        <v>29</v>
      </c>
      <c r="O12" s="214" t="s">
        <v>30</v>
      </c>
      <c r="P12" s="216"/>
      <c r="Q12" s="216"/>
      <c r="R12" s="215" t="s">
        <v>110</v>
      </c>
    </row>
    <row r="13" spans="1:18" s="217" customFormat="1" x14ac:dyDescent="0.2">
      <c r="A13" s="218" t="s">
        <v>1</v>
      </c>
      <c r="B13" s="244">
        <f>'Cash Daily'!I93</f>
        <v>0</v>
      </c>
      <c r="C13" s="244">
        <f>'Cash Daily'!I94</f>
        <v>0</v>
      </c>
      <c r="D13" s="244">
        <f>'Cash Daily'!I95</f>
        <v>0</v>
      </c>
      <c r="E13" s="244">
        <f>'Cash Daily'!I96</f>
        <v>0</v>
      </c>
      <c r="F13" s="244">
        <f>'Cash Daily'!I97</f>
        <v>0</v>
      </c>
      <c r="G13" s="244">
        <v>0</v>
      </c>
      <c r="H13" s="220">
        <f t="shared" ref="H13:H19" si="4">SUM(B13:G13)</f>
        <v>0</v>
      </c>
      <c r="I13" s="244"/>
      <c r="J13" s="244"/>
      <c r="K13" s="244"/>
      <c r="L13" s="244"/>
      <c r="M13" s="244"/>
      <c r="N13" s="245"/>
      <c r="O13" s="245"/>
      <c r="P13" s="244"/>
      <c r="Q13" s="244"/>
      <c r="R13" s="246">
        <f>SUM(J13:Q13)</f>
        <v>0</v>
      </c>
    </row>
    <row r="14" spans="1:18" s="217" customFormat="1" x14ac:dyDescent="0.2">
      <c r="A14" s="218" t="s">
        <v>2</v>
      </c>
      <c r="B14" s="244">
        <v>145.53</v>
      </c>
      <c r="C14" s="244">
        <f>'Cash Daily'!I108</f>
        <v>0</v>
      </c>
      <c r="D14" s="244">
        <v>19.77</v>
      </c>
      <c r="E14" s="244">
        <v>15.86</v>
      </c>
      <c r="F14" s="244">
        <v>16.77</v>
      </c>
      <c r="G14" s="244">
        <v>0</v>
      </c>
      <c r="H14" s="220">
        <f t="shared" si="4"/>
        <v>197.93000000000004</v>
      </c>
      <c r="I14" s="244"/>
      <c r="J14" s="244"/>
      <c r="K14" s="244"/>
      <c r="L14" s="244"/>
      <c r="M14" s="244"/>
      <c r="N14" s="245"/>
      <c r="O14" s="245"/>
      <c r="P14" s="247"/>
      <c r="Q14" s="247"/>
      <c r="R14" s="246">
        <f t="shared" ref="R14:R19" si="5">SUM(J14:Q14)</f>
        <v>0</v>
      </c>
    </row>
    <row r="15" spans="1:18" s="217" customFormat="1" x14ac:dyDescent="0.2">
      <c r="A15" s="218" t="s">
        <v>3</v>
      </c>
      <c r="B15" s="244">
        <f>22.82+27.66</f>
        <v>50.480000000000004</v>
      </c>
      <c r="C15" s="244">
        <v>39.880000000000003</v>
      </c>
      <c r="D15" s="244">
        <v>39.880000000000003</v>
      </c>
      <c r="E15" s="244">
        <v>39.880000000000003</v>
      </c>
      <c r="F15" s="244">
        <v>39.880000000000003</v>
      </c>
      <c r="G15" s="244">
        <v>39.880000000000003</v>
      </c>
      <c r="H15" s="220">
        <f t="shared" si="4"/>
        <v>249.88</v>
      </c>
      <c r="I15" s="244"/>
      <c r="J15" s="244"/>
      <c r="K15" s="244"/>
      <c r="L15" s="244"/>
      <c r="M15" s="244"/>
      <c r="N15" s="248"/>
      <c r="O15" s="248"/>
      <c r="P15" s="247"/>
      <c r="Q15" s="247"/>
      <c r="R15" s="246">
        <f t="shared" si="5"/>
        <v>0</v>
      </c>
    </row>
    <row r="16" spans="1:18" x14ac:dyDescent="0.2">
      <c r="A16" s="218" t="s">
        <v>13</v>
      </c>
      <c r="B16" s="244"/>
      <c r="C16" s="244"/>
      <c r="D16" s="244"/>
      <c r="E16" s="244"/>
      <c r="F16" s="244"/>
      <c r="G16" s="244"/>
      <c r="H16" s="220">
        <f t="shared" si="4"/>
        <v>0</v>
      </c>
      <c r="I16" s="244"/>
      <c r="J16" s="244"/>
      <c r="K16" s="244"/>
      <c r="L16" s="244"/>
      <c r="M16" s="244"/>
      <c r="N16" s="245"/>
      <c r="O16" s="245"/>
      <c r="P16" s="244"/>
      <c r="Q16" s="244"/>
      <c r="R16" s="246">
        <f t="shared" si="5"/>
        <v>0</v>
      </c>
    </row>
    <row r="17" spans="1:22" x14ac:dyDescent="0.2">
      <c r="A17" s="218" t="s">
        <v>15</v>
      </c>
      <c r="B17" s="244"/>
      <c r="C17" s="244"/>
      <c r="D17" s="244"/>
      <c r="E17" s="244"/>
      <c r="F17" s="244"/>
      <c r="G17" s="244"/>
      <c r="H17" s="220">
        <f t="shared" si="4"/>
        <v>0</v>
      </c>
      <c r="I17" s="244"/>
      <c r="J17" s="244"/>
      <c r="K17" s="244"/>
      <c r="L17" s="244"/>
      <c r="M17" s="244"/>
      <c r="N17" s="245"/>
      <c r="O17" s="245"/>
      <c r="P17" s="244"/>
      <c r="Q17" s="244"/>
      <c r="R17" s="246">
        <f t="shared" si="5"/>
        <v>0</v>
      </c>
    </row>
    <row r="18" spans="1:22" x14ac:dyDescent="0.2">
      <c r="A18" s="226" t="s">
        <v>112</v>
      </c>
      <c r="B18" s="223"/>
      <c r="C18" s="223"/>
      <c r="D18" s="223"/>
      <c r="E18" s="223"/>
      <c r="F18" s="223"/>
      <c r="G18" s="223"/>
      <c r="H18" s="220">
        <f t="shared" si="4"/>
        <v>0</v>
      </c>
      <c r="I18" s="223"/>
      <c r="J18" s="223"/>
      <c r="K18" s="223"/>
      <c r="L18" s="223"/>
      <c r="M18" s="223"/>
      <c r="N18" s="249"/>
      <c r="O18" s="249"/>
      <c r="P18" s="223"/>
      <c r="Q18" s="223"/>
      <c r="R18" s="246">
        <f t="shared" si="5"/>
        <v>0</v>
      </c>
    </row>
    <row r="19" spans="1:22" ht="12.75" customHeight="1" x14ac:dyDescent="0.2">
      <c r="A19" s="230" t="s">
        <v>111</v>
      </c>
      <c r="B19" s="232"/>
      <c r="C19" s="232"/>
      <c r="D19" s="232"/>
      <c r="E19" s="232"/>
      <c r="F19" s="232"/>
      <c r="G19" s="232"/>
      <c r="H19" s="233">
        <f t="shared" si="4"/>
        <v>0</v>
      </c>
      <c r="I19" s="232"/>
      <c r="J19" s="232"/>
      <c r="K19" s="232"/>
      <c r="L19" s="232"/>
      <c r="M19" s="232"/>
      <c r="N19" s="250"/>
      <c r="O19" s="250">
        <v>14590</v>
      </c>
      <c r="P19" s="232"/>
      <c r="Q19" s="232"/>
      <c r="R19" s="251">
        <f t="shared" si="5"/>
        <v>14590</v>
      </c>
    </row>
    <row r="20" spans="1:22" x14ac:dyDescent="0.2">
      <c r="A20" s="237" t="s">
        <v>9</v>
      </c>
      <c r="B20" s="239">
        <f>SUM(B13:B19)</f>
        <v>196.01</v>
      </c>
      <c r="C20" s="239">
        <f t="shared" ref="C20:E20" si="6">SUM(C13:C19)</f>
        <v>39.880000000000003</v>
      </c>
      <c r="D20" s="239">
        <f t="shared" si="6"/>
        <v>59.650000000000006</v>
      </c>
      <c r="E20" s="239">
        <f t="shared" si="6"/>
        <v>55.74</v>
      </c>
      <c r="F20" s="239">
        <f t="shared" ref="F20" si="7">SUM(F13:F19)</f>
        <v>56.650000000000006</v>
      </c>
      <c r="G20" s="239">
        <f t="shared" ref="G20" si="8">SUM(G13:G19)</f>
        <v>39.880000000000003</v>
      </c>
      <c r="H20" s="220">
        <f>SUM(H13:H18)</f>
        <v>447.81000000000006</v>
      </c>
      <c r="I20" s="239"/>
      <c r="J20" s="239">
        <f>SUM(J13:J19)</f>
        <v>0</v>
      </c>
      <c r="K20" s="239">
        <f t="shared" ref="K20:O20" si="9">SUM(K13:K19)</f>
        <v>0</v>
      </c>
      <c r="L20" s="239">
        <f t="shared" si="9"/>
        <v>0</v>
      </c>
      <c r="M20" s="239">
        <f t="shared" si="9"/>
        <v>0</v>
      </c>
      <c r="N20" s="239">
        <f t="shared" si="9"/>
        <v>0</v>
      </c>
      <c r="O20" s="239">
        <f t="shared" si="9"/>
        <v>14590</v>
      </c>
      <c r="P20" s="239">
        <f t="shared" ref="P20:Q20" si="10">SUM(P13:P18)</f>
        <v>0</v>
      </c>
      <c r="Q20" s="239">
        <f t="shared" si="10"/>
        <v>0</v>
      </c>
      <c r="R20" s="237">
        <f>SUM(R13:R19)</f>
        <v>14590</v>
      </c>
    </row>
    <row r="21" spans="1:22" ht="15" customHeight="1" x14ac:dyDescent="0.2"/>
    <row r="22" spans="1:22" s="217" customFormat="1" ht="28.5" customHeight="1" x14ac:dyDescent="0.2">
      <c r="A22" s="213" t="s">
        <v>109</v>
      </c>
      <c r="B22" s="214" t="s">
        <v>99</v>
      </c>
      <c r="C22" s="214" t="s">
        <v>31</v>
      </c>
      <c r="D22" s="214" t="s">
        <v>44</v>
      </c>
      <c r="E22" s="214" t="s">
        <v>32</v>
      </c>
      <c r="F22" s="214" t="s">
        <v>33</v>
      </c>
      <c r="G22" s="214" t="s">
        <v>34</v>
      </c>
      <c r="H22" s="215" t="s">
        <v>110</v>
      </c>
      <c r="I22" s="214" t="s">
        <v>108</v>
      </c>
      <c r="J22" s="214" t="s">
        <v>99</v>
      </c>
      <c r="K22" s="214" t="s">
        <v>31</v>
      </c>
      <c r="L22" s="214" t="s">
        <v>44</v>
      </c>
      <c r="M22" s="214" t="s">
        <v>32</v>
      </c>
      <c r="N22" s="214" t="s">
        <v>33</v>
      </c>
      <c r="O22" s="214" t="s">
        <v>34</v>
      </c>
      <c r="P22" s="216"/>
      <c r="Q22" s="216"/>
      <c r="R22" s="215" t="s">
        <v>110</v>
      </c>
    </row>
    <row r="23" spans="1:22" x14ac:dyDescent="0.2">
      <c r="A23" s="218" t="s">
        <v>1</v>
      </c>
      <c r="B23" s="244">
        <f>'Cash Daily'!I179</f>
        <v>0</v>
      </c>
      <c r="C23" s="253">
        <v>24</v>
      </c>
      <c r="D23" s="253">
        <v>10</v>
      </c>
      <c r="E23" s="253">
        <f>'Cash Daily'!I182</f>
        <v>0</v>
      </c>
      <c r="F23" s="253">
        <v>18</v>
      </c>
      <c r="G23" s="253">
        <v>18</v>
      </c>
      <c r="H23" s="220">
        <f t="shared" ref="H23:H29" si="11">SUM(B23:G23)</f>
        <v>70</v>
      </c>
      <c r="I23" s="217" t="s">
        <v>113</v>
      </c>
      <c r="J23" s="253"/>
      <c r="K23" s="253"/>
      <c r="L23" s="253"/>
      <c r="M23" s="253"/>
      <c r="N23" s="253"/>
      <c r="O23" s="253"/>
      <c r="P23" s="253"/>
      <c r="Q23" s="254"/>
      <c r="R23" s="246">
        <f t="shared" ref="R23:R29" si="12">SUM(J23:Q23)</f>
        <v>0</v>
      </c>
      <c r="U23" s="40"/>
    </row>
    <row r="24" spans="1:22" x14ac:dyDescent="0.2">
      <c r="A24" s="218" t="s">
        <v>2</v>
      </c>
      <c r="B24" s="244">
        <v>12.1</v>
      </c>
      <c r="C24" s="253">
        <v>25.3</v>
      </c>
      <c r="D24" s="253">
        <v>25.3</v>
      </c>
      <c r="E24" s="253">
        <v>33.65</v>
      </c>
      <c r="F24" s="253">
        <v>25.6</v>
      </c>
      <c r="G24" s="253">
        <v>25.3</v>
      </c>
      <c r="H24" s="220">
        <f t="shared" si="11"/>
        <v>147.25</v>
      </c>
      <c r="I24" s="217" t="s">
        <v>114</v>
      </c>
      <c r="J24" s="253"/>
      <c r="K24" s="253"/>
      <c r="L24" s="253"/>
      <c r="M24" s="253"/>
      <c r="N24" s="253"/>
      <c r="O24" s="253"/>
      <c r="P24" s="255"/>
      <c r="Q24" s="254"/>
      <c r="R24" s="246">
        <f t="shared" si="12"/>
        <v>0</v>
      </c>
      <c r="U24" s="40"/>
    </row>
    <row r="25" spans="1:22" x14ac:dyDescent="0.2">
      <c r="A25" s="218" t="s">
        <v>3</v>
      </c>
      <c r="B25" s="244"/>
      <c r="C25" s="253"/>
      <c r="D25" s="253">
        <v>42.55</v>
      </c>
      <c r="E25" s="253"/>
      <c r="F25" s="253">
        <v>9.84</v>
      </c>
      <c r="G25" s="253"/>
      <c r="H25" s="220">
        <f t="shared" si="11"/>
        <v>52.39</v>
      </c>
      <c r="I25" s="217" t="s">
        <v>115</v>
      </c>
      <c r="J25" s="253"/>
      <c r="K25" s="253"/>
      <c r="L25" s="256"/>
      <c r="M25" s="253"/>
      <c r="N25" s="255"/>
      <c r="O25" s="255"/>
      <c r="P25" s="255"/>
      <c r="Q25" s="254"/>
      <c r="R25" s="246">
        <f t="shared" si="12"/>
        <v>0</v>
      </c>
      <c r="U25" s="40"/>
    </row>
    <row r="26" spans="1:22" x14ac:dyDescent="0.2">
      <c r="A26" s="218" t="s">
        <v>13</v>
      </c>
      <c r="B26" s="244"/>
      <c r="C26" s="253">
        <v>14</v>
      </c>
      <c r="D26" s="253">
        <v>14</v>
      </c>
      <c r="E26" s="253">
        <v>16</v>
      </c>
      <c r="F26" s="253"/>
      <c r="G26" s="253"/>
      <c r="H26" s="220">
        <f t="shared" si="11"/>
        <v>44</v>
      </c>
      <c r="I26" s="217" t="s">
        <v>116</v>
      </c>
      <c r="J26" s="253"/>
      <c r="K26" s="253"/>
      <c r="L26" s="253"/>
      <c r="M26" s="253"/>
      <c r="N26" s="253"/>
      <c r="O26" s="253"/>
      <c r="P26" s="253"/>
      <c r="Q26" s="257"/>
      <c r="R26" s="246">
        <f t="shared" si="12"/>
        <v>0</v>
      </c>
      <c r="U26" s="40"/>
      <c r="V26" s="40"/>
    </row>
    <row r="27" spans="1:22" x14ac:dyDescent="0.2">
      <c r="A27" s="218" t="s">
        <v>15</v>
      </c>
      <c r="B27" s="244"/>
      <c r="C27" s="253"/>
      <c r="D27" s="253"/>
      <c r="E27" s="253"/>
      <c r="F27" s="253"/>
      <c r="G27" s="253"/>
      <c r="H27" s="220">
        <f t="shared" si="11"/>
        <v>0</v>
      </c>
      <c r="I27" s="217"/>
      <c r="J27" s="253"/>
      <c r="K27" s="253"/>
      <c r="L27" s="253"/>
      <c r="M27" s="253"/>
      <c r="N27" s="253"/>
      <c r="O27" s="253"/>
      <c r="P27" s="253"/>
      <c r="Q27" s="257"/>
      <c r="R27" s="246">
        <f t="shared" si="12"/>
        <v>0</v>
      </c>
      <c r="U27" s="40"/>
      <c r="V27" s="40"/>
    </row>
    <row r="28" spans="1:22" x14ac:dyDescent="0.2">
      <c r="A28" s="226" t="s">
        <v>112</v>
      </c>
      <c r="B28" s="223"/>
      <c r="C28" s="258"/>
      <c r="D28" s="258"/>
      <c r="E28" s="258"/>
      <c r="F28" s="258">
        <v>8.99</v>
      </c>
      <c r="G28" s="258"/>
      <c r="H28" s="228">
        <f t="shared" si="11"/>
        <v>8.99</v>
      </c>
      <c r="I28" s="224"/>
      <c r="J28" s="258"/>
      <c r="K28" s="258"/>
      <c r="L28" s="258"/>
      <c r="M28" s="258"/>
      <c r="N28" s="258"/>
      <c r="O28" s="258"/>
      <c r="P28" s="258"/>
      <c r="Q28" s="259"/>
      <c r="R28" s="246">
        <f t="shared" si="12"/>
        <v>0</v>
      </c>
      <c r="U28" s="40"/>
    </row>
    <row r="29" spans="1:22" ht="14.25" customHeight="1" x14ac:dyDescent="0.2">
      <c r="A29" s="230" t="s">
        <v>111</v>
      </c>
      <c r="B29" s="232">
        <v>16.25</v>
      </c>
      <c r="C29" s="260"/>
      <c r="D29" s="260"/>
      <c r="E29" s="260"/>
      <c r="F29" s="260"/>
      <c r="G29" s="260"/>
      <c r="H29" s="233">
        <f t="shared" si="11"/>
        <v>16.25</v>
      </c>
      <c r="I29" s="235"/>
      <c r="J29" s="260"/>
      <c r="K29" s="260"/>
      <c r="L29" s="260"/>
      <c r="M29" s="260"/>
      <c r="N29" s="260"/>
      <c r="O29" s="260">
        <v>17120</v>
      </c>
      <c r="P29" s="260"/>
      <c r="Q29" s="261"/>
      <c r="R29" s="251">
        <f t="shared" si="12"/>
        <v>17120</v>
      </c>
      <c r="U29" s="40"/>
    </row>
    <row r="30" spans="1:22" x14ac:dyDescent="0.2">
      <c r="A30" s="237" t="s">
        <v>9</v>
      </c>
      <c r="B30" s="252">
        <f t="shared" ref="B30:H30" si="13">SUM(B23:B29)</f>
        <v>28.35</v>
      </c>
      <c r="C30" s="252">
        <f t="shared" si="13"/>
        <v>63.3</v>
      </c>
      <c r="D30" s="252">
        <f t="shared" si="13"/>
        <v>91.85</v>
      </c>
      <c r="E30" s="252">
        <f t="shared" si="13"/>
        <v>49.65</v>
      </c>
      <c r="F30" s="252">
        <f t="shared" si="13"/>
        <v>62.43</v>
      </c>
      <c r="G30" s="252">
        <f t="shared" si="13"/>
        <v>43.3</v>
      </c>
      <c r="H30" s="220">
        <f t="shared" si="13"/>
        <v>338.88</v>
      </c>
      <c r="I30" s="239"/>
      <c r="J30" s="252">
        <f t="shared" ref="J30:O30" si="14">SUM(J23:J29)</f>
        <v>0</v>
      </c>
      <c r="K30" s="252">
        <f t="shared" si="14"/>
        <v>0</v>
      </c>
      <c r="L30" s="252">
        <f t="shared" si="14"/>
        <v>0</v>
      </c>
      <c r="M30" s="252">
        <f t="shared" si="14"/>
        <v>0</v>
      </c>
      <c r="N30" s="252">
        <f t="shared" si="14"/>
        <v>0</v>
      </c>
      <c r="O30" s="252">
        <f t="shared" si="14"/>
        <v>17120</v>
      </c>
      <c r="P30" s="252">
        <f t="shared" ref="P30:Q30" si="15">SUM(P23:P28)</f>
        <v>0</v>
      </c>
      <c r="Q30" s="252">
        <f t="shared" si="15"/>
        <v>0</v>
      </c>
      <c r="R30" s="240">
        <f>SUM(R23:R29)</f>
        <v>17120</v>
      </c>
      <c r="U30" s="40"/>
      <c r="V30" s="40"/>
    </row>
    <row r="31" spans="1:22" ht="13.5" customHeight="1" x14ac:dyDescent="0.2">
      <c r="U31" s="40"/>
      <c r="V31" s="40"/>
    </row>
    <row r="32" spans="1:22" s="217" customFormat="1" ht="27" customHeight="1" x14ac:dyDescent="0.2">
      <c r="A32" s="213" t="s">
        <v>109</v>
      </c>
      <c r="B32" s="214" t="s">
        <v>100</v>
      </c>
      <c r="C32" s="214" t="s">
        <v>35</v>
      </c>
      <c r="D32" s="214" t="s">
        <v>45</v>
      </c>
      <c r="E32" s="214" t="s">
        <v>36</v>
      </c>
      <c r="F32" s="214" t="s">
        <v>37</v>
      </c>
      <c r="G32" s="214" t="s">
        <v>38</v>
      </c>
      <c r="H32" s="215" t="s">
        <v>110</v>
      </c>
      <c r="I32" s="214" t="s">
        <v>108</v>
      </c>
      <c r="J32" s="214" t="s">
        <v>100</v>
      </c>
      <c r="K32" s="214" t="s">
        <v>35</v>
      </c>
      <c r="L32" s="214" t="s">
        <v>45</v>
      </c>
      <c r="M32" s="214" t="s">
        <v>36</v>
      </c>
      <c r="N32" s="214" t="s">
        <v>37</v>
      </c>
      <c r="O32" s="214" t="s">
        <v>38</v>
      </c>
      <c r="P32" s="216"/>
      <c r="Q32" s="216"/>
      <c r="R32" s="215" t="s">
        <v>110</v>
      </c>
      <c r="U32" s="40"/>
      <c r="V32" s="221"/>
    </row>
    <row r="33" spans="1:21" x14ac:dyDescent="0.2">
      <c r="A33" s="218" t="s">
        <v>1</v>
      </c>
      <c r="B33" s="244">
        <f>'Cash Daily'!I265</f>
        <v>0</v>
      </c>
      <c r="C33" s="244">
        <v>11.5</v>
      </c>
      <c r="D33" s="244">
        <v>29.01</v>
      </c>
      <c r="E33" s="244">
        <v>5.66</v>
      </c>
      <c r="F33" s="244">
        <v>17</v>
      </c>
      <c r="G33" s="244">
        <v>0</v>
      </c>
      <c r="H33" s="220">
        <f t="shared" ref="H33:H39" si="16">SUM(B33:G33)</f>
        <v>63.17</v>
      </c>
      <c r="I33" s="217" t="s">
        <v>113</v>
      </c>
      <c r="J33" s="262"/>
      <c r="K33" s="244"/>
      <c r="L33" s="262"/>
      <c r="M33" s="244"/>
      <c r="N33" s="263"/>
      <c r="O33" s="264"/>
      <c r="P33" s="265"/>
      <c r="Q33" s="265"/>
      <c r="R33" s="246">
        <f>SUM(J33:Q33)</f>
        <v>0</v>
      </c>
    </row>
    <row r="34" spans="1:21" x14ac:dyDescent="0.2">
      <c r="A34" s="218" t="s">
        <v>2</v>
      </c>
      <c r="B34" s="244">
        <v>25.3</v>
      </c>
      <c r="C34" s="244">
        <v>12.65</v>
      </c>
      <c r="D34" s="244">
        <v>25.3</v>
      </c>
      <c r="E34" s="244">
        <v>11.26</v>
      </c>
      <c r="F34" s="244">
        <f>12.65+6.71</f>
        <v>19.36</v>
      </c>
      <c r="G34" s="244">
        <v>0</v>
      </c>
      <c r="H34" s="220">
        <f t="shared" si="16"/>
        <v>93.87</v>
      </c>
      <c r="I34" s="217" t="s">
        <v>116</v>
      </c>
      <c r="J34" s="262"/>
      <c r="K34" s="262"/>
      <c r="L34" s="262"/>
      <c r="M34" s="262"/>
      <c r="N34" s="263"/>
      <c r="O34" s="264"/>
      <c r="P34" s="265"/>
      <c r="Q34" s="265"/>
      <c r="R34" s="246">
        <f t="shared" ref="R34:R39" si="17">SUM(J34:Q34)</f>
        <v>0</v>
      </c>
      <c r="U34" s="217"/>
    </row>
    <row r="35" spans="1:21" x14ac:dyDescent="0.2">
      <c r="A35" s="218" t="s">
        <v>3</v>
      </c>
      <c r="B35" s="244">
        <f>'Cash Daily'!I293</f>
        <v>0</v>
      </c>
      <c r="C35" s="244">
        <v>27.37</v>
      </c>
      <c r="D35" s="244">
        <f>'Cash Daily'!I295</f>
        <v>0</v>
      </c>
      <c r="E35" s="244">
        <f>'Cash Daily'!I296</f>
        <v>0</v>
      </c>
      <c r="F35" s="244">
        <f>'Cash Daily'!I297</f>
        <v>0</v>
      </c>
      <c r="G35" s="244">
        <v>0</v>
      </c>
      <c r="H35" s="220">
        <f t="shared" si="16"/>
        <v>27.37</v>
      </c>
      <c r="I35" s="217" t="s">
        <v>118</v>
      </c>
      <c r="J35" s="244"/>
      <c r="K35" s="244"/>
      <c r="L35" s="244"/>
      <c r="M35" s="244"/>
      <c r="N35" s="254"/>
      <c r="O35" s="264"/>
      <c r="P35" s="265"/>
      <c r="Q35" s="265"/>
      <c r="R35" s="246">
        <f t="shared" si="17"/>
        <v>0</v>
      </c>
    </row>
    <row r="36" spans="1:21" x14ac:dyDescent="0.2">
      <c r="A36" s="218" t="s">
        <v>13</v>
      </c>
      <c r="B36" s="244">
        <v>16</v>
      </c>
      <c r="C36" s="244">
        <v>1.5</v>
      </c>
      <c r="D36" s="244">
        <v>16</v>
      </c>
      <c r="E36" s="244">
        <f>'Cash Daily'!I310</f>
        <v>0</v>
      </c>
      <c r="F36" s="244">
        <v>6.66</v>
      </c>
      <c r="G36" s="244">
        <v>0</v>
      </c>
      <c r="H36" s="220">
        <f t="shared" si="16"/>
        <v>40.159999999999997</v>
      </c>
      <c r="I36" s="217" t="s">
        <v>115</v>
      </c>
      <c r="J36" s="244"/>
      <c r="K36" s="244"/>
      <c r="L36" s="244"/>
      <c r="M36" s="244"/>
      <c r="N36" s="257"/>
      <c r="O36" s="266"/>
      <c r="P36" s="267"/>
      <c r="Q36" s="267"/>
      <c r="R36" s="246">
        <f t="shared" si="17"/>
        <v>0</v>
      </c>
    </row>
    <row r="37" spans="1:21" x14ac:dyDescent="0.2">
      <c r="A37" s="218" t="s">
        <v>15</v>
      </c>
      <c r="B37" s="244">
        <f>'Cash Daily'!I321</f>
        <v>0</v>
      </c>
      <c r="C37" s="244">
        <f>'Cash Daily'!I322</f>
        <v>0</v>
      </c>
      <c r="D37" s="244">
        <f>'Cash Daily'!I323</f>
        <v>0</v>
      </c>
      <c r="E37" s="244">
        <f>'Cash Daily'!I324</f>
        <v>0</v>
      </c>
      <c r="F37" s="244">
        <f>'Cash Daily'!I325</f>
        <v>0</v>
      </c>
      <c r="G37" s="244">
        <v>0</v>
      </c>
      <c r="H37" s="220">
        <f t="shared" si="16"/>
        <v>0</v>
      </c>
      <c r="I37" s="217" t="s">
        <v>114</v>
      </c>
      <c r="J37" s="244"/>
      <c r="K37" s="244"/>
      <c r="L37" s="244"/>
      <c r="M37" s="244"/>
      <c r="N37" s="257"/>
      <c r="O37" s="266"/>
      <c r="P37" s="267"/>
      <c r="Q37" s="267"/>
      <c r="R37" s="246">
        <f t="shared" si="17"/>
        <v>0</v>
      </c>
    </row>
    <row r="38" spans="1:21" x14ac:dyDescent="0.2">
      <c r="A38" s="226" t="s">
        <v>112</v>
      </c>
      <c r="B38" s="223">
        <f>'Cash Daily'!I335</f>
        <v>0</v>
      </c>
      <c r="C38" s="223">
        <f>'Cash Daily'!I336</f>
        <v>0</v>
      </c>
      <c r="D38" s="223">
        <f>'Cash Daily'!I337</f>
        <v>0</v>
      </c>
      <c r="E38" s="223">
        <f>'Cash Daily'!I338</f>
        <v>0</v>
      </c>
      <c r="F38" s="223">
        <f>'Cash Daily'!I339</f>
        <v>0</v>
      </c>
      <c r="G38" s="223">
        <v>0</v>
      </c>
      <c r="H38" s="228">
        <f t="shared" si="16"/>
        <v>0</v>
      </c>
      <c r="I38" s="224" t="s">
        <v>119</v>
      </c>
      <c r="J38" s="223"/>
      <c r="K38" s="223"/>
      <c r="L38" s="223"/>
      <c r="M38" s="223"/>
      <c r="N38" s="258"/>
      <c r="O38" s="249"/>
      <c r="P38" s="268"/>
      <c r="Q38" s="268"/>
      <c r="R38" s="246">
        <f t="shared" si="17"/>
        <v>0</v>
      </c>
    </row>
    <row r="39" spans="1:21" ht="14.25" customHeight="1" x14ac:dyDescent="0.2">
      <c r="A39" s="230" t="s">
        <v>111</v>
      </c>
      <c r="B39" s="232"/>
      <c r="C39" s="232"/>
      <c r="D39" s="232"/>
      <c r="E39" s="232"/>
      <c r="F39" s="232"/>
      <c r="G39" s="232">
        <v>0</v>
      </c>
      <c r="H39" s="233">
        <f t="shared" si="16"/>
        <v>0</v>
      </c>
      <c r="I39" s="235"/>
      <c r="J39" s="232"/>
      <c r="K39" s="232"/>
      <c r="L39" s="232"/>
      <c r="M39" s="232"/>
      <c r="N39" s="260"/>
      <c r="O39" s="504">
        <v>9895</v>
      </c>
      <c r="P39" s="269"/>
      <c r="Q39" s="269"/>
      <c r="R39" s="251">
        <f t="shared" si="17"/>
        <v>9895</v>
      </c>
    </row>
    <row r="40" spans="1:21" ht="18.75" customHeight="1" x14ac:dyDescent="0.2">
      <c r="A40" s="237" t="s">
        <v>9</v>
      </c>
      <c r="B40" s="239">
        <f>SUM(B33:B39)</f>
        <v>41.3</v>
      </c>
      <c r="C40" s="239">
        <f t="shared" ref="C40:G40" si="18">SUM(C33:C39)</f>
        <v>53.019999999999996</v>
      </c>
      <c r="D40" s="239">
        <f t="shared" si="18"/>
        <v>70.31</v>
      </c>
      <c r="E40" s="239">
        <f t="shared" si="18"/>
        <v>16.920000000000002</v>
      </c>
      <c r="F40" s="239">
        <f t="shared" si="18"/>
        <v>43.019999999999996</v>
      </c>
      <c r="G40" s="239">
        <f t="shared" si="18"/>
        <v>0</v>
      </c>
      <c r="H40" s="220">
        <f>SUM(H33:H38)</f>
        <v>224.57000000000002</v>
      </c>
      <c r="I40" s="239"/>
      <c r="J40" s="239">
        <f>SUM(J33:J39)</f>
        <v>0</v>
      </c>
      <c r="K40" s="239">
        <f>SUM(K33:K39)</f>
        <v>0</v>
      </c>
      <c r="L40" s="239">
        <f>SUM(L33:L39)</f>
        <v>0</v>
      </c>
      <c r="M40" s="239">
        <f>SUM(M33:M39)</f>
        <v>0</v>
      </c>
      <c r="N40" s="239">
        <f>SUM(N33:N39)</f>
        <v>0</v>
      </c>
      <c r="O40" s="252">
        <f>SUM(O33:Q39)</f>
        <v>9895</v>
      </c>
      <c r="P40" s="239">
        <f t="shared" ref="P40:Q40" si="19">SUM(P33:P38)</f>
        <v>0</v>
      </c>
      <c r="Q40" s="239">
        <f t="shared" si="19"/>
        <v>0</v>
      </c>
      <c r="R40" s="240">
        <f>SUM(R33:R39)</f>
        <v>9895</v>
      </c>
    </row>
    <row r="41" spans="1:21" ht="13.5" customHeight="1" x14ac:dyDescent="0.2"/>
    <row r="42" spans="1:21" s="217" customFormat="1" ht="24.75" customHeight="1" x14ac:dyDescent="0.2">
      <c r="A42" s="213" t="s">
        <v>109</v>
      </c>
      <c r="B42" s="214" t="s">
        <v>101</v>
      </c>
      <c r="C42" s="214" t="s">
        <v>39</v>
      </c>
      <c r="D42" s="214" t="s">
        <v>46</v>
      </c>
      <c r="E42" s="218"/>
      <c r="F42" s="218"/>
      <c r="G42" s="218"/>
      <c r="H42" s="215" t="s">
        <v>110</v>
      </c>
      <c r="I42" s="214" t="s">
        <v>108</v>
      </c>
      <c r="J42" s="214" t="s">
        <v>101</v>
      </c>
      <c r="K42" s="214" t="s">
        <v>39</v>
      </c>
      <c r="L42" s="214" t="s">
        <v>46</v>
      </c>
      <c r="M42" s="216"/>
      <c r="N42" s="270"/>
      <c r="O42" s="270"/>
      <c r="P42" s="216"/>
      <c r="Q42" s="216"/>
      <c r="R42" s="215" t="s">
        <v>110</v>
      </c>
      <c r="U42" s="221"/>
    </row>
    <row r="43" spans="1:21" x14ac:dyDescent="0.2">
      <c r="A43" s="218" t="s">
        <v>1</v>
      </c>
      <c r="B43" s="267"/>
      <c r="C43" s="267">
        <v>14.33</v>
      </c>
      <c r="D43" s="267">
        <v>24</v>
      </c>
      <c r="E43" s="267"/>
      <c r="F43" s="267"/>
      <c r="G43" s="267"/>
      <c r="H43" s="220">
        <f t="shared" ref="H43:H49" si="20">SUM(B43:G43)</f>
        <v>38.33</v>
      </c>
      <c r="I43" s="265" t="s">
        <v>118</v>
      </c>
      <c r="J43" s="265"/>
      <c r="K43" s="271"/>
      <c r="L43" s="265"/>
      <c r="M43" s="265"/>
      <c r="N43" s="264"/>
      <c r="O43" s="264"/>
      <c r="P43" s="265"/>
      <c r="Q43" s="265"/>
      <c r="R43" s="246">
        <f>SUM(J43:Q43)</f>
        <v>0</v>
      </c>
    </row>
    <row r="44" spans="1:21" x14ac:dyDescent="0.2">
      <c r="A44" s="218" t="s">
        <v>2</v>
      </c>
      <c r="B44" s="267"/>
      <c r="C44" s="267">
        <f>8.5+12.25</f>
        <v>20.75</v>
      </c>
      <c r="D44" s="267">
        <v>35.299999999999997</v>
      </c>
      <c r="E44" s="267"/>
      <c r="F44" s="267"/>
      <c r="G44" s="267"/>
      <c r="H44" s="220">
        <f t="shared" si="20"/>
        <v>56.05</v>
      </c>
      <c r="I44" s="217" t="s">
        <v>116</v>
      </c>
      <c r="J44" s="265"/>
      <c r="K44" s="265"/>
      <c r="L44" s="265"/>
      <c r="M44" s="265"/>
      <c r="N44" s="264"/>
      <c r="O44" s="264"/>
      <c r="P44" s="265"/>
      <c r="Q44" s="265"/>
      <c r="R44" s="246">
        <f t="shared" ref="R44:R49" si="21">SUM(J44:Q44)</f>
        <v>0</v>
      </c>
      <c r="U44" s="217"/>
    </row>
    <row r="45" spans="1:21" x14ac:dyDescent="0.2">
      <c r="A45" s="218" t="s">
        <v>3</v>
      </c>
      <c r="B45" s="267"/>
      <c r="C45" s="267">
        <v>45.91</v>
      </c>
      <c r="D45" s="267">
        <v>39.9</v>
      </c>
      <c r="E45" s="267"/>
      <c r="F45" s="267"/>
      <c r="G45" s="267"/>
      <c r="H45" s="220">
        <f t="shared" si="20"/>
        <v>85.81</v>
      </c>
      <c r="I45" s="217" t="s">
        <v>113</v>
      </c>
      <c r="J45" s="265"/>
      <c r="K45" s="265"/>
      <c r="L45" s="272"/>
      <c r="M45" s="265"/>
      <c r="N45" s="264"/>
      <c r="O45" s="264"/>
      <c r="P45" s="265"/>
      <c r="Q45" s="265"/>
      <c r="R45" s="246">
        <f t="shared" si="21"/>
        <v>0</v>
      </c>
    </row>
    <row r="46" spans="1:21" x14ac:dyDescent="0.2">
      <c r="A46" s="218" t="s">
        <v>13</v>
      </c>
      <c r="B46" s="267"/>
      <c r="C46" s="267">
        <v>6.25</v>
      </c>
      <c r="D46" s="267">
        <v>16</v>
      </c>
      <c r="E46" s="267"/>
      <c r="F46" s="267"/>
      <c r="G46" s="267"/>
      <c r="H46" s="220">
        <f t="shared" si="20"/>
        <v>22.25</v>
      </c>
      <c r="I46" s="217" t="s">
        <v>114</v>
      </c>
      <c r="J46" s="265"/>
      <c r="K46" s="265"/>
      <c r="L46" s="265"/>
      <c r="M46" s="265"/>
      <c r="N46" s="266"/>
      <c r="O46" s="266"/>
      <c r="P46" s="267"/>
      <c r="Q46" s="267"/>
      <c r="R46" s="246">
        <f t="shared" si="21"/>
        <v>0</v>
      </c>
    </row>
    <row r="47" spans="1:21" x14ac:dyDescent="0.2">
      <c r="A47" s="218" t="s">
        <v>15</v>
      </c>
      <c r="B47" s="267"/>
      <c r="C47" s="267"/>
      <c r="D47" s="267"/>
      <c r="E47" s="267"/>
      <c r="F47" s="267"/>
      <c r="G47" s="267"/>
      <c r="H47" s="220">
        <f t="shared" si="20"/>
        <v>0</v>
      </c>
      <c r="I47" s="217" t="s">
        <v>115</v>
      </c>
      <c r="J47" s="265"/>
      <c r="K47" s="265"/>
      <c r="L47" s="265"/>
      <c r="M47" s="265"/>
      <c r="N47" s="266"/>
      <c r="O47" s="266"/>
      <c r="P47" s="267"/>
      <c r="Q47" s="267"/>
      <c r="R47" s="246">
        <f t="shared" si="21"/>
        <v>0</v>
      </c>
    </row>
    <row r="48" spans="1:21" x14ac:dyDescent="0.2">
      <c r="A48" s="226" t="s">
        <v>112</v>
      </c>
      <c r="B48" s="268"/>
      <c r="C48" s="268"/>
      <c r="D48" s="268"/>
      <c r="E48" s="268"/>
      <c r="F48" s="268"/>
      <c r="G48" s="268"/>
      <c r="H48" s="228">
        <f t="shared" si="20"/>
        <v>0</v>
      </c>
      <c r="I48" s="273"/>
      <c r="J48" s="273"/>
      <c r="K48" s="273"/>
      <c r="L48" s="273"/>
      <c r="M48" s="273"/>
      <c r="N48" s="274"/>
      <c r="O48" s="274"/>
      <c r="P48" s="268"/>
      <c r="Q48" s="268"/>
      <c r="R48" s="246">
        <f t="shared" si="21"/>
        <v>0</v>
      </c>
    </row>
    <row r="49" spans="1:18" ht="15" customHeight="1" x14ac:dyDescent="0.2">
      <c r="A49" s="230" t="s">
        <v>111</v>
      </c>
      <c r="B49" s="269"/>
      <c r="C49" s="269"/>
      <c r="D49" s="269"/>
      <c r="E49" s="269"/>
      <c r="F49" s="269"/>
      <c r="G49" s="269"/>
      <c r="H49" s="233">
        <f t="shared" si="20"/>
        <v>0</v>
      </c>
      <c r="I49" s="275"/>
      <c r="J49" s="275"/>
      <c r="K49" s="275"/>
      <c r="L49" s="275">
        <v>5490</v>
      </c>
      <c r="M49" s="275"/>
      <c r="N49" s="276"/>
      <c r="O49" s="276"/>
      <c r="P49" s="269"/>
      <c r="Q49" s="269"/>
      <c r="R49" s="251">
        <f t="shared" si="21"/>
        <v>5490</v>
      </c>
    </row>
    <row r="50" spans="1:18" x14ac:dyDescent="0.2">
      <c r="A50" s="237" t="s">
        <v>9</v>
      </c>
      <c r="B50" s="239">
        <f>SUM(B43:B49)</f>
        <v>0</v>
      </c>
      <c r="C50" s="239">
        <f t="shared" ref="C50:G50" si="22">SUM(C43:C49)</f>
        <v>87.24</v>
      </c>
      <c r="D50" s="239">
        <f t="shared" si="22"/>
        <v>115.19999999999999</v>
      </c>
      <c r="E50" s="239">
        <f t="shared" si="22"/>
        <v>0</v>
      </c>
      <c r="F50" s="239">
        <f t="shared" si="22"/>
        <v>0</v>
      </c>
      <c r="G50" s="239">
        <f t="shared" si="22"/>
        <v>0</v>
      </c>
      <c r="H50" s="220">
        <f>SUM(H43:H48)</f>
        <v>202.44</v>
      </c>
      <c r="I50" s="239"/>
      <c r="J50" s="239">
        <f>SUM(J43:J49)</f>
        <v>0</v>
      </c>
      <c r="K50" s="239">
        <f t="shared" ref="K50:N50" si="23">SUM(K43:K49)</f>
        <v>0</v>
      </c>
      <c r="L50" s="239">
        <f t="shared" si="23"/>
        <v>5490</v>
      </c>
      <c r="M50" s="239">
        <f t="shared" si="23"/>
        <v>0</v>
      </c>
      <c r="N50" s="239">
        <f t="shared" si="23"/>
        <v>0</v>
      </c>
      <c r="O50" s="252">
        <f>SUM(O43:O49)</f>
        <v>0</v>
      </c>
      <c r="P50" s="239">
        <f t="shared" ref="P50:Q50" si="24">SUM(P43:P48)</f>
        <v>0</v>
      </c>
      <c r="Q50" s="239">
        <f t="shared" si="24"/>
        <v>0</v>
      </c>
      <c r="R50" s="240">
        <f>SUM(R43:R49)</f>
        <v>5490</v>
      </c>
    </row>
    <row r="51" spans="1:18" ht="21.75" customHeight="1" x14ac:dyDescent="0.2"/>
    <row r="52" spans="1:18" ht="24.75" customHeight="1" thickBot="1" x14ac:dyDescent="0.25">
      <c r="B52" s="277" t="s">
        <v>1</v>
      </c>
      <c r="C52" s="277" t="s">
        <v>2</v>
      </c>
      <c r="D52" s="277" t="s">
        <v>3</v>
      </c>
      <c r="E52" s="277" t="s">
        <v>13</v>
      </c>
      <c r="F52" s="277" t="s">
        <v>15</v>
      </c>
      <c r="G52" s="278" t="s">
        <v>11</v>
      </c>
      <c r="H52" s="279" t="s">
        <v>111</v>
      </c>
      <c r="I52" s="297" t="s">
        <v>168</v>
      </c>
      <c r="J52" s="278"/>
      <c r="K52" s="278"/>
      <c r="L52" s="278"/>
      <c r="M52" s="278"/>
      <c r="N52" s="280" t="s">
        <v>20</v>
      </c>
      <c r="O52" s="296" t="s">
        <v>40</v>
      </c>
    </row>
    <row r="53" spans="1:18" ht="18.75" customHeight="1" thickBot="1" x14ac:dyDescent="0.25">
      <c r="A53" s="281" t="s">
        <v>40</v>
      </c>
      <c r="B53" s="282">
        <f>H3+H13+H23+H33+H43</f>
        <v>181.59999999999997</v>
      </c>
      <c r="C53" s="282">
        <f>H4+H14+H24+H34+H44</f>
        <v>572.07999999999993</v>
      </c>
      <c r="D53" s="282">
        <f>H5+H15+H25+H35+H45</f>
        <v>504.65999999999997</v>
      </c>
      <c r="E53" s="282">
        <f>H6+H16+H26+H36+H46</f>
        <v>106.41</v>
      </c>
      <c r="F53" s="282">
        <f>H7+H17+H27+H37+H47</f>
        <v>0</v>
      </c>
      <c r="G53" s="282">
        <f>H8+H18+H38+H48</f>
        <v>0</v>
      </c>
      <c r="H53" s="282">
        <f>H9+H19+H29+H39+H49</f>
        <v>209.57</v>
      </c>
      <c r="I53" s="282">
        <f>H10+H20+H30+H40+H50</f>
        <v>1583.3100000000002</v>
      </c>
      <c r="J53" s="282"/>
      <c r="K53" s="282"/>
      <c r="L53" s="282"/>
      <c r="M53" s="283"/>
      <c r="N53" s="284">
        <f>R10+R20+R30+R40+R50</f>
        <v>58965</v>
      </c>
      <c r="O53" s="285">
        <f>I53+N53</f>
        <v>60548.31</v>
      </c>
    </row>
    <row r="54" spans="1:18" ht="13.5" thickTop="1" x14ac:dyDescent="0.2"/>
    <row r="55" spans="1:18" x14ac:dyDescent="0.2">
      <c r="A55" s="221"/>
      <c r="B55" s="286" t="s">
        <v>21</v>
      </c>
      <c r="C55" s="286"/>
      <c r="D55" s="286" t="s">
        <v>22</v>
      </c>
      <c r="E55" s="287">
        <f>O53</f>
        <v>60548.31</v>
      </c>
      <c r="F55" s="286"/>
      <c r="G55" s="286">
        <f>SUM(C55-E55)</f>
        <v>-60548.31</v>
      </c>
    </row>
    <row r="59" spans="1:18" ht="35.25" customHeight="1" x14ac:dyDescent="0.2">
      <c r="A59" s="207"/>
      <c r="B59" s="208"/>
      <c r="C59" s="288"/>
      <c r="D59" s="288"/>
      <c r="E59" s="288"/>
      <c r="F59" s="289" t="s">
        <v>152</v>
      </c>
      <c r="G59" s="288"/>
      <c r="H59" s="288"/>
      <c r="I59" s="288"/>
      <c r="J59" s="208"/>
      <c r="K59" s="208"/>
      <c r="L59" s="208"/>
      <c r="M59" s="208"/>
      <c r="N59" s="211"/>
      <c r="O59" s="211"/>
      <c r="P59" s="208"/>
      <c r="Q59" s="208"/>
      <c r="R59" s="212"/>
    </row>
    <row r="60" spans="1:18" ht="12.75" customHeight="1" x14ac:dyDescent="0.2">
      <c r="A60" s="313" t="s">
        <v>109</v>
      </c>
      <c r="B60" s="214"/>
      <c r="C60" s="214"/>
      <c r="D60" s="214"/>
      <c r="E60" s="214" t="s">
        <v>153</v>
      </c>
      <c r="F60" s="214" t="s">
        <v>154</v>
      </c>
      <c r="G60" s="214" t="s">
        <v>155</v>
      </c>
      <c r="H60" s="215" t="s">
        <v>110</v>
      </c>
      <c r="I60" s="214" t="s">
        <v>108</v>
      </c>
      <c r="J60" s="214"/>
      <c r="K60" s="214"/>
      <c r="L60" s="214"/>
      <c r="M60" s="214" t="s">
        <v>153</v>
      </c>
      <c r="N60" s="214" t="s">
        <v>154</v>
      </c>
      <c r="O60" s="214" t="s">
        <v>155</v>
      </c>
      <c r="P60" s="216"/>
      <c r="Q60" s="216"/>
      <c r="R60" s="215" t="s">
        <v>110</v>
      </c>
    </row>
    <row r="61" spans="1:18" ht="12.75" customHeight="1" x14ac:dyDescent="0.2">
      <c r="A61" s="218" t="s">
        <v>1</v>
      </c>
      <c r="B61" s="219"/>
      <c r="C61" s="219"/>
      <c r="D61" s="219"/>
      <c r="E61" s="219">
        <v>24</v>
      </c>
      <c r="F61" s="219"/>
      <c r="G61" s="219">
        <v>20</v>
      </c>
      <c r="H61" s="220">
        <f t="shared" ref="H61:H67" si="25">SUM(B61:G61)</f>
        <v>44</v>
      </c>
      <c r="I61" s="221" t="s">
        <v>119</v>
      </c>
      <c r="J61" s="217"/>
      <c r="K61" s="217"/>
      <c r="L61" s="217"/>
      <c r="M61" s="217"/>
      <c r="N61" s="222"/>
      <c r="O61" s="222">
        <v>1</v>
      </c>
      <c r="P61" s="217"/>
      <c r="Q61" s="217"/>
      <c r="R61" s="220">
        <f>SUM(J61:Q61)</f>
        <v>1</v>
      </c>
    </row>
    <row r="62" spans="1:18" ht="12.75" customHeight="1" x14ac:dyDescent="0.2">
      <c r="A62" s="218" t="s">
        <v>2</v>
      </c>
      <c r="B62" s="219"/>
      <c r="C62" s="219"/>
      <c r="D62" s="223"/>
      <c r="E62" s="223">
        <v>25.35</v>
      </c>
      <c r="F62" s="223"/>
      <c r="G62" s="223">
        <v>25.3</v>
      </c>
      <c r="H62" s="220">
        <f t="shared" si="25"/>
        <v>50.650000000000006</v>
      </c>
      <c r="I62" s="221" t="s">
        <v>115</v>
      </c>
      <c r="J62" s="224"/>
      <c r="K62" s="224"/>
      <c r="L62" s="224"/>
      <c r="M62" s="224"/>
      <c r="N62" s="225"/>
      <c r="O62" s="225">
        <v>1</v>
      </c>
      <c r="P62" s="224"/>
      <c r="Q62" s="224"/>
      <c r="R62" s="220">
        <f>SUM(J62:Q62)</f>
        <v>1</v>
      </c>
    </row>
    <row r="63" spans="1:18" ht="12.75" customHeight="1" x14ac:dyDescent="0.2">
      <c r="A63" s="218" t="s">
        <v>3</v>
      </c>
      <c r="B63" s="219"/>
      <c r="C63" s="219"/>
      <c r="D63" s="223"/>
      <c r="E63" s="223"/>
      <c r="F63" s="223"/>
      <c r="G63" s="223"/>
      <c r="H63" s="220">
        <f t="shared" si="25"/>
        <v>0</v>
      </c>
      <c r="I63" s="221" t="s">
        <v>118</v>
      </c>
      <c r="J63" s="224"/>
      <c r="K63" s="224"/>
      <c r="L63" s="224"/>
      <c r="M63" s="224">
        <v>1</v>
      </c>
      <c r="N63" s="225"/>
      <c r="O63" s="225">
        <v>1</v>
      </c>
      <c r="P63" s="224"/>
      <c r="Q63" s="224"/>
      <c r="R63" s="220">
        <f>SUM(J63:Q63)</f>
        <v>2</v>
      </c>
    </row>
    <row r="64" spans="1:18" x14ac:dyDescent="0.2">
      <c r="A64" s="218" t="s">
        <v>13</v>
      </c>
      <c r="B64" s="219"/>
      <c r="C64" s="219"/>
      <c r="D64" s="223"/>
      <c r="E64" s="223">
        <v>16</v>
      </c>
      <c r="F64" s="223"/>
      <c r="G64" s="223">
        <v>15</v>
      </c>
      <c r="H64" s="220">
        <f t="shared" si="25"/>
        <v>31</v>
      </c>
      <c r="I64" s="221" t="s">
        <v>113</v>
      </c>
      <c r="J64" s="224"/>
      <c r="K64" s="224"/>
      <c r="L64" s="224"/>
      <c r="M64" s="224">
        <v>1</v>
      </c>
      <c r="N64" s="225"/>
      <c r="O64" s="225"/>
      <c r="P64" s="224"/>
      <c r="Q64" s="224"/>
      <c r="R64" s="220">
        <f t="shared" ref="R64:R67" si="26">SUM(J64:Q64)</f>
        <v>1</v>
      </c>
    </row>
    <row r="65" spans="1:18" x14ac:dyDescent="0.2">
      <c r="A65" s="218" t="s">
        <v>15</v>
      </c>
      <c r="B65" s="219"/>
      <c r="C65" s="219"/>
      <c r="D65" s="223"/>
      <c r="E65" s="223" t="s">
        <v>181</v>
      </c>
      <c r="F65" s="223"/>
      <c r="G65" s="223"/>
      <c r="H65" s="220">
        <f t="shared" si="25"/>
        <v>0</v>
      </c>
      <c r="J65" s="224"/>
      <c r="K65" s="224"/>
      <c r="L65" s="224"/>
      <c r="M65" s="224"/>
      <c r="N65" s="225"/>
      <c r="O65" s="225"/>
      <c r="P65" s="224"/>
      <c r="Q65" s="224"/>
      <c r="R65" s="220">
        <f t="shared" si="26"/>
        <v>0</v>
      </c>
    </row>
    <row r="66" spans="1:18" x14ac:dyDescent="0.2">
      <c r="A66" s="226" t="s">
        <v>112</v>
      </c>
      <c r="B66" s="227"/>
      <c r="C66" s="227"/>
      <c r="D66" s="223"/>
      <c r="E66" s="223">
        <v>52.42</v>
      </c>
      <c r="F66" s="223"/>
      <c r="G66" s="223"/>
      <c r="H66" s="228">
        <f t="shared" si="25"/>
        <v>52.42</v>
      </c>
      <c r="I66" s="229"/>
      <c r="J66" s="224"/>
      <c r="K66" s="224"/>
      <c r="L66" s="224"/>
      <c r="M66" s="224"/>
      <c r="N66" s="225"/>
      <c r="O66" s="225"/>
      <c r="P66" s="224"/>
      <c r="Q66" s="224"/>
      <c r="R66" s="220">
        <f t="shared" si="26"/>
        <v>0</v>
      </c>
    </row>
    <row r="67" spans="1:18" ht="12.75" customHeight="1" x14ac:dyDescent="0.2">
      <c r="A67" s="230" t="s">
        <v>111</v>
      </c>
      <c r="B67" s="231"/>
      <c r="C67" s="231"/>
      <c r="D67" s="232"/>
      <c r="E67" s="232"/>
      <c r="F67" s="232"/>
      <c r="G67" s="232"/>
      <c r="H67" s="233">
        <f t="shared" si="25"/>
        <v>0</v>
      </c>
      <c r="I67" s="234"/>
      <c r="J67" s="235"/>
      <c r="K67" s="235"/>
      <c r="L67" s="235"/>
      <c r="M67" s="235"/>
      <c r="N67" s="236"/>
      <c r="O67" s="236"/>
      <c r="P67" s="235"/>
      <c r="Q67" s="235"/>
      <c r="R67" s="233">
        <f t="shared" si="26"/>
        <v>0</v>
      </c>
    </row>
    <row r="68" spans="1:18" x14ac:dyDescent="0.2">
      <c r="A68" s="237" t="s">
        <v>9</v>
      </c>
      <c r="B68" s="238">
        <f>SUM(B61:B67)</f>
        <v>0</v>
      </c>
      <c r="C68" s="238">
        <f t="shared" ref="C68" si="27">SUM(C61:C67)</f>
        <v>0</v>
      </c>
      <c r="D68" s="238">
        <f t="shared" ref="D68" si="28">SUM(D61:D67)</f>
        <v>0</v>
      </c>
      <c r="E68" s="238">
        <f t="shared" ref="E68" si="29">SUM(E61:E67)</f>
        <v>117.77</v>
      </c>
      <c r="F68" s="238">
        <f t="shared" ref="F68" si="30">SUM(F61:F67)</f>
        <v>0</v>
      </c>
      <c r="G68" s="238">
        <f t="shared" ref="G68" si="31">SUM(G61:G67)</f>
        <v>60.3</v>
      </c>
      <c r="H68" s="220">
        <f>SUM(H61:H67)</f>
        <v>178.07</v>
      </c>
      <c r="I68" s="239"/>
      <c r="J68" s="239">
        <f>SUM(J61:J67)</f>
        <v>0</v>
      </c>
      <c r="K68" s="239">
        <f t="shared" ref="K68" si="32">SUM(K61:K67)</f>
        <v>0</v>
      </c>
      <c r="L68" s="239">
        <f t="shared" ref="L68" si="33">SUM(L61:L67)</f>
        <v>0</v>
      </c>
      <c r="M68" s="239">
        <f t="shared" ref="M68" si="34">SUM(M61:M67)</f>
        <v>2</v>
      </c>
      <c r="N68" s="239">
        <f t="shared" ref="N68" si="35">SUM(N61:N67)</f>
        <v>0</v>
      </c>
      <c r="O68" s="239">
        <f t="shared" ref="O68" si="36">SUM(O61:O67)</f>
        <v>3</v>
      </c>
      <c r="P68" s="239"/>
      <c r="Q68" s="239"/>
      <c r="R68" s="240">
        <f>SUM(R61:R67)</f>
        <v>5</v>
      </c>
    </row>
    <row r="70" spans="1:18" x14ac:dyDescent="0.2">
      <c r="A70" s="313" t="s">
        <v>109</v>
      </c>
      <c r="B70" s="214" t="s">
        <v>156</v>
      </c>
      <c r="C70" s="214" t="s">
        <v>157</v>
      </c>
      <c r="D70" s="214" t="s">
        <v>158</v>
      </c>
      <c r="E70" s="214" t="s">
        <v>159</v>
      </c>
      <c r="F70" s="214" t="s">
        <v>160</v>
      </c>
      <c r="G70" s="214" t="s">
        <v>161</v>
      </c>
      <c r="H70" s="215" t="s">
        <v>110</v>
      </c>
      <c r="I70" s="214" t="s">
        <v>108</v>
      </c>
      <c r="J70" s="214" t="s">
        <v>156</v>
      </c>
      <c r="K70" s="214" t="s">
        <v>157</v>
      </c>
      <c r="L70" s="214" t="s">
        <v>158</v>
      </c>
      <c r="M70" s="214" t="s">
        <v>159</v>
      </c>
      <c r="N70" s="214" t="s">
        <v>160</v>
      </c>
      <c r="O70" s="214" t="s">
        <v>161</v>
      </c>
      <c r="P70" s="216"/>
      <c r="Q70" s="216"/>
      <c r="R70" s="215" t="s">
        <v>110</v>
      </c>
    </row>
    <row r="71" spans="1:18" x14ac:dyDescent="0.2">
      <c r="A71" s="218" t="s">
        <v>1</v>
      </c>
      <c r="B71" s="244"/>
      <c r="C71" s="244"/>
      <c r="D71" s="244"/>
      <c r="E71" s="244"/>
      <c r="F71" s="244"/>
      <c r="G71" s="244"/>
      <c r="H71" s="220">
        <f t="shared" ref="H71:H77" si="37">SUM(B71:G71)</f>
        <v>0</v>
      </c>
      <c r="I71" s="244"/>
      <c r="J71" s="244"/>
      <c r="K71" s="244"/>
      <c r="L71" s="244"/>
      <c r="M71" s="244"/>
      <c r="N71" s="245"/>
      <c r="O71" s="245"/>
      <c r="P71" s="244"/>
      <c r="Q71" s="244"/>
      <c r="R71" s="246">
        <f>SUM(J71:Q71)</f>
        <v>0</v>
      </c>
    </row>
    <row r="72" spans="1:18" x14ac:dyDescent="0.2">
      <c r="A72" s="218" t="s">
        <v>2</v>
      </c>
      <c r="B72" s="244"/>
      <c r="C72" s="244"/>
      <c r="D72" s="244"/>
      <c r="E72" s="244"/>
      <c r="F72" s="244"/>
      <c r="G72" s="244"/>
      <c r="H72" s="220">
        <f t="shared" si="37"/>
        <v>0</v>
      </c>
      <c r="I72" s="244"/>
      <c r="J72" s="244"/>
      <c r="K72" s="244"/>
      <c r="L72" s="244"/>
      <c r="M72" s="244"/>
      <c r="N72" s="245"/>
      <c r="O72" s="245"/>
      <c r="P72" s="247"/>
      <c r="Q72" s="247"/>
      <c r="R72" s="246">
        <f t="shared" ref="R72:R74" si="38">SUM(B72:Q72)</f>
        <v>0</v>
      </c>
    </row>
    <row r="73" spans="1:18" x14ac:dyDescent="0.2">
      <c r="A73" s="218" t="s">
        <v>3</v>
      </c>
      <c r="B73" s="244"/>
      <c r="C73" s="244"/>
      <c r="D73" s="244"/>
      <c r="E73" s="244"/>
      <c r="F73" s="244"/>
      <c r="G73" s="244"/>
      <c r="H73" s="220">
        <f t="shared" si="37"/>
        <v>0</v>
      </c>
      <c r="I73" s="244"/>
      <c r="J73" s="244"/>
      <c r="K73" s="244"/>
      <c r="L73" s="244"/>
      <c r="M73" s="244"/>
      <c r="N73" s="248"/>
      <c r="O73" s="248"/>
      <c r="P73" s="247"/>
      <c r="Q73" s="247"/>
      <c r="R73" s="246">
        <f t="shared" si="38"/>
        <v>0</v>
      </c>
    </row>
    <row r="74" spans="1:18" x14ac:dyDescent="0.2">
      <c r="A74" s="218" t="s">
        <v>13</v>
      </c>
      <c r="B74" s="244"/>
      <c r="C74" s="244"/>
      <c r="D74" s="244"/>
      <c r="E74" s="244"/>
      <c r="F74" s="244"/>
      <c r="G74" s="244"/>
      <c r="H74" s="220">
        <f t="shared" si="37"/>
        <v>0</v>
      </c>
      <c r="I74" s="244"/>
      <c r="J74" s="244"/>
      <c r="K74" s="244"/>
      <c r="L74" s="244"/>
      <c r="M74" s="244"/>
      <c r="N74" s="245"/>
      <c r="O74" s="245"/>
      <c r="P74" s="244"/>
      <c r="Q74" s="244"/>
      <c r="R74" s="246">
        <f t="shared" si="38"/>
        <v>0</v>
      </c>
    </row>
    <row r="75" spans="1:18" x14ac:dyDescent="0.2">
      <c r="A75" s="218" t="s">
        <v>15</v>
      </c>
      <c r="B75" s="244"/>
      <c r="C75" s="244"/>
      <c r="D75" s="244"/>
      <c r="E75" s="244"/>
      <c r="F75" s="244"/>
      <c r="G75" s="244"/>
      <c r="H75" s="220">
        <f t="shared" si="37"/>
        <v>0</v>
      </c>
      <c r="I75" s="244"/>
      <c r="J75" s="244"/>
      <c r="K75" s="244"/>
      <c r="L75" s="244"/>
      <c r="M75" s="244"/>
      <c r="N75" s="245"/>
      <c r="O75" s="245"/>
      <c r="P75" s="244"/>
      <c r="Q75" s="244"/>
      <c r="R75" s="246">
        <f>SUM(B75:Q75)</f>
        <v>0</v>
      </c>
    </row>
    <row r="76" spans="1:18" x14ac:dyDescent="0.2">
      <c r="A76" s="226" t="s">
        <v>112</v>
      </c>
      <c r="B76" s="223"/>
      <c r="C76" s="223"/>
      <c r="D76" s="223"/>
      <c r="E76" s="223"/>
      <c r="F76" s="223"/>
      <c r="G76" s="223"/>
      <c r="H76" s="220">
        <f t="shared" si="37"/>
        <v>0</v>
      </c>
      <c r="I76" s="223"/>
      <c r="J76" s="223"/>
      <c r="K76" s="223"/>
      <c r="L76" s="223"/>
      <c r="M76" s="223"/>
      <c r="N76" s="249"/>
      <c r="O76" s="249"/>
      <c r="P76" s="223"/>
      <c r="Q76" s="223"/>
      <c r="R76" s="246">
        <f t="shared" ref="R76" si="39">SUM(B76:Q76)</f>
        <v>0</v>
      </c>
    </row>
    <row r="77" spans="1:18" ht="22.5" x14ac:dyDescent="0.2">
      <c r="A77" s="230" t="s">
        <v>111</v>
      </c>
      <c r="B77" s="232"/>
      <c r="C77" s="232"/>
      <c r="D77" s="232"/>
      <c r="E77" s="232"/>
      <c r="F77" s="232"/>
      <c r="G77" s="232"/>
      <c r="H77" s="233">
        <f t="shared" si="37"/>
        <v>0</v>
      </c>
      <c r="I77" s="232"/>
      <c r="J77" s="232"/>
      <c r="K77" s="232"/>
      <c r="L77" s="232"/>
      <c r="M77" s="232"/>
      <c r="N77" s="250"/>
      <c r="O77" s="250"/>
      <c r="P77" s="232"/>
      <c r="Q77" s="232"/>
      <c r="R77" s="251"/>
    </row>
    <row r="78" spans="1:18" x14ac:dyDescent="0.2">
      <c r="A78" s="237" t="s">
        <v>9</v>
      </c>
      <c r="B78" s="239">
        <f>SUM(B71:B77)</f>
        <v>0</v>
      </c>
      <c r="C78" s="239">
        <f t="shared" ref="C78" si="40">SUM(C71:C77)</f>
        <v>0</v>
      </c>
      <c r="D78" s="239">
        <f t="shared" ref="D78" si="41">SUM(D71:D77)</f>
        <v>0</v>
      </c>
      <c r="E78" s="239">
        <f t="shared" ref="E78" si="42">SUM(E71:E77)</f>
        <v>0</v>
      </c>
      <c r="F78" s="239">
        <f t="shared" ref="F78" si="43">SUM(F71:F77)</f>
        <v>0</v>
      </c>
      <c r="G78" s="239">
        <f t="shared" ref="G78" si="44">SUM(G71:G77)</f>
        <v>0</v>
      </c>
      <c r="H78" s="220">
        <f>SUM(H71:H76)</f>
        <v>0</v>
      </c>
      <c r="I78" s="239"/>
      <c r="J78" s="239">
        <f>SUM(J71:J77)</f>
        <v>0</v>
      </c>
      <c r="K78" s="239">
        <f t="shared" ref="K78" si="45">SUM(K71:K77)</f>
        <v>0</v>
      </c>
      <c r="L78" s="239">
        <f t="shared" ref="L78" si="46">SUM(L71:L77)</f>
        <v>0</v>
      </c>
      <c r="M78" s="239">
        <f t="shared" ref="M78" si="47">SUM(M71:M77)</f>
        <v>0</v>
      </c>
      <c r="N78" s="239">
        <f t="shared" ref="N78" si="48">SUM(N71:N77)</f>
        <v>0</v>
      </c>
      <c r="O78" s="239">
        <f t="shared" ref="O78" si="49">SUM(O71:O77)</f>
        <v>0</v>
      </c>
      <c r="P78" s="239">
        <f t="shared" ref="P78:Q78" si="50">SUM(P71:P76)</f>
        <v>0</v>
      </c>
      <c r="Q78" s="239">
        <f t="shared" si="50"/>
        <v>0</v>
      </c>
      <c r="R78" s="237">
        <f>SUM(R71:R77)</f>
        <v>0</v>
      </c>
    </row>
    <row r="80" spans="1:18" x14ac:dyDescent="0.2">
      <c r="A80" s="313" t="s">
        <v>109</v>
      </c>
      <c r="B80" s="214" t="s">
        <v>162</v>
      </c>
      <c r="C80" s="214" t="s">
        <v>163</v>
      </c>
      <c r="D80" s="214" t="s">
        <v>164</v>
      </c>
      <c r="E80" s="214" t="s">
        <v>165</v>
      </c>
      <c r="F80" s="214" t="s">
        <v>166</v>
      </c>
      <c r="G80" s="214" t="s">
        <v>167</v>
      </c>
      <c r="H80" s="215" t="s">
        <v>110</v>
      </c>
      <c r="I80" s="214" t="s">
        <v>108</v>
      </c>
      <c r="J80" s="214" t="s">
        <v>162</v>
      </c>
      <c r="K80" s="214" t="s">
        <v>163</v>
      </c>
      <c r="L80" s="214" t="s">
        <v>164</v>
      </c>
      <c r="M80" s="214" t="s">
        <v>165</v>
      </c>
      <c r="N80" s="214" t="s">
        <v>166</v>
      </c>
      <c r="O80" s="214" t="s">
        <v>167</v>
      </c>
      <c r="P80" s="216"/>
      <c r="Q80" s="216"/>
      <c r="R80" s="215" t="s">
        <v>110</v>
      </c>
    </row>
    <row r="81" spans="1:18" x14ac:dyDescent="0.2">
      <c r="A81" s="218" t="s">
        <v>1</v>
      </c>
      <c r="B81" s="244"/>
      <c r="C81" s="253"/>
      <c r="D81" s="253"/>
      <c r="E81" s="253"/>
      <c r="F81" s="253"/>
      <c r="G81" s="253"/>
      <c r="H81" s="220">
        <f t="shared" ref="H81:H87" si="51">SUM(B81:G81)</f>
        <v>0</v>
      </c>
      <c r="I81" s="298"/>
      <c r="J81" s="292"/>
      <c r="K81" s="292"/>
      <c r="L81" s="292"/>
      <c r="M81" s="292"/>
      <c r="N81" s="292"/>
      <c r="O81" s="292"/>
      <c r="P81" s="253"/>
      <c r="Q81" s="254"/>
      <c r="R81" s="246">
        <f>SUM(J81:Q81)</f>
        <v>0</v>
      </c>
    </row>
    <row r="82" spans="1:18" x14ac:dyDescent="0.2">
      <c r="A82" s="218" t="s">
        <v>2</v>
      </c>
      <c r="B82" s="244"/>
      <c r="C82" s="253"/>
      <c r="D82" s="253"/>
      <c r="E82" s="253">
        <v>22.15</v>
      </c>
      <c r="F82" s="253"/>
      <c r="G82" s="253"/>
      <c r="H82" s="220">
        <f t="shared" si="51"/>
        <v>22.15</v>
      </c>
      <c r="I82" s="298"/>
      <c r="J82" s="292"/>
      <c r="K82" s="292"/>
      <c r="L82" s="292"/>
      <c r="M82" s="292"/>
      <c r="N82" s="292"/>
      <c r="O82" s="292"/>
      <c r="P82" s="255"/>
      <c r="Q82" s="254"/>
      <c r="R82" s="246">
        <f t="shared" ref="R82:R87" si="52">SUM(J82:Q82)</f>
        <v>0</v>
      </c>
    </row>
    <row r="83" spans="1:18" x14ac:dyDescent="0.2">
      <c r="A83" s="218" t="s">
        <v>3</v>
      </c>
      <c r="B83" s="244"/>
      <c r="C83" s="253"/>
      <c r="D83" s="253"/>
      <c r="E83" s="253"/>
      <c r="F83" s="253"/>
      <c r="G83" s="253">
        <v>56.92</v>
      </c>
      <c r="H83" s="220">
        <f t="shared" si="51"/>
        <v>56.92</v>
      </c>
      <c r="I83" s="298"/>
      <c r="J83" s="292"/>
      <c r="K83" s="292"/>
      <c r="L83" s="292"/>
      <c r="M83" s="292"/>
      <c r="N83" s="293"/>
      <c r="O83" s="293"/>
      <c r="P83" s="255"/>
      <c r="Q83" s="254"/>
      <c r="R83" s="246">
        <f t="shared" si="52"/>
        <v>0</v>
      </c>
    </row>
    <row r="84" spans="1:18" x14ac:dyDescent="0.2">
      <c r="A84" s="218" t="s">
        <v>13</v>
      </c>
      <c r="B84" s="244"/>
      <c r="C84" s="253"/>
      <c r="D84" s="253"/>
      <c r="E84" s="253"/>
      <c r="F84" s="253"/>
      <c r="G84" s="253"/>
      <c r="H84" s="220">
        <f t="shared" si="51"/>
        <v>0</v>
      </c>
      <c r="I84" s="298"/>
      <c r="J84" s="292"/>
      <c r="K84" s="292"/>
      <c r="L84" s="292"/>
      <c r="M84" s="292"/>
      <c r="N84" s="292"/>
      <c r="O84" s="292"/>
      <c r="P84" s="253"/>
      <c r="Q84" s="257"/>
      <c r="R84" s="246">
        <f t="shared" si="52"/>
        <v>0</v>
      </c>
    </row>
    <row r="85" spans="1:18" x14ac:dyDescent="0.2">
      <c r="A85" s="218" t="s">
        <v>15</v>
      </c>
      <c r="B85" s="244"/>
      <c r="C85" s="253"/>
      <c r="D85" s="253"/>
      <c r="E85" s="253"/>
      <c r="F85" s="253"/>
      <c r="G85" s="253"/>
      <c r="H85" s="220">
        <f t="shared" si="51"/>
        <v>0</v>
      </c>
      <c r="I85" s="298"/>
      <c r="J85" s="292"/>
      <c r="K85" s="292"/>
      <c r="L85" s="292"/>
      <c r="M85" s="292"/>
      <c r="N85" s="292"/>
      <c r="O85" s="292"/>
      <c r="P85" s="253"/>
      <c r="Q85" s="257"/>
      <c r="R85" s="246">
        <f t="shared" si="52"/>
        <v>0</v>
      </c>
    </row>
    <row r="86" spans="1:18" x14ac:dyDescent="0.2">
      <c r="A86" s="226" t="s">
        <v>112</v>
      </c>
      <c r="B86" s="223"/>
      <c r="C86" s="258"/>
      <c r="D86" s="258"/>
      <c r="E86" s="258"/>
      <c r="F86" s="258"/>
      <c r="G86" s="258"/>
      <c r="H86" s="228">
        <f t="shared" si="51"/>
        <v>0</v>
      </c>
      <c r="I86" s="299"/>
      <c r="J86" s="294"/>
      <c r="K86" s="294"/>
      <c r="L86" s="294"/>
      <c r="M86" s="294"/>
      <c r="N86" s="294"/>
      <c r="O86" s="294"/>
      <c r="P86" s="258"/>
      <c r="Q86" s="259"/>
      <c r="R86" s="246">
        <f t="shared" si="52"/>
        <v>0</v>
      </c>
    </row>
    <row r="87" spans="1:18" ht="22.5" x14ac:dyDescent="0.2">
      <c r="A87" s="230" t="s">
        <v>111</v>
      </c>
      <c r="B87" s="232"/>
      <c r="C87" s="260"/>
      <c r="D87" s="260"/>
      <c r="E87" s="260"/>
      <c r="F87" s="260"/>
      <c r="G87" s="260"/>
      <c r="H87" s="233">
        <f t="shared" si="51"/>
        <v>0</v>
      </c>
      <c r="I87" s="300"/>
      <c r="J87" s="295"/>
      <c r="K87" s="295"/>
      <c r="L87" s="295"/>
      <c r="M87" s="295"/>
      <c r="N87" s="295"/>
      <c r="O87" s="295"/>
      <c r="P87" s="260"/>
      <c r="Q87" s="261"/>
      <c r="R87" s="251">
        <f t="shared" si="52"/>
        <v>0</v>
      </c>
    </row>
    <row r="88" spans="1:18" x14ac:dyDescent="0.2">
      <c r="A88" s="237" t="s">
        <v>9</v>
      </c>
      <c r="B88" s="252">
        <f t="shared" ref="B88:H88" si="53">SUM(B81:B87)</f>
        <v>0</v>
      </c>
      <c r="C88" s="252">
        <f t="shared" si="53"/>
        <v>0</v>
      </c>
      <c r="D88" s="252">
        <f t="shared" si="53"/>
        <v>0</v>
      </c>
      <c r="E88" s="252">
        <f t="shared" si="53"/>
        <v>22.15</v>
      </c>
      <c r="F88" s="252">
        <f t="shared" si="53"/>
        <v>0</v>
      </c>
      <c r="G88" s="252">
        <f t="shared" si="53"/>
        <v>56.92</v>
      </c>
      <c r="H88" s="220">
        <f t="shared" si="53"/>
        <v>79.069999999999993</v>
      </c>
      <c r="I88" s="239"/>
      <c r="J88" s="252">
        <f t="shared" ref="J88:O88" si="54">SUM(J81:J87)</f>
        <v>0</v>
      </c>
      <c r="K88" s="252">
        <f t="shared" si="54"/>
        <v>0</v>
      </c>
      <c r="L88" s="252">
        <f t="shared" si="54"/>
        <v>0</v>
      </c>
      <c r="M88" s="252">
        <f t="shared" si="54"/>
        <v>0</v>
      </c>
      <c r="N88" s="252">
        <f t="shared" si="54"/>
        <v>0</v>
      </c>
      <c r="O88" s="252">
        <f t="shared" si="54"/>
        <v>0</v>
      </c>
      <c r="P88" s="252">
        <f t="shared" ref="P88:Q88" si="55">SUM(P81:P86)</f>
        <v>0</v>
      </c>
      <c r="Q88" s="252">
        <f t="shared" si="55"/>
        <v>0</v>
      </c>
      <c r="R88" s="240">
        <f>SUM(R81:R87)</f>
        <v>0</v>
      </c>
    </row>
    <row r="90" spans="1:18" x14ac:dyDescent="0.2">
      <c r="A90" s="313" t="s">
        <v>109</v>
      </c>
      <c r="B90" s="214" t="s">
        <v>169</v>
      </c>
      <c r="C90" s="214" t="s">
        <v>171</v>
      </c>
      <c r="D90" s="214" t="s">
        <v>172</v>
      </c>
      <c r="E90" s="214" t="s">
        <v>173</v>
      </c>
      <c r="F90" s="214" t="s">
        <v>174</v>
      </c>
      <c r="G90" s="214" t="s">
        <v>175</v>
      </c>
      <c r="H90" s="215" t="s">
        <v>110</v>
      </c>
      <c r="I90" s="214" t="s">
        <v>108</v>
      </c>
      <c r="J90" s="214" t="s">
        <v>169</v>
      </c>
      <c r="K90" s="214" t="s">
        <v>171</v>
      </c>
      <c r="L90" s="214" t="s">
        <v>172</v>
      </c>
      <c r="M90" s="214" t="s">
        <v>173</v>
      </c>
      <c r="N90" s="214" t="s">
        <v>174</v>
      </c>
      <c r="O90" s="214" t="s">
        <v>175</v>
      </c>
      <c r="P90" s="216"/>
      <c r="Q90" s="216"/>
      <c r="R90" s="215" t="s">
        <v>110</v>
      </c>
    </row>
    <row r="91" spans="1:18" x14ac:dyDescent="0.2">
      <c r="A91" s="218" t="s">
        <v>1</v>
      </c>
      <c r="B91" s="244"/>
      <c r="C91" s="244"/>
      <c r="D91" s="244"/>
      <c r="E91" s="244"/>
      <c r="F91" s="244"/>
      <c r="G91" s="244"/>
      <c r="H91" s="220">
        <f t="shared" ref="H91:H97" si="56">SUM(B91:G91)</f>
        <v>0</v>
      </c>
      <c r="I91" s="298"/>
      <c r="J91" s="290"/>
      <c r="K91" s="290"/>
      <c r="L91" s="290"/>
      <c r="M91" s="290"/>
      <c r="N91" s="291"/>
      <c r="O91" s="301"/>
      <c r="P91" s="265"/>
      <c r="Q91" s="265"/>
      <c r="R91" s="246">
        <f>SUM(J91:Q91)</f>
        <v>0</v>
      </c>
    </row>
    <row r="92" spans="1:18" x14ac:dyDescent="0.2">
      <c r="A92" s="218" t="s">
        <v>2</v>
      </c>
      <c r="B92" s="244"/>
      <c r="C92" s="244"/>
      <c r="D92" s="244"/>
      <c r="E92" s="244"/>
      <c r="F92" s="244"/>
      <c r="G92" s="244"/>
      <c r="H92" s="220">
        <f t="shared" si="56"/>
        <v>0</v>
      </c>
      <c r="I92" s="298"/>
      <c r="J92" s="290"/>
      <c r="K92" s="290"/>
      <c r="L92" s="290"/>
      <c r="M92" s="290"/>
      <c r="N92" s="291"/>
      <c r="O92" s="301"/>
      <c r="P92" s="265"/>
      <c r="Q92" s="265"/>
      <c r="R92" s="246">
        <f t="shared" ref="R92:R97" si="57">SUM(J92:Q92)</f>
        <v>0</v>
      </c>
    </row>
    <row r="93" spans="1:18" x14ac:dyDescent="0.2">
      <c r="A93" s="218" t="s">
        <v>3</v>
      </c>
      <c r="B93" s="244">
        <v>51.57</v>
      </c>
      <c r="C93" s="244">
        <v>32</v>
      </c>
      <c r="D93" s="244">
        <v>83.94</v>
      </c>
      <c r="E93" s="244"/>
      <c r="F93" s="244"/>
      <c r="G93" s="244"/>
      <c r="H93" s="220">
        <f t="shared" si="56"/>
        <v>167.51</v>
      </c>
      <c r="I93" s="298"/>
      <c r="J93" s="290"/>
      <c r="K93" s="290"/>
      <c r="L93" s="290"/>
      <c r="M93" s="290"/>
      <c r="N93" s="291"/>
      <c r="O93" s="301"/>
      <c r="P93" s="265"/>
      <c r="Q93" s="265"/>
      <c r="R93" s="246">
        <f t="shared" si="57"/>
        <v>0</v>
      </c>
    </row>
    <row r="94" spans="1:18" x14ac:dyDescent="0.2">
      <c r="A94" s="218" t="s">
        <v>13</v>
      </c>
      <c r="B94" s="244"/>
      <c r="C94" s="244"/>
      <c r="D94" s="244"/>
      <c r="E94" s="244"/>
      <c r="F94" s="244"/>
      <c r="G94" s="244"/>
      <c r="H94" s="220">
        <f t="shared" si="56"/>
        <v>0</v>
      </c>
      <c r="I94" s="298"/>
      <c r="J94" s="290"/>
      <c r="K94" s="290"/>
      <c r="L94" s="290"/>
      <c r="M94" s="290"/>
      <c r="N94" s="302"/>
      <c r="O94" s="303"/>
      <c r="P94" s="267"/>
      <c r="Q94" s="267"/>
      <c r="R94" s="246">
        <f t="shared" si="57"/>
        <v>0</v>
      </c>
    </row>
    <row r="95" spans="1:18" x14ac:dyDescent="0.2">
      <c r="A95" s="218" t="s">
        <v>15</v>
      </c>
      <c r="B95" s="244"/>
      <c r="C95" s="244"/>
      <c r="D95" s="244"/>
      <c r="E95" s="244"/>
      <c r="F95" s="244"/>
      <c r="G95" s="244"/>
      <c r="H95" s="220">
        <f t="shared" si="56"/>
        <v>0</v>
      </c>
      <c r="I95" s="298"/>
      <c r="J95" s="290"/>
      <c r="K95" s="290"/>
      <c r="L95" s="290"/>
      <c r="M95" s="290"/>
      <c r="N95" s="302"/>
      <c r="O95" s="303"/>
      <c r="P95" s="267"/>
      <c r="Q95" s="267"/>
      <c r="R95" s="246">
        <f t="shared" si="57"/>
        <v>0</v>
      </c>
    </row>
    <row r="96" spans="1:18" x14ac:dyDescent="0.2">
      <c r="A96" s="226" t="s">
        <v>112</v>
      </c>
      <c r="B96" s="223"/>
      <c r="C96" s="223"/>
      <c r="D96" s="223"/>
      <c r="E96" s="223"/>
      <c r="F96" s="223"/>
      <c r="G96" s="223"/>
      <c r="H96" s="228">
        <f t="shared" si="56"/>
        <v>0</v>
      </c>
      <c r="I96" s="299"/>
      <c r="J96" s="304"/>
      <c r="K96" s="304"/>
      <c r="L96" s="304"/>
      <c r="M96" s="304"/>
      <c r="N96" s="294"/>
      <c r="O96" s="305"/>
      <c r="P96" s="268"/>
      <c r="Q96" s="268"/>
      <c r="R96" s="246">
        <f t="shared" si="57"/>
        <v>0</v>
      </c>
    </row>
    <row r="97" spans="1:18" ht="15.75" customHeight="1" x14ac:dyDescent="0.2">
      <c r="A97" s="230" t="s">
        <v>111</v>
      </c>
      <c r="B97" s="232"/>
      <c r="C97" s="232"/>
      <c r="D97" s="232"/>
      <c r="E97" s="232"/>
      <c r="F97" s="232"/>
      <c r="G97" s="232"/>
      <c r="H97" s="233">
        <f t="shared" si="56"/>
        <v>0</v>
      </c>
      <c r="I97" s="300"/>
      <c r="J97" s="306"/>
      <c r="K97" s="306"/>
      <c r="L97" s="306"/>
      <c r="M97" s="306"/>
      <c r="N97" s="295"/>
      <c r="O97" s="307"/>
      <c r="P97" s="269"/>
      <c r="Q97" s="269"/>
      <c r="R97" s="251">
        <f t="shared" si="57"/>
        <v>0</v>
      </c>
    </row>
    <row r="98" spans="1:18" x14ac:dyDescent="0.2">
      <c r="A98" s="237" t="s">
        <v>9</v>
      </c>
      <c r="B98" s="239">
        <f>SUM(B91:B97)</f>
        <v>51.57</v>
      </c>
      <c r="C98" s="239">
        <f t="shared" ref="C98" si="58">SUM(C91:C97)</f>
        <v>32</v>
      </c>
      <c r="D98" s="239">
        <f t="shared" ref="D98" si="59">SUM(D91:D97)</f>
        <v>83.94</v>
      </c>
      <c r="E98" s="239">
        <f t="shared" ref="E98" si="60">SUM(E91:E97)</f>
        <v>0</v>
      </c>
      <c r="F98" s="239">
        <f t="shared" ref="F98" si="61">SUM(F91:F97)</f>
        <v>0</v>
      </c>
      <c r="G98" s="239">
        <f t="shared" ref="G98" si="62">SUM(G91:G97)</f>
        <v>0</v>
      </c>
      <c r="H98" s="220">
        <f>SUM(H91:H96)</f>
        <v>167.51</v>
      </c>
      <c r="I98" s="239"/>
      <c r="J98" s="239">
        <f>SUM(J91:J97)</f>
        <v>0</v>
      </c>
      <c r="K98" s="239">
        <f t="shared" ref="K98" si="63">SUM(K91:K97)</f>
        <v>0</v>
      </c>
      <c r="L98" s="239">
        <f t="shared" ref="L98" si="64">SUM(L91:L97)</f>
        <v>0</v>
      </c>
      <c r="M98" s="239">
        <f t="shared" ref="M98" si="65">SUM(M91:M97)</f>
        <v>0</v>
      </c>
      <c r="N98" s="239">
        <f t="shared" ref="N98" si="66">SUM(N91:N97)</f>
        <v>0</v>
      </c>
      <c r="O98" s="239">
        <f t="shared" ref="O98" si="67">SUM(O91:O97)</f>
        <v>0</v>
      </c>
      <c r="P98" s="239">
        <f t="shared" ref="P98:Q98" si="68">SUM(P91:P96)</f>
        <v>0</v>
      </c>
      <c r="Q98" s="239">
        <f t="shared" si="68"/>
        <v>0</v>
      </c>
      <c r="R98" s="240">
        <f>SUM(R91:R97)</f>
        <v>0</v>
      </c>
    </row>
    <row r="100" spans="1:18" x14ac:dyDescent="0.2">
      <c r="A100" s="313" t="s">
        <v>109</v>
      </c>
      <c r="B100" s="214" t="s">
        <v>170</v>
      </c>
      <c r="C100" s="214" t="s">
        <v>176</v>
      </c>
      <c r="D100" s="214" t="s">
        <v>177</v>
      </c>
      <c r="E100" s="214" t="s">
        <v>178</v>
      </c>
      <c r="F100" s="214" t="s">
        <v>179</v>
      </c>
      <c r="G100" s="214"/>
      <c r="H100" s="215" t="s">
        <v>110</v>
      </c>
      <c r="I100" s="214" t="s">
        <v>108</v>
      </c>
      <c r="J100" s="214" t="s">
        <v>170</v>
      </c>
      <c r="K100" s="214" t="s">
        <v>176</v>
      </c>
      <c r="L100" s="214" t="s">
        <v>177</v>
      </c>
      <c r="M100" s="214" t="s">
        <v>178</v>
      </c>
      <c r="N100" s="214" t="s">
        <v>179</v>
      </c>
      <c r="O100" s="270"/>
      <c r="P100" s="216"/>
      <c r="Q100" s="216"/>
      <c r="R100" s="215" t="s">
        <v>110</v>
      </c>
    </row>
    <row r="101" spans="1:18" x14ac:dyDescent="0.2">
      <c r="A101" s="218" t="s">
        <v>1</v>
      </c>
      <c r="B101" s="267">
        <v>53.38</v>
      </c>
      <c r="C101" s="267">
        <v>3.5</v>
      </c>
      <c r="D101" s="267">
        <v>26</v>
      </c>
      <c r="E101" s="267">
        <v>26</v>
      </c>
      <c r="F101" s="267"/>
      <c r="G101" s="267"/>
      <c r="H101" s="220">
        <f t="shared" ref="H101:H107" si="69">SUM(B101:G101)</f>
        <v>108.88</v>
      </c>
      <c r="I101" s="272" t="s">
        <v>113</v>
      </c>
      <c r="J101" s="272"/>
      <c r="K101" s="272">
        <v>1</v>
      </c>
      <c r="L101" s="272">
        <v>1</v>
      </c>
      <c r="M101" s="272">
        <v>1</v>
      </c>
      <c r="N101" s="301"/>
      <c r="O101" s="301"/>
      <c r="P101" s="265"/>
      <c r="Q101" s="265"/>
      <c r="R101" s="246">
        <f>SUM(J101:Q101)</f>
        <v>3</v>
      </c>
    </row>
    <row r="102" spans="1:18" x14ac:dyDescent="0.2">
      <c r="A102" s="218" t="s">
        <v>2</v>
      </c>
      <c r="B102" s="267"/>
      <c r="C102" s="267">
        <v>6.33</v>
      </c>
      <c r="D102" s="267">
        <v>12.65</v>
      </c>
      <c r="E102" s="267">
        <v>25.3</v>
      </c>
      <c r="F102" s="267"/>
      <c r="G102" s="267"/>
      <c r="H102" s="220">
        <f t="shared" si="69"/>
        <v>44.28</v>
      </c>
      <c r="I102" s="298" t="s">
        <v>115</v>
      </c>
      <c r="J102" s="272"/>
      <c r="K102" s="272"/>
      <c r="L102" s="272">
        <v>1</v>
      </c>
      <c r="M102" s="272">
        <v>1</v>
      </c>
      <c r="N102" s="301"/>
      <c r="O102" s="301"/>
      <c r="P102" s="265"/>
      <c r="Q102" s="265"/>
      <c r="R102" s="246">
        <f t="shared" ref="R102:R107" si="70">SUM(J102:Q102)</f>
        <v>2</v>
      </c>
    </row>
    <row r="103" spans="1:18" x14ac:dyDescent="0.2">
      <c r="A103" s="218" t="s">
        <v>3</v>
      </c>
      <c r="B103" s="267"/>
      <c r="C103" s="267"/>
      <c r="D103" s="267"/>
      <c r="E103" s="267"/>
      <c r="F103" s="267"/>
      <c r="G103" s="267"/>
      <c r="H103" s="220">
        <f t="shared" si="69"/>
        <v>0</v>
      </c>
      <c r="I103" s="298" t="s">
        <v>114</v>
      </c>
      <c r="J103" s="272"/>
      <c r="K103" s="272"/>
      <c r="L103" s="272"/>
      <c r="M103" s="272">
        <v>1</v>
      </c>
      <c r="N103" s="301"/>
      <c r="O103" s="301"/>
      <c r="P103" s="265"/>
      <c r="Q103" s="265"/>
      <c r="R103" s="246">
        <f t="shared" si="70"/>
        <v>1</v>
      </c>
    </row>
    <row r="104" spans="1:18" x14ac:dyDescent="0.2">
      <c r="A104" s="218" t="s">
        <v>13</v>
      </c>
      <c r="B104" s="267">
        <v>29.68</v>
      </c>
      <c r="C104" s="267">
        <v>5</v>
      </c>
      <c r="D104" s="267">
        <v>10</v>
      </c>
      <c r="E104" s="267">
        <v>20</v>
      </c>
      <c r="F104" s="267"/>
      <c r="G104" s="267"/>
      <c r="H104" s="220">
        <f t="shared" si="69"/>
        <v>64.680000000000007</v>
      </c>
      <c r="I104" s="298" t="s">
        <v>246</v>
      </c>
      <c r="J104" s="272"/>
      <c r="K104" s="272"/>
      <c r="L104" s="272"/>
      <c r="M104" s="272">
        <v>1</v>
      </c>
      <c r="N104" s="303"/>
      <c r="O104" s="303"/>
      <c r="P104" s="267"/>
      <c r="Q104" s="267"/>
      <c r="R104" s="246">
        <f t="shared" si="70"/>
        <v>1</v>
      </c>
    </row>
    <row r="105" spans="1:18" x14ac:dyDescent="0.2">
      <c r="A105" s="218" t="s">
        <v>15</v>
      </c>
      <c r="B105" s="267"/>
      <c r="C105" s="267"/>
      <c r="D105" s="267"/>
      <c r="E105" s="267"/>
      <c r="F105" s="267"/>
      <c r="G105" s="267"/>
      <c r="H105" s="220">
        <f t="shared" si="69"/>
        <v>0</v>
      </c>
      <c r="I105" s="298"/>
      <c r="J105" s="272"/>
      <c r="K105" s="272"/>
      <c r="L105" s="272"/>
      <c r="M105" s="272"/>
      <c r="N105" s="303"/>
      <c r="O105" s="303"/>
      <c r="P105" s="267"/>
      <c r="Q105" s="267"/>
      <c r="R105" s="246">
        <f t="shared" si="70"/>
        <v>0</v>
      </c>
    </row>
    <row r="106" spans="1:18" x14ac:dyDescent="0.2">
      <c r="A106" s="226" t="s">
        <v>112</v>
      </c>
      <c r="B106" s="268"/>
      <c r="C106" s="268"/>
      <c r="D106" s="268"/>
      <c r="E106" s="268"/>
      <c r="F106" s="268"/>
      <c r="G106" s="268"/>
      <c r="H106" s="228">
        <f t="shared" si="69"/>
        <v>0</v>
      </c>
      <c r="I106" s="308"/>
      <c r="J106" s="308"/>
      <c r="K106" s="308"/>
      <c r="L106" s="308"/>
      <c r="M106" s="308"/>
      <c r="N106" s="309"/>
      <c r="O106" s="309"/>
      <c r="P106" s="268"/>
      <c r="Q106" s="268"/>
      <c r="R106" s="246">
        <f t="shared" si="70"/>
        <v>0</v>
      </c>
    </row>
    <row r="107" spans="1:18" ht="22.5" x14ac:dyDescent="0.2">
      <c r="A107" s="230" t="s">
        <v>111</v>
      </c>
      <c r="B107" s="269"/>
      <c r="C107" s="269"/>
      <c r="D107" s="269"/>
      <c r="E107" s="269"/>
      <c r="F107" s="269"/>
      <c r="G107" s="269"/>
      <c r="H107" s="233">
        <f t="shared" si="69"/>
        <v>0</v>
      </c>
      <c r="I107" s="310"/>
      <c r="J107" s="310"/>
      <c r="K107" s="310"/>
      <c r="L107" s="310"/>
      <c r="M107" s="310"/>
      <c r="N107" s="311"/>
      <c r="O107" s="311"/>
      <c r="P107" s="269"/>
      <c r="Q107" s="269"/>
      <c r="R107" s="251">
        <f t="shared" si="70"/>
        <v>0</v>
      </c>
    </row>
    <row r="108" spans="1:18" x14ac:dyDescent="0.2">
      <c r="A108" s="237" t="s">
        <v>9</v>
      </c>
      <c r="B108" s="239">
        <f>SUM(B101:B107)</f>
        <v>83.06</v>
      </c>
      <c r="C108" s="239">
        <f t="shared" ref="C108" si="71">SUM(C101:C107)</f>
        <v>14.83</v>
      </c>
      <c r="D108" s="239">
        <f t="shared" ref="D108" si="72">SUM(D101:D107)</f>
        <v>48.65</v>
      </c>
      <c r="E108" s="239">
        <f t="shared" ref="E108" si="73">SUM(E101:E107)</f>
        <v>71.3</v>
      </c>
      <c r="F108" s="239">
        <f t="shared" ref="F108" si="74">SUM(F101:F107)</f>
        <v>0</v>
      </c>
      <c r="G108" s="239">
        <f t="shared" ref="G108" si="75">SUM(G101:G107)</f>
        <v>0</v>
      </c>
      <c r="H108" s="220">
        <f>SUM(H101:H106)</f>
        <v>217.84</v>
      </c>
      <c r="I108" s="239"/>
      <c r="J108" s="239">
        <f>SUM(J101:J107)</f>
        <v>0</v>
      </c>
      <c r="K108" s="239">
        <f t="shared" ref="K108" si="76">SUM(K101:K107)</f>
        <v>1</v>
      </c>
      <c r="L108" s="239">
        <f t="shared" ref="L108" si="77">SUM(L101:L107)</f>
        <v>2</v>
      </c>
      <c r="M108" s="239">
        <f t="shared" ref="M108" si="78">SUM(M101:M107)</f>
        <v>4</v>
      </c>
      <c r="N108" s="239">
        <f t="shared" ref="N108" si="79">SUM(N101:N107)</f>
        <v>0</v>
      </c>
      <c r="O108" s="239">
        <f t="shared" ref="O108" si="80">SUM(O101:O107)</f>
        <v>0</v>
      </c>
      <c r="P108" s="239">
        <f t="shared" ref="P108:Q108" si="81">SUM(P101:P106)</f>
        <v>0</v>
      </c>
      <c r="Q108" s="239">
        <f t="shared" si="81"/>
        <v>0</v>
      </c>
      <c r="R108" s="240">
        <f>SUM(R101:R107)</f>
        <v>7</v>
      </c>
    </row>
    <row r="110" spans="1:18" ht="39" thickBot="1" x14ac:dyDescent="0.25">
      <c r="B110" s="277" t="s">
        <v>1</v>
      </c>
      <c r="C110" s="277" t="s">
        <v>2</v>
      </c>
      <c r="D110" s="277" t="s">
        <v>3</v>
      </c>
      <c r="E110" s="277" t="s">
        <v>13</v>
      </c>
      <c r="F110" s="277" t="s">
        <v>15</v>
      </c>
      <c r="G110" s="278" t="s">
        <v>11</v>
      </c>
      <c r="H110" s="279" t="s">
        <v>111</v>
      </c>
      <c r="I110" s="297" t="s">
        <v>168</v>
      </c>
      <c r="J110" s="278"/>
      <c r="K110" s="278"/>
      <c r="L110" s="278"/>
      <c r="M110" s="278"/>
      <c r="N110" s="280" t="s">
        <v>20</v>
      </c>
      <c r="O110" s="296" t="s">
        <v>40</v>
      </c>
    </row>
    <row r="111" spans="1:18" ht="13.5" thickBot="1" x14ac:dyDescent="0.25">
      <c r="A111" s="281" t="s">
        <v>40</v>
      </c>
      <c r="B111" s="282">
        <f>H61+H71+H81+H91+H101</f>
        <v>152.88</v>
      </c>
      <c r="C111" s="282">
        <f>H62+H72+H82+H92+H102</f>
        <v>117.08000000000001</v>
      </c>
      <c r="D111" s="282">
        <f>H63+H73+H83+H93+H103</f>
        <v>224.43</v>
      </c>
      <c r="E111" s="282">
        <f>H64+H74+H84+H94+H104</f>
        <v>95.68</v>
      </c>
      <c r="F111" s="282">
        <f>H65+H75+H85+H95+H105</f>
        <v>0</v>
      </c>
      <c r="G111" s="282">
        <f>H66+H76+H96+H106</f>
        <v>52.42</v>
      </c>
      <c r="H111" s="282">
        <f>H67+H77+H87+H97+H107</f>
        <v>0</v>
      </c>
      <c r="I111" s="312">
        <f>H68+H78+H88+H98+H108</f>
        <v>642.49</v>
      </c>
      <c r="J111" s="282"/>
      <c r="K111" s="282"/>
      <c r="L111" s="282"/>
      <c r="M111" s="283"/>
      <c r="N111" s="284">
        <f>R68+R78+R88+R98+R108</f>
        <v>12</v>
      </c>
      <c r="O111" s="285">
        <f>I111+N111</f>
        <v>654.49</v>
      </c>
    </row>
    <row r="112" spans="1:18" ht="13.5" thickTop="1" x14ac:dyDescent="0.2"/>
    <row r="113" spans="1:18" x14ac:dyDescent="0.2">
      <c r="A113" s="221"/>
      <c r="B113" s="286" t="s">
        <v>21</v>
      </c>
      <c r="C113" s="286"/>
      <c r="D113" s="286" t="s">
        <v>22</v>
      </c>
      <c r="E113" s="287">
        <f>O111</f>
        <v>654.49</v>
      </c>
      <c r="F113" s="286"/>
      <c r="G113" s="286">
        <f>SUM(C113-E113)</f>
        <v>-654.49</v>
      </c>
    </row>
    <row r="119" spans="1:18" ht="72" customHeight="1" x14ac:dyDescent="0.2">
      <c r="A119" s="207"/>
      <c r="B119" s="208"/>
      <c r="C119" s="288"/>
      <c r="D119" s="288"/>
      <c r="E119" s="288"/>
      <c r="F119" s="289" t="s">
        <v>182</v>
      </c>
      <c r="G119" s="288"/>
      <c r="H119" s="288"/>
      <c r="I119" s="288"/>
      <c r="J119" s="208"/>
      <c r="K119" s="208"/>
      <c r="L119" s="208"/>
      <c r="M119" s="208"/>
      <c r="N119" s="211"/>
      <c r="O119" s="211"/>
      <c r="P119" s="208"/>
      <c r="Q119" s="208"/>
      <c r="R119" s="212"/>
    </row>
    <row r="120" spans="1:18" x14ac:dyDescent="0.2">
      <c r="A120" s="313" t="s">
        <v>109</v>
      </c>
      <c r="B120" s="214" t="s">
        <v>211</v>
      </c>
      <c r="C120" s="214"/>
      <c r="D120" s="214"/>
      <c r="E120" s="214"/>
      <c r="F120" s="214"/>
      <c r="G120" s="214" t="s">
        <v>186</v>
      </c>
      <c r="H120" s="215" t="s">
        <v>110</v>
      </c>
      <c r="I120" s="214" t="s">
        <v>108</v>
      </c>
      <c r="J120" s="214" t="s">
        <v>211</v>
      </c>
      <c r="K120" s="214"/>
      <c r="L120" s="214"/>
      <c r="M120" s="214"/>
      <c r="N120" s="214"/>
      <c r="O120" s="214" t="s">
        <v>186</v>
      </c>
      <c r="P120" s="216"/>
      <c r="Q120" s="216"/>
      <c r="R120" s="215" t="s">
        <v>110</v>
      </c>
    </row>
    <row r="121" spans="1:18" x14ac:dyDescent="0.2">
      <c r="A121" s="218" t="s">
        <v>1</v>
      </c>
      <c r="B121" s="495">
        <v>53.38</v>
      </c>
      <c r="C121" s="495"/>
      <c r="D121" s="495"/>
      <c r="E121" s="495"/>
      <c r="F121" s="495"/>
      <c r="G121" s="495">
        <v>6.32</v>
      </c>
      <c r="H121" s="220">
        <f t="shared" ref="H121:H127" si="82">SUM(B121:G121)</f>
        <v>59.7</v>
      </c>
      <c r="J121" s="217"/>
      <c r="K121" s="217"/>
      <c r="L121" s="217"/>
      <c r="M121" s="217"/>
      <c r="N121" s="222"/>
      <c r="O121" s="222"/>
      <c r="P121" s="217"/>
      <c r="Q121" s="217"/>
      <c r="R121" s="228">
        <f>SUM(J121:Q121)</f>
        <v>0</v>
      </c>
    </row>
    <row r="122" spans="1:18" x14ac:dyDescent="0.2">
      <c r="A122" s="218" t="s">
        <v>2</v>
      </c>
      <c r="B122" s="495">
        <v>5.04</v>
      </c>
      <c r="C122" s="495"/>
      <c r="D122" s="496"/>
      <c r="E122" s="496"/>
      <c r="F122" s="496"/>
      <c r="G122" s="496"/>
      <c r="H122" s="220">
        <f t="shared" si="82"/>
        <v>5.04</v>
      </c>
      <c r="J122" s="224"/>
      <c r="K122" s="224"/>
      <c r="L122" s="224"/>
      <c r="M122" s="224"/>
      <c r="N122" s="225"/>
      <c r="O122" s="225"/>
      <c r="P122" s="224"/>
      <c r="Q122" s="224"/>
      <c r="R122" s="228">
        <f t="shared" ref="R122:R127" si="83">SUM(J122:Q122)</f>
        <v>0</v>
      </c>
    </row>
    <row r="123" spans="1:18" x14ac:dyDescent="0.2">
      <c r="A123" s="218" t="s">
        <v>3</v>
      </c>
      <c r="B123" s="495"/>
      <c r="C123" s="495"/>
      <c r="D123" s="496"/>
      <c r="E123" s="496"/>
      <c r="F123" s="496"/>
      <c r="G123" s="496"/>
      <c r="H123" s="220">
        <f t="shared" si="82"/>
        <v>0</v>
      </c>
      <c r="J123" s="224"/>
      <c r="K123" s="224"/>
      <c r="L123" s="224"/>
      <c r="M123" s="224"/>
      <c r="N123" s="225"/>
      <c r="O123" s="225"/>
      <c r="P123" s="224"/>
      <c r="Q123" s="224"/>
      <c r="R123" s="228">
        <f t="shared" si="83"/>
        <v>0</v>
      </c>
    </row>
    <row r="124" spans="1:18" x14ac:dyDescent="0.2">
      <c r="A124" s="218" t="s">
        <v>13</v>
      </c>
      <c r="B124" s="495">
        <v>8.1300000000000008</v>
      </c>
      <c r="C124" s="495"/>
      <c r="D124" s="496"/>
      <c r="E124" s="496"/>
      <c r="F124" s="496"/>
      <c r="G124" s="496"/>
      <c r="H124" s="220">
        <f t="shared" si="82"/>
        <v>8.1300000000000008</v>
      </c>
      <c r="J124" s="224"/>
      <c r="K124" s="224"/>
      <c r="L124" s="224"/>
      <c r="M124" s="224"/>
      <c r="N124" s="225"/>
      <c r="O124" s="225"/>
      <c r="P124" s="224"/>
      <c r="Q124" s="224"/>
      <c r="R124" s="228">
        <f t="shared" si="83"/>
        <v>0</v>
      </c>
    </row>
    <row r="125" spans="1:18" x14ac:dyDescent="0.2">
      <c r="A125" s="218" t="s">
        <v>15</v>
      </c>
      <c r="B125" s="495"/>
      <c r="C125" s="495"/>
      <c r="D125" s="496"/>
      <c r="E125" s="496"/>
      <c r="F125" s="496"/>
      <c r="G125" s="496"/>
      <c r="H125" s="220">
        <f t="shared" si="82"/>
        <v>0</v>
      </c>
      <c r="J125" s="224"/>
      <c r="K125" s="224"/>
      <c r="L125" s="224"/>
      <c r="M125" s="224"/>
      <c r="N125" s="225"/>
      <c r="O125" s="225"/>
      <c r="P125" s="224"/>
      <c r="Q125" s="224"/>
      <c r="R125" s="228">
        <f t="shared" si="83"/>
        <v>0</v>
      </c>
    </row>
    <row r="126" spans="1:18" x14ac:dyDescent="0.2">
      <c r="A126" s="226" t="s">
        <v>112</v>
      </c>
      <c r="B126" s="496"/>
      <c r="C126" s="496"/>
      <c r="D126" s="496"/>
      <c r="E126" s="496"/>
      <c r="F126" s="496"/>
      <c r="G126" s="496"/>
      <c r="H126" s="228">
        <f t="shared" si="82"/>
        <v>0</v>
      </c>
      <c r="I126" s="229"/>
      <c r="J126" s="224"/>
      <c r="K126" s="224"/>
      <c r="L126" s="224"/>
      <c r="M126" s="224"/>
      <c r="N126" s="225"/>
      <c r="O126" s="225"/>
      <c r="P126" s="224"/>
      <c r="Q126" s="224"/>
      <c r="R126" s="228">
        <f t="shared" si="83"/>
        <v>0</v>
      </c>
    </row>
    <row r="127" spans="1:18" ht="22.5" x14ac:dyDescent="0.2">
      <c r="A127" s="230" t="s">
        <v>111</v>
      </c>
      <c r="B127" s="497"/>
      <c r="C127" s="497"/>
      <c r="D127" s="497"/>
      <c r="E127" s="497"/>
      <c r="F127" s="497"/>
      <c r="G127" s="497"/>
      <c r="H127" s="233">
        <f t="shared" si="82"/>
        <v>0</v>
      </c>
      <c r="I127" s="234"/>
      <c r="J127" s="235"/>
      <c r="K127" s="235"/>
      <c r="L127" s="235"/>
      <c r="M127" s="235"/>
      <c r="N127" s="236"/>
      <c r="O127" s="236"/>
      <c r="P127" s="235"/>
      <c r="Q127" s="235"/>
      <c r="R127" s="233">
        <f t="shared" si="83"/>
        <v>0</v>
      </c>
    </row>
    <row r="128" spans="1:18" x14ac:dyDescent="0.2">
      <c r="A128" s="237" t="s">
        <v>9</v>
      </c>
      <c r="B128" s="502">
        <f>SUM(B121:B127)</f>
        <v>66.55</v>
      </c>
      <c r="C128" s="502">
        <f t="shared" ref="C128" si="84">SUM(C121:C127)</f>
        <v>0</v>
      </c>
      <c r="D128" s="502">
        <f t="shared" ref="D128" si="85">SUM(D121:D127)</f>
        <v>0</v>
      </c>
      <c r="E128" s="502">
        <f t="shared" ref="E128" si="86">SUM(E121:E127)</f>
        <v>0</v>
      </c>
      <c r="F128" s="502">
        <f t="shared" ref="F128" si="87">SUM(F121:F127)</f>
        <v>0</v>
      </c>
      <c r="G128" s="502">
        <f t="shared" ref="G128" si="88">SUM(G121:G127)</f>
        <v>6.32</v>
      </c>
      <c r="H128" s="220">
        <f>SUM(H121:H127)</f>
        <v>72.87</v>
      </c>
      <c r="I128" s="239"/>
      <c r="J128" s="239">
        <f>SUM(J121:J127)</f>
        <v>0</v>
      </c>
      <c r="K128" s="239">
        <f t="shared" ref="K128" si="89">SUM(K121:K127)</f>
        <v>0</v>
      </c>
      <c r="L128" s="239">
        <f t="shared" ref="L128" si="90">SUM(L121:L127)</f>
        <v>0</v>
      </c>
      <c r="M128" s="239">
        <f t="shared" ref="M128" si="91">SUM(M121:M127)</f>
        <v>0</v>
      </c>
      <c r="N128" s="239">
        <f t="shared" ref="N128" si="92">SUM(N121:N127)</f>
        <v>0</v>
      </c>
      <c r="O128" s="239">
        <f t="shared" ref="O128" si="93">SUM(O121:O127)</f>
        <v>0</v>
      </c>
      <c r="P128" s="239"/>
      <c r="Q128" s="239"/>
      <c r="R128" s="240">
        <f>SUM(R121:R127)</f>
        <v>0</v>
      </c>
    </row>
    <row r="130" spans="1:18" x14ac:dyDescent="0.2">
      <c r="A130" s="313" t="s">
        <v>109</v>
      </c>
      <c r="B130" s="214" t="s">
        <v>187</v>
      </c>
      <c r="C130" s="214" t="s">
        <v>206</v>
      </c>
      <c r="D130" s="214" t="s">
        <v>207</v>
      </c>
      <c r="E130" s="214" t="s">
        <v>208</v>
      </c>
      <c r="F130" s="214" t="s">
        <v>209</v>
      </c>
      <c r="G130" s="214" t="s">
        <v>210</v>
      </c>
      <c r="H130" s="215" t="s">
        <v>110</v>
      </c>
      <c r="I130" s="214" t="s">
        <v>108</v>
      </c>
      <c r="J130" s="214" t="s">
        <v>187</v>
      </c>
      <c r="K130" s="214" t="s">
        <v>206</v>
      </c>
      <c r="L130" s="214" t="s">
        <v>207</v>
      </c>
      <c r="M130" s="214" t="s">
        <v>208</v>
      </c>
      <c r="N130" s="214" t="s">
        <v>209</v>
      </c>
      <c r="O130" s="214" t="s">
        <v>210</v>
      </c>
      <c r="P130" s="216"/>
      <c r="Q130" s="216"/>
      <c r="R130" s="215" t="s">
        <v>110</v>
      </c>
    </row>
    <row r="131" spans="1:18" x14ac:dyDescent="0.2">
      <c r="A131" s="218" t="s">
        <v>1</v>
      </c>
      <c r="B131" s="244">
        <v>53.38</v>
      </c>
      <c r="C131" s="244"/>
      <c r="D131" s="244"/>
      <c r="E131" s="244"/>
      <c r="F131" s="244"/>
      <c r="G131" s="244"/>
      <c r="H131" s="220">
        <f t="shared" ref="H131:H137" si="94">SUM(B131:G131)</f>
        <v>53.38</v>
      </c>
      <c r="I131" s="244"/>
      <c r="J131" s="244"/>
      <c r="K131" s="244"/>
      <c r="L131" s="244"/>
      <c r="M131" s="244"/>
      <c r="N131" s="245"/>
      <c r="O131" s="245"/>
      <c r="P131" s="244"/>
      <c r="Q131" s="244"/>
      <c r="R131" s="228">
        <f t="shared" ref="R131:R137" si="95">SUM(J131:Q131)</f>
        <v>0</v>
      </c>
    </row>
    <row r="132" spans="1:18" x14ac:dyDescent="0.2">
      <c r="A132" s="218" t="s">
        <v>2</v>
      </c>
      <c r="B132" s="244">
        <v>14.7</v>
      </c>
      <c r="C132" s="244">
        <v>11.32</v>
      </c>
      <c r="D132" s="244">
        <v>10.07</v>
      </c>
      <c r="E132" s="244">
        <v>10.07</v>
      </c>
      <c r="F132" s="244">
        <v>15.52</v>
      </c>
      <c r="G132" s="244">
        <f>8.43+6.33</f>
        <v>14.76</v>
      </c>
      <c r="H132" s="220">
        <f t="shared" si="94"/>
        <v>76.440000000000012</v>
      </c>
      <c r="I132" s="244"/>
      <c r="J132" s="244"/>
      <c r="K132" s="244"/>
      <c r="L132" s="244"/>
      <c r="M132" s="244"/>
      <c r="N132" s="245"/>
      <c r="O132" s="245"/>
      <c r="P132" s="247"/>
      <c r="Q132" s="247"/>
      <c r="R132" s="228">
        <f t="shared" si="95"/>
        <v>0</v>
      </c>
    </row>
    <row r="133" spans="1:18" x14ac:dyDescent="0.2">
      <c r="A133" s="218" t="s">
        <v>3</v>
      </c>
      <c r="B133" s="244"/>
      <c r="C133" s="244"/>
      <c r="D133" s="244"/>
      <c r="E133" s="244"/>
      <c r="F133" s="244"/>
      <c r="G133" s="244">
        <v>84.22</v>
      </c>
      <c r="H133" s="220">
        <f t="shared" si="94"/>
        <v>84.22</v>
      </c>
      <c r="I133" s="244"/>
      <c r="J133" s="244"/>
      <c r="K133" s="244"/>
      <c r="L133" s="244"/>
      <c r="M133" s="244"/>
      <c r="N133" s="248"/>
      <c r="O133" s="248"/>
      <c r="P133" s="247"/>
      <c r="Q133" s="247"/>
      <c r="R133" s="228">
        <f t="shared" si="95"/>
        <v>0</v>
      </c>
    </row>
    <row r="134" spans="1:18" x14ac:dyDescent="0.2">
      <c r="A134" s="218" t="s">
        <v>13</v>
      </c>
      <c r="B134" s="244"/>
      <c r="C134" s="244"/>
      <c r="D134" s="244"/>
      <c r="E134" s="244"/>
      <c r="F134" s="244"/>
      <c r="G134" s="244"/>
      <c r="H134" s="220">
        <f t="shared" si="94"/>
        <v>0</v>
      </c>
      <c r="I134" s="244"/>
      <c r="J134" s="244"/>
      <c r="K134" s="244"/>
      <c r="L134" s="244"/>
      <c r="M134" s="244"/>
      <c r="N134" s="245"/>
      <c r="O134" s="245"/>
      <c r="P134" s="244"/>
      <c r="Q134" s="244"/>
      <c r="R134" s="228">
        <f t="shared" si="95"/>
        <v>0</v>
      </c>
    </row>
    <row r="135" spans="1:18" x14ac:dyDescent="0.2">
      <c r="A135" s="218" t="s">
        <v>15</v>
      </c>
      <c r="B135" s="244"/>
      <c r="C135" s="244"/>
      <c r="D135" s="244"/>
      <c r="E135" s="244"/>
      <c r="F135" s="244"/>
      <c r="G135" s="244"/>
      <c r="H135" s="220">
        <f t="shared" si="94"/>
        <v>0</v>
      </c>
      <c r="I135" s="244"/>
      <c r="J135" s="244"/>
      <c r="K135" s="244"/>
      <c r="L135" s="244"/>
      <c r="M135" s="244"/>
      <c r="N135" s="245"/>
      <c r="O135" s="245"/>
      <c r="P135" s="244"/>
      <c r="Q135" s="244"/>
      <c r="R135" s="228">
        <f t="shared" si="95"/>
        <v>0</v>
      </c>
    </row>
    <row r="136" spans="1:18" x14ac:dyDescent="0.2">
      <c r="A136" s="226" t="s">
        <v>112</v>
      </c>
      <c r="B136" s="223"/>
      <c r="C136" s="223"/>
      <c r="D136" s="223"/>
      <c r="E136" s="223"/>
      <c r="F136" s="223"/>
      <c r="G136" s="223"/>
      <c r="H136" s="220">
        <f t="shared" si="94"/>
        <v>0</v>
      </c>
      <c r="I136" s="223"/>
      <c r="J136" s="223"/>
      <c r="K136" s="223"/>
      <c r="L136" s="223"/>
      <c r="M136" s="223"/>
      <c r="N136" s="249"/>
      <c r="O136" s="249"/>
      <c r="P136" s="223"/>
      <c r="Q136" s="223"/>
      <c r="R136" s="228">
        <f t="shared" si="95"/>
        <v>0</v>
      </c>
    </row>
    <row r="137" spans="1:18" ht="22.5" x14ac:dyDescent="0.2">
      <c r="A137" s="230" t="s">
        <v>111</v>
      </c>
      <c r="B137" s="232"/>
      <c r="C137" s="232"/>
      <c r="D137" s="232"/>
      <c r="E137" s="232"/>
      <c r="F137" s="232"/>
      <c r="G137" s="232"/>
      <c r="H137" s="233">
        <f t="shared" si="94"/>
        <v>0</v>
      </c>
      <c r="I137" s="232"/>
      <c r="J137" s="232"/>
      <c r="K137" s="232"/>
      <c r="L137" s="232"/>
      <c r="M137" s="232"/>
      <c r="N137" s="250"/>
      <c r="O137" s="250"/>
      <c r="P137" s="232"/>
      <c r="Q137" s="232"/>
      <c r="R137" s="233">
        <f t="shared" si="95"/>
        <v>0</v>
      </c>
    </row>
    <row r="138" spans="1:18" x14ac:dyDescent="0.2">
      <c r="A138" s="237" t="s">
        <v>9</v>
      </c>
      <c r="B138" s="502">
        <f>SUM(B131:B137)</f>
        <v>68.08</v>
      </c>
      <c r="C138" s="502">
        <f t="shared" ref="C138" si="96">SUM(C131:C137)</f>
        <v>11.32</v>
      </c>
      <c r="D138" s="502">
        <f t="shared" ref="D138" si="97">SUM(D131:D137)</f>
        <v>10.07</v>
      </c>
      <c r="E138" s="502">
        <f t="shared" ref="E138" si="98">SUM(E131:E137)</f>
        <v>10.07</v>
      </c>
      <c r="F138" s="502">
        <f t="shared" ref="F138" si="99">SUM(F131:F137)</f>
        <v>15.52</v>
      </c>
      <c r="G138" s="502">
        <f t="shared" ref="G138" si="100">SUM(G131:G137)</f>
        <v>98.98</v>
      </c>
      <c r="H138" s="220">
        <f>SUM(H131:H136)</f>
        <v>214.04000000000002</v>
      </c>
      <c r="I138" s="239"/>
      <c r="J138" s="239">
        <f>SUM(J131:J137)</f>
        <v>0</v>
      </c>
      <c r="K138" s="239">
        <f t="shared" ref="K138" si="101">SUM(K131:K137)</f>
        <v>0</v>
      </c>
      <c r="L138" s="239">
        <f t="shared" ref="L138" si="102">SUM(L131:L137)</f>
        <v>0</v>
      </c>
      <c r="M138" s="239">
        <f t="shared" ref="M138" si="103">SUM(M131:M137)</f>
        <v>0</v>
      </c>
      <c r="N138" s="239">
        <f t="shared" ref="N138" si="104">SUM(N131:N137)</f>
        <v>0</v>
      </c>
      <c r="O138" s="239">
        <f t="shared" ref="O138" si="105">SUM(O131:O137)</f>
        <v>0</v>
      </c>
      <c r="P138" s="239">
        <f t="shared" ref="P138:Q138" si="106">SUM(P131:P136)</f>
        <v>0</v>
      </c>
      <c r="Q138" s="239">
        <f t="shared" si="106"/>
        <v>0</v>
      </c>
      <c r="R138" s="237">
        <f>SUM(R131:R137)</f>
        <v>0</v>
      </c>
    </row>
    <row r="140" spans="1:18" x14ac:dyDescent="0.2">
      <c r="A140" s="313" t="s">
        <v>109</v>
      </c>
      <c r="B140" s="214" t="s">
        <v>188</v>
      </c>
      <c r="C140" s="214" t="s">
        <v>201</v>
      </c>
      <c r="D140" s="214" t="s">
        <v>202</v>
      </c>
      <c r="E140" s="214" t="s">
        <v>203</v>
      </c>
      <c r="F140" s="214" t="s">
        <v>204</v>
      </c>
      <c r="G140" s="214" t="s">
        <v>205</v>
      </c>
      <c r="H140" s="215" t="s">
        <v>110</v>
      </c>
      <c r="I140" s="214" t="s">
        <v>108</v>
      </c>
      <c r="J140" s="214" t="s">
        <v>188</v>
      </c>
      <c r="K140" s="214" t="s">
        <v>201</v>
      </c>
      <c r="L140" s="214" t="s">
        <v>202</v>
      </c>
      <c r="M140" s="214" t="s">
        <v>203</v>
      </c>
      <c r="N140" s="214" t="s">
        <v>204</v>
      </c>
      <c r="O140" s="214" t="s">
        <v>205</v>
      </c>
      <c r="P140" s="216"/>
      <c r="Q140" s="216"/>
      <c r="R140" s="215" t="s">
        <v>110</v>
      </c>
    </row>
    <row r="141" spans="1:18" x14ac:dyDescent="0.2">
      <c r="A141" s="218" t="s">
        <v>1</v>
      </c>
      <c r="B141" s="495">
        <v>53.38</v>
      </c>
      <c r="C141" s="495"/>
      <c r="D141" s="495"/>
      <c r="E141" s="495">
        <v>53.38</v>
      </c>
      <c r="F141" s="495"/>
      <c r="G141" s="495"/>
      <c r="H141" s="220">
        <f t="shared" ref="H141:H147" si="107">SUM(B141:G141)</f>
        <v>106.76</v>
      </c>
      <c r="I141" s="298"/>
      <c r="J141" s="292"/>
      <c r="K141" s="292"/>
      <c r="L141" s="292"/>
      <c r="M141" s="292"/>
      <c r="N141" s="292"/>
      <c r="O141" s="292"/>
      <c r="P141" s="253"/>
      <c r="Q141" s="254"/>
      <c r="R141" s="246">
        <f>SUM(J141:Q141)</f>
        <v>0</v>
      </c>
    </row>
    <row r="142" spans="1:18" x14ac:dyDescent="0.2">
      <c r="A142" s="218" t="s">
        <v>2</v>
      </c>
      <c r="B142" s="495">
        <v>12.65</v>
      </c>
      <c r="C142" s="495">
        <f>12.65+14.7</f>
        <v>27.35</v>
      </c>
      <c r="D142" s="495">
        <v>16.25</v>
      </c>
      <c r="E142" s="495">
        <v>11.36</v>
      </c>
      <c r="F142" s="495">
        <v>6.33</v>
      </c>
      <c r="G142" s="495">
        <v>6.33</v>
      </c>
      <c r="H142" s="220">
        <f t="shared" si="107"/>
        <v>80.27</v>
      </c>
      <c r="I142" s="298"/>
      <c r="J142" s="292"/>
      <c r="K142" s="292"/>
      <c r="L142" s="292"/>
      <c r="M142" s="292"/>
      <c r="N142" s="292"/>
      <c r="O142" s="292"/>
      <c r="P142" s="255"/>
      <c r="Q142" s="254"/>
      <c r="R142" s="246">
        <f t="shared" ref="R142:R147" si="108">SUM(J142:Q142)</f>
        <v>0</v>
      </c>
    </row>
    <row r="143" spans="1:18" x14ac:dyDescent="0.2">
      <c r="A143" s="218" t="s">
        <v>3</v>
      </c>
      <c r="B143" s="495"/>
      <c r="C143" s="495"/>
      <c r="D143" s="495"/>
      <c r="E143" s="495">
        <v>33.04</v>
      </c>
      <c r="F143" s="495"/>
      <c r="G143" s="495">
        <v>70.37</v>
      </c>
      <c r="H143" s="220">
        <f t="shared" si="107"/>
        <v>103.41</v>
      </c>
      <c r="I143" s="298"/>
      <c r="J143" s="292"/>
      <c r="K143" s="292"/>
      <c r="L143" s="292"/>
      <c r="M143" s="292"/>
      <c r="N143" s="293"/>
      <c r="O143" s="293"/>
      <c r="P143" s="255"/>
      <c r="Q143" s="254"/>
      <c r="R143" s="246">
        <f t="shared" si="108"/>
        <v>0</v>
      </c>
    </row>
    <row r="144" spans="1:18" x14ac:dyDescent="0.2">
      <c r="A144" s="218" t="s">
        <v>13</v>
      </c>
      <c r="B144" s="495">
        <v>9</v>
      </c>
      <c r="C144" s="495">
        <v>9</v>
      </c>
      <c r="D144" s="495"/>
      <c r="E144" s="495">
        <v>2.25</v>
      </c>
      <c r="F144" s="495">
        <v>5.25</v>
      </c>
      <c r="G144" s="495"/>
      <c r="H144" s="220">
        <f t="shared" si="107"/>
        <v>25.5</v>
      </c>
      <c r="I144" s="298"/>
      <c r="J144" s="292"/>
      <c r="K144" s="292"/>
      <c r="L144" s="292"/>
      <c r="M144" s="292"/>
      <c r="N144" s="292"/>
      <c r="O144" s="292"/>
      <c r="P144" s="253"/>
      <c r="Q144" s="257"/>
      <c r="R144" s="246">
        <f t="shared" si="108"/>
        <v>0</v>
      </c>
    </row>
    <row r="145" spans="1:18" x14ac:dyDescent="0.2">
      <c r="A145" s="218" t="s">
        <v>15</v>
      </c>
      <c r="B145" s="495"/>
      <c r="C145" s="495"/>
      <c r="D145" s="495"/>
      <c r="E145" s="495"/>
      <c r="F145" s="495"/>
      <c r="G145" s="495"/>
      <c r="H145" s="220">
        <f t="shared" si="107"/>
        <v>0</v>
      </c>
      <c r="I145" s="298"/>
      <c r="J145" s="292"/>
      <c r="K145" s="292"/>
      <c r="L145" s="292"/>
      <c r="M145" s="292"/>
      <c r="N145" s="292"/>
      <c r="O145" s="292"/>
      <c r="P145" s="253"/>
      <c r="Q145" s="257"/>
      <c r="R145" s="246">
        <f t="shared" si="108"/>
        <v>0</v>
      </c>
    </row>
    <row r="146" spans="1:18" x14ac:dyDescent="0.2">
      <c r="A146" s="226" t="s">
        <v>112</v>
      </c>
      <c r="B146" s="496"/>
      <c r="C146" s="496"/>
      <c r="D146" s="496"/>
      <c r="E146" s="496"/>
      <c r="F146" s="496"/>
      <c r="G146" s="496"/>
      <c r="H146" s="228">
        <f t="shared" si="107"/>
        <v>0</v>
      </c>
      <c r="I146" s="299"/>
      <c r="J146" s="294"/>
      <c r="K146" s="294"/>
      <c r="L146" s="294"/>
      <c r="M146" s="294"/>
      <c r="N146" s="294"/>
      <c r="O146" s="294"/>
      <c r="P146" s="258"/>
      <c r="Q146" s="259"/>
      <c r="R146" s="246">
        <f t="shared" si="108"/>
        <v>0</v>
      </c>
    </row>
    <row r="147" spans="1:18" ht="17.25" customHeight="1" x14ac:dyDescent="0.2">
      <c r="A147" s="230" t="s">
        <v>111</v>
      </c>
      <c r="B147" s="497"/>
      <c r="C147" s="497"/>
      <c r="D147" s="497"/>
      <c r="E147" s="497"/>
      <c r="F147" s="497"/>
      <c r="G147" s="497"/>
      <c r="H147" s="233">
        <f t="shared" si="107"/>
        <v>0</v>
      </c>
      <c r="I147" s="300"/>
      <c r="J147" s="295"/>
      <c r="K147" s="295"/>
      <c r="L147" s="295"/>
      <c r="M147" s="295"/>
      <c r="N147" s="295"/>
      <c r="O147" s="295"/>
      <c r="P147" s="260"/>
      <c r="Q147" s="261"/>
      <c r="R147" s="251">
        <f t="shared" si="108"/>
        <v>0</v>
      </c>
    </row>
    <row r="148" spans="1:18" x14ac:dyDescent="0.2">
      <c r="A148" s="237" t="s">
        <v>9</v>
      </c>
      <c r="B148" s="502">
        <f t="shared" ref="B148:H148" si="109">SUM(B141:B147)</f>
        <v>75.03</v>
      </c>
      <c r="C148" s="502">
        <f t="shared" si="109"/>
        <v>36.35</v>
      </c>
      <c r="D148" s="502">
        <f t="shared" si="109"/>
        <v>16.25</v>
      </c>
      <c r="E148" s="502">
        <f t="shared" si="109"/>
        <v>100.03</v>
      </c>
      <c r="F148" s="502">
        <f t="shared" si="109"/>
        <v>11.58</v>
      </c>
      <c r="G148" s="502">
        <f t="shared" si="109"/>
        <v>76.7</v>
      </c>
      <c r="H148" s="220">
        <f t="shared" si="109"/>
        <v>315.94</v>
      </c>
      <c r="I148" s="239"/>
      <c r="J148" s="252">
        <f t="shared" ref="J148:O148" si="110">SUM(J141:J147)</f>
        <v>0</v>
      </c>
      <c r="K148" s="252">
        <f t="shared" si="110"/>
        <v>0</v>
      </c>
      <c r="L148" s="252">
        <f t="shared" si="110"/>
        <v>0</v>
      </c>
      <c r="M148" s="252">
        <f t="shared" si="110"/>
        <v>0</v>
      </c>
      <c r="N148" s="252">
        <f t="shared" si="110"/>
        <v>0</v>
      </c>
      <c r="O148" s="252">
        <f t="shared" si="110"/>
        <v>0</v>
      </c>
      <c r="P148" s="252">
        <f t="shared" ref="P148:Q148" si="111">SUM(P141:P146)</f>
        <v>0</v>
      </c>
      <c r="Q148" s="252">
        <f t="shared" si="111"/>
        <v>0</v>
      </c>
      <c r="R148" s="240">
        <f>SUM(R141:R147)</f>
        <v>0</v>
      </c>
    </row>
    <row r="150" spans="1:18" x14ac:dyDescent="0.2">
      <c r="A150" s="313" t="s">
        <v>109</v>
      </c>
      <c r="B150" s="214" t="s">
        <v>189</v>
      </c>
      <c r="C150" s="214" t="s">
        <v>196</v>
      </c>
      <c r="D150" s="214" t="s">
        <v>197</v>
      </c>
      <c r="E150" s="214" t="s">
        <v>198</v>
      </c>
      <c r="F150" s="214" t="s">
        <v>199</v>
      </c>
      <c r="G150" s="214" t="s">
        <v>200</v>
      </c>
      <c r="H150" s="215" t="s">
        <v>110</v>
      </c>
      <c r="I150" s="214" t="s">
        <v>108</v>
      </c>
      <c r="J150" s="214" t="s">
        <v>189</v>
      </c>
      <c r="K150" s="214" t="s">
        <v>196</v>
      </c>
      <c r="L150" s="214" t="s">
        <v>197</v>
      </c>
      <c r="M150" s="214" t="s">
        <v>198</v>
      </c>
      <c r="N150" s="214" t="s">
        <v>199</v>
      </c>
      <c r="O150" s="214" t="s">
        <v>200</v>
      </c>
      <c r="P150" s="216"/>
      <c r="Q150" s="216"/>
      <c r="R150" s="215" t="s">
        <v>110</v>
      </c>
    </row>
    <row r="151" spans="1:18" x14ac:dyDescent="0.2">
      <c r="A151" s="218" t="s">
        <v>1</v>
      </c>
      <c r="B151" s="495">
        <v>53.38</v>
      </c>
      <c r="C151" s="495"/>
      <c r="D151" s="495"/>
      <c r="E151" s="495"/>
      <c r="F151" s="495"/>
      <c r="G151" s="495"/>
      <c r="H151" s="220">
        <f t="shared" ref="H151:H157" si="112">SUM(B151:G151)</f>
        <v>53.38</v>
      </c>
      <c r="I151" s="298"/>
      <c r="J151" s="290"/>
      <c r="K151" s="290"/>
      <c r="L151" s="290"/>
      <c r="M151" s="290"/>
      <c r="N151" s="291"/>
      <c r="O151" s="301"/>
      <c r="P151" s="265"/>
      <c r="Q151" s="265"/>
      <c r="R151" s="246">
        <f>SUM(J151:Q151)</f>
        <v>0</v>
      </c>
    </row>
    <row r="152" spans="1:18" x14ac:dyDescent="0.2">
      <c r="A152" s="218" t="s">
        <v>2</v>
      </c>
      <c r="B152" s="495">
        <v>7.65</v>
      </c>
      <c r="C152" s="495"/>
      <c r="D152" s="495"/>
      <c r="E152" s="495">
        <v>9.1999999999999993</v>
      </c>
      <c r="F152" s="495"/>
      <c r="G152" s="495"/>
      <c r="H152" s="220">
        <f t="shared" si="112"/>
        <v>16.850000000000001</v>
      </c>
      <c r="I152" s="298"/>
      <c r="J152" s="290"/>
      <c r="K152" s="290"/>
      <c r="L152" s="290"/>
      <c r="M152" s="290"/>
      <c r="N152" s="291"/>
      <c r="O152" s="301"/>
      <c r="P152" s="265"/>
      <c r="Q152" s="265"/>
      <c r="R152" s="246">
        <f t="shared" ref="R152:R157" si="113">SUM(J152:Q152)</f>
        <v>0</v>
      </c>
    </row>
    <row r="153" spans="1:18" x14ac:dyDescent="0.2">
      <c r="A153" s="218" t="s">
        <v>3</v>
      </c>
      <c r="B153" s="495"/>
      <c r="C153" s="495"/>
      <c r="D153" s="495"/>
      <c r="E153" s="495"/>
      <c r="F153" s="495"/>
      <c r="G153" s="495"/>
      <c r="H153" s="220">
        <f t="shared" si="112"/>
        <v>0</v>
      </c>
      <c r="I153" s="298"/>
      <c r="J153" s="290"/>
      <c r="K153" s="290"/>
      <c r="L153" s="290"/>
      <c r="M153" s="290"/>
      <c r="N153" s="291"/>
      <c r="O153" s="301"/>
      <c r="P153" s="265"/>
      <c r="Q153" s="265"/>
      <c r="R153" s="246">
        <f t="shared" si="113"/>
        <v>0</v>
      </c>
    </row>
    <row r="154" spans="1:18" x14ac:dyDescent="0.2">
      <c r="A154" s="218" t="s">
        <v>13</v>
      </c>
      <c r="B154" s="495"/>
      <c r="C154" s="495">
        <v>5.5</v>
      </c>
      <c r="D154" s="495"/>
      <c r="E154" s="495">
        <v>34.5</v>
      </c>
      <c r="F154" s="495"/>
      <c r="G154" s="495">
        <v>11.25</v>
      </c>
      <c r="H154" s="220">
        <f t="shared" si="112"/>
        <v>51.25</v>
      </c>
      <c r="I154" s="298"/>
      <c r="J154" s="290"/>
      <c r="K154" s="290"/>
      <c r="L154" s="290"/>
      <c r="M154" s="290"/>
      <c r="N154" s="302"/>
      <c r="O154" s="303"/>
      <c r="P154" s="267"/>
      <c r="Q154" s="267"/>
      <c r="R154" s="246">
        <f t="shared" si="113"/>
        <v>0</v>
      </c>
    </row>
    <row r="155" spans="1:18" x14ac:dyDescent="0.2">
      <c r="A155" s="218" t="s">
        <v>15</v>
      </c>
      <c r="B155" s="495"/>
      <c r="C155" s="495"/>
      <c r="D155" s="495"/>
      <c r="E155" s="495"/>
      <c r="F155" s="495"/>
      <c r="G155" s="495"/>
      <c r="H155" s="220">
        <f t="shared" si="112"/>
        <v>0</v>
      </c>
      <c r="I155" s="298"/>
      <c r="J155" s="290"/>
      <c r="K155" s="290"/>
      <c r="L155" s="290"/>
      <c r="M155" s="290"/>
      <c r="N155" s="302"/>
      <c r="O155" s="303"/>
      <c r="P155" s="267"/>
      <c r="Q155" s="267"/>
      <c r="R155" s="246">
        <f t="shared" si="113"/>
        <v>0</v>
      </c>
    </row>
    <row r="156" spans="1:18" x14ac:dyDescent="0.2">
      <c r="A156" s="226" t="s">
        <v>112</v>
      </c>
      <c r="B156" s="496"/>
      <c r="C156" s="496"/>
      <c r="D156" s="496"/>
      <c r="E156" s="496"/>
      <c r="F156" s="496"/>
      <c r="G156" s="496"/>
      <c r="H156" s="228">
        <f t="shared" si="112"/>
        <v>0</v>
      </c>
      <c r="I156" s="299"/>
      <c r="J156" s="304"/>
      <c r="K156" s="304"/>
      <c r="L156" s="304"/>
      <c r="M156" s="304"/>
      <c r="N156" s="294"/>
      <c r="O156" s="305"/>
      <c r="P156" s="268"/>
      <c r="Q156" s="268"/>
      <c r="R156" s="246">
        <f t="shared" si="113"/>
        <v>0</v>
      </c>
    </row>
    <row r="157" spans="1:18" ht="22.5" x14ac:dyDescent="0.2">
      <c r="A157" s="230" t="s">
        <v>111</v>
      </c>
      <c r="B157" s="497"/>
      <c r="C157" s="497"/>
      <c r="D157" s="497"/>
      <c r="E157" s="497"/>
      <c r="F157" s="497"/>
      <c r="G157" s="497"/>
      <c r="H157" s="233">
        <f t="shared" si="112"/>
        <v>0</v>
      </c>
      <c r="I157" s="300"/>
      <c r="J157" s="306"/>
      <c r="K157" s="306"/>
      <c r="L157" s="306"/>
      <c r="M157" s="306"/>
      <c r="N157" s="295"/>
      <c r="O157" s="307"/>
      <c r="P157" s="269"/>
      <c r="Q157" s="269"/>
      <c r="R157" s="251">
        <f t="shared" si="113"/>
        <v>0</v>
      </c>
    </row>
    <row r="158" spans="1:18" x14ac:dyDescent="0.2">
      <c r="A158" s="237" t="s">
        <v>9</v>
      </c>
      <c r="B158" s="502">
        <f>SUM(B151:B157)</f>
        <v>61.03</v>
      </c>
      <c r="C158" s="502">
        <f t="shared" ref="C158" si="114">SUM(C151:C157)</f>
        <v>5.5</v>
      </c>
      <c r="D158" s="502">
        <f t="shared" ref="D158" si="115">SUM(D151:D157)</f>
        <v>0</v>
      </c>
      <c r="E158" s="502">
        <f t="shared" ref="E158" si="116">SUM(E151:E157)</f>
        <v>43.7</v>
      </c>
      <c r="F158" s="502">
        <f t="shared" ref="F158" si="117">SUM(F151:F157)</f>
        <v>0</v>
      </c>
      <c r="G158" s="502">
        <f t="shared" ref="G158" si="118">SUM(G151:G157)</f>
        <v>11.25</v>
      </c>
      <c r="H158" s="220">
        <f>SUM(H151:H156)</f>
        <v>121.48</v>
      </c>
      <c r="I158" s="239"/>
      <c r="J158" s="239">
        <f>SUM(J151:J157)</f>
        <v>0</v>
      </c>
      <c r="K158" s="239">
        <f t="shared" ref="K158" si="119">SUM(K151:K157)</f>
        <v>0</v>
      </c>
      <c r="L158" s="239">
        <f t="shared" ref="L158" si="120">SUM(L151:L157)</f>
        <v>0</v>
      </c>
      <c r="M158" s="239">
        <f t="shared" ref="M158" si="121">SUM(M151:M157)</f>
        <v>0</v>
      </c>
      <c r="N158" s="239">
        <f t="shared" ref="N158" si="122">SUM(N151:N157)</f>
        <v>0</v>
      </c>
      <c r="O158" s="239">
        <f t="shared" ref="O158" si="123">SUM(O151:O157)</f>
        <v>0</v>
      </c>
      <c r="P158" s="239">
        <f t="shared" ref="P158:Q158" si="124">SUM(P151:P156)</f>
        <v>0</v>
      </c>
      <c r="Q158" s="239">
        <f t="shared" si="124"/>
        <v>0</v>
      </c>
      <c r="R158" s="240">
        <f>SUM(R151:R157)</f>
        <v>0</v>
      </c>
    </row>
    <row r="160" spans="1:18" x14ac:dyDescent="0.2">
      <c r="A160" s="313" t="s">
        <v>109</v>
      </c>
      <c r="B160" s="214" t="s">
        <v>190</v>
      </c>
      <c r="C160" s="214" t="s">
        <v>191</v>
      </c>
      <c r="D160" s="214" t="s">
        <v>192</v>
      </c>
      <c r="E160" s="214" t="s">
        <v>193</v>
      </c>
      <c r="F160" s="214" t="s">
        <v>194</v>
      </c>
      <c r="G160" s="214" t="s">
        <v>195</v>
      </c>
      <c r="H160" s="215" t="s">
        <v>110</v>
      </c>
      <c r="I160" s="214" t="s">
        <v>108</v>
      </c>
      <c r="J160" s="214" t="s">
        <v>190</v>
      </c>
      <c r="K160" s="214" t="s">
        <v>191</v>
      </c>
      <c r="L160" s="214" t="s">
        <v>192</v>
      </c>
      <c r="M160" s="214" t="s">
        <v>193</v>
      </c>
      <c r="N160" s="214" t="s">
        <v>194</v>
      </c>
      <c r="O160" s="214" t="s">
        <v>195</v>
      </c>
      <c r="P160" s="216"/>
      <c r="Q160" s="216"/>
      <c r="R160" s="215" t="s">
        <v>110</v>
      </c>
    </row>
    <row r="161" spans="1:18" x14ac:dyDescent="0.2">
      <c r="A161" s="218" t="s">
        <v>1</v>
      </c>
      <c r="B161" s="498"/>
      <c r="C161" s="498">
        <v>53.38</v>
      </c>
      <c r="D161" s="498"/>
      <c r="E161" s="498"/>
      <c r="F161" s="498"/>
      <c r="G161" s="498"/>
      <c r="H161" s="220">
        <f t="shared" ref="H161:H167" si="125">SUM(B161:G161)</f>
        <v>53.38</v>
      </c>
      <c r="I161" s="272"/>
      <c r="J161" s="272"/>
      <c r="K161" s="272"/>
      <c r="L161" s="272"/>
      <c r="M161" s="272"/>
      <c r="N161" s="301"/>
      <c r="O161" s="301"/>
      <c r="P161" s="265"/>
      <c r="Q161" s="265"/>
      <c r="R161" s="246">
        <f>SUM(J161:Q161)</f>
        <v>0</v>
      </c>
    </row>
    <row r="162" spans="1:18" x14ac:dyDescent="0.2">
      <c r="A162" s="218" t="s">
        <v>2</v>
      </c>
      <c r="B162" s="498"/>
      <c r="C162" s="498">
        <v>5.1100000000000003</v>
      </c>
      <c r="D162" s="498">
        <v>6.33</v>
      </c>
      <c r="E162" s="498">
        <v>6.33</v>
      </c>
      <c r="F162" s="499">
        <v>6.33</v>
      </c>
      <c r="G162" s="499">
        <f>7.58+6.05</f>
        <v>13.629999999999999</v>
      </c>
      <c r="H162" s="220">
        <f t="shared" si="125"/>
        <v>37.730000000000004</v>
      </c>
      <c r="I162" s="298"/>
      <c r="J162" s="272"/>
      <c r="K162" s="272"/>
      <c r="L162" s="272"/>
      <c r="M162" s="272"/>
      <c r="N162" s="301"/>
      <c r="O162" s="301"/>
      <c r="P162" s="265"/>
      <c r="Q162" s="265"/>
      <c r="R162" s="246">
        <f t="shared" ref="R162:R167" si="126">SUM(J162:Q162)</f>
        <v>0</v>
      </c>
    </row>
    <row r="163" spans="1:18" x14ac:dyDescent="0.2">
      <c r="A163" s="218" t="s">
        <v>3</v>
      </c>
      <c r="B163" s="498"/>
      <c r="C163" s="498"/>
      <c r="D163" s="498"/>
      <c r="E163" s="498"/>
      <c r="F163" s="498"/>
      <c r="G163" s="498"/>
      <c r="H163" s="220">
        <f t="shared" si="125"/>
        <v>0</v>
      </c>
      <c r="I163" s="298"/>
      <c r="J163" s="272"/>
      <c r="K163" s="272"/>
      <c r="L163" s="272"/>
      <c r="M163" s="272"/>
      <c r="N163" s="301"/>
      <c r="O163" s="301"/>
      <c r="P163" s="265"/>
      <c r="Q163" s="265"/>
      <c r="R163" s="246">
        <f t="shared" si="126"/>
        <v>0</v>
      </c>
    </row>
    <row r="164" spans="1:18" x14ac:dyDescent="0.2">
      <c r="A164" s="218" t="s">
        <v>13</v>
      </c>
      <c r="B164" s="498"/>
      <c r="C164" s="498"/>
      <c r="D164" s="498">
        <v>9.3800000000000008</v>
      </c>
      <c r="E164" s="498"/>
      <c r="F164" s="498"/>
      <c r="G164" s="498"/>
      <c r="H164" s="220">
        <f t="shared" si="125"/>
        <v>9.3800000000000008</v>
      </c>
      <c r="I164" s="298"/>
      <c r="J164" s="272"/>
      <c r="K164" s="272"/>
      <c r="L164" s="272"/>
      <c r="M164" s="272"/>
      <c r="N164" s="303"/>
      <c r="O164" s="303"/>
      <c r="P164" s="267"/>
      <c r="Q164" s="267"/>
      <c r="R164" s="246">
        <f t="shared" si="126"/>
        <v>0</v>
      </c>
    </row>
    <row r="165" spans="1:18" x14ac:dyDescent="0.2">
      <c r="A165" s="218" t="s">
        <v>15</v>
      </c>
      <c r="B165" s="498"/>
      <c r="C165" s="498"/>
      <c r="D165" s="498"/>
      <c r="E165" s="498"/>
      <c r="F165" s="498"/>
      <c r="G165" s="498"/>
      <c r="H165" s="220">
        <f t="shared" si="125"/>
        <v>0</v>
      </c>
      <c r="I165" s="298"/>
      <c r="J165" s="272"/>
      <c r="K165" s="272"/>
      <c r="L165" s="272"/>
      <c r="M165" s="272"/>
      <c r="N165" s="303"/>
      <c r="O165" s="303"/>
      <c r="P165" s="267"/>
      <c r="Q165" s="267"/>
      <c r="R165" s="246">
        <f t="shared" si="126"/>
        <v>0</v>
      </c>
    </row>
    <row r="166" spans="1:18" x14ac:dyDescent="0.2">
      <c r="A166" s="226" t="s">
        <v>112</v>
      </c>
      <c r="B166" s="500"/>
      <c r="C166" s="500"/>
      <c r="D166" s="500"/>
      <c r="E166" s="500"/>
      <c r="F166" s="500"/>
      <c r="G166" s="500"/>
      <c r="H166" s="228">
        <f t="shared" si="125"/>
        <v>0</v>
      </c>
      <c r="I166" s="308"/>
      <c r="J166" s="308"/>
      <c r="K166" s="308"/>
      <c r="L166" s="308"/>
      <c r="M166" s="308"/>
      <c r="N166" s="309"/>
      <c r="O166" s="309"/>
      <c r="P166" s="268"/>
      <c r="Q166" s="268"/>
      <c r="R166" s="246">
        <f t="shared" si="126"/>
        <v>0</v>
      </c>
    </row>
    <row r="167" spans="1:18" ht="22.5" x14ac:dyDescent="0.2">
      <c r="A167" s="230" t="s">
        <v>111</v>
      </c>
      <c r="B167" s="501"/>
      <c r="C167" s="501"/>
      <c r="D167" s="501"/>
      <c r="E167" s="501"/>
      <c r="F167" s="501"/>
      <c r="G167" s="501"/>
      <c r="H167" s="233">
        <f t="shared" si="125"/>
        <v>0</v>
      </c>
      <c r="I167" s="310"/>
      <c r="J167" s="310"/>
      <c r="K167" s="310"/>
      <c r="L167" s="310"/>
      <c r="M167" s="310"/>
      <c r="N167" s="311"/>
      <c r="O167" s="311"/>
      <c r="P167" s="269"/>
      <c r="Q167" s="269"/>
      <c r="R167" s="251">
        <f t="shared" si="126"/>
        <v>0</v>
      </c>
    </row>
    <row r="168" spans="1:18" x14ac:dyDescent="0.2">
      <c r="A168" s="237" t="s">
        <v>9</v>
      </c>
      <c r="B168" s="502">
        <f>SUM(B161:B167)</f>
        <v>0</v>
      </c>
      <c r="C168" s="502">
        <f t="shared" ref="C168" si="127">SUM(C161:C167)</f>
        <v>58.49</v>
      </c>
      <c r="D168" s="502">
        <f t="shared" ref="D168" si="128">SUM(D161:D167)</f>
        <v>15.71</v>
      </c>
      <c r="E168" s="502">
        <f t="shared" ref="E168" si="129">SUM(E161:E167)</f>
        <v>6.33</v>
      </c>
      <c r="F168" s="502">
        <f t="shared" ref="F168" si="130">SUM(F161:F167)</f>
        <v>6.33</v>
      </c>
      <c r="G168" s="502">
        <f t="shared" ref="G168" si="131">SUM(G161:G167)</f>
        <v>13.629999999999999</v>
      </c>
      <c r="H168" s="220">
        <f>SUM(H161:H166)</f>
        <v>100.49000000000001</v>
      </c>
      <c r="I168" s="239"/>
      <c r="J168" s="239">
        <f>SUM(J161:J167)</f>
        <v>0</v>
      </c>
      <c r="K168" s="239">
        <f t="shared" ref="K168" si="132">SUM(K161:K167)</f>
        <v>0</v>
      </c>
      <c r="L168" s="239">
        <f t="shared" ref="L168" si="133">SUM(L161:L167)</f>
        <v>0</v>
      </c>
      <c r="M168" s="239">
        <f t="shared" ref="M168" si="134">SUM(M161:M167)</f>
        <v>0</v>
      </c>
      <c r="N168" s="239">
        <f t="shared" ref="N168" si="135">SUM(N161:N167)</f>
        <v>0</v>
      </c>
      <c r="O168" s="239">
        <f t="shared" ref="O168" si="136">SUM(O161:O167)</f>
        <v>0</v>
      </c>
      <c r="P168" s="239">
        <f t="shared" ref="P168:Q168" si="137">SUM(P161:P166)</f>
        <v>0</v>
      </c>
      <c r="Q168" s="239">
        <f t="shared" si="137"/>
        <v>0</v>
      </c>
      <c r="R168" s="240">
        <f>SUM(R161:R167)</f>
        <v>0</v>
      </c>
    </row>
    <row r="170" spans="1:18" ht="39" thickBot="1" x14ac:dyDescent="0.25">
      <c r="B170" s="277" t="s">
        <v>1</v>
      </c>
      <c r="C170" s="277" t="s">
        <v>2</v>
      </c>
      <c r="D170" s="277" t="s">
        <v>3</v>
      </c>
      <c r="E170" s="277" t="s">
        <v>13</v>
      </c>
      <c r="F170" s="277" t="s">
        <v>15</v>
      </c>
      <c r="G170" s="278" t="s">
        <v>11</v>
      </c>
      <c r="H170" s="279" t="s">
        <v>111</v>
      </c>
      <c r="I170" s="297" t="s">
        <v>168</v>
      </c>
      <c r="J170" s="278"/>
      <c r="K170" s="278"/>
      <c r="L170" s="278"/>
      <c r="M170" s="278"/>
      <c r="N170" s="280" t="s">
        <v>20</v>
      </c>
      <c r="O170" s="296" t="s">
        <v>40</v>
      </c>
    </row>
    <row r="171" spans="1:18" ht="13.5" thickBot="1" x14ac:dyDescent="0.25">
      <c r="A171" s="281" t="s">
        <v>40</v>
      </c>
      <c r="B171" s="282">
        <f>H121+H131+H141+H151+H161</f>
        <v>326.60000000000002</v>
      </c>
      <c r="C171" s="282">
        <f>H122+H132+H142+H152+H162</f>
        <v>216.32999999999998</v>
      </c>
      <c r="D171" s="282">
        <f>H123+H133+H143+H153+H163</f>
        <v>187.63</v>
      </c>
      <c r="E171" s="282">
        <f>H124+H134+H144+H154+H164</f>
        <v>94.259999999999991</v>
      </c>
      <c r="F171" s="282">
        <f>H125+H135+H145+H155+H165</f>
        <v>0</v>
      </c>
      <c r="G171" s="282">
        <f>H126+H136+H156+H166</f>
        <v>0</v>
      </c>
      <c r="H171" s="282">
        <f>H127+H137+H147+H157+H167</f>
        <v>0</v>
      </c>
      <c r="I171" s="312">
        <f>H128+H138+H148+H158+H168</f>
        <v>824.82</v>
      </c>
      <c r="J171" s="282"/>
      <c r="K171" s="282"/>
      <c r="L171" s="282"/>
      <c r="M171" s="283"/>
      <c r="N171" s="284">
        <f>R128+R138+R148+R158+R168</f>
        <v>0</v>
      </c>
      <c r="O171" s="285">
        <f>I171+N171</f>
        <v>824.82</v>
      </c>
    </row>
    <row r="172" spans="1:18" ht="13.5" thickTop="1" x14ac:dyDescent="0.2"/>
    <row r="173" spans="1:18" x14ac:dyDescent="0.2">
      <c r="A173" s="221"/>
      <c r="B173" s="286" t="s">
        <v>21</v>
      </c>
      <c r="C173" s="286"/>
      <c r="D173" s="286" t="s">
        <v>22</v>
      </c>
      <c r="E173" s="287">
        <f>O171</f>
        <v>824.82</v>
      </c>
      <c r="F173" s="286"/>
      <c r="G173" s="286">
        <f>SUM(C173-E173)</f>
        <v>-824.82</v>
      </c>
    </row>
    <row r="177" spans="1:18" ht="48" customHeight="1" x14ac:dyDescent="0.2">
      <c r="A177" s="207"/>
      <c r="B177" s="208"/>
      <c r="C177" s="288"/>
      <c r="D177" s="288"/>
      <c r="E177" s="288"/>
      <c r="F177" s="289" t="s">
        <v>183</v>
      </c>
      <c r="G177" s="288"/>
      <c r="H177" s="288"/>
      <c r="I177" s="288"/>
      <c r="J177" s="208"/>
      <c r="K177" s="208"/>
      <c r="L177" s="208"/>
      <c r="M177" s="208"/>
      <c r="N177" s="211"/>
      <c r="O177" s="211"/>
      <c r="P177" s="208"/>
      <c r="Q177" s="208"/>
      <c r="R177" s="212"/>
    </row>
    <row r="178" spans="1:18" x14ac:dyDescent="0.2">
      <c r="A178" s="313" t="s">
        <v>109</v>
      </c>
      <c r="B178" s="214"/>
      <c r="C178" s="173" t="s">
        <v>212</v>
      </c>
      <c r="D178" s="173" t="s">
        <v>218</v>
      </c>
      <c r="E178" s="173" t="s">
        <v>219</v>
      </c>
      <c r="F178" s="173" t="s">
        <v>220</v>
      </c>
      <c r="G178" s="173" t="s">
        <v>221</v>
      </c>
      <c r="H178" s="215" t="s">
        <v>110</v>
      </c>
      <c r="I178" s="214" t="s">
        <v>108</v>
      </c>
      <c r="J178" s="214"/>
      <c r="K178" s="173" t="s">
        <v>212</v>
      </c>
      <c r="L178" s="173" t="s">
        <v>218</v>
      </c>
      <c r="M178" s="173" t="s">
        <v>219</v>
      </c>
      <c r="N178" s="173" t="s">
        <v>220</v>
      </c>
      <c r="O178" s="173" t="s">
        <v>221</v>
      </c>
      <c r="P178" s="216"/>
      <c r="Q178" s="216"/>
      <c r="R178" s="215" t="s">
        <v>110</v>
      </c>
    </row>
    <row r="179" spans="1:18" x14ac:dyDescent="0.2">
      <c r="A179" s="218" t="s">
        <v>1</v>
      </c>
      <c r="B179" s="495"/>
      <c r="C179" s="495">
        <f>13+9</f>
        <v>22</v>
      </c>
      <c r="D179" s="495">
        <f>23+16</f>
        <v>39</v>
      </c>
      <c r="E179" s="495">
        <f>18.13</f>
        <v>18.13</v>
      </c>
      <c r="F179" s="495">
        <f>5+13.5</f>
        <v>18.5</v>
      </c>
      <c r="G179" s="495"/>
      <c r="H179" s="220">
        <f t="shared" ref="H179:H185" si="138">SUM(B179:G179)</f>
        <v>97.63</v>
      </c>
      <c r="J179" s="217"/>
      <c r="K179" s="217"/>
      <c r="L179" s="217"/>
      <c r="M179" s="217"/>
      <c r="N179" s="222"/>
      <c r="O179" s="222"/>
      <c r="P179" s="217"/>
      <c r="Q179" s="217"/>
      <c r="R179" s="220">
        <f>SUM(J179:Q179)</f>
        <v>0</v>
      </c>
    </row>
    <row r="180" spans="1:18" x14ac:dyDescent="0.2">
      <c r="A180" s="218" t="s">
        <v>2</v>
      </c>
      <c r="B180" s="495"/>
      <c r="C180" s="495">
        <v>28.63</v>
      </c>
      <c r="D180" s="496">
        <v>34.549999999999997</v>
      </c>
      <c r="E180" s="496">
        <v>16.87</v>
      </c>
      <c r="F180" s="496">
        <v>12.65</v>
      </c>
      <c r="G180" s="496"/>
      <c r="H180" s="220">
        <f t="shared" si="138"/>
        <v>92.7</v>
      </c>
      <c r="J180" s="224"/>
      <c r="K180" s="224"/>
      <c r="L180" s="224"/>
      <c r="M180" s="224"/>
      <c r="N180" s="225"/>
      <c r="O180" s="225"/>
      <c r="P180" s="224"/>
      <c r="Q180" s="224"/>
      <c r="R180" s="220">
        <f>SUM(J180:Q180)</f>
        <v>0</v>
      </c>
    </row>
    <row r="181" spans="1:18" x14ac:dyDescent="0.2">
      <c r="A181" s="218" t="s">
        <v>3</v>
      </c>
      <c r="B181" s="495"/>
      <c r="C181" s="495"/>
      <c r="D181" s="496">
        <v>30.09</v>
      </c>
      <c r="E181" s="496"/>
      <c r="F181" s="496"/>
      <c r="G181" s="496"/>
      <c r="H181" s="220">
        <f t="shared" si="138"/>
        <v>30.09</v>
      </c>
      <c r="J181" s="224"/>
      <c r="K181" s="224"/>
      <c r="L181" s="224"/>
      <c r="M181" s="224"/>
      <c r="N181" s="225"/>
      <c r="O181" s="225"/>
      <c r="P181" s="224"/>
      <c r="Q181" s="224"/>
      <c r="R181" s="220">
        <f>SUM(J181:Q181)</f>
        <v>0</v>
      </c>
    </row>
    <row r="182" spans="1:18" x14ac:dyDescent="0.2">
      <c r="A182" s="218" t="s">
        <v>13</v>
      </c>
      <c r="B182" s="495"/>
      <c r="C182" s="495">
        <v>17.5</v>
      </c>
      <c r="D182" s="496">
        <v>33</v>
      </c>
      <c r="E182" s="496"/>
      <c r="F182" s="496">
        <v>6.5</v>
      </c>
      <c r="G182" s="496"/>
      <c r="H182" s="220">
        <f t="shared" si="138"/>
        <v>57</v>
      </c>
      <c r="J182" s="224"/>
      <c r="K182" s="224"/>
      <c r="L182" s="224"/>
      <c r="M182" s="224"/>
      <c r="N182" s="225"/>
      <c r="O182" s="225"/>
      <c r="P182" s="224"/>
      <c r="Q182" s="224"/>
      <c r="R182" s="220">
        <f t="shared" ref="R182:R185" si="139">SUM(J182:Q182)</f>
        <v>0</v>
      </c>
    </row>
    <row r="183" spans="1:18" x14ac:dyDescent="0.2">
      <c r="A183" s="218" t="s">
        <v>15</v>
      </c>
      <c r="B183" s="495"/>
      <c r="C183" s="495"/>
      <c r="D183" s="496"/>
      <c r="E183" s="496"/>
      <c r="F183" s="496"/>
      <c r="G183" s="496"/>
      <c r="H183" s="220">
        <f t="shared" si="138"/>
        <v>0</v>
      </c>
      <c r="J183" s="224"/>
      <c r="K183" s="224"/>
      <c r="L183" s="224"/>
      <c r="M183" s="224"/>
      <c r="N183" s="225"/>
      <c r="O183" s="225"/>
      <c r="P183" s="224"/>
      <c r="Q183" s="224"/>
      <c r="R183" s="220">
        <f t="shared" si="139"/>
        <v>0</v>
      </c>
    </row>
    <row r="184" spans="1:18" x14ac:dyDescent="0.2">
      <c r="A184" s="226" t="s">
        <v>112</v>
      </c>
      <c r="B184" s="496"/>
      <c r="C184" s="496"/>
      <c r="D184" s="496"/>
      <c r="E184" s="496"/>
      <c r="F184" s="496"/>
      <c r="G184" s="496"/>
      <c r="H184" s="228">
        <f t="shared" si="138"/>
        <v>0</v>
      </c>
      <c r="I184" s="229"/>
      <c r="J184" s="224"/>
      <c r="K184" s="224"/>
      <c r="L184" s="224"/>
      <c r="M184" s="224"/>
      <c r="N184" s="225"/>
      <c r="O184" s="225"/>
      <c r="P184" s="224"/>
      <c r="Q184" s="224"/>
      <c r="R184" s="220">
        <f t="shared" si="139"/>
        <v>0</v>
      </c>
    </row>
    <row r="185" spans="1:18" ht="15" customHeight="1" x14ac:dyDescent="0.2">
      <c r="A185" s="230" t="s">
        <v>111</v>
      </c>
      <c r="B185" s="497"/>
      <c r="C185" s="497"/>
      <c r="D185" s="497"/>
      <c r="E185" s="497"/>
      <c r="F185" s="497"/>
      <c r="G185" s="497"/>
      <c r="H185" s="233">
        <f t="shared" si="138"/>
        <v>0</v>
      </c>
      <c r="I185" s="234"/>
      <c r="J185" s="235"/>
      <c r="K185" s="235"/>
      <c r="L185" s="235"/>
      <c r="M185" s="235"/>
      <c r="N185" s="236"/>
      <c r="O185" s="236"/>
      <c r="P185" s="235"/>
      <c r="Q185" s="235"/>
      <c r="R185" s="233">
        <f t="shared" si="139"/>
        <v>0</v>
      </c>
    </row>
    <row r="186" spans="1:18" x14ac:dyDescent="0.2">
      <c r="A186" s="237" t="s">
        <v>9</v>
      </c>
      <c r="B186" s="238">
        <f>SUM(B179:B185)</f>
        <v>0</v>
      </c>
      <c r="C186" s="238">
        <f t="shared" ref="C186" si="140">SUM(C179:C185)</f>
        <v>68.13</v>
      </c>
      <c r="D186" s="238">
        <f t="shared" ref="D186" si="141">SUM(D179:D185)</f>
        <v>136.63999999999999</v>
      </c>
      <c r="E186" s="238">
        <f t="shared" ref="E186" si="142">SUM(E179:E185)</f>
        <v>35</v>
      </c>
      <c r="F186" s="238">
        <f t="shared" ref="F186" si="143">SUM(F179:F185)</f>
        <v>37.65</v>
      </c>
      <c r="G186" s="238">
        <f t="shared" ref="G186" si="144">SUM(G179:G185)</f>
        <v>0</v>
      </c>
      <c r="H186" s="220">
        <f>SUM(H179:H185)</f>
        <v>277.41999999999996</v>
      </c>
      <c r="I186" s="239"/>
      <c r="J186" s="239">
        <f>SUM(J179:J185)</f>
        <v>0</v>
      </c>
      <c r="K186" s="239">
        <f t="shared" ref="K186" si="145">SUM(K179:K185)</f>
        <v>0</v>
      </c>
      <c r="L186" s="239">
        <f t="shared" ref="L186" si="146">SUM(L179:L185)</f>
        <v>0</v>
      </c>
      <c r="M186" s="239">
        <f t="shared" ref="M186" si="147">SUM(M179:M185)</f>
        <v>0</v>
      </c>
      <c r="N186" s="239">
        <f t="shared" ref="N186" si="148">SUM(N179:N185)</f>
        <v>0</v>
      </c>
      <c r="O186" s="239">
        <f t="shared" ref="O186" si="149">SUM(O179:O185)</f>
        <v>0</v>
      </c>
      <c r="P186" s="239"/>
      <c r="Q186" s="239"/>
      <c r="R186" s="240">
        <f>SUM(R179:R185)</f>
        <v>0</v>
      </c>
    </row>
    <row r="188" spans="1:18" x14ac:dyDescent="0.2">
      <c r="A188" s="313" t="s">
        <v>109</v>
      </c>
      <c r="B188" s="173" t="s">
        <v>214</v>
      </c>
      <c r="C188" s="173" t="s">
        <v>222</v>
      </c>
      <c r="D188" s="173" t="s">
        <v>223</v>
      </c>
      <c r="E188" s="173" t="s">
        <v>224</v>
      </c>
      <c r="F188" s="173" t="s">
        <v>225</v>
      </c>
      <c r="G188" s="173" t="s">
        <v>226</v>
      </c>
      <c r="H188" s="215" t="s">
        <v>110</v>
      </c>
      <c r="I188" s="214" t="s">
        <v>108</v>
      </c>
      <c r="J188" s="173" t="s">
        <v>214</v>
      </c>
      <c r="K188" s="173" t="s">
        <v>222</v>
      </c>
      <c r="L188" s="173" t="s">
        <v>223</v>
      </c>
      <c r="M188" s="173" t="s">
        <v>224</v>
      </c>
      <c r="N188" s="173" t="s">
        <v>225</v>
      </c>
      <c r="O188" s="173" t="s">
        <v>226</v>
      </c>
      <c r="P188" s="216"/>
      <c r="Q188" s="216"/>
      <c r="R188" s="215" t="s">
        <v>110</v>
      </c>
    </row>
    <row r="189" spans="1:18" x14ac:dyDescent="0.2">
      <c r="A189" s="218" t="s">
        <v>1</v>
      </c>
      <c r="B189" s="495"/>
      <c r="C189" s="495">
        <v>11</v>
      </c>
      <c r="D189" s="495"/>
      <c r="E189" s="495"/>
      <c r="F189" s="495">
        <v>25.06</v>
      </c>
      <c r="G189" s="495"/>
      <c r="H189" s="220">
        <f t="shared" ref="H189:H195" si="150">SUM(B189:G189)</f>
        <v>36.06</v>
      </c>
      <c r="I189" s="244"/>
      <c r="J189" s="244"/>
      <c r="K189" s="244"/>
      <c r="L189" s="244"/>
      <c r="M189" s="244"/>
      <c r="N189" s="245"/>
      <c r="O189" s="245"/>
      <c r="P189" s="244"/>
      <c r="Q189" s="244"/>
      <c r="R189" s="246">
        <f>SUM(J189:Q189)</f>
        <v>0</v>
      </c>
    </row>
    <row r="190" spans="1:18" x14ac:dyDescent="0.2">
      <c r="A190" s="218" t="s">
        <v>2</v>
      </c>
      <c r="B190" s="495"/>
      <c r="C190" s="495">
        <v>8.43</v>
      </c>
      <c r="D190" s="495"/>
      <c r="E190" s="495"/>
      <c r="F190" s="495">
        <v>10.83</v>
      </c>
      <c r="G190" s="495"/>
      <c r="H190" s="220">
        <f t="shared" si="150"/>
        <v>19.259999999999998</v>
      </c>
      <c r="I190" s="244"/>
      <c r="J190" s="244"/>
      <c r="K190" s="244"/>
      <c r="L190" s="244"/>
      <c r="M190" s="244"/>
      <c r="N190" s="245"/>
      <c r="O190" s="245"/>
      <c r="P190" s="247"/>
      <c r="Q190" s="247"/>
      <c r="R190" s="246">
        <f t="shared" ref="R190:R195" si="151">SUM(J190:Q190)</f>
        <v>0</v>
      </c>
    </row>
    <row r="191" spans="1:18" x14ac:dyDescent="0.2">
      <c r="A191" s="218" t="s">
        <v>3</v>
      </c>
      <c r="B191" s="495"/>
      <c r="C191" s="495"/>
      <c r="D191" s="495"/>
      <c r="E191" s="495"/>
      <c r="F191" s="495"/>
      <c r="G191" s="495"/>
      <c r="H191" s="220">
        <f t="shared" si="150"/>
        <v>0</v>
      </c>
      <c r="I191" s="244"/>
      <c r="J191" s="244"/>
      <c r="K191" s="244"/>
      <c r="L191" s="244"/>
      <c r="M191" s="244"/>
      <c r="N191" s="248"/>
      <c r="O191" s="248"/>
      <c r="P191" s="247"/>
      <c r="Q191" s="247"/>
      <c r="R191" s="246">
        <f t="shared" si="151"/>
        <v>0</v>
      </c>
    </row>
    <row r="192" spans="1:18" x14ac:dyDescent="0.2">
      <c r="A192" s="218" t="s">
        <v>13</v>
      </c>
      <c r="B192" s="495"/>
      <c r="C192" s="495"/>
      <c r="D192" s="495"/>
      <c r="E192" s="495"/>
      <c r="F192" s="495"/>
      <c r="G192" s="495"/>
      <c r="H192" s="220">
        <f t="shared" si="150"/>
        <v>0</v>
      </c>
      <c r="I192" s="244"/>
      <c r="J192" s="244"/>
      <c r="K192" s="244"/>
      <c r="L192" s="244"/>
      <c r="M192" s="244"/>
      <c r="N192" s="245"/>
      <c r="O192" s="245"/>
      <c r="P192" s="244"/>
      <c r="Q192" s="244"/>
      <c r="R192" s="246">
        <f t="shared" si="151"/>
        <v>0</v>
      </c>
    </row>
    <row r="193" spans="1:18" x14ac:dyDescent="0.2">
      <c r="A193" s="218" t="s">
        <v>15</v>
      </c>
      <c r="B193" s="495"/>
      <c r="C193" s="495"/>
      <c r="D193" s="495"/>
      <c r="E193" s="495"/>
      <c r="F193" s="495"/>
      <c r="G193" s="495"/>
      <c r="H193" s="220">
        <f t="shared" si="150"/>
        <v>0</v>
      </c>
      <c r="I193" s="244"/>
      <c r="J193" s="244"/>
      <c r="K193" s="244"/>
      <c r="L193" s="244"/>
      <c r="M193" s="244"/>
      <c r="N193" s="245"/>
      <c r="O193" s="245"/>
      <c r="P193" s="244"/>
      <c r="Q193" s="244"/>
      <c r="R193" s="246">
        <f t="shared" si="151"/>
        <v>0</v>
      </c>
    </row>
    <row r="194" spans="1:18" x14ac:dyDescent="0.2">
      <c r="A194" s="226" t="s">
        <v>112</v>
      </c>
      <c r="B194" s="496"/>
      <c r="C194" s="496"/>
      <c r="D194" s="496"/>
      <c r="E194" s="496"/>
      <c r="F194" s="496"/>
      <c r="G194" s="496"/>
      <c r="H194" s="220">
        <f t="shared" si="150"/>
        <v>0</v>
      </c>
      <c r="I194" s="223"/>
      <c r="J194" s="223"/>
      <c r="K194" s="223"/>
      <c r="L194" s="223"/>
      <c r="M194" s="223"/>
      <c r="N194" s="249"/>
      <c r="O194" s="249"/>
      <c r="P194" s="223"/>
      <c r="Q194" s="223"/>
      <c r="R194" s="246">
        <f t="shared" si="151"/>
        <v>0</v>
      </c>
    </row>
    <row r="195" spans="1:18" ht="22.5" x14ac:dyDescent="0.2">
      <c r="A195" s="230" t="s">
        <v>111</v>
      </c>
      <c r="B195" s="497"/>
      <c r="C195" s="497"/>
      <c r="D195" s="497"/>
      <c r="E195" s="497"/>
      <c r="F195" s="497"/>
      <c r="G195" s="497"/>
      <c r="H195" s="233">
        <f t="shared" si="150"/>
        <v>0</v>
      </c>
      <c r="I195" s="232"/>
      <c r="J195" s="232"/>
      <c r="K195" s="232"/>
      <c r="L195" s="232"/>
      <c r="M195" s="232"/>
      <c r="N195" s="250"/>
      <c r="O195" s="250"/>
      <c r="P195" s="232"/>
      <c r="Q195" s="232"/>
      <c r="R195" s="251">
        <f t="shared" si="151"/>
        <v>0</v>
      </c>
    </row>
    <row r="196" spans="1:18" x14ac:dyDescent="0.2">
      <c r="A196" s="237" t="s">
        <v>9</v>
      </c>
      <c r="B196" s="502">
        <f>SUM(B189:B195)</f>
        <v>0</v>
      </c>
      <c r="C196" s="502">
        <f t="shared" ref="C196" si="152">SUM(C189:C195)</f>
        <v>19.43</v>
      </c>
      <c r="D196" s="502">
        <f t="shared" ref="D196" si="153">SUM(D189:D195)</f>
        <v>0</v>
      </c>
      <c r="E196" s="502">
        <f t="shared" ref="E196" si="154">SUM(E189:E195)</f>
        <v>0</v>
      </c>
      <c r="F196" s="502">
        <f t="shared" ref="F196" si="155">SUM(F189:F195)</f>
        <v>35.89</v>
      </c>
      <c r="G196" s="502">
        <f t="shared" ref="G196" si="156">SUM(G189:G195)</f>
        <v>0</v>
      </c>
      <c r="H196" s="220">
        <f>SUM(H189:H194)</f>
        <v>55.32</v>
      </c>
      <c r="I196" s="239"/>
      <c r="J196" s="239">
        <f>SUM(J189:J195)</f>
        <v>0</v>
      </c>
      <c r="K196" s="239">
        <f t="shared" ref="K196" si="157">SUM(K189:K195)</f>
        <v>0</v>
      </c>
      <c r="L196" s="239">
        <f t="shared" ref="L196" si="158">SUM(L189:L195)</f>
        <v>0</v>
      </c>
      <c r="M196" s="239">
        <f t="shared" ref="M196" si="159">SUM(M189:M195)</f>
        <v>0</v>
      </c>
      <c r="N196" s="239">
        <f t="shared" ref="N196" si="160">SUM(N189:N195)</f>
        <v>0</v>
      </c>
      <c r="O196" s="239">
        <f t="shared" ref="O196" si="161">SUM(O189:O195)</f>
        <v>0</v>
      </c>
      <c r="P196" s="239">
        <f t="shared" ref="P196:Q196" si="162">SUM(P189:P194)</f>
        <v>0</v>
      </c>
      <c r="Q196" s="239">
        <f t="shared" si="162"/>
        <v>0</v>
      </c>
      <c r="R196" s="237">
        <f>SUM(R189:R195)</f>
        <v>0</v>
      </c>
    </row>
    <row r="198" spans="1:18" x14ac:dyDescent="0.2">
      <c r="A198" s="313" t="s">
        <v>109</v>
      </c>
      <c r="B198" s="173" t="s">
        <v>215</v>
      </c>
      <c r="C198" s="173" t="s">
        <v>227</v>
      </c>
      <c r="D198" s="173" t="s">
        <v>228</v>
      </c>
      <c r="E198" s="173" t="s">
        <v>229</v>
      </c>
      <c r="F198" s="173" t="s">
        <v>230</v>
      </c>
      <c r="G198" s="173" t="s">
        <v>231</v>
      </c>
      <c r="H198" s="215" t="s">
        <v>110</v>
      </c>
      <c r="I198" s="214" t="s">
        <v>108</v>
      </c>
      <c r="J198" s="173" t="s">
        <v>215</v>
      </c>
      <c r="K198" s="173" t="s">
        <v>227</v>
      </c>
      <c r="L198" s="173" t="s">
        <v>228</v>
      </c>
      <c r="M198" s="173" t="s">
        <v>229</v>
      </c>
      <c r="N198" s="173" t="s">
        <v>230</v>
      </c>
      <c r="O198" s="173" t="s">
        <v>231</v>
      </c>
      <c r="P198" s="216"/>
      <c r="Q198" s="216"/>
      <c r="R198" s="215" t="s">
        <v>110</v>
      </c>
    </row>
    <row r="199" spans="1:18" x14ac:dyDescent="0.2">
      <c r="A199" s="218" t="s">
        <v>1</v>
      </c>
      <c r="B199" s="495">
        <f>38.01+26</f>
        <v>64.009999999999991</v>
      </c>
      <c r="C199" s="495">
        <v>22</v>
      </c>
      <c r="D199" s="495">
        <v>7.5</v>
      </c>
      <c r="E199" s="495">
        <v>17</v>
      </c>
      <c r="F199" s="495"/>
      <c r="G199" s="495">
        <f>21+9.5</f>
        <v>30.5</v>
      </c>
      <c r="H199" s="220">
        <f t="shared" ref="H199:H205" si="163">SUM(B199:G199)</f>
        <v>141.01</v>
      </c>
      <c r="I199" s="298"/>
      <c r="J199" s="292"/>
      <c r="K199" s="292"/>
      <c r="L199" s="292"/>
      <c r="M199" s="292"/>
      <c r="N199" s="292"/>
      <c r="O199" s="292"/>
      <c r="P199" s="253"/>
      <c r="Q199" s="254"/>
      <c r="R199" s="246">
        <f t="shared" ref="R199:R205" si="164">SUM(J199:Q199)</f>
        <v>0</v>
      </c>
    </row>
    <row r="200" spans="1:18" x14ac:dyDescent="0.2">
      <c r="A200" s="218" t="s">
        <v>2</v>
      </c>
      <c r="B200" s="495">
        <v>22.73</v>
      </c>
      <c r="C200" s="495">
        <v>25.3</v>
      </c>
      <c r="D200" s="495">
        <v>25.3</v>
      </c>
      <c r="E200" s="495">
        <v>50.6</v>
      </c>
      <c r="F200" s="495"/>
      <c r="G200" s="495">
        <v>25.3</v>
      </c>
      <c r="H200" s="220">
        <f t="shared" si="163"/>
        <v>149.23000000000002</v>
      </c>
      <c r="I200" s="298"/>
      <c r="J200" s="292"/>
      <c r="K200" s="292"/>
      <c r="L200" s="292"/>
      <c r="M200" s="292"/>
      <c r="N200" s="292"/>
      <c r="O200" s="292"/>
      <c r="P200" s="255"/>
      <c r="Q200" s="254"/>
      <c r="R200" s="246">
        <f t="shared" si="164"/>
        <v>0</v>
      </c>
    </row>
    <row r="201" spans="1:18" x14ac:dyDescent="0.2">
      <c r="A201" s="218" t="s">
        <v>3</v>
      </c>
      <c r="B201" s="495"/>
      <c r="C201" s="495"/>
      <c r="D201" s="495"/>
      <c r="E201" s="495"/>
      <c r="F201" s="495"/>
      <c r="G201" s="495"/>
      <c r="H201" s="220">
        <f t="shared" si="163"/>
        <v>0</v>
      </c>
      <c r="I201" s="298"/>
      <c r="J201" s="292"/>
      <c r="K201" s="292"/>
      <c r="L201" s="292"/>
      <c r="M201" s="292"/>
      <c r="N201" s="293"/>
      <c r="O201" s="293"/>
      <c r="P201" s="255"/>
      <c r="Q201" s="254"/>
      <c r="R201" s="246">
        <f t="shared" si="164"/>
        <v>0</v>
      </c>
    </row>
    <row r="202" spans="1:18" x14ac:dyDescent="0.2">
      <c r="A202" s="218" t="s">
        <v>13</v>
      </c>
      <c r="B202" s="495"/>
      <c r="C202" s="495">
        <v>10</v>
      </c>
      <c r="D202" s="495"/>
      <c r="E202" s="495"/>
      <c r="F202" s="495"/>
      <c r="G202" s="495"/>
      <c r="H202" s="220">
        <f t="shared" si="163"/>
        <v>10</v>
      </c>
      <c r="I202" s="298"/>
      <c r="J202" s="292"/>
      <c r="K202" s="292"/>
      <c r="L202" s="292"/>
      <c r="M202" s="292"/>
      <c r="N202" s="292"/>
      <c r="O202" s="292"/>
      <c r="P202" s="253"/>
      <c r="Q202" s="257"/>
      <c r="R202" s="246">
        <f t="shared" si="164"/>
        <v>0</v>
      </c>
    </row>
    <row r="203" spans="1:18" x14ac:dyDescent="0.2">
      <c r="A203" s="218" t="s">
        <v>15</v>
      </c>
      <c r="B203" s="495"/>
      <c r="C203" s="495"/>
      <c r="D203" s="495"/>
      <c r="E203" s="495"/>
      <c r="F203" s="495"/>
      <c r="G203" s="495"/>
      <c r="H203" s="220">
        <f t="shared" si="163"/>
        <v>0</v>
      </c>
      <c r="I203" s="298"/>
      <c r="J203" s="292"/>
      <c r="K203" s="292"/>
      <c r="L203" s="292"/>
      <c r="M203" s="292"/>
      <c r="N203" s="292"/>
      <c r="O203" s="292"/>
      <c r="P203" s="253"/>
      <c r="Q203" s="257"/>
      <c r="R203" s="246">
        <f t="shared" si="164"/>
        <v>0</v>
      </c>
    </row>
    <row r="204" spans="1:18" x14ac:dyDescent="0.2">
      <c r="A204" s="226" t="s">
        <v>112</v>
      </c>
      <c r="B204" s="496"/>
      <c r="C204" s="496"/>
      <c r="D204" s="496"/>
      <c r="E204" s="496">
        <v>20</v>
      </c>
      <c r="F204" s="496"/>
      <c r="G204" s="496"/>
      <c r="H204" s="228">
        <f t="shared" si="163"/>
        <v>20</v>
      </c>
      <c r="I204" s="299"/>
      <c r="J204" s="294"/>
      <c r="K204" s="294"/>
      <c r="L204" s="294"/>
      <c r="M204" s="294"/>
      <c r="N204" s="294"/>
      <c r="O204" s="294"/>
      <c r="P204" s="258"/>
      <c r="Q204" s="259"/>
      <c r="R204" s="246">
        <f t="shared" si="164"/>
        <v>0</v>
      </c>
    </row>
    <row r="205" spans="1:18" ht="14.25" customHeight="1" x14ac:dyDescent="0.2">
      <c r="A205" s="230" t="s">
        <v>111</v>
      </c>
      <c r="B205" s="497"/>
      <c r="C205" s="497"/>
      <c r="D205" s="497"/>
      <c r="E205" s="497"/>
      <c r="F205" s="497"/>
      <c r="G205" s="497"/>
      <c r="H205" s="233">
        <f t="shared" si="163"/>
        <v>0</v>
      </c>
      <c r="I205" s="300"/>
      <c r="J205" s="295"/>
      <c r="K205" s="295"/>
      <c r="L205" s="295"/>
      <c r="M205" s="295"/>
      <c r="N205" s="295"/>
      <c r="O205" s="295"/>
      <c r="P205" s="260"/>
      <c r="Q205" s="261"/>
      <c r="R205" s="251">
        <f t="shared" si="164"/>
        <v>0</v>
      </c>
    </row>
    <row r="206" spans="1:18" x14ac:dyDescent="0.2">
      <c r="A206" s="237" t="s">
        <v>9</v>
      </c>
      <c r="B206" s="502">
        <f t="shared" ref="B206:H206" si="165">SUM(B199:B205)</f>
        <v>86.74</v>
      </c>
      <c r="C206" s="502">
        <f t="shared" si="165"/>
        <v>57.3</v>
      </c>
      <c r="D206" s="502">
        <f t="shared" si="165"/>
        <v>32.799999999999997</v>
      </c>
      <c r="E206" s="502">
        <f t="shared" si="165"/>
        <v>87.6</v>
      </c>
      <c r="F206" s="502">
        <f t="shared" si="165"/>
        <v>0</v>
      </c>
      <c r="G206" s="502">
        <f t="shared" si="165"/>
        <v>55.8</v>
      </c>
      <c r="H206" s="220">
        <f t="shared" si="165"/>
        <v>320.24</v>
      </c>
      <c r="I206" s="239"/>
      <c r="J206" s="252">
        <f t="shared" ref="J206:O206" si="166">SUM(J199:J205)</f>
        <v>0</v>
      </c>
      <c r="K206" s="252">
        <f t="shared" si="166"/>
        <v>0</v>
      </c>
      <c r="L206" s="252">
        <f t="shared" si="166"/>
        <v>0</v>
      </c>
      <c r="M206" s="252">
        <f t="shared" si="166"/>
        <v>0</v>
      </c>
      <c r="N206" s="252">
        <f t="shared" si="166"/>
        <v>0</v>
      </c>
      <c r="O206" s="252">
        <f t="shared" si="166"/>
        <v>0</v>
      </c>
      <c r="P206" s="252">
        <f t="shared" ref="P206:Q206" si="167">SUM(P199:P204)</f>
        <v>0</v>
      </c>
      <c r="Q206" s="252">
        <f t="shared" si="167"/>
        <v>0</v>
      </c>
      <c r="R206" s="240">
        <f>SUM(R199:R205)</f>
        <v>0</v>
      </c>
    </row>
    <row r="208" spans="1:18" x14ac:dyDescent="0.2">
      <c r="A208" s="313" t="s">
        <v>109</v>
      </c>
      <c r="B208" s="173" t="s">
        <v>216</v>
      </c>
      <c r="C208" s="173" t="s">
        <v>232</v>
      </c>
      <c r="D208" s="173" t="s">
        <v>233</v>
      </c>
      <c r="E208" s="173" t="s">
        <v>234</v>
      </c>
      <c r="F208" s="173" t="s">
        <v>235</v>
      </c>
      <c r="G208" s="173" t="s">
        <v>236</v>
      </c>
      <c r="H208" s="215" t="s">
        <v>110</v>
      </c>
      <c r="I208" s="214" t="s">
        <v>108</v>
      </c>
      <c r="J208" s="173" t="s">
        <v>216</v>
      </c>
      <c r="K208" s="173" t="s">
        <v>232</v>
      </c>
      <c r="L208" s="173" t="s">
        <v>233</v>
      </c>
      <c r="M208" s="173" t="s">
        <v>234</v>
      </c>
      <c r="N208" s="173" t="s">
        <v>235</v>
      </c>
      <c r="O208" s="173" t="s">
        <v>236</v>
      </c>
      <c r="P208" s="216"/>
      <c r="Q208" s="216"/>
      <c r="R208" s="215" t="s">
        <v>110</v>
      </c>
    </row>
    <row r="209" spans="1:18" x14ac:dyDescent="0.2">
      <c r="A209" s="218" t="s">
        <v>1</v>
      </c>
      <c r="B209" s="495">
        <v>8</v>
      </c>
      <c r="C209" s="495">
        <v>6</v>
      </c>
      <c r="D209" s="495">
        <v>15.33</v>
      </c>
      <c r="E209" s="495">
        <v>14</v>
      </c>
      <c r="F209" s="495"/>
      <c r="G209" s="495">
        <v>20.9</v>
      </c>
      <c r="H209" s="220">
        <f t="shared" ref="H209:H215" si="168">SUM(B209:G209)</f>
        <v>64.22999999999999</v>
      </c>
      <c r="I209" s="298"/>
      <c r="J209" s="290"/>
      <c r="K209" s="290"/>
      <c r="L209" s="290"/>
      <c r="M209" s="290"/>
      <c r="N209" s="291"/>
      <c r="O209" s="301"/>
      <c r="P209" s="265"/>
      <c r="Q209" s="265"/>
      <c r="R209" s="246">
        <f>SUM(J209:Q209)</f>
        <v>0</v>
      </c>
    </row>
    <row r="210" spans="1:18" x14ac:dyDescent="0.2">
      <c r="A210" s="218" t="s">
        <v>2</v>
      </c>
      <c r="B210" s="495">
        <v>16.87</v>
      </c>
      <c r="C210" s="495">
        <v>15.15</v>
      </c>
      <c r="D210" s="495">
        <v>16.87</v>
      </c>
      <c r="E210" s="495">
        <v>16.87</v>
      </c>
      <c r="F210" s="495"/>
      <c r="G210" s="495"/>
      <c r="H210" s="220">
        <f t="shared" si="168"/>
        <v>65.760000000000005</v>
      </c>
      <c r="I210" s="298"/>
      <c r="J210" s="290"/>
      <c r="K210" s="290"/>
      <c r="L210" s="290"/>
      <c r="M210" s="290"/>
      <c r="N210" s="291"/>
      <c r="O210" s="301"/>
      <c r="P210" s="265"/>
      <c r="Q210" s="265"/>
      <c r="R210" s="246">
        <f t="shared" ref="R210:R215" si="169">SUM(J210:Q210)</f>
        <v>0</v>
      </c>
    </row>
    <row r="211" spans="1:18" x14ac:dyDescent="0.2">
      <c r="A211" s="218" t="s">
        <v>3</v>
      </c>
      <c r="B211" s="495"/>
      <c r="C211" s="495"/>
      <c r="D211" s="495"/>
      <c r="E211" s="495"/>
      <c r="F211" s="495"/>
      <c r="G211" s="495"/>
      <c r="H211" s="220">
        <f t="shared" si="168"/>
        <v>0</v>
      </c>
      <c r="I211" s="298"/>
      <c r="J211" s="290"/>
      <c r="K211" s="290"/>
      <c r="L211" s="290"/>
      <c r="M211" s="290"/>
      <c r="N211" s="291"/>
      <c r="O211" s="301"/>
      <c r="P211" s="265"/>
      <c r="Q211" s="265"/>
      <c r="R211" s="246">
        <f t="shared" si="169"/>
        <v>0</v>
      </c>
    </row>
    <row r="212" spans="1:18" x14ac:dyDescent="0.2">
      <c r="A212" s="218" t="s">
        <v>13</v>
      </c>
      <c r="B212" s="495"/>
      <c r="C212" s="495"/>
      <c r="D212" s="495"/>
      <c r="E212" s="495"/>
      <c r="F212" s="495"/>
      <c r="G212" s="495"/>
      <c r="H212" s="220">
        <f t="shared" si="168"/>
        <v>0</v>
      </c>
      <c r="I212" s="298"/>
      <c r="J212" s="290"/>
      <c r="K212" s="290"/>
      <c r="L212" s="290"/>
      <c r="M212" s="290"/>
      <c r="N212" s="302"/>
      <c r="O212" s="303"/>
      <c r="P212" s="267"/>
      <c r="Q212" s="267"/>
      <c r="R212" s="246">
        <f t="shared" si="169"/>
        <v>0</v>
      </c>
    </row>
    <row r="213" spans="1:18" x14ac:dyDescent="0.2">
      <c r="A213" s="218" t="s">
        <v>15</v>
      </c>
      <c r="B213" s="495"/>
      <c r="C213" s="495"/>
      <c r="D213" s="495"/>
      <c r="E213" s="495"/>
      <c r="F213" s="495"/>
      <c r="G213" s="495"/>
      <c r="H213" s="220">
        <f t="shared" si="168"/>
        <v>0</v>
      </c>
      <c r="I213" s="298"/>
      <c r="J213" s="290"/>
      <c r="K213" s="290"/>
      <c r="L213" s="290"/>
      <c r="M213" s="290"/>
      <c r="N213" s="302"/>
      <c r="O213" s="303"/>
      <c r="P213" s="267"/>
      <c r="Q213" s="267"/>
      <c r="R213" s="246">
        <f t="shared" si="169"/>
        <v>0</v>
      </c>
    </row>
    <row r="214" spans="1:18" x14ac:dyDescent="0.2">
      <c r="A214" s="226" t="s">
        <v>112</v>
      </c>
      <c r="B214" s="496"/>
      <c r="C214" s="496"/>
      <c r="D214" s="496"/>
      <c r="E214" s="496"/>
      <c r="F214" s="496"/>
      <c r="G214" s="496"/>
      <c r="H214" s="228">
        <f t="shared" si="168"/>
        <v>0</v>
      </c>
      <c r="I214" s="299"/>
      <c r="J214" s="304"/>
      <c r="K214" s="304"/>
      <c r="L214" s="304"/>
      <c r="M214" s="304"/>
      <c r="N214" s="294"/>
      <c r="O214" s="305"/>
      <c r="P214" s="268"/>
      <c r="Q214" s="268"/>
      <c r="R214" s="246">
        <f t="shared" si="169"/>
        <v>0</v>
      </c>
    </row>
    <row r="215" spans="1:18" ht="19.5" customHeight="1" x14ac:dyDescent="0.2">
      <c r="A215" s="230" t="s">
        <v>111</v>
      </c>
      <c r="B215" s="497"/>
      <c r="C215" s="497"/>
      <c r="D215" s="497"/>
      <c r="E215" s="497">
        <v>16.25</v>
      </c>
      <c r="F215" s="497"/>
      <c r="G215" s="497"/>
      <c r="H215" s="233">
        <f t="shared" si="168"/>
        <v>16.25</v>
      </c>
      <c r="I215" s="300"/>
      <c r="J215" s="306"/>
      <c r="K215" s="306"/>
      <c r="L215" s="306"/>
      <c r="M215" s="306"/>
      <c r="N215" s="295"/>
      <c r="O215" s="307"/>
      <c r="P215" s="269"/>
      <c r="Q215" s="269"/>
      <c r="R215" s="251">
        <f t="shared" si="169"/>
        <v>0</v>
      </c>
    </row>
    <row r="216" spans="1:18" x14ac:dyDescent="0.2">
      <c r="A216" s="237" t="s">
        <v>9</v>
      </c>
      <c r="B216" s="502">
        <f>SUM(B209:B215)</f>
        <v>24.87</v>
      </c>
      <c r="C216" s="502">
        <f t="shared" ref="C216" si="170">SUM(C209:C215)</f>
        <v>21.15</v>
      </c>
      <c r="D216" s="502">
        <f t="shared" ref="D216" si="171">SUM(D209:D215)</f>
        <v>32.200000000000003</v>
      </c>
      <c r="E216" s="502">
        <f t="shared" ref="E216" si="172">SUM(E209:E215)</f>
        <v>47.120000000000005</v>
      </c>
      <c r="F216" s="502">
        <f t="shared" ref="F216" si="173">SUM(F209:F215)</f>
        <v>0</v>
      </c>
      <c r="G216" s="502">
        <f t="shared" ref="G216" si="174">SUM(G209:G215)</f>
        <v>20.9</v>
      </c>
      <c r="H216" s="220">
        <f>SUM(H209:H214)</f>
        <v>129.99</v>
      </c>
      <c r="I216" s="239"/>
      <c r="J216" s="239">
        <f>SUM(J209:J215)</f>
        <v>0</v>
      </c>
      <c r="K216" s="239">
        <f t="shared" ref="K216" si="175">SUM(K209:K215)</f>
        <v>0</v>
      </c>
      <c r="L216" s="239">
        <f t="shared" ref="L216" si="176">SUM(L209:L215)</f>
        <v>0</v>
      </c>
      <c r="M216" s="239">
        <f t="shared" ref="M216" si="177">SUM(M209:M215)</f>
        <v>0</v>
      </c>
      <c r="N216" s="239">
        <f t="shared" ref="N216" si="178">SUM(N209:N215)</f>
        <v>0</v>
      </c>
      <c r="O216" s="239">
        <f t="shared" ref="O216" si="179">SUM(O209:O215)</f>
        <v>0</v>
      </c>
      <c r="P216" s="239">
        <f t="shared" ref="P216:Q216" si="180">SUM(P209:P214)</f>
        <v>0</v>
      </c>
      <c r="Q216" s="239">
        <f t="shared" si="180"/>
        <v>0</v>
      </c>
      <c r="R216" s="240">
        <f>SUM(R209:R215)</f>
        <v>0</v>
      </c>
    </row>
    <row r="218" spans="1:18" x14ac:dyDescent="0.2">
      <c r="A218" s="313" t="s">
        <v>109</v>
      </c>
      <c r="B218" s="173" t="s">
        <v>217</v>
      </c>
      <c r="C218" s="173" t="s">
        <v>238</v>
      </c>
      <c r="D218" s="173" t="s">
        <v>239</v>
      </c>
      <c r="E218" s="173" t="s">
        <v>240</v>
      </c>
      <c r="F218" s="214"/>
      <c r="G218" s="214"/>
      <c r="H218" s="215" t="s">
        <v>110</v>
      </c>
      <c r="I218" s="214" t="s">
        <v>108</v>
      </c>
      <c r="J218" s="173" t="s">
        <v>217</v>
      </c>
      <c r="K218" s="173" t="s">
        <v>238</v>
      </c>
      <c r="L218" s="173" t="s">
        <v>239</v>
      </c>
      <c r="M218" s="173" t="s">
        <v>240</v>
      </c>
      <c r="N218" s="214"/>
      <c r="O218" s="270"/>
      <c r="P218" s="216"/>
      <c r="Q218" s="216"/>
      <c r="R218" s="215" t="s">
        <v>110</v>
      </c>
    </row>
    <row r="219" spans="1:18" x14ac:dyDescent="0.2">
      <c r="A219" s="218" t="s">
        <v>1</v>
      </c>
      <c r="B219" s="498"/>
      <c r="C219" s="498"/>
      <c r="D219" s="498"/>
      <c r="E219" s="498"/>
      <c r="F219" s="498"/>
      <c r="G219" s="498"/>
      <c r="H219" s="220">
        <f t="shared" ref="H219:H225" si="181">SUM(B219:G219)</f>
        <v>0</v>
      </c>
      <c r="I219" s="272"/>
      <c r="J219" s="272"/>
      <c r="K219" s="272"/>
      <c r="L219" s="272"/>
      <c r="M219" s="272"/>
      <c r="N219" s="301"/>
      <c r="O219" s="301"/>
      <c r="P219" s="265"/>
      <c r="Q219" s="265"/>
      <c r="R219" s="246">
        <f>SUM(J219:Q219)</f>
        <v>0</v>
      </c>
    </row>
    <row r="220" spans="1:18" x14ac:dyDescent="0.2">
      <c r="A220" s="218" t="s">
        <v>2</v>
      </c>
      <c r="B220" s="498">
        <v>27.53</v>
      </c>
      <c r="C220" s="498"/>
      <c r="D220" s="498">
        <v>25.3</v>
      </c>
      <c r="E220" s="498"/>
      <c r="F220" s="498"/>
      <c r="G220" s="498"/>
      <c r="H220" s="220">
        <f t="shared" si="181"/>
        <v>52.83</v>
      </c>
      <c r="I220" s="298"/>
      <c r="J220" s="272"/>
      <c r="K220" s="272"/>
      <c r="L220" s="272"/>
      <c r="M220" s="272"/>
      <c r="N220" s="301"/>
      <c r="O220" s="301"/>
      <c r="P220" s="265"/>
      <c r="Q220" s="265"/>
      <c r="R220" s="246">
        <f t="shared" ref="R220:R225" si="182">SUM(J220:Q220)</f>
        <v>0</v>
      </c>
    </row>
    <row r="221" spans="1:18" x14ac:dyDescent="0.2">
      <c r="A221" s="218" t="s">
        <v>3</v>
      </c>
      <c r="B221" s="498"/>
      <c r="C221" s="498"/>
      <c r="D221" s="498"/>
      <c r="E221" s="498"/>
      <c r="F221" s="498"/>
      <c r="G221" s="498"/>
      <c r="H221" s="220">
        <f t="shared" si="181"/>
        <v>0</v>
      </c>
      <c r="I221" s="298"/>
      <c r="J221" s="272"/>
      <c r="K221" s="272"/>
      <c r="L221" s="272"/>
      <c r="M221" s="272"/>
      <c r="N221" s="301"/>
      <c r="O221" s="301"/>
      <c r="P221" s="265"/>
      <c r="Q221" s="265"/>
      <c r="R221" s="246">
        <f t="shared" si="182"/>
        <v>0</v>
      </c>
    </row>
    <row r="222" spans="1:18" x14ac:dyDescent="0.2">
      <c r="A222" s="218" t="s">
        <v>13</v>
      </c>
      <c r="B222" s="498"/>
      <c r="C222" s="498"/>
      <c r="D222" s="498"/>
      <c r="E222" s="498"/>
      <c r="F222" s="498"/>
      <c r="G222" s="498"/>
      <c r="H222" s="220">
        <f t="shared" si="181"/>
        <v>0</v>
      </c>
      <c r="I222" s="298"/>
      <c r="J222" s="272"/>
      <c r="K222" s="272"/>
      <c r="L222" s="272"/>
      <c r="M222" s="272"/>
      <c r="N222" s="303"/>
      <c r="O222" s="303"/>
      <c r="P222" s="267"/>
      <c r="Q222" s="267"/>
      <c r="R222" s="246">
        <f t="shared" si="182"/>
        <v>0</v>
      </c>
    </row>
    <row r="223" spans="1:18" x14ac:dyDescent="0.2">
      <c r="A223" s="218" t="s">
        <v>15</v>
      </c>
      <c r="B223" s="498"/>
      <c r="C223" s="498"/>
      <c r="D223" s="498"/>
      <c r="E223" s="498"/>
      <c r="F223" s="498"/>
      <c r="G223" s="498"/>
      <c r="H223" s="220">
        <f t="shared" si="181"/>
        <v>0</v>
      </c>
      <c r="I223" s="298"/>
      <c r="J223" s="272"/>
      <c r="K223" s="272"/>
      <c r="L223" s="272"/>
      <c r="M223" s="272"/>
      <c r="N223" s="303"/>
      <c r="O223" s="303"/>
      <c r="P223" s="267"/>
      <c r="Q223" s="267"/>
      <c r="R223" s="246">
        <f t="shared" si="182"/>
        <v>0</v>
      </c>
    </row>
    <row r="224" spans="1:18" x14ac:dyDescent="0.2">
      <c r="A224" s="226" t="s">
        <v>112</v>
      </c>
      <c r="B224" s="500"/>
      <c r="C224" s="500"/>
      <c r="D224" s="500"/>
      <c r="E224" s="500"/>
      <c r="F224" s="500"/>
      <c r="G224" s="500"/>
      <c r="H224" s="228">
        <f t="shared" si="181"/>
        <v>0</v>
      </c>
      <c r="I224" s="308"/>
      <c r="J224" s="308"/>
      <c r="K224" s="308"/>
      <c r="L224" s="308"/>
      <c r="M224" s="308"/>
      <c r="N224" s="309"/>
      <c r="O224" s="309"/>
      <c r="P224" s="268"/>
      <c r="Q224" s="268"/>
      <c r="R224" s="246">
        <f t="shared" si="182"/>
        <v>0</v>
      </c>
    </row>
    <row r="225" spans="1:18" ht="14.25" customHeight="1" x14ac:dyDescent="0.2">
      <c r="A225" s="230" t="s">
        <v>111</v>
      </c>
      <c r="B225" s="501"/>
      <c r="C225" s="501"/>
      <c r="D225" s="501"/>
      <c r="E225" s="501"/>
      <c r="F225" s="501"/>
      <c r="G225" s="501"/>
      <c r="H225" s="233">
        <f t="shared" si="181"/>
        <v>0</v>
      </c>
      <c r="I225" s="310"/>
      <c r="J225" s="310"/>
      <c r="K225" s="310"/>
      <c r="L225" s="310"/>
      <c r="M225" s="310"/>
      <c r="N225" s="311"/>
      <c r="O225" s="311"/>
      <c r="P225" s="269"/>
      <c r="Q225" s="269"/>
      <c r="R225" s="251">
        <f t="shared" si="182"/>
        <v>0</v>
      </c>
    </row>
    <row r="226" spans="1:18" x14ac:dyDescent="0.2">
      <c r="A226" s="237" t="s">
        <v>9</v>
      </c>
      <c r="B226" s="502">
        <f>SUM(B219:B225)</f>
        <v>27.53</v>
      </c>
      <c r="C226" s="502">
        <f t="shared" ref="C226" si="183">SUM(C219:C225)</f>
        <v>0</v>
      </c>
      <c r="D226" s="502">
        <f t="shared" ref="D226" si="184">SUM(D219:D225)</f>
        <v>25.3</v>
      </c>
      <c r="E226" s="502">
        <f t="shared" ref="E226" si="185">SUM(E219:E225)</f>
        <v>0</v>
      </c>
      <c r="F226" s="502">
        <f t="shared" ref="F226" si="186">SUM(F219:F225)</f>
        <v>0</v>
      </c>
      <c r="G226" s="502">
        <f t="shared" ref="G226" si="187">SUM(G219:G225)</f>
        <v>0</v>
      </c>
      <c r="H226" s="220">
        <f>SUM(H219:H224)</f>
        <v>52.83</v>
      </c>
      <c r="I226" s="239"/>
      <c r="J226" s="239">
        <f>SUM(J219:J225)</f>
        <v>0</v>
      </c>
      <c r="K226" s="239">
        <f t="shared" ref="K226" si="188">SUM(K219:K225)</f>
        <v>0</v>
      </c>
      <c r="L226" s="239">
        <f t="shared" ref="L226" si="189">SUM(L219:L225)</f>
        <v>0</v>
      </c>
      <c r="M226" s="239">
        <f t="shared" ref="M226" si="190">SUM(M219:M225)</f>
        <v>0</v>
      </c>
      <c r="N226" s="239">
        <f t="shared" ref="N226" si="191">SUM(N219:N225)</f>
        <v>0</v>
      </c>
      <c r="O226" s="239">
        <f t="shared" ref="O226" si="192">SUM(O219:O225)</f>
        <v>0</v>
      </c>
      <c r="P226" s="239">
        <f t="shared" ref="P226:Q226" si="193">SUM(P219:P224)</f>
        <v>0</v>
      </c>
      <c r="Q226" s="239">
        <f t="shared" si="193"/>
        <v>0</v>
      </c>
      <c r="R226" s="240">
        <f>SUM(R219:R225)</f>
        <v>0</v>
      </c>
    </row>
    <row r="228" spans="1:18" ht="39" thickBot="1" x14ac:dyDescent="0.25">
      <c r="B228" s="277" t="s">
        <v>1</v>
      </c>
      <c r="C228" s="277" t="s">
        <v>2</v>
      </c>
      <c r="D228" s="277" t="s">
        <v>3</v>
      </c>
      <c r="E228" s="277" t="s">
        <v>13</v>
      </c>
      <c r="F228" s="277" t="s">
        <v>15</v>
      </c>
      <c r="G228" s="278" t="s">
        <v>11</v>
      </c>
      <c r="H228" s="279" t="s">
        <v>111</v>
      </c>
      <c r="I228" s="297" t="s">
        <v>168</v>
      </c>
      <c r="J228" s="278"/>
      <c r="K228" s="278"/>
      <c r="L228" s="278"/>
      <c r="M228" s="278"/>
      <c r="N228" s="280" t="s">
        <v>20</v>
      </c>
      <c r="O228" s="296" t="s">
        <v>40</v>
      </c>
    </row>
    <row r="229" spans="1:18" ht="13.5" thickBot="1" x14ac:dyDescent="0.25">
      <c r="A229" s="281" t="s">
        <v>40</v>
      </c>
      <c r="B229" s="282">
        <f>H179+H189+H199+H209+H219</f>
        <v>338.92999999999995</v>
      </c>
      <c r="C229" s="282">
        <f>H180+H190+H200+H210+H220</f>
        <v>379.78000000000003</v>
      </c>
      <c r="D229" s="282">
        <f>H181+H191+H201+H211+H221</f>
        <v>30.09</v>
      </c>
      <c r="E229" s="282">
        <f>H182+H192+H202+H212+H222</f>
        <v>67</v>
      </c>
      <c r="F229" s="282">
        <f>H183+H193+H203+H213+H223</f>
        <v>0</v>
      </c>
      <c r="G229" s="282">
        <f>H184+H194+H214+H224</f>
        <v>0</v>
      </c>
      <c r="H229" s="282">
        <f>H185+H195+H205+H215+H225</f>
        <v>16.25</v>
      </c>
      <c r="I229" s="312">
        <f>H186+H196+H206+H216+H226</f>
        <v>835.80000000000007</v>
      </c>
      <c r="J229" s="282"/>
      <c r="K229" s="282"/>
      <c r="L229" s="282"/>
      <c r="M229" s="283"/>
      <c r="N229" s="284">
        <f>R186+R196+R206+R216+R226</f>
        <v>0</v>
      </c>
      <c r="O229" s="285">
        <f>I229+N229</f>
        <v>835.80000000000007</v>
      </c>
    </row>
    <row r="230" spans="1:18" ht="13.5" thickTop="1" x14ac:dyDescent="0.2"/>
    <row r="231" spans="1:18" x14ac:dyDescent="0.2">
      <c r="A231" s="221"/>
      <c r="B231" s="286" t="s">
        <v>21</v>
      </c>
      <c r="C231" s="286"/>
      <c r="D231" s="286" t="s">
        <v>22</v>
      </c>
      <c r="E231" s="287">
        <f>O229</f>
        <v>835.80000000000007</v>
      </c>
      <c r="F231" s="286"/>
      <c r="G231" s="286">
        <f>SUM(C231-E231)</f>
        <v>-835.80000000000007</v>
      </c>
    </row>
    <row r="235" spans="1:18" ht="50.25" customHeight="1" x14ac:dyDescent="0.2">
      <c r="A235" s="207"/>
      <c r="B235" s="208"/>
      <c r="C235" s="288"/>
      <c r="D235" s="288"/>
      <c r="E235" s="288"/>
      <c r="F235" s="289" t="s">
        <v>241</v>
      </c>
      <c r="G235" s="288"/>
      <c r="H235" s="288"/>
      <c r="I235" s="288"/>
      <c r="J235" s="208"/>
      <c r="K235" s="208"/>
      <c r="L235" s="208"/>
      <c r="M235" s="208"/>
      <c r="N235" s="211"/>
      <c r="O235" s="211"/>
      <c r="P235" s="208"/>
      <c r="Q235" s="208"/>
      <c r="R235" s="212"/>
    </row>
    <row r="236" spans="1:18" x14ac:dyDescent="0.2">
      <c r="A236" s="313" t="s">
        <v>109</v>
      </c>
      <c r="B236" s="214"/>
      <c r="C236" s="214"/>
      <c r="D236" s="214"/>
      <c r="E236" s="476"/>
      <c r="F236" s="476" t="s">
        <v>266</v>
      </c>
      <c r="G236" s="476" t="s">
        <v>267</v>
      </c>
      <c r="H236" s="215" t="s">
        <v>110</v>
      </c>
      <c r="I236" s="214" t="s">
        <v>108</v>
      </c>
      <c r="J236" s="214"/>
      <c r="K236" s="214"/>
      <c r="L236" s="214"/>
      <c r="M236" s="214"/>
      <c r="N236" s="476" t="s">
        <v>266</v>
      </c>
      <c r="O236" s="476" t="s">
        <v>267</v>
      </c>
      <c r="P236" s="216"/>
      <c r="Q236" s="216"/>
      <c r="R236" s="215" t="s">
        <v>110</v>
      </c>
    </row>
    <row r="237" spans="1:18" x14ac:dyDescent="0.2">
      <c r="A237" s="218" t="s">
        <v>1</v>
      </c>
      <c r="B237" s="219"/>
      <c r="C237" s="219"/>
      <c r="D237" s="219"/>
      <c r="E237" s="219"/>
      <c r="F237" s="219"/>
      <c r="G237" s="219"/>
      <c r="H237" s="220">
        <f t="shared" ref="H237:H243" si="194">SUM(B237:G237)</f>
        <v>0</v>
      </c>
      <c r="J237" s="217"/>
      <c r="K237" s="217"/>
      <c r="L237" s="217"/>
      <c r="M237" s="217"/>
      <c r="N237" s="222"/>
      <c r="O237" s="222"/>
      <c r="P237" s="217"/>
      <c r="Q237" s="217"/>
      <c r="R237" s="220">
        <f>SUM(J237:Q237)</f>
        <v>0</v>
      </c>
    </row>
    <row r="238" spans="1:18" x14ac:dyDescent="0.2">
      <c r="A238" s="218" t="s">
        <v>2</v>
      </c>
      <c r="B238" s="219"/>
      <c r="C238" s="219"/>
      <c r="D238" s="223"/>
      <c r="E238" s="223"/>
      <c r="F238" s="223"/>
      <c r="G238" s="223"/>
      <c r="H238" s="220">
        <f t="shared" si="194"/>
        <v>0</v>
      </c>
      <c r="J238" s="224"/>
      <c r="K238" s="224"/>
      <c r="L238" s="224"/>
      <c r="M238" s="224"/>
      <c r="N238" s="225"/>
      <c r="O238" s="225"/>
      <c r="P238" s="224"/>
      <c r="Q238" s="224"/>
      <c r="R238" s="220">
        <f>SUM(J238:Q238)</f>
        <v>0</v>
      </c>
    </row>
    <row r="239" spans="1:18" x14ac:dyDescent="0.2">
      <c r="A239" s="218" t="s">
        <v>3</v>
      </c>
      <c r="B239" s="219"/>
      <c r="C239" s="219"/>
      <c r="D239" s="223"/>
      <c r="E239" s="223"/>
      <c r="F239" s="223"/>
      <c r="G239" s="223"/>
      <c r="H239" s="220">
        <f t="shared" si="194"/>
        <v>0</v>
      </c>
      <c r="J239" s="224"/>
      <c r="K239" s="224"/>
      <c r="L239" s="224"/>
      <c r="M239" s="224"/>
      <c r="N239" s="225"/>
      <c r="O239" s="225"/>
      <c r="P239" s="224"/>
      <c r="Q239" s="224"/>
      <c r="R239" s="220">
        <f>SUM(J239:Q239)</f>
        <v>0</v>
      </c>
    </row>
    <row r="240" spans="1:18" x14ac:dyDescent="0.2">
      <c r="A240" s="218" t="s">
        <v>13</v>
      </c>
      <c r="B240" s="219"/>
      <c r="C240" s="219"/>
      <c r="D240" s="223"/>
      <c r="E240" s="223"/>
      <c r="F240" s="223"/>
      <c r="G240" s="223"/>
      <c r="H240" s="220">
        <f t="shared" si="194"/>
        <v>0</v>
      </c>
      <c r="J240" s="224"/>
      <c r="K240" s="224"/>
      <c r="L240" s="224"/>
      <c r="M240" s="224"/>
      <c r="N240" s="225"/>
      <c r="O240" s="225"/>
      <c r="P240" s="224"/>
      <c r="Q240" s="224"/>
      <c r="R240" s="220">
        <f t="shared" ref="R240:R243" si="195">SUM(J240:Q240)</f>
        <v>0</v>
      </c>
    </row>
    <row r="241" spans="1:18" x14ac:dyDescent="0.2">
      <c r="A241" s="218" t="s">
        <v>15</v>
      </c>
      <c r="B241" s="219"/>
      <c r="C241" s="219"/>
      <c r="D241" s="223"/>
      <c r="E241" s="223"/>
      <c r="F241" s="223"/>
      <c r="G241" s="223"/>
      <c r="H241" s="220">
        <f t="shared" si="194"/>
        <v>0</v>
      </c>
      <c r="J241" s="224"/>
      <c r="K241" s="224"/>
      <c r="L241" s="224"/>
      <c r="M241" s="224"/>
      <c r="N241" s="225"/>
      <c r="O241" s="225"/>
      <c r="P241" s="224"/>
      <c r="Q241" s="224"/>
      <c r="R241" s="220">
        <f t="shared" si="195"/>
        <v>0</v>
      </c>
    </row>
    <row r="242" spans="1:18" x14ac:dyDescent="0.2">
      <c r="A242" s="226" t="s">
        <v>112</v>
      </c>
      <c r="B242" s="227"/>
      <c r="C242" s="227"/>
      <c r="D242" s="223"/>
      <c r="E242" s="223"/>
      <c r="F242" s="223"/>
      <c r="G242" s="223"/>
      <c r="H242" s="228">
        <f t="shared" si="194"/>
        <v>0</v>
      </c>
      <c r="I242" s="229"/>
      <c r="J242" s="224"/>
      <c r="K242" s="224"/>
      <c r="L242" s="224"/>
      <c r="M242" s="224"/>
      <c r="N242" s="225"/>
      <c r="O242" s="225"/>
      <c r="P242" s="224"/>
      <c r="Q242" s="224"/>
      <c r="R242" s="220">
        <f t="shared" si="195"/>
        <v>0</v>
      </c>
    </row>
    <row r="243" spans="1:18" ht="14.25" customHeight="1" x14ac:dyDescent="0.2">
      <c r="A243" s="230" t="s">
        <v>111</v>
      </c>
      <c r="B243" s="231"/>
      <c r="C243" s="231"/>
      <c r="D243" s="232"/>
      <c r="E243" s="232"/>
      <c r="F243" s="232"/>
      <c r="G243" s="232"/>
      <c r="H243" s="233">
        <f t="shared" si="194"/>
        <v>0</v>
      </c>
      <c r="I243" s="234"/>
      <c r="J243" s="235"/>
      <c r="K243" s="235"/>
      <c r="L243" s="235"/>
      <c r="M243" s="235"/>
      <c r="N243" s="236"/>
      <c r="O243" s="236"/>
      <c r="P243" s="235"/>
      <c r="Q243" s="235"/>
      <c r="R243" s="233">
        <f t="shared" si="195"/>
        <v>0</v>
      </c>
    </row>
    <row r="244" spans="1:18" x14ac:dyDescent="0.2">
      <c r="A244" s="237" t="s">
        <v>9</v>
      </c>
      <c r="B244" s="238">
        <f>SUM(B237:B243)</f>
        <v>0</v>
      </c>
      <c r="C244" s="238">
        <f t="shared" ref="C244:G244" si="196">SUM(C237:C243)</f>
        <v>0</v>
      </c>
      <c r="D244" s="238">
        <f t="shared" si="196"/>
        <v>0</v>
      </c>
      <c r="E244" s="238">
        <f t="shared" si="196"/>
        <v>0</v>
      </c>
      <c r="F244" s="238">
        <f t="shared" si="196"/>
        <v>0</v>
      </c>
      <c r="G244" s="238">
        <f t="shared" si="196"/>
        <v>0</v>
      </c>
      <c r="H244" s="220">
        <f>SUM(H237:H243)</f>
        <v>0</v>
      </c>
      <c r="I244" s="239"/>
      <c r="J244" s="239">
        <f>SUM(J237:J243)</f>
        <v>0</v>
      </c>
      <c r="K244" s="239">
        <f t="shared" ref="K244" si="197">SUM(K237:K243)</f>
        <v>0</v>
      </c>
      <c r="L244" s="239">
        <f t="shared" ref="L244" si="198">SUM(L237:L243)</f>
        <v>0</v>
      </c>
      <c r="M244" s="239">
        <f t="shared" ref="M244" si="199">SUM(M237:M243)</f>
        <v>0</v>
      </c>
      <c r="N244" s="239">
        <f t="shared" ref="N244" si="200">SUM(N237:N243)</f>
        <v>0</v>
      </c>
      <c r="O244" s="239">
        <f t="shared" ref="O244" si="201">SUM(O237:O243)</f>
        <v>0</v>
      </c>
      <c r="P244" s="239"/>
      <c r="Q244" s="239"/>
      <c r="R244" s="240">
        <f>SUM(R237:R243)</f>
        <v>0</v>
      </c>
    </row>
    <row r="246" spans="1:18" x14ac:dyDescent="0.2">
      <c r="A246" s="313" t="s">
        <v>109</v>
      </c>
      <c r="B246" s="173" t="s">
        <v>268</v>
      </c>
      <c r="C246" s="173" t="s">
        <v>272</v>
      </c>
      <c r="D246" s="173" t="s">
        <v>273</v>
      </c>
      <c r="E246" s="173" t="s">
        <v>274</v>
      </c>
      <c r="F246" s="173" t="s">
        <v>275</v>
      </c>
      <c r="G246" s="173" t="s">
        <v>276</v>
      </c>
      <c r="H246" s="215" t="s">
        <v>110</v>
      </c>
      <c r="I246" s="214" t="s">
        <v>108</v>
      </c>
      <c r="J246" s="173" t="s">
        <v>268</v>
      </c>
      <c r="K246" s="173" t="s">
        <v>272</v>
      </c>
      <c r="L246" s="173" t="s">
        <v>273</v>
      </c>
      <c r="M246" s="173" t="s">
        <v>274</v>
      </c>
      <c r="N246" s="173" t="s">
        <v>275</v>
      </c>
      <c r="O246" s="173" t="s">
        <v>276</v>
      </c>
      <c r="P246" s="216"/>
      <c r="Q246" s="216"/>
      <c r="R246" s="215" t="s">
        <v>110</v>
      </c>
    </row>
    <row r="247" spans="1:18" x14ac:dyDescent="0.2">
      <c r="A247" s="218" t="s">
        <v>1</v>
      </c>
      <c r="B247" s="244"/>
      <c r="C247" s="244"/>
      <c r="D247" s="244">
        <v>11</v>
      </c>
      <c r="E247" s="244"/>
      <c r="F247" s="244"/>
      <c r="G247" s="244"/>
      <c r="H247" s="220">
        <f t="shared" ref="H247:H253" si="202">SUM(B247:G247)</f>
        <v>11</v>
      </c>
      <c r="I247" s="244"/>
      <c r="J247" s="244"/>
      <c r="K247" s="244"/>
      <c r="L247" s="244"/>
      <c r="M247" s="244"/>
      <c r="N247" s="245"/>
      <c r="O247" s="245"/>
      <c r="P247" s="244"/>
      <c r="Q247" s="244"/>
      <c r="R247" s="246">
        <f>SUM(J247:Q247)</f>
        <v>0</v>
      </c>
    </row>
    <row r="248" spans="1:18" x14ac:dyDescent="0.2">
      <c r="A248" s="218" t="s">
        <v>2</v>
      </c>
      <c r="B248" s="244"/>
      <c r="C248" s="244"/>
      <c r="D248" s="244">
        <v>13.44</v>
      </c>
      <c r="E248" s="244"/>
      <c r="F248" s="244"/>
      <c r="G248" s="244"/>
      <c r="H248" s="220">
        <f t="shared" si="202"/>
        <v>13.44</v>
      </c>
      <c r="I248" s="244"/>
      <c r="J248" s="244"/>
      <c r="K248" s="244"/>
      <c r="L248" s="244"/>
      <c r="M248" s="244"/>
      <c r="N248" s="245"/>
      <c r="O248" s="245"/>
      <c r="P248" s="247"/>
      <c r="Q248" s="247"/>
      <c r="R248" s="246">
        <f t="shared" ref="R248:R253" si="203">SUM(J248:Q248)</f>
        <v>0</v>
      </c>
    </row>
    <row r="249" spans="1:18" x14ac:dyDescent="0.2">
      <c r="A249" s="218" t="s">
        <v>3</v>
      </c>
      <c r="B249" s="244"/>
      <c r="C249" s="244"/>
      <c r="D249" s="244"/>
      <c r="E249" s="244"/>
      <c r="F249" s="244"/>
      <c r="G249" s="244"/>
      <c r="H249" s="220">
        <f t="shared" si="202"/>
        <v>0</v>
      </c>
      <c r="I249" s="244"/>
      <c r="J249" s="244"/>
      <c r="K249" s="244"/>
      <c r="L249" s="244"/>
      <c r="M249" s="244"/>
      <c r="N249" s="248"/>
      <c r="O249" s="248"/>
      <c r="P249" s="247"/>
      <c r="Q249" s="247"/>
      <c r="R249" s="246">
        <f t="shared" si="203"/>
        <v>0</v>
      </c>
    </row>
    <row r="250" spans="1:18" x14ac:dyDescent="0.2">
      <c r="A250" s="218" t="s">
        <v>13</v>
      </c>
      <c r="B250" s="244"/>
      <c r="C250" s="244"/>
      <c r="D250" s="244"/>
      <c r="E250" s="244"/>
      <c r="F250" s="244"/>
      <c r="G250" s="244"/>
      <c r="H250" s="220">
        <f t="shared" si="202"/>
        <v>0</v>
      </c>
      <c r="I250" s="244"/>
      <c r="J250" s="244"/>
      <c r="K250" s="244"/>
      <c r="L250" s="244"/>
      <c r="M250" s="244"/>
      <c r="N250" s="245"/>
      <c r="O250" s="245"/>
      <c r="P250" s="244"/>
      <c r="Q250" s="244"/>
      <c r="R250" s="246">
        <f t="shared" si="203"/>
        <v>0</v>
      </c>
    </row>
    <row r="251" spans="1:18" x14ac:dyDescent="0.2">
      <c r="A251" s="218" t="s">
        <v>15</v>
      </c>
      <c r="B251" s="244"/>
      <c r="C251" s="244"/>
      <c r="D251" s="244"/>
      <c r="E251" s="244"/>
      <c r="F251" s="244"/>
      <c r="G251" s="244"/>
      <c r="H251" s="220">
        <f t="shared" si="202"/>
        <v>0</v>
      </c>
      <c r="I251" s="244"/>
      <c r="J251" s="244"/>
      <c r="K251" s="244"/>
      <c r="L251" s="244"/>
      <c r="M251" s="244"/>
      <c r="N251" s="245"/>
      <c r="O251" s="245"/>
      <c r="P251" s="244"/>
      <c r="Q251" s="244"/>
      <c r="R251" s="246">
        <f t="shared" si="203"/>
        <v>0</v>
      </c>
    </row>
    <row r="252" spans="1:18" x14ac:dyDescent="0.2">
      <c r="A252" s="226" t="s">
        <v>112</v>
      </c>
      <c r="B252" s="223"/>
      <c r="C252" s="223"/>
      <c r="D252" s="223"/>
      <c r="E252" s="223"/>
      <c r="F252" s="223"/>
      <c r="G252" s="223"/>
      <c r="H252" s="220">
        <f t="shared" si="202"/>
        <v>0</v>
      </c>
      <c r="I252" s="223"/>
      <c r="J252" s="223"/>
      <c r="K252" s="223"/>
      <c r="L252" s="223"/>
      <c r="M252" s="223"/>
      <c r="N252" s="249"/>
      <c r="O252" s="249"/>
      <c r="P252" s="223"/>
      <c r="Q252" s="223"/>
      <c r="R252" s="246">
        <f t="shared" si="203"/>
        <v>0</v>
      </c>
    </row>
    <row r="253" spans="1:18" ht="14.25" customHeight="1" x14ac:dyDescent="0.2">
      <c r="A253" s="230" t="s">
        <v>111</v>
      </c>
      <c r="B253" s="232"/>
      <c r="C253" s="232"/>
      <c r="D253" s="232"/>
      <c r="E253" s="232"/>
      <c r="F253" s="232"/>
      <c r="G253" s="232"/>
      <c r="H253" s="233">
        <f t="shared" si="202"/>
        <v>0</v>
      </c>
      <c r="I253" s="232"/>
      <c r="J253" s="232"/>
      <c r="K253" s="232"/>
      <c r="L253" s="232"/>
      <c r="M253" s="232"/>
      <c r="N253" s="250"/>
      <c r="O253" s="250"/>
      <c r="P253" s="232"/>
      <c r="Q253" s="232"/>
      <c r="R253" s="251">
        <f t="shared" si="203"/>
        <v>0</v>
      </c>
    </row>
    <row r="254" spans="1:18" x14ac:dyDescent="0.2">
      <c r="A254" s="237" t="s">
        <v>9</v>
      </c>
      <c r="B254" s="239">
        <f>SUM(B247:B253)</f>
        <v>0</v>
      </c>
      <c r="C254" s="239">
        <f t="shared" ref="C254" si="204">SUM(C247:C253)</f>
        <v>0</v>
      </c>
      <c r="D254" s="239">
        <f t="shared" ref="D254" si="205">SUM(D247:D253)</f>
        <v>24.439999999999998</v>
      </c>
      <c r="E254" s="239">
        <f t="shared" ref="E254" si="206">SUM(E247:E253)</f>
        <v>0</v>
      </c>
      <c r="F254" s="239">
        <f t="shared" ref="F254" si="207">SUM(F247:F253)</f>
        <v>0</v>
      </c>
      <c r="G254" s="239">
        <f t="shared" ref="G254" si="208">SUM(G247:G253)</f>
        <v>0</v>
      </c>
      <c r="H254" s="220">
        <f>SUM(H247:H253)</f>
        <v>24.439999999999998</v>
      </c>
      <c r="I254" s="239"/>
      <c r="J254" s="239">
        <f>SUM(J247:J253)</f>
        <v>0</v>
      </c>
      <c r="K254" s="239">
        <f t="shared" ref="K254" si="209">SUM(K247:K253)</f>
        <v>0</v>
      </c>
      <c r="L254" s="239">
        <f t="shared" ref="L254" si="210">SUM(L247:L253)</f>
        <v>0</v>
      </c>
      <c r="M254" s="239">
        <f t="shared" ref="M254" si="211">SUM(M247:M253)</f>
        <v>0</v>
      </c>
      <c r="N254" s="239">
        <f t="shared" ref="N254" si="212">SUM(N247:N253)</f>
        <v>0</v>
      </c>
      <c r="O254" s="239">
        <f t="shared" ref="O254" si="213">SUM(O247:O253)</f>
        <v>0</v>
      </c>
      <c r="P254" s="239">
        <f t="shared" ref="P254:Q254" si="214">SUM(P247:P252)</f>
        <v>0</v>
      </c>
      <c r="Q254" s="239">
        <f t="shared" si="214"/>
        <v>0</v>
      </c>
      <c r="R254" s="237">
        <f>SUM(R247:R253)</f>
        <v>0</v>
      </c>
    </row>
    <row r="256" spans="1:18" x14ac:dyDescent="0.2">
      <c r="A256" s="313" t="s">
        <v>109</v>
      </c>
      <c r="B256" s="173" t="s">
        <v>269</v>
      </c>
      <c r="C256" s="173" t="s">
        <v>277</v>
      </c>
      <c r="D256" s="173" t="s">
        <v>278</v>
      </c>
      <c r="E256" s="173" t="s">
        <v>279</v>
      </c>
      <c r="F256" s="173" t="s">
        <v>280</v>
      </c>
      <c r="G256" s="173" t="s">
        <v>281</v>
      </c>
      <c r="H256" s="215" t="s">
        <v>110</v>
      </c>
      <c r="I256" s="214" t="s">
        <v>108</v>
      </c>
      <c r="J256" s="173" t="s">
        <v>269</v>
      </c>
      <c r="K256" s="173" t="s">
        <v>277</v>
      </c>
      <c r="L256" s="173" t="s">
        <v>278</v>
      </c>
      <c r="M256" s="173" t="s">
        <v>279</v>
      </c>
      <c r="N256" s="173" t="s">
        <v>280</v>
      </c>
      <c r="O256" s="173" t="s">
        <v>281</v>
      </c>
      <c r="P256" s="216"/>
      <c r="Q256" s="216"/>
      <c r="R256" s="215" t="s">
        <v>110</v>
      </c>
    </row>
    <row r="257" spans="1:18" x14ac:dyDescent="0.2">
      <c r="A257" s="218" t="s">
        <v>1</v>
      </c>
      <c r="B257" s="244"/>
      <c r="C257" s="253"/>
      <c r="D257" s="253"/>
      <c r="E257" s="253">
        <v>9.5399999999999991</v>
      </c>
      <c r="F257" s="253"/>
      <c r="G257" s="253"/>
      <c r="H257" s="220">
        <f t="shared" ref="H257:H263" si="215">SUM(B257:G257)</f>
        <v>9.5399999999999991</v>
      </c>
      <c r="I257" s="298"/>
      <c r="J257" s="292"/>
      <c r="K257" s="292"/>
      <c r="L257" s="292"/>
      <c r="M257" s="292"/>
      <c r="N257" s="292"/>
      <c r="O257" s="292"/>
      <c r="P257" s="253"/>
      <c r="Q257" s="254"/>
      <c r="R257" s="246">
        <f t="shared" ref="R257:R263" si="216">SUM(J257:Q257)</f>
        <v>0</v>
      </c>
    </row>
    <row r="258" spans="1:18" x14ac:dyDescent="0.2">
      <c r="A258" s="218" t="s">
        <v>2</v>
      </c>
      <c r="B258" s="244">
        <v>15.15</v>
      </c>
      <c r="C258" s="253"/>
      <c r="D258" s="253"/>
      <c r="E258" s="253">
        <v>17.420000000000002</v>
      </c>
      <c r="F258" s="253"/>
      <c r="G258" s="253"/>
      <c r="H258" s="220">
        <f t="shared" si="215"/>
        <v>32.57</v>
      </c>
      <c r="I258" s="298"/>
      <c r="J258" s="292"/>
      <c r="K258" s="292"/>
      <c r="L258" s="292"/>
      <c r="M258" s="292"/>
      <c r="N258" s="292"/>
      <c r="O258" s="292"/>
      <c r="P258" s="255"/>
      <c r="Q258" s="254"/>
      <c r="R258" s="246">
        <f t="shared" si="216"/>
        <v>0</v>
      </c>
    </row>
    <row r="259" spans="1:18" x14ac:dyDescent="0.2">
      <c r="A259" s="218" t="s">
        <v>3</v>
      </c>
      <c r="B259" s="244"/>
      <c r="C259" s="253"/>
      <c r="D259" s="253"/>
      <c r="E259" s="253">
        <v>36.159999999999997</v>
      </c>
      <c r="F259" s="253"/>
      <c r="G259" s="253"/>
      <c r="H259" s="220">
        <f t="shared" si="215"/>
        <v>36.159999999999997</v>
      </c>
      <c r="I259" s="298"/>
      <c r="J259" s="292"/>
      <c r="K259" s="292"/>
      <c r="L259" s="292"/>
      <c r="M259" s="292"/>
      <c r="N259" s="293"/>
      <c r="O259" s="293"/>
      <c r="P259" s="255"/>
      <c r="Q259" s="254"/>
      <c r="R259" s="246">
        <f t="shared" si="216"/>
        <v>0</v>
      </c>
    </row>
    <row r="260" spans="1:18" x14ac:dyDescent="0.2">
      <c r="A260" s="218" t="s">
        <v>13</v>
      </c>
      <c r="B260" s="244"/>
      <c r="C260" s="253"/>
      <c r="D260" s="253"/>
      <c r="E260" s="253"/>
      <c r="F260" s="253"/>
      <c r="G260" s="253"/>
      <c r="H260" s="220">
        <f t="shared" si="215"/>
        <v>0</v>
      </c>
      <c r="I260" s="298"/>
      <c r="J260" s="292"/>
      <c r="K260" s="292"/>
      <c r="L260" s="292"/>
      <c r="M260" s="292"/>
      <c r="N260" s="292"/>
      <c r="O260" s="292"/>
      <c r="P260" s="253"/>
      <c r="Q260" s="257"/>
      <c r="R260" s="246">
        <f t="shared" si="216"/>
        <v>0</v>
      </c>
    </row>
    <row r="261" spans="1:18" x14ac:dyDescent="0.2">
      <c r="A261" s="218" t="s">
        <v>15</v>
      </c>
      <c r="B261" s="244"/>
      <c r="C261" s="253"/>
      <c r="D261" s="253"/>
      <c r="E261" s="253"/>
      <c r="F261" s="253"/>
      <c r="G261" s="253"/>
      <c r="H261" s="220">
        <f t="shared" si="215"/>
        <v>0</v>
      </c>
      <c r="I261" s="298"/>
      <c r="J261" s="292"/>
      <c r="K261" s="292"/>
      <c r="L261" s="292"/>
      <c r="M261" s="292"/>
      <c r="N261" s="292"/>
      <c r="O261" s="292"/>
      <c r="P261" s="253"/>
      <c r="Q261" s="257"/>
      <c r="R261" s="246">
        <f t="shared" si="216"/>
        <v>0</v>
      </c>
    </row>
    <row r="262" spans="1:18" x14ac:dyDescent="0.2">
      <c r="A262" s="226" t="s">
        <v>112</v>
      </c>
      <c r="B262" s="223"/>
      <c r="C262" s="258"/>
      <c r="D262" s="258"/>
      <c r="E262" s="258"/>
      <c r="F262" s="258"/>
      <c r="G262" s="258"/>
      <c r="H262" s="228">
        <f t="shared" si="215"/>
        <v>0</v>
      </c>
      <c r="I262" s="299"/>
      <c r="J262" s="294"/>
      <c r="K262" s="294"/>
      <c r="L262" s="294"/>
      <c r="M262" s="294"/>
      <c r="N262" s="294"/>
      <c r="O262" s="294"/>
      <c r="P262" s="258"/>
      <c r="Q262" s="259"/>
      <c r="R262" s="246">
        <f t="shared" si="216"/>
        <v>0</v>
      </c>
    </row>
    <row r="263" spans="1:18" ht="13.5" customHeight="1" x14ac:dyDescent="0.2">
      <c r="A263" s="230" t="s">
        <v>111</v>
      </c>
      <c r="B263" s="232"/>
      <c r="C263" s="260"/>
      <c r="D263" s="260"/>
      <c r="E263" s="260"/>
      <c r="F263" s="260"/>
      <c r="G263" s="260"/>
      <c r="H263" s="233">
        <f t="shared" si="215"/>
        <v>0</v>
      </c>
      <c r="I263" s="300"/>
      <c r="J263" s="295"/>
      <c r="K263" s="295"/>
      <c r="L263" s="295"/>
      <c r="M263" s="295"/>
      <c r="N263" s="295"/>
      <c r="O263" s="295"/>
      <c r="P263" s="260"/>
      <c r="Q263" s="261"/>
      <c r="R263" s="251">
        <f t="shared" si="216"/>
        <v>0</v>
      </c>
    </row>
    <row r="264" spans="1:18" x14ac:dyDescent="0.2">
      <c r="A264" s="237" t="s">
        <v>9</v>
      </c>
      <c r="B264" s="252">
        <f t="shared" ref="B264:G264" si="217">SUM(B257:B263)</f>
        <v>15.15</v>
      </c>
      <c r="C264" s="252">
        <f t="shared" si="217"/>
        <v>0</v>
      </c>
      <c r="D264" s="252">
        <f t="shared" si="217"/>
        <v>0</v>
      </c>
      <c r="E264" s="252">
        <f t="shared" si="217"/>
        <v>63.12</v>
      </c>
      <c r="F264" s="252">
        <f t="shared" si="217"/>
        <v>0</v>
      </c>
      <c r="G264" s="252">
        <f t="shared" si="217"/>
        <v>0</v>
      </c>
      <c r="H264" s="220">
        <f>SUM(H257:H263)</f>
        <v>78.27</v>
      </c>
      <c r="I264" s="239"/>
      <c r="J264" s="252">
        <f>SUM(J257:J263)</f>
        <v>0</v>
      </c>
      <c r="K264" s="252">
        <f t="shared" ref="K264:O264" si="218">SUM(K257:K263)</f>
        <v>0</v>
      </c>
      <c r="L264" s="252">
        <f t="shared" si="218"/>
        <v>0</v>
      </c>
      <c r="M264" s="252">
        <f t="shared" si="218"/>
        <v>0</v>
      </c>
      <c r="N264" s="252">
        <f t="shared" si="218"/>
        <v>0</v>
      </c>
      <c r="O264" s="252">
        <f t="shared" si="218"/>
        <v>0</v>
      </c>
      <c r="P264" s="252">
        <f t="shared" ref="P264:Q264" si="219">SUM(P257:P262)</f>
        <v>0</v>
      </c>
      <c r="Q264" s="252">
        <f t="shared" si="219"/>
        <v>0</v>
      </c>
      <c r="R264" s="240">
        <f>SUM(R257:R263)</f>
        <v>0</v>
      </c>
    </row>
    <row r="266" spans="1:18" x14ac:dyDescent="0.2">
      <c r="A266" s="313" t="s">
        <v>109</v>
      </c>
      <c r="B266" s="173" t="s">
        <v>270</v>
      </c>
      <c r="C266" s="173" t="s">
        <v>282</v>
      </c>
      <c r="D266" s="173" t="s">
        <v>283</v>
      </c>
      <c r="E266" s="173" t="s">
        <v>284</v>
      </c>
      <c r="F266" s="173" t="s">
        <v>285</v>
      </c>
      <c r="G266" s="173" t="s">
        <v>286</v>
      </c>
      <c r="H266" s="215" t="s">
        <v>110</v>
      </c>
      <c r="I266" s="214" t="s">
        <v>108</v>
      </c>
      <c r="J266" s="173" t="s">
        <v>270</v>
      </c>
      <c r="K266" s="173" t="s">
        <v>282</v>
      </c>
      <c r="L266" s="173" t="s">
        <v>283</v>
      </c>
      <c r="M266" s="173" t="s">
        <v>284</v>
      </c>
      <c r="N266" s="173" t="s">
        <v>285</v>
      </c>
      <c r="O266" s="173" t="s">
        <v>286</v>
      </c>
      <c r="P266" s="216"/>
      <c r="Q266" s="216"/>
      <c r="R266" s="215" t="s">
        <v>110</v>
      </c>
    </row>
    <row r="267" spans="1:18" x14ac:dyDescent="0.2">
      <c r="A267" s="218" t="s">
        <v>1</v>
      </c>
      <c r="B267" s="244"/>
      <c r="C267" s="244"/>
      <c r="D267" s="244"/>
      <c r="E267" s="244">
        <v>13</v>
      </c>
      <c r="F267" s="244">
        <v>10</v>
      </c>
      <c r="G267" s="244"/>
      <c r="H267" s="220">
        <f t="shared" ref="H267:H273" si="220">SUM(B267:G267)</f>
        <v>23</v>
      </c>
      <c r="I267" s="298"/>
      <c r="J267" s="290"/>
      <c r="K267" s="290"/>
      <c r="L267" s="290"/>
      <c r="M267" s="290"/>
      <c r="N267" s="291"/>
      <c r="O267" s="301"/>
      <c r="P267" s="265"/>
      <c r="Q267" s="265"/>
      <c r="R267" s="246">
        <f>SUM(B267:Q267)</f>
        <v>46</v>
      </c>
    </row>
    <row r="268" spans="1:18" x14ac:dyDescent="0.2">
      <c r="A268" s="218" t="s">
        <v>2</v>
      </c>
      <c r="B268" s="244"/>
      <c r="C268" s="244"/>
      <c r="D268" s="244"/>
      <c r="E268" s="244">
        <v>18.57</v>
      </c>
      <c r="F268" s="244">
        <v>19.48</v>
      </c>
      <c r="G268" s="244"/>
      <c r="H268" s="220">
        <f t="shared" si="220"/>
        <v>38.049999999999997</v>
      </c>
      <c r="I268" s="298"/>
      <c r="J268" s="290"/>
      <c r="K268" s="290"/>
      <c r="L268" s="290"/>
      <c r="M268" s="290"/>
      <c r="N268" s="291"/>
      <c r="O268" s="301"/>
      <c r="P268" s="265"/>
      <c r="Q268" s="265"/>
      <c r="R268" s="246">
        <f t="shared" ref="R268:R272" si="221">SUM(B268:Q268)</f>
        <v>76.099999999999994</v>
      </c>
    </row>
    <row r="269" spans="1:18" x14ac:dyDescent="0.2">
      <c r="A269" s="218" t="s">
        <v>3</v>
      </c>
      <c r="B269" s="244"/>
      <c r="C269" s="244"/>
      <c r="D269" s="244"/>
      <c r="E269" s="244"/>
      <c r="F269" s="244"/>
      <c r="G269" s="244"/>
      <c r="H269" s="220">
        <f t="shared" si="220"/>
        <v>0</v>
      </c>
      <c r="I269" s="298"/>
      <c r="J269" s="290"/>
      <c r="K269" s="290"/>
      <c r="L269" s="290"/>
      <c r="M269" s="290"/>
      <c r="N269" s="291"/>
      <c r="O269" s="301"/>
      <c r="P269" s="265"/>
      <c r="Q269" s="265"/>
      <c r="R269" s="246">
        <f t="shared" si="221"/>
        <v>0</v>
      </c>
    </row>
    <row r="270" spans="1:18" x14ac:dyDescent="0.2">
      <c r="A270" s="218" t="s">
        <v>13</v>
      </c>
      <c r="B270" s="244"/>
      <c r="C270" s="244"/>
      <c r="D270" s="244"/>
      <c r="E270" s="244"/>
      <c r="F270" s="244"/>
      <c r="G270" s="244"/>
      <c r="H270" s="220">
        <f t="shared" si="220"/>
        <v>0</v>
      </c>
      <c r="I270" s="298"/>
      <c r="J270" s="290"/>
      <c r="K270" s="290"/>
      <c r="L270" s="290"/>
      <c r="M270" s="290"/>
      <c r="N270" s="302"/>
      <c r="O270" s="303"/>
      <c r="P270" s="267"/>
      <c r="Q270" s="267"/>
      <c r="R270" s="246">
        <f t="shared" si="221"/>
        <v>0</v>
      </c>
    </row>
    <row r="271" spans="1:18" x14ac:dyDescent="0.2">
      <c r="A271" s="218" t="s">
        <v>15</v>
      </c>
      <c r="B271" s="244"/>
      <c r="C271" s="244"/>
      <c r="D271" s="244"/>
      <c r="E271" s="244"/>
      <c r="F271" s="244"/>
      <c r="G271" s="244"/>
      <c r="H271" s="220">
        <f t="shared" si="220"/>
        <v>0</v>
      </c>
      <c r="I271" s="298"/>
      <c r="J271" s="290"/>
      <c r="K271" s="290"/>
      <c r="L271" s="290"/>
      <c r="M271" s="290"/>
      <c r="N271" s="302"/>
      <c r="O271" s="303"/>
      <c r="P271" s="267"/>
      <c r="Q271" s="267"/>
      <c r="R271" s="246">
        <f t="shared" si="221"/>
        <v>0</v>
      </c>
    </row>
    <row r="272" spans="1:18" x14ac:dyDescent="0.2">
      <c r="A272" s="226" t="s">
        <v>112</v>
      </c>
      <c r="B272" s="223"/>
      <c r="C272" s="223"/>
      <c r="D272" s="223"/>
      <c r="E272" s="223"/>
      <c r="F272" s="223"/>
      <c r="G272" s="223"/>
      <c r="H272" s="228">
        <f t="shared" si="220"/>
        <v>0</v>
      </c>
      <c r="I272" s="299"/>
      <c r="J272" s="304"/>
      <c r="K272" s="304"/>
      <c r="L272" s="304"/>
      <c r="M272" s="304"/>
      <c r="N272" s="294"/>
      <c r="O272" s="305"/>
      <c r="P272" s="268"/>
      <c r="Q272" s="268"/>
      <c r="R272" s="246">
        <f t="shared" si="221"/>
        <v>0</v>
      </c>
    </row>
    <row r="273" spans="1:18" ht="14.25" customHeight="1" x14ac:dyDescent="0.2">
      <c r="A273" s="230" t="s">
        <v>111</v>
      </c>
      <c r="B273" s="232"/>
      <c r="C273" s="232"/>
      <c r="D273" s="232"/>
      <c r="E273" s="232">
        <v>20</v>
      </c>
      <c r="F273" s="232"/>
      <c r="G273" s="232"/>
      <c r="H273" s="233">
        <f t="shared" si="220"/>
        <v>20</v>
      </c>
      <c r="I273" s="300"/>
      <c r="J273" s="306"/>
      <c r="K273" s="306"/>
      <c r="L273" s="306"/>
      <c r="M273" s="306"/>
      <c r="N273" s="295"/>
      <c r="O273" s="307"/>
      <c r="P273" s="269"/>
      <c r="Q273" s="269"/>
      <c r="R273" s="251"/>
    </row>
    <row r="274" spans="1:18" x14ac:dyDescent="0.2">
      <c r="A274" s="237" t="s">
        <v>9</v>
      </c>
      <c r="B274" s="239">
        <f>SUM(B267:B273)</f>
        <v>0</v>
      </c>
      <c r="C274" s="239">
        <f t="shared" ref="C274" si="222">SUM(C267:C273)</f>
        <v>0</v>
      </c>
      <c r="D274" s="239">
        <f t="shared" ref="D274" si="223">SUM(D267:D273)</f>
        <v>0</v>
      </c>
      <c r="E274" s="239">
        <f t="shared" ref="E274" si="224">SUM(E267:E273)</f>
        <v>51.57</v>
      </c>
      <c r="F274" s="239">
        <f t="shared" ref="F274" si="225">SUM(F267:F273)</f>
        <v>29.48</v>
      </c>
      <c r="G274" s="239">
        <f t="shared" ref="G274" si="226">SUM(G267:G273)</f>
        <v>0</v>
      </c>
      <c r="H274" s="220">
        <f>SUM(H267:H273)</f>
        <v>81.05</v>
      </c>
      <c r="I274" s="239"/>
      <c r="J274" s="239">
        <f>SUM(J267:J273)</f>
        <v>0</v>
      </c>
      <c r="K274" s="239">
        <f t="shared" ref="K274" si="227">SUM(K267:K273)</f>
        <v>0</v>
      </c>
      <c r="L274" s="239">
        <f t="shared" ref="L274" si="228">SUM(L267:L273)</f>
        <v>0</v>
      </c>
      <c r="M274" s="239">
        <f t="shared" ref="M274" si="229">SUM(M267:M273)</f>
        <v>0</v>
      </c>
      <c r="N274" s="239">
        <f t="shared" ref="N274" si="230">SUM(N267:N273)</f>
        <v>0</v>
      </c>
      <c r="O274" s="239">
        <f t="shared" ref="O274" si="231">SUM(O267:O273)</f>
        <v>0</v>
      </c>
      <c r="P274" s="239">
        <f t="shared" ref="P274:Q274" si="232">SUM(P267:P272)</f>
        <v>0</v>
      </c>
      <c r="Q274" s="239">
        <f t="shared" si="232"/>
        <v>0</v>
      </c>
      <c r="R274" s="240">
        <f>SUM(R267:R273)</f>
        <v>122.1</v>
      </c>
    </row>
    <row r="276" spans="1:18" x14ac:dyDescent="0.2">
      <c r="A276" s="313" t="s">
        <v>109</v>
      </c>
      <c r="B276" s="173" t="s">
        <v>271</v>
      </c>
      <c r="C276" s="173" t="s">
        <v>287</v>
      </c>
      <c r="D276" s="173" t="s">
        <v>288</v>
      </c>
      <c r="E276" s="173" t="s">
        <v>289</v>
      </c>
      <c r="F276" s="173" t="s">
        <v>290</v>
      </c>
      <c r="G276" s="173" t="s">
        <v>291</v>
      </c>
      <c r="H276" s="215" t="s">
        <v>110</v>
      </c>
      <c r="I276" s="214" t="s">
        <v>108</v>
      </c>
      <c r="J276" s="173" t="s">
        <v>271</v>
      </c>
      <c r="K276" s="173" t="s">
        <v>287</v>
      </c>
      <c r="L276" s="173" t="s">
        <v>288</v>
      </c>
      <c r="M276" s="173" t="s">
        <v>289</v>
      </c>
      <c r="N276" s="173" t="s">
        <v>290</v>
      </c>
      <c r="O276" s="173" t="s">
        <v>291</v>
      </c>
      <c r="P276" s="216"/>
      <c r="Q276" s="216"/>
      <c r="R276" s="215" t="s">
        <v>110</v>
      </c>
    </row>
    <row r="277" spans="1:18" x14ac:dyDescent="0.2">
      <c r="A277" s="218" t="s">
        <v>1</v>
      </c>
      <c r="B277" s="267">
        <v>15</v>
      </c>
      <c r="C277" s="267"/>
      <c r="D277" s="267">
        <f>15.67+30</f>
        <v>45.67</v>
      </c>
      <c r="E277" s="267"/>
      <c r="F277" s="267"/>
      <c r="G277" s="267"/>
      <c r="H277" s="220">
        <f t="shared" ref="H277:H283" si="233">SUM(B277:G277)</f>
        <v>60.67</v>
      </c>
      <c r="I277" s="272"/>
      <c r="J277" s="272"/>
      <c r="K277" s="272"/>
      <c r="L277" s="272"/>
      <c r="M277" s="272"/>
      <c r="N277" s="301"/>
      <c r="O277" s="301"/>
      <c r="P277" s="265"/>
      <c r="Q277" s="265"/>
      <c r="R277" s="246">
        <f>SUM(J277:Q277)</f>
        <v>0</v>
      </c>
    </row>
    <row r="278" spans="1:18" x14ac:dyDescent="0.2">
      <c r="A278" s="218" t="s">
        <v>2</v>
      </c>
      <c r="B278" s="267">
        <v>17.87</v>
      </c>
      <c r="C278" s="267">
        <v>17.87</v>
      </c>
      <c r="D278" s="267">
        <v>17.87</v>
      </c>
      <c r="E278" s="267"/>
      <c r="F278" s="267"/>
      <c r="G278" s="48">
        <v>18.829999999999998</v>
      </c>
      <c r="H278" s="220">
        <f t="shared" si="233"/>
        <v>72.44</v>
      </c>
      <c r="I278" s="298"/>
      <c r="J278" s="272"/>
      <c r="K278" s="272"/>
      <c r="L278" s="272"/>
      <c r="M278" s="272"/>
      <c r="N278" s="301"/>
      <c r="O278" s="301"/>
      <c r="P278" s="265"/>
      <c r="Q278" s="265"/>
      <c r="R278" s="246">
        <f t="shared" ref="R278:R283" si="234">SUM(J278:Q278)</f>
        <v>0</v>
      </c>
    </row>
    <row r="279" spans="1:18" x14ac:dyDescent="0.2">
      <c r="A279" s="218" t="s">
        <v>3</v>
      </c>
      <c r="B279" s="267"/>
      <c r="C279" s="267"/>
      <c r="D279" s="267">
        <v>37.229999999999997</v>
      </c>
      <c r="E279" s="267"/>
      <c r="F279" s="267"/>
      <c r="G279" s="267"/>
      <c r="H279" s="220">
        <f t="shared" si="233"/>
        <v>37.229999999999997</v>
      </c>
      <c r="I279" s="298"/>
      <c r="J279" s="272"/>
      <c r="K279" s="272"/>
      <c r="L279" s="272"/>
      <c r="M279" s="272"/>
      <c r="N279" s="301"/>
      <c r="O279" s="301"/>
      <c r="P279" s="265"/>
      <c r="Q279" s="265"/>
      <c r="R279" s="246">
        <f t="shared" si="234"/>
        <v>0</v>
      </c>
    </row>
    <row r="280" spans="1:18" x14ac:dyDescent="0.2">
      <c r="A280" s="218" t="s">
        <v>13</v>
      </c>
      <c r="B280" s="267"/>
      <c r="C280" s="267"/>
      <c r="D280" s="267"/>
      <c r="E280" s="267"/>
      <c r="F280" s="267"/>
      <c r="G280" s="267"/>
      <c r="H280" s="220">
        <f t="shared" si="233"/>
        <v>0</v>
      </c>
      <c r="I280" s="298"/>
      <c r="J280" s="272"/>
      <c r="K280" s="272"/>
      <c r="L280" s="272"/>
      <c r="M280" s="272"/>
      <c r="N280" s="303"/>
      <c r="O280" s="303"/>
      <c r="P280" s="267"/>
      <c r="Q280" s="267"/>
      <c r="R280" s="246">
        <f t="shared" si="234"/>
        <v>0</v>
      </c>
    </row>
    <row r="281" spans="1:18" x14ac:dyDescent="0.2">
      <c r="A281" s="218" t="s">
        <v>15</v>
      </c>
      <c r="B281" s="267"/>
      <c r="C281" s="267"/>
      <c r="D281" s="267"/>
      <c r="E281" s="267"/>
      <c r="F281" s="267"/>
      <c r="G281" s="267"/>
      <c r="H281" s="220">
        <f t="shared" si="233"/>
        <v>0</v>
      </c>
      <c r="I281" s="298"/>
      <c r="J281" s="272"/>
      <c r="K281" s="272"/>
      <c r="L281" s="272"/>
      <c r="M281" s="272"/>
      <c r="N281" s="303"/>
      <c r="O281" s="303"/>
      <c r="P281" s="267"/>
      <c r="Q281" s="267"/>
      <c r="R281" s="246">
        <f t="shared" si="234"/>
        <v>0</v>
      </c>
    </row>
    <row r="282" spans="1:18" x14ac:dyDescent="0.2">
      <c r="A282" s="226" t="s">
        <v>112</v>
      </c>
      <c r="B282" s="268"/>
      <c r="C282" s="268"/>
      <c r="D282" s="268"/>
      <c r="E282" s="268"/>
      <c r="F282" s="268"/>
      <c r="G282" s="268"/>
      <c r="H282" s="228">
        <f t="shared" si="233"/>
        <v>0</v>
      </c>
      <c r="I282" s="308"/>
      <c r="J282" s="308"/>
      <c r="K282" s="308"/>
      <c r="L282" s="308"/>
      <c r="M282" s="308"/>
      <c r="N282" s="309"/>
      <c r="O282" s="309"/>
      <c r="P282" s="268"/>
      <c r="Q282" s="268"/>
      <c r="R282" s="246">
        <f t="shared" si="234"/>
        <v>0</v>
      </c>
    </row>
    <row r="283" spans="1:18" ht="15.75" customHeight="1" x14ac:dyDescent="0.2">
      <c r="A283" s="230" t="s">
        <v>111</v>
      </c>
      <c r="B283" s="269"/>
      <c r="C283" s="269"/>
      <c r="D283" s="269"/>
      <c r="E283" s="269"/>
      <c r="F283" s="269"/>
      <c r="G283" s="269"/>
      <c r="H283" s="233">
        <f t="shared" si="233"/>
        <v>0</v>
      </c>
      <c r="I283" s="310"/>
      <c r="J283" s="310"/>
      <c r="K283" s="310"/>
      <c r="L283" s="310"/>
      <c r="M283" s="310"/>
      <c r="N283" s="311"/>
      <c r="O283" s="311"/>
      <c r="P283" s="269"/>
      <c r="Q283" s="269"/>
      <c r="R283" s="251">
        <f t="shared" si="234"/>
        <v>0</v>
      </c>
    </row>
    <row r="284" spans="1:18" x14ac:dyDescent="0.2">
      <c r="A284" s="237" t="s">
        <v>9</v>
      </c>
      <c r="B284" s="239">
        <f>SUM(B277:B283)</f>
        <v>32.870000000000005</v>
      </c>
      <c r="C284" s="239">
        <f t="shared" ref="C284" si="235">SUM(C277:C283)</f>
        <v>17.87</v>
      </c>
      <c r="D284" s="239">
        <f t="shared" ref="D284" si="236">SUM(D277:D283)</f>
        <v>100.77000000000001</v>
      </c>
      <c r="E284" s="239">
        <f t="shared" ref="E284" si="237">SUM(E277:E283)</f>
        <v>0</v>
      </c>
      <c r="F284" s="239">
        <f t="shared" ref="F284" si="238">SUM(F277:F283)</f>
        <v>0</v>
      </c>
      <c r="G284" s="239">
        <f t="shared" ref="G284" si="239">SUM(G277:G283)</f>
        <v>18.829999999999998</v>
      </c>
      <c r="H284" s="220">
        <f>SUM(H277:H283)</f>
        <v>170.34</v>
      </c>
      <c r="I284" s="239"/>
      <c r="J284" s="239">
        <f>SUM(J277:J283)</f>
        <v>0</v>
      </c>
      <c r="K284" s="239">
        <f t="shared" ref="K284" si="240">SUM(K277:K283)</f>
        <v>0</v>
      </c>
      <c r="L284" s="239">
        <f t="shared" ref="L284" si="241">SUM(L277:L283)</f>
        <v>0</v>
      </c>
      <c r="M284" s="239">
        <f t="shared" ref="M284" si="242">SUM(M277:M283)</f>
        <v>0</v>
      </c>
      <c r="N284" s="239">
        <f t="shared" ref="N284" si="243">SUM(N277:N283)</f>
        <v>0</v>
      </c>
      <c r="O284" s="239">
        <f t="shared" ref="O284" si="244">SUM(O277:O283)</f>
        <v>0</v>
      </c>
      <c r="P284" s="239">
        <f t="shared" ref="P284:Q284" si="245">SUM(P277:P282)</f>
        <v>0</v>
      </c>
      <c r="Q284" s="239">
        <f t="shared" si="245"/>
        <v>0</v>
      </c>
      <c r="R284" s="240">
        <f>SUM(R277:R283)</f>
        <v>0</v>
      </c>
    </row>
    <row r="286" spans="1:18" ht="39" thickBot="1" x14ac:dyDescent="0.25">
      <c r="B286" s="277" t="s">
        <v>1</v>
      </c>
      <c r="C286" s="277" t="s">
        <v>2</v>
      </c>
      <c r="D286" s="277" t="s">
        <v>3</v>
      </c>
      <c r="E286" s="277" t="s">
        <v>13</v>
      </c>
      <c r="F286" s="277" t="s">
        <v>15</v>
      </c>
      <c r="G286" s="278" t="s">
        <v>11</v>
      </c>
      <c r="H286" s="279" t="s">
        <v>111</v>
      </c>
      <c r="I286" s="297" t="s">
        <v>168</v>
      </c>
      <c r="J286" s="278"/>
      <c r="K286" s="278"/>
      <c r="L286" s="278"/>
      <c r="M286" s="278"/>
      <c r="N286" s="280" t="s">
        <v>20</v>
      </c>
      <c r="O286" s="296" t="s">
        <v>40</v>
      </c>
    </row>
    <row r="287" spans="1:18" ht="13.5" thickBot="1" x14ac:dyDescent="0.25">
      <c r="A287" s="281" t="s">
        <v>40</v>
      </c>
      <c r="B287" s="282">
        <f>H237+H247+H257+H267+H277</f>
        <v>104.21000000000001</v>
      </c>
      <c r="C287" s="282">
        <f>H238+H248+H258+H268+H278</f>
        <v>156.5</v>
      </c>
      <c r="D287" s="282">
        <f>H239+H249+H259+H269+H279</f>
        <v>73.389999999999986</v>
      </c>
      <c r="E287" s="282">
        <f>H240+H250+H260+H270+H280</f>
        <v>0</v>
      </c>
      <c r="F287" s="282">
        <f>H241+H251+H261+H271+H281</f>
        <v>0</v>
      </c>
      <c r="G287" s="282">
        <f>H242+H252+H272+H282</f>
        <v>0</v>
      </c>
      <c r="H287" s="282">
        <f>H243+H253+H263+H273+H283</f>
        <v>20</v>
      </c>
      <c r="I287" s="312">
        <f>H244+H254+H264+H274+H284</f>
        <v>354.1</v>
      </c>
      <c r="J287" s="282"/>
      <c r="K287" s="282"/>
      <c r="L287" s="282"/>
      <c r="M287" s="283"/>
      <c r="N287" s="284">
        <f>R244+R254+R264+R274+R284</f>
        <v>122.1</v>
      </c>
      <c r="O287" s="285">
        <f>I287+N287</f>
        <v>476.20000000000005</v>
      </c>
    </row>
    <row r="288" spans="1:18" ht="13.5" thickTop="1" x14ac:dyDescent="0.2"/>
    <row r="289" spans="1:18" x14ac:dyDescent="0.2">
      <c r="A289" s="221"/>
      <c r="B289" s="286" t="s">
        <v>21</v>
      </c>
      <c r="C289" s="286"/>
      <c r="D289" s="286" t="s">
        <v>22</v>
      </c>
      <c r="E289" s="287">
        <f>O287</f>
        <v>476.20000000000005</v>
      </c>
      <c r="F289" s="286"/>
      <c r="G289" s="286">
        <f>SUM(C289-E289)</f>
        <v>-476.20000000000005</v>
      </c>
    </row>
    <row r="294" spans="1:18" ht="33" customHeight="1" x14ac:dyDescent="0.2">
      <c r="B294" s="208"/>
      <c r="C294" s="288"/>
      <c r="D294" s="288"/>
      <c r="E294" s="288"/>
      <c r="F294" s="289" t="s">
        <v>417</v>
      </c>
      <c r="G294" s="288"/>
      <c r="H294" s="288"/>
      <c r="I294" s="288"/>
    </row>
    <row r="295" spans="1:18" x14ac:dyDescent="0.2">
      <c r="A295" s="313" t="s">
        <v>109</v>
      </c>
      <c r="B295" s="173" t="s">
        <v>320</v>
      </c>
      <c r="C295" s="173" t="s">
        <v>321</v>
      </c>
      <c r="D295" s="173" t="s">
        <v>322</v>
      </c>
      <c r="E295" s="173" t="s">
        <v>323</v>
      </c>
      <c r="F295" s="173" t="s">
        <v>324</v>
      </c>
      <c r="G295" s="173" t="s">
        <v>325</v>
      </c>
      <c r="H295" s="183" t="s">
        <v>110</v>
      </c>
      <c r="I295" s="173" t="s">
        <v>108</v>
      </c>
      <c r="J295" s="173" t="s">
        <v>320</v>
      </c>
      <c r="K295" s="173" t="s">
        <v>321</v>
      </c>
      <c r="L295" s="173" t="s">
        <v>322</v>
      </c>
      <c r="M295" s="173" t="s">
        <v>323</v>
      </c>
      <c r="N295" s="173" t="s">
        <v>324</v>
      </c>
      <c r="O295" s="173" t="s">
        <v>325</v>
      </c>
      <c r="P295" s="35"/>
      <c r="Q295" s="35"/>
      <c r="R295" s="183" t="s">
        <v>110</v>
      </c>
    </row>
    <row r="296" spans="1:18" x14ac:dyDescent="0.2">
      <c r="A296" s="34" t="s">
        <v>1</v>
      </c>
      <c r="B296" s="59"/>
      <c r="C296" s="59"/>
      <c r="D296" s="59"/>
      <c r="E296" s="59"/>
      <c r="F296" s="59"/>
      <c r="G296" s="59"/>
      <c r="H296" s="75">
        <f>SUM(B296:G296)</f>
        <v>0</v>
      </c>
      <c r="I296" s="40"/>
      <c r="J296" s="58"/>
      <c r="K296" s="58"/>
      <c r="L296" s="58"/>
      <c r="M296" s="58"/>
      <c r="N296" s="74"/>
      <c r="O296" s="74"/>
      <c r="P296" s="58"/>
      <c r="Q296" s="58"/>
      <c r="R296" s="75">
        <f>SUM(J296:Q296)</f>
        <v>0</v>
      </c>
    </row>
    <row r="297" spans="1:18" x14ac:dyDescent="0.2">
      <c r="A297" s="34" t="s">
        <v>2</v>
      </c>
      <c r="B297" s="59"/>
      <c r="C297" s="59"/>
      <c r="D297" s="60"/>
      <c r="E297" s="60"/>
      <c r="F297" s="60"/>
      <c r="G297" s="60"/>
      <c r="H297" s="75">
        <f t="shared" ref="H297:H302" si="246">SUM(B297:G297)</f>
        <v>0</v>
      </c>
      <c r="I297" s="40"/>
      <c r="J297" s="61"/>
      <c r="K297" s="61"/>
      <c r="L297" s="61"/>
      <c r="M297" s="61"/>
      <c r="N297" s="29"/>
      <c r="O297" s="29"/>
      <c r="P297" s="61"/>
      <c r="Q297" s="61"/>
      <c r="R297" s="75">
        <f>SUM(J297:Q297)</f>
        <v>0</v>
      </c>
    </row>
    <row r="298" spans="1:18" x14ac:dyDescent="0.2">
      <c r="A298" s="34" t="s">
        <v>3</v>
      </c>
      <c r="B298" s="59"/>
      <c r="C298" s="59"/>
      <c r="D298" s="60"/>
      <c r="E298" s="60"/>
      <c r="F298" s="60"/>
      <c r="G298" s="60"/>
      <c r="H298" s="75">
        <f t="shared" si="246"/>
        <v>0</v>
      </c>
      <c r="I298" s="40"/>
      <c r="J298" s="61"/>
      <c r="K298" s="61"/>
      <c r="L298" s="61"/>
      <c r="M298" s="61"/>
      <c r="N298" s="29"/>
      <c r="O298" s="29"/>
      <c r="P298" s="61"/>
      <c r="Q298" s="61"/>
      <c r="R298" s="75">
        <f>SUM(J298:Q298)</f>
        <v>0</v>
      </c>
    </row>
    <row r="299" spans="1:18" x14ac:dyDescent="0.2">
      <c r="A299" s="34" t="s">
        <v>13</v>
      </c>
      <c r="B299" s="59"/>
      <c r="C299" s="59"/>
      <c r="D299" s="60"/>
      <c r="E299" s="60"/>
      <c r="F299" s="60"/>
      <c r="G299" s="60"/>
      <c r="H299" s="75">
        <f t="shared" si="246"/>
        <v>0</v>
      </c>
      <c r="I299" s="40"/>
      <c r="J299" s="61"/>
      <c r="K299" s="61"/>
      <c r="L299" s="61"/>
      <c r="M299" s="61"/>
      <c r="N299" s="29"/>
      <c r="O299" s="29"/>
      <c r="P299" s="61"/>
      <c r="Q299" s="61"/>
      <c r="R299" s="75">
        <f t="shared" ref="R299:R302" si="247">SUM(J299:Q299)</f>
        <v>0</v>
      </c>
    </row>
    <row r="300" spans="1:18" x14ac:dyDescent="0.2">
      <c r="A300" s="34" t="s">
        <v>15</v>
      </c>
      <c r="B300" s="59"/>
      <c r="C300" s="59"/>
      <c r="D300" s="60"/>
      <c r="E300" s="60"/>
      <c r="F300" s="60"/>
      <c r="G300" s="60"/>
      <c r="H300" s="75">
        <f t="shared" si="246"/>
        <v>0</v>
      </c>
      <c r="I300" s="40"/>
      <c r="J300" s="61"/>
      <c r="K300" s="61"/>
      <c r="L300" s="61"/>
      <c r="M300" s="61"/>
      <c r="N300" s="29"/>
      <c r="O300" s="29"/>
      <c r="P300" s="61"/>
      <c r="Q300" s="61"/>
      <c r="R300" s="75">
        <f t="shared" si="247"/>
        <v>0</v>
      </c>
    </row>
    <row r="301" spans="1:18" x14ac:dyDescent="0.2">
      <c r="A301" s="181" t="s">
        <v>112</v>
      </c>
      <c r="B301" s="175"/>
      <c r="C301" s="175"/>
      <c r="D301" s="60"/>
      <c r="E301" s="60"/>
      <c r="F301" s="60"/>
      <c r="G301" s="60"/>
      <c r="H301" s="176">
        <f t="shared" si="246"/>
        <v>0</v>
      </c>
      <c r="I301" s="53"/>
      <c r="J301" s="61"/>
      <c r="K301" s="61"/>
      <c r="L301" s="61"/>
      <c r="M301" s="61"/>
      <c r="N301" s="29"/>
      <c r="O301" s="29"/>
      <c r="P301" s="61"/>
      <c r="Q301" s="61"/>
      <c r="R301" s="75">
        <f t="shared" si="247"/>
        <v>0</v>
      </c>
    </row>
    <row r="302" spans="1:18" ht="22.5" x14ac:dyDescent="0.2">
      <c r="A302" s="182" t="s">
        <v>111</v>
      </c>
      <c r="B302" s="62"/>
      <c r="C302" s="62"/>
      <c r="D302" s="47"/>
      <c r="E302" s="47"/>
      <c r="F302" s="47"/>
      <c r="G302" s="47"/>
      <c r="H302" s="77">
        <f t="shared" si="246"/>
        <v>0</v>
      </c>
      <c r="I302" s="174"/>
      <c r="J302" s="63"/>
      <c r="K302" s="63"/>
      <c r="L302" s="63"/>
      <c r="M302" s="63"/>
      <c r="N302" s="76"/>
      <c r="O302" s="76"/>
      <c r="P302" s="63"/>
      <c r="Q302" s="63"/>
      <c r="R302" s="77">
        <f t="shared" si="247"/>
        <v>0</v>
      </c>
    </row>
    <row r="303" spans="1:18" x14ac:dyDescent="0.2">
      <c r="A303" s="73" t="s">
        <v>9</v>
      </c>
      <c r="B303" s="164">
        <f>SUM(B296:B302)</f>
        <v>0</v>
      </c>
      <c r="C303" s="164">
        <f t="shared" ref="C303:G303" si="248">SUM(C296:C302)</f>
        <v>0</v>
      </c>
      <c r="D303" s="164">
        <f t="shared" si="248"/>
        <v>0</v>
      </c>
      <c r="E303" s="164">
        <f t="shared" si="248"/>
        <v>0</v>
      </c>
      <c r="F303" s="164">
        <f t="shared" si="248"/>
        <v>0</v>
      </c>
      <c r="G303" s="164">
        <f t="shared" si="248"/>
        <v>0</v>
      </c>
      <c r="H303" s="75">
        <f>SUM(H296:H302)</f>
        <v>0</v>
      </c>
      <c r="I303" s="6"/>
      <c r="J303" s="6">
        <f>SUM(J296:J302)</f>
        <v>0</v>
      </c>
      <c r="K303" s="6">
        <f t="shared" ref="K303:O303" si="249">SUM(K296:K302)</f>
        <v>0</v>
      </c>
      <c r="L303" s="6">
        <f t="shared" si="249"/>
        <v>0</v>
      </c>
      <c r="M303" s="6">
        <f t="shared" si="249"/>
        <v>0</v>
      </c>
      <c r="N303" s="6">
        <f t="shared" si="249"/>
        <v>0</v>
      </c>
      <c r="O303" s="6">
        <f t="shared" si="249"/>
        <v>0</v>
      </c>
      <c r="P303" s="6"/>
      <c r="Q303" s="6"/>
      <c r="R303" s="79">
        <f>SUM(R296:R301)</f>
        <v>0</v>
      </c>
    </row>
    <row r="304" spans="1:18" x14ac:dyDescent="0.2">
      <c r="A304" s="54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1"/>
      <c r="O304" s="41"/>
      <c r="P304" s="40"/>
      <c r="Q304" s="40"/>
      <c r="R304" s="80"/>
    </row>
    <row r="305" spans="1:18" x14ac:dyDescent="0.2">
      <c r="A305" s="313" t="s">
        <v>109</v>
      </c>
      <c r="B305" s="173" t="s">
        <v>326</v>
      </c>
      <c r="C305" s="173" t="s">
        <v>330</v>
      </c>
      <c r="D305" s="173" t="s">
        <v>331</v>
      </c>
      <c r="E305" s="173" t="s">
        <v>332</v>
      </c>
      <c r="F305" s="173" t="s">
        <v>333</v>
      </c>
      <c r="G305" s="173" t="s">
        <v>334</v>
      </c>
      <c r="H305" s="183" t="s">
        <v>110</v>
      </c>
      <c r="I305" s="173" t="s">
        <v>108</v>
      </c>
      <c r="J305" s="173" t="s">
        <v>326</v>
      </c>
      <c r="K305" s="173" t="s">
        <v>330</v>
      </c>
      <c r="L305" s="173" t="s">
        <v>331</v>
      </c>
      <c r="M305" s="173" t="s">
        <v>332</v>
      </c>
      <c r="N305" s="173" t="s">
        <v>333</v>
      </c>
      <c r="O305" s="173" t="s">
        <v>334</v>
      </c>
      <c r="P305" s="35"/>
      <c r="Q305" s="35"/>
      <c r="R305" s="183" t="s">
        <v>110</v>
      </c>
    </row>
    <row r="306" spans="1:18" x14ac:dyDescent="0.2">
      <c r="A306" s="34" t="s">
        <v>1</v>
      </c>
      <c r="B306" s="45"/>
      <c r="C306" s="45"/>
      <c r="D306" s="45"/>
      <c r="E306" s="45"/>
      <c r="F306" s="45"/>
      <c r="G306" s="45"/>
      <c r="H306" s="75">
        <f t="shared" ref="H306:H312" si="250">SUM(B306:G306)</f>
        <v>0</v>
      </c>
      <c r="I306" s="45"/>
      <c r="J306" s="45"/>
      <c r="K306" s="45"/>
      <c r="L306" s="45"/>
      <c r="M306" s="45"/>
      <c r="N306" s="81"/>
      <c r="O306" s="81"/>
      <c r="P306" s="45"/>
      <c r="Q306" s="45"/>
      <c r="R306" s="82">
        <f>SUM(J306:Q306)</f>
        <v>0</v>
      </c>
    </row>
    <row r="307" spans="1:18" x14ac:dyDescent="0.2">
      <c r="A307" s="34" t="s">
        <v>2</v>
      </c>
      <c r="B307" s="45"/>
      <c r="C307" s="45"/>
      <c r="D307" s="45"/>
      <c r="E307" s="45"/>
      <c r="F307" s="45"/>
      <c r="G307" s="45"/>
      <c r="H307" s="75">
        <f t="shared" si="250"/>
        <v>0</v>
      </c>
      <c r="I307" s="45"/>
      <c r="J307" s="45"/>
      <c r="K307" s="45"/>
      <c r="L307" s="45"/>
      <c r="M307" s="45"/>
      <c r="N307" s="81"/>
      <c r="O307" s="81"/>
      <c r="P307" s="46"/>
      <c r="Q307" s="46"/>
      <c r="R307" s="82">
        <f t="shared" ref="R307:R309" si="251">SUM(B307:Q307)</f>
        <v>0</v>
      </c>
    </row>
    <row r="308" spans="1:18" x14ac:dyDescent="0.2">
      <c r="A308" s="34" t="s">
        <v>3</v>
      </c>
      <c r="B308" s="45"/>
      <c r="C308" s="45"/>
      <c r="D308" s="45"/>
      <c r="E308" s="45"/>
      <c r="F308" s="45"/>
      <c r="G308" s="45"/>
      <c r="H308" s="75">
        <f t="shared" si="250"/>
        <v>0</v>
      </c>
      <c r="I308" s="45"/>
      <c r="J308" s="45"/>
      <c r="K308" s="45"/>
      <c r="L308" s="45"/>
      <c r="M308" s="45"/>
      <c r="N308" s="83"/>
      <c r="O308" s="83"/>
      <c r="P308" s="46"/>
      <c r="Q308" s="46"/>
      <c r="R308" s="82">
        <f t="shared" si="251"/>
        <v>0</v>
      </c>
    </row>
    <row r="309" spans="1:18" x14ac:dyDescent="0.2">
      <c r="A309" s="34" t="s">
        <v>13</v>
      </c>
      <c r="B309" s="45"/>
      <c r="C309" s="45"/>
      <c r="D309" s="45"/>
      <c r="E309" s="45"/>
      <c r="F309" s="45"/>
      <c r="G309" s="45"/>
      <c r="H309" s="75">
        <f t="shared" si="250"/>
        <v>0</v>
      </c>
      <c r="I309" s="45"/>
      <c r="J309" s="45"/>
      <c r="K309" s="45"/>
      <c r="L309" s="45"/>
      <c r="M309" s="45"/>
      <c r="N309" s="81"/>
      <c r="O309" s="81"/>
      <c r="P309" s="45"/>
      <c r="Q309" s="45"/>
      <c r="R309" s="82">
        <f t="shared" si="251"/>
        <v>0</v>
      </c>
    </row>
    <row r="310" spans="1:18" x14ac:dyDescent="0.2">
      <c r="A310" s="34" t="s">
        <v>15</v>
      </c>
      <c r="B310" s="45"/>
      <c r="C310" s="45"/>
      <c r="D310" s="45"/>
      <c r="E310" s="45"/>
      <c r="F310" s="45"/>
      <c r="G310" s="45"/>
      <c r="H310" s="75">
        <f t="shared" si="250"/>
        <v>0</v>
      </c>
      <c r="I310" s="45"/>
      <c r="J310" s="45"/>
      <c r="K310" s="45"/>
      <c r="L310" s="45"/>
      <c r="M310" s="45"/>
      <c r="N310" s="81"/>
      <c r="O310" s="81"/>
      <c r="P310" s="45"/>
      <c r="Q310" s="45"/>
      <c r="R310" s="82">
        <f>SUM(B310:Q310)</f>
        <v>0</v>
      </c>
    </row>
    <row r="311" spans="1:18" x14ac:dyDescent="0.2">
      <c r="A311" s="181" t="s">
        <v>112</v>
      </c>
      <c r="B311" s="60"/>
      <c r="C311" s="60"/>
      <c r="D311" s="60"/>
      <c r="E311" s="60"/>
      <c r="F311" s="60"/>
      <c r="G311" s="60"/>
      <c r="H311" s="75">
        <f t="shared" si="250"/>
        <v>0</v>
      </c>
      <c r="I311" s="60"/>
      <c r="J311" s="60"/>
      <c r="K311" s="60"/>
      <c r="L311" s="60"/>
      <c r="M311" s="60"/>
      <c r="N311" s="177"/>
      <c r="O311" s="177"/>
      <c r="P311" s="60"/>
      <c r="Q311" s="60"/>
      <c r="R311" s="82">
        <f t="shared" ref="R311" si="252">SUM(B311:Q311)</f>
        <v>0</v>
      </c>
    </row>
    <row r="312" spans="1:18" ht="22.5" x14ac:dyDescent="0.2">
      <c r="A312" s="182" t="s">
        <v>111</v>
      </c>
      <c r="B312" s="47"/>
      <c r="C312" s="47"/>
      <c r="D312" s="47"/>
      <c r="E312" s="47"/>
      <c r="F312" s="47"/>
      <c r="G312" s="47"/>
      <c r="H312" s="77">
        <f t="shared" si="250"/>
        <v>0</v>
      </c>
      <c r="I312" s="47"/>
      <c r="J312" s="47"/>
      <c r="K312" s="47"/>
      <c r="L312" s="47"/>
      <c r="M312" s="47"/>
      <c r="N312" s="84"/>
      <c r="O312" s="84"/>
      <c r="P312" s="47"/>
      <c r="Q312" s="47"/>
      <c r="R312" s="85"/>
    </row>
    <row r="313" spans="1:18" x14ac:dyDescent="0.2">
      <c r="A313" s="73" t="s">
        <v>9</v>
      </c>
      <c r="B313" s="6">
        <f>SUM(B306:B312)</f>
        <v>0</v>
      </c>
      <c r="C313" s="6">
        <f t="shared" ref="C313:G313" si="253">SUM(C306:C312)</f>
        <v>0</v>
      </c>
      <c r="D313" s="6">
        <f t="shared" si="253"/>
        <v>0</v>
      </c>
      <c r="E313" s="6">
        <f t="shared" si="253"/>
        <v>0</v>
      </c>
      <c r="F313" s="6">
        <f t="shared" si="253"/>
        <v>0</v>
      </c>
      <c r="G313" s="6">
        <f t="shared" si="253"/>
        <v>0</v>
      </c>
      <c r="H313" s="75">
        <f>SUM(H306:H312)</f>
        <v>0</v>
      </c>
      <c r="I313" s="6"/>
      <c r="J313" s="6">
        <f>SUM(J306:J312)</f>
        <v>0</v>
      </c>
      <c r="K313" s="6">
        <f t="shared" ref="K313:O313" si="254">SUM(K306:K312)</f>
        <v>0</v>
      </c>
      <c r="L313" s="6">
        <f t="shared" si="254"/>
        <v>0</v>
      </c>
      <c r="M313" s="6">
        <f t="shared" si="254"/>
        <v>0</v>
      </c>
      <c r="N313" s="6">
        <f t="shared" si="254"/>
        <v>0</v>
      </c>
      <c r="O313" s="6">
        <f t="shared" si="254"/>
        <v>0</v>
      </c>
      <c r="P313" s="6">
        <f t="shared" ref="P313:Q313" si="255">SUM(P306:P311)</f>
        <v>0</v>
      </c>
      <c r="Q313" s="6">
        <f t="shared" si="255"/>
        <v>0</v>
      </c>
      <c r="R313" s="73">
        <f>SUM(R306:R311)</f>
        <v>0</v>
      </c>
    </row>
    <row r="314" spans="1:18" x14ac:dyDescent="0.2">
      <c r="A314" s="54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1"/>
      <c r="O314" s="41"/>
      <c r="P314" s="40"/>
      <c r="Q314" s="40"/>
      <c r="R314" s="80"/>
    </row>
    <row r="315" spans="1:18" x14ac:dyDescent="0.2">
      <c r="A315" s="313" t="s">
        <v>109</v>
      </c>
      <c r="B315" s="173" t="s">
        <v>327</v>
      </c>
      <c r="C315" s="173" t="s">
        <v>335</v>
      </c>
      <c r="D315" s="173" t="s">
        <v>336</v>
      </c>
      <c r="E315" s="173" t="s">
        <v>337</v>
      </c>
      <c r="F315" s="173" t="s">
        <v>338</v>
      </c>
      <c r="G315" s="173" t="s">
        <v>339</v>
      </c>
      <c r="H315" s="183" t="s">
        <v>110</v>
      </c>
      <c r="I315" s="173" t="s">
        <v>108</v>
      </c>
      <c r="J315" s="173" t="s">
        <v>327</v>
      </c>
      <c r="K315" s="173" t="s">
        <v>335</v>
      </c>
      <c r="L315" s="173" t="s">
        <v>336</v>
      </c>
      <c r="M315" s="173" t="s">
        <v>337</v>
      </c>
      <c r="N315" s="173" t="s">
        <v>338</v>
      </c>
      <c r="O315" s="173" t="s">
        <v>339</v>
      </c>
      <c r="P315" s="35"/>
      <c r="Q315" s="35"/>
      <c r="R315" s="183" t="s">
        <v>110</v>
      </c>
    </row>
    <row r="316" spans="1:18" x14ac:dyDescent="0.2">
      <c r="A316" s="34" t="s">
        <v>1</v>
      </c>
      <c r="B316" s="45"/>
      <c r="C316" s="188"/>
      <c r="D316" s="188"/>
      <c r="E316" s="188"/>
      <c r="F316" s="188"/>
      <c r="G316" s="188"/>
      <c r="H316" s="75">
        <f t="shared" ref="H316:H322" si="256">SUM(B316:G316)</f>
        <v>0</v>
      </c>
      <c r="I316" s="58"/>
      <c r="J316" s="188"/>
      <c r="K316" s="188"/>
      <c r="L316" s="188"/>
      <c r="M316" s="188"/>
      <c r="N316" s="188"/>
      <c r="O316" s="188"/>
      <c r="P316" s="188"/>
      <c r="Q316" s="191"/>
      <c r="R316" s="82">
        <f t="shared" ref="R316:R322" si="257">SUM(J316:Q316)</f>
        <v>0</v>
      </c>
    </row>
    <row r="317" spans="1:18" x14ac:dyDescent="0.2">
      <c r="A317" s="34" t="s">
        <v>2</v>
      </c>
      <c r="B317" s="45"/>
      <c r="C317" s="188"/>
      <c r="D317" s="188"/>
      <c r="E317" s="188"/>
      <c r="F317" s="188"/>
      <c r="G317" s="188"/>
      <c r="H317" s="75">
        <f t="shared" si="256"/>
        <v>0</v>
      </c>
      <c r="I317" s="58"/>
      <c r="J317" s="188"/>
      <c r="K317" s="188"/>
      <c r="L317" s="188"/>
      <c r="M317" s="188"/>
      <c r="N317" s="188"/>
      <c r="O317" s="188"/>
      <c r="P317" s="192"/>
      <c r="Q317" s="191"/>
      <c r="R317" s="82">
        <f t="shared" si="257"/>
        <v>0</v>
      </c>
    </row>
    <row r="318" spans="1:18" x14ac:dyDescent="0.2">
      <c r="A318" s="34" t="s">
        <v>3</v>
      </c>
      <c r="B318" s="45"/>
      <c r="C318" s="188"/>
      <c r="D318" s="188"/>
      <c r="E318" s="188"/>
      <c r="F318" s="188"/>
      <c r="G318" s="188"/>
      <c r="H318" s="75">
        <f t="shared" si="256"/>
        <v>0</v>
      </c>
      <c r="I318" s="58"/>
      <c r="J318" s="188"/>
      <c r="K318" s="188"/>
      <c r="L318" s="188"/>
      <c r="M318" s="188"/>
      <c r="N318" s="192"/>
      <c r="O318" s="192"/>
      <c r="P318" s="192"/>
      <c r="Q318" s="191"/>
      <c r="R318" s="82">
        <f t="shared" si="257"/>
        <v>0</v>
      </c>
    </row>
    <row r="319" spans="1:18" x14ac:dyDescent="0.2">
      <c r="A319" s="34" t="s">
        <v>13</v>
      </c>
      <c r="B319" s="45"/>
      <c r="C319" s="188"/>
      <c r="D319" s="188"/>
      <c r="E319" s="188"/>
      <c r="F319" s="188"/>
      <c r="G319" s="188"/>
      <c r="H319" s="75">
        <f t="shared" si="256"/>
        <v>0</v>
      </c>
      <c r="I319" s="58"/>
      <c r="J319" s="188"/>
      <c r="K319" s="188"/>
      <c r="L319" s="188"/>
      <c r="M319" s="188"/>
      <c r="N319" s="188"/>
      <c r="O319" s="188"/>
      <c r="P319" s="188"/>
      <c r="Q319" s="71"/>
      <c r="R319" s="82">
        <f t="shared" si="257"/>
        <v>0</v>
      </c>
    </row>
    <row r="320" spans="1:18" x14ac:dyDescent="0.2">
      <c r="A320" s="34" t="s">
        <v>15</v>
      </c>
      <c r="B320" s="45"/>
      <c r="C320" s="188"/>
      <c r="D320" s="188"/>
      <c r="E320" s="188"/>
      <c r="F320" s="188"/>
      <c r="G320" s="188"/>
      <c r="H320" s="75">
        <f t="shared" si="256"/>
        <v>0</v>
      </c>
      <c r="I320" s="58"/>
      <c r="J320" s="188"/>
      <c r="K320" s="188"/>
      <c r="L320" s="188"/>
      <c r="M320" s="188"/>
      <c r="N320" s="188"/>
      <c r="O320" s="188"/>
      <c r="P320" s="188"/>
      <c r="Q320" s="71"/>
      <c r="R320" s="82">
        <f t="shared" si="257"/>
        <v>0</v>
      </c>
    </row>
    <row r="321" spans="1:18" x14ac:dyDescent="0.2">
      <c r="A321" s="181" t="s">
        <v>112</v>
      </c>
      <c r="B321" s="60"/>
      <c r="C321" s="189"/>
      <c r="D321" s="189"/>
      <c r="E321" s="189"/>
      <c r="F321" s="189"/>
      <c r="G321" s="189"/>
      <c r="H321" s="176">
        <f t="shared" si="256"/>
        <v>0</v>
      </c>
      <c r="I321" s="61"/>
      <c r="J321" s="189"/>
      <c r="K321" s="189"/>
      <c r="L321" s="189"/>
      <c r="M321" s="189"/>
      <c r="N321" s="189"/>
      <c r="O321" s="189"/>
      <c r="P321" s="189"/>
      <c r="Q321" s="193"/>
      <c r="R321" s="82">
        <f t="shared" si="257"/>
        <v>0</v>
      </c>
    </row>
    <row r="322" spans="1:18" ht="22.5" x14ac:dyDescent="0.2">
      <c r="A322" s="182" t="s">
        <v>111</v>
      </c>
      <c r="B322" s="47"/>
      <c r="C322" s="190"/>
      <c r="D322" s="190"/>
      <c r="E322" s="190"/>
      <c r="F322" s="190"/>
      <c r="G322" s="190"/>
      <c r="H322" s="77">
        <f t="shared" si="256"/>
        <v>0</v>
      </c>
      <c r="I322" s="63"/>
      <c r="J322" s="190"/>
      <c r="K322" s="190"/>
      <c r="L322" s="190"/>
      <c r="M322" s="190"/>
      <c r="N322" s="190"/>
      <c r="O322" s="190"/>
      <c r="P322" s="190"/>
      <c r="Q322" s="194"/>
      <c r="R322" s="85">
        <f t="shared" si="257"/>
        <v>0</v>
      </c>
    </row>
    <row r="323" spans="1:18" x14ac:dyDescent="0.2">
      <c r="A323" s="73" t="s">
        <v>9</v>
      </c>
      <c r="B323" s="78">
        <f t="shared" ref="B323:H323" si="258">SUM(B316:B322)</f>
        <v>0</v>
      </c>
      <c r="C323" s="78">
        <f t="shared" si="258"/>
        <v>0</v>
      </c>
      <c r="D323" s="78">
        <f t="shared" si="258"/>
        <v>0</v>
      </c>
      <c r="E323" s="78">
        <f t="shared" si="258"/>
        <v>0</v>
      </c>
      <c r="F323" s="78">
        <f t="shared" si="258"/>
        <v>0</v>
      </c>
      <c r="G323" s="78">
        <f t="shared" si="258"/>
        <v>0</v>
      </c>
      <c r="H323" s="75">
        <f t="shared" si="258"/>
        <v>0</v>
      </c>
      <c r="I323" s="6"/>
      <c r="J323" s="78">
        <f>SUM(J316:J322)</f>
        <v>0</v>
      </c>
      <c r="K323" s="78">
        <f>SUM(K316:K322)</f>
        <v>0</v>
      </c>
      <c r="L323" s="78">
        <f t="shared" ref="L323:O323" si="259">SUM(L316:L322)</f>
        <v>0</v>
      </c>
      <c r="M323" s="78">
        <f t="shared" si="259"/>
        <v>0</v>
      </c>
      <c r="N323" s="78">
        <f t="shared" si="259"/>
        <v>0</v>
      </c>
      <c r="O323" s="78">
        <f t="shared" si="259"/>
        <v>0</v>
      </c>
      <c r="P323" s="78">
        <f t="shared" ref="P323:R323" si="260">SUM(P316:P321)</f>
        <v>0</v>
      </c>
      <c r="Q323" s="78">
        <f t="shared" si="260"/>
        <v>0</v>
      </c>
      <c r="R323" s="79">
        <f t="shared" si="260"/>
        <v>0</v>
      </c>
    </row>
    <row r="324" spans="1:18" x14ac:dyDescent="0.2">
      <c r="A324" s="54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1"/>
      <c r="O324" s="41"/>
      <c r="P324" s="40"/>
      <c r="Q324" s="40"/>
      <c r="R324" s="80"/>
    </row>
    <row r="325" spans="1:18" x14ac:dyDescent="0.2">
      <c r="A325" s="313" t="s">
        <v>109</v>
      </c>
      <c r="B325" s="173" t="s">
        <v>328</v>
      </c>
      <c r="C325" s="173" t="s">
        <v>340</v>
      </c>
      <c r="D325" s="173" t="s">
        <v>341</v>
      </c>
      <c r="E325" s="173" t="s">
        <v>342</v>
      </c>
      <c r="F325" s="173" t="s">
        <v>343</v>
      </c>
      <c r="G325" s="173" t="s">
        <v>344</v>
      </c>
      <c r="H325" s="183" t="s">
        <v>110</v>
      </c>
      <c r="I325" s="173" t="s">
        <v>108</v>
      </c>
      <c r="J325" s="173" t="s">
        <v>328</v>
      </c>
      <c r="K325" s="173" t="s">
        <v>340</v>
      </c>
      <c r="L325" s="173" t="s">
        <v>341</v>
      </c>
      <c r="M325" s="173" t="s">
        <v>342</v>
      </c>
      <c r="N325" s="173" t="s">
        <v>343</v>
      </c>
      <c r="O325" s="173" t="s">
        <v>344</v>
      </c>
      <c r="P325" s="35"/>
      <c r="Q325" s="35"/>
      <c r="R325" s="183" t="s">
        <v>110</v>
      </c>
    </row>
    <row r="326" spans="1:18" x14ac:dyDescent="0.2">
      <c r="A326" s="34" t="s">
        <v>1</v>
      </c>
      <c r="B326" s="45">
        <v>28.5</v>
      </c>
      <c r="C326" s="45">
        <v>18.25</v>
      </c>
      <c r="D326" s="45">
        <v>7.33</v>
      </c>
      <c r="E326" s="45"/>
      <c r="F326" s="45">
        <v>3.8</v>
      </c>
      <c r="G326" s="45"/>
      <c r="H326" s="75">
        <f t="shared" ref="H326:H332" si="261">SUM(B326:G326)</f>
        <v>57.879999999999995</v>
      </c>
      <c r="I326" s="58" t="s">
        <v>114</v>
      </c>
      <c r="J326" s="45">
        <v>190</v>
      </c>
      <c r="K326" s="45"/>
      <c r="L326" s="45">
        <v>190</v>
      </c>
      <c r="M326" s="45"/>
      <c r="N326" s="191"/>
      <c r="O326" s="86"/>
      <c r="P326" s="49"/>
      <c r="Q326" s="49"/>
      <c r="R326" s="82">
        <f>SUM(J326:Q326)</f>
        <v>380</v>
      </c>
    </row>
    <row r="327" spans="1:18" x14ac:dyDescent="0.2">
      <c r="A327" s="34" t="s">
        <v>2</v>
      </c>
      <c r="B327" s="45">
        <v>17.87</v>
      </c>
      <c r="C327" s="45">
        <v>13.4</v>
      </c>
      <c r="D327" s="45">
        <v>17.87</v>
      </c>
      <c r="E327" s="45"/>
      <c r="F327" s="45">
        <v>10.72</v>
      </c>
      <c r="G327" s="45"/>
      <c r="H327" s="75">
        <f t="shared" si="261"/>
        <v>59.86</v>
      </c>
      <c r="I327" s="58" t="s">
        <v>414</v>
      </c>
      <c r="J327" s="45">
        <v>220</v>
      </c>
      <c r="K327" s="45"/>
      <c r="L327" s="45"/>
      <c r="M327" s="45"/>
      <c r="N327" s="191"/>
      <c r="O327" s="86"/>
      <c r="P327" s="49"/>
      <c r="Q327" s="49"/>
      <c r="R327" s="82">
        <f t="shared" ref="R327:R332" si="262">SUM(J327:Q327)</f>
        <v>220</v>
      </c>
    </row>
    <row r="328" spans="1:18" x14ac:dyDescent="0.2">
      <c r="A328" s="34" t="s">
        <v>3</v>
      </c>
      <c r="B328" s="45">
        <v>51.74</v>
      </c>
      <c r="C328" s="45">
        <v>21.92</v>
      </c>
      <c r="D328" s="45">
        <v>47.26</v>
      </c>
      <c r="E328" s="45"/>
      <c r="F328" s="45"/>
      <c r="G328" s="45"/>
      <c r="H328" s="75">
        <f t="shared" si="261"/>
        <v>120.91999999999999</v>
      </c>
      <c r="I328" s="58" t="s">
        <v>113</v>
      </c>
      <c r="J328" s="45">
        <v>210</v>
      </c>
      <c r="K328" s="45">
        <v>210</v>
      </c>
      <c r="L328" s="45">
        <v>210</v>
      </c>
      <c r="M328" s="45"/>
      <c r="N328" s="191"/>
      <c r="O328" s="86"/>
      <c r="P328" s="49"/>
      <c r="Q328" s="49"/>
      <c r="R328" s="82">
        <f t="shared" si="262"/>
        <v>630</v>
      </c>
    </row>
    <row r="329" spans="1:18" x14ac:dyDescent="0.2">
      <c r="A329" s="34" t="s">
        <v>13</v>
      </c>
      <c r="B329" s="45">
        <v>3.63</v>
      </c>
      <c r="C329" s="45"/>
      <c r="D329" s="45"/>
      <c r="E329" s="45"/>
      <c r="F329" s="45"/>
      <c r="G329" s="45"/>
      <c r="H329" s="75">
        <f t="shared" si="261"/>
        <v>3.63</v>
      </c>
      <c r="I329" s="58" t="s">
        <v>426</v>
      </c>
      <c r="J329" s="45"/>
      <c r="K329" s="45"/>
      <c r="L329" s="45"/>
      <c r="M329" s="45"/>
      <c r="N329" s="71">
        <v>210</v>
      </c>
      <c r="O329" s="70"/>
      <c r="P329" s="48"/>
      <c r="Q329" s="48"/>
      <c r="R329" s="82">
        <f t="shared" si="262"/>
        <v>210</v>
      </c>
    </row>
    <row r="330" spans="1:18" x14ac:dyDescent="0.2">
      <c r="A330" s="34" t="s">
        <v>15</v>
      </c>
      <c r="B330" s="45"/>
      <c r="C330" s="45"/>
      <c r="D330" s="45"/>
      <c r="E330" s="45"/>
      <c r="F330" s="45"/>
      <c r="G330" s="45"/>
      <c r="H330" s="75">
        <f t="shared" si="261"/>
        <v>0</v>
      </c>
      <c r="I330" s="58"/>
      <c r="J330" s="45"/>
      <c r="K330" s="45"/>
      <c r="L330" s="45"/>
      <c r="M330" s="45"/>
      <c r="N330" s="71"/>
      <c r="O330" s="70"/>
      <c r="P330" s="48"/>
      <c r="Q330" s="48"/>
      <c r="R330" s="82">
        <f t="shared" si="262"/>
        <v>0</v>
      </c>
    </row>
    <row r="331" spans="1:18" x14ac:dyDescent="0.2">
      <c r="A331" s="181" t="s">
        <v>112</v>
      </c>
      <c r="B331" s="60"/>
      <c r="C331" s="60"/>
      <c r="D331" s="60"/>
      <c r="E331" s="60"/>
      <c r="F331" s="60"/>
      <c r="G331" s="60"/>
      <c r="H331" s="176">
        <f t="shared" si="261"/>
        <v>0</v>
      </c>
      <c r="I331" s="61"/>
      <c r="J331" s="60"/>
      <c r="K331" s="60"/>
      <c r="L331" s="60"/>
      <c r="M331" s="60"/>
      <c r="N331" s="189"/>
      <c r="O331" s="177"/>
      <c r="P331" s="178"/>
      <c r="Q331" s="178"/>
      <c r="R331" s="82">
        <f t="shared" si="262"/>
        <v>0</v>
      </c>
    </row>
    <row r="332" spans="1:18" ht="15" customHeight="1" x14ac:dyDescent="0.2">
      <c r="A332" s="182" t="s">
        <v>111</v>
      </c>
      <c r="B332" s="47">
        <v>12.08</v>
      </c>
      <c r="C332" s="47">
        <v>4.0599999999999996</v>
      </c>
      <c r="D332" s="47">
        <v>5.42</v>
      </c>
      <c r="E332" s="47"/>
      <c r="F332" s="47"/>
      <c r="G332" s="47"/>
      <c r="H332" s="77">
        <f t="shared" si="261"/>
        <v>21.560000000000002</v>
      </c>
      <c r="I332" s="63"/>
      <c r="J332" s="47"/>
      <c r="K332" s="47"/>
      <c r="L332" s="47"/>
      <c r="M332" s="47"/>
      <c r="N332" s="190"/>
      <c r="O332" s="84"/>
      <c r="P332" s="50"/>
      <c r="Q332" s="50"/>
      <c r="R332" s="85">
        <f t="shared" si="262"/>
        <v>0</v>
      </c>
    </row>
    <row r="333" spans="1:18" x14ac:dyDescent="0.2">
      <c r="A333" s="73" t="s">
        <v>9</v>
      </c>
      <c r="B333" s="6">
        <f>SUM(B326:B332)</f>
        <v>113.82000000000001</v>
      </c>
      <c r="C333" s="6">
        <f t="shared" ref="C333:G333" si="263">SUM(C326:C332)</f>
        <v>57.63</v>
      </c>
      <c r="D333" s="6">
        <f t="shared" si="263"/>
        <v>77.88000000000001</v>
      </c>
      <c r="E333" s="6">
        <f t="shared" si="263"/>
        <v>0</v>
      </c>
      <c r="F333" s="6">
        <f t="shared" si="263"/>
        <v>14.52</v>
      </c>
      <c r="G333" s="6">
        <f t="shared" si="263"/>
        <v>0</v>
      </c>
      <c r="H333" s="75">
        <f>SUM(H326:H332)</f>
        <v>263.84999999999997</v>
      </c>
      <c r="I333" s="6"/>
      <c r="J333" s="6">
        <f>SUM(J326:J332)</f>
        <v>620</v>
      </c>
      <c r="K333" s="6">
        <f t="shared" ref="K333:L333" si="264">SUM(K326:K332)</f>
        <v>210</v>
      </c>
      <c r="L333" s="6">
        <f t="shared" si="264"/>
        <v>400</v>
      </c>
      <c r="M333" s="6">
        <f>SUM(M326:M332)</f>
        <v>0</v>
      </c>
      <c r="N333" s="6">
        <f t="shared" ref="N333" si="265">SUM(N326:N332)</f>
        <v>210</v>
      </c>
      <c r="O333" s="78">
        <f>SUM(O326:O332)</f>
        <v>0</v>
      </c>
      <c r="P333" s="6">
        <f t="shared" ref="P333:Q333" si="266">SUM(P326:P331)</f>
        <v>0</v>
      </c>
      <c r="Q333" s="6">
        <f t="shared" si="266"/>
        <v>0</v>
      </c>
      <c r="R333" s="79">
        <f>SUM(R326:R332)</f>
        <v>1440</v>
      </c>
    </row>
    <row r="334" spans="1:18" x14ac:dyDescent="0.2">
      <c r="A334" s="54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1"/>
      <c r="O334" s="41"/>
      <c r="P334" s="40"/>
      <c r="Q334" s="40"/>
      <c r="R334" s="80"/>
    </row>
    <row r="335" spans="1:18" x14ac:dyDescent="0.2">
      <c r="A335" s="313" t="s">
        <v>109</v>
      </c>
      <c r="B335" s="173" t="s">
        <v>329</v>
      </c>
      <c r="C335" s="173" t="s">
        <v>345</v>
      </c>
      <c r="D335" s="173"/>
      <c r="E335" s="173"/>
      <c r="F335" s="173"/>
      <c r="G335" s="173"/>
      <c r="H335" s="183" t="s">
        <v>110</v>
      </c>
      <c r="I335" s="173" t="s">
        <v>108</v>
      </c>
      <c r="J335" s="173" t="s">
        <v>329</v>
      </c>
      <c r="K335" s="173" t="s">
        <v>345</v>
      </c>
      <c r="L335" s="173"/>
      <c r="M335" s="173"/>
      <c r="N335" s="173"/>
      <c r="O335" s="173"/>
      <c r="P335" s="35"/>
      <c r="Q335" s="35"/>
      <c r="R335" s="183" t="s">
        <v>110</v>
      </c>
    </row>
    <row r="336" spans="1:18" x14ac:dyDescent="0.2">
      <c r="A336" s="34" t="s">
        <v>1</v>
      </c>
      <c r="B336" s="48"/>
      <c r="C336" s="48"/>
      <c r="D336" s="48"/>
      <c r="E336" s="48"/>
      <c r="F336" s="48"/>
      <c r="G336" s="48"/>
      <c r="H336" s="75">
        <f t="shared" ref="H336:H342" si="267">SUM(B336:G336)</f>
        <v>0</v>
      </c>
      <c r="I336" s="58"/>
      <c r="J336" s="49"/>
      <c r="K336" s="49"/>
      <c r="L336" s="49"/>
      <c r="M336" s="49"/>
      <c r="N336" s="86"/>
      <c r="O336" s="86"/>
      <c r="P336" s="49"/>
      <c r="Q336" s="49"/>
      <c r="R336" s="82">
        <f>SUM(J336:Q336)</f>
        <v>0</v>
      </c>
    </row>
    <row r="337" spans="1:18" x14ac:dyDescent="0.2">
      <c r="A337" s="34" t="s">
        <v>2</v>
      </c>
      <c r="B337" s="48"/>
      <c r="C337" s="48"/>
      <c r="D337" s="48"/>
      <c r="E337" s="48"/>
      <c r="F337" s="48"/>
      <c r="G337" s="48"/>
      <c r="H337" s="75">
        <f t="shared" si="267"/>
        <v>0</v>
      </c>
      <c r="I337" s="58"/>
      <c r="J337" s="49"/>
      <c r="K337" s="49"/>
      <c r="L337" s="49"/>
      <c r="M337" s="49"/>
      <c r="N337" s="86"/>
      <c r="O337" s="86"/>
      <c r="P337" s="49"/>
      <c r="Q337" s="49"/>
      <c r="R337" s="82">
        <f t="shared" ref="R337:R342" si="268">SUM(J337:Q337)</f>
        <v>0</v>
      </c>
    </row>
    <row r="338" spans="1:18" x14ac:dyDescent="0.2">
      <c r="A338" s="34" t="s">
        <v>3</v>
      </c>
      <c r="B338" s="48"/>
      <c r="C338" s="48"/>
      <c r="D338" s="48"/>
      <c r="E338" s="48"/>
      <c r="F338" s="48"/>
      <c r="G338" s="48"/>
      <c r="H338" s="75">
        <f t="shared" si="267"/>
        <v>0</v>
      </c>
      <c r="I338" s="58"/>
      <c r="J338" s="49"/>
      <c r="K338" s="49"/>
      <c r="L338" s="49"/>
      <c r="M338" s="49"/>
      <c r="N338" s="86"/>
      <c r="O338" s="86"/>
      <c r="P338" s="49"/>
      <c r="Q338" s="49"/>
      <c r="R338" s="82">
        <f t="shared" si="268"/>
        <v>0</v>
      </c>
    </row>
    <row r="339" spans="1:18" x14ac:dyDescent="0.2">
      <c r="A339" s="34" t="s">
        <v>13</v>
      </c>
      <c r="B339" s="48"/>
      <c r="C339" s="48"/>
      <c r="D339" s="48"/>
      <c r="E339" s="48"/>
      <c r="F339" s="48"/>
      <c r="G339" s="48"/>
      <c r="H339" s="75">
        <f t="shared" si="267"/>
        <v>0</v>
      </c>
      <c r="I339" s="205"/>
      <c r="J339" s="49"/>
      <c r="K339" s="49"/>
      <c r="L339" s="49"/>
      <c r="M339" s="49"/>
      <c r="N339" s="70"/>
      <c r="O339" s="70"/>
      <c r="P339" s="48"/>
      <c r="Q339" s="48"/>
      <c r="R339" s="82">
        <f t="shared" si="268"/>
        <v>0</v>
      </c>
    </row>
    <row r="340" spans="1:18" x14ac:dyDescent="0.2">
      <c r="A340" s="34" t="s">
        <v>15</v>
      </c>
      <c r="B340" s="48"/>
      <c r="C340" s="48"/>
      <c r="D340" s="48"/>
      <c r="E340" s="48"/>
      <c r="F340" s="48"/>
      <c r="G340" s="48"/>
      <c r="H340" s="75">
        <f t="shared" si="267"/>
        <v>0</v>
      </c>
      <c r="I340" s="49"/>
      <c r="J340" s="49"/>
      <c r="K340" s="49"/>
      <c r="L340" s="49"/>
      <c r="M340" s="49"/>
      <c r="N340" s="70"/>
      <c r="O340" s="70"/>
      <c r="P340" s="48"/>
      <c r="Q340" s="48"/>
      <c r="R340" s="82">
        <f t="shared" si="268"/>
        <v>0</v>
      </c>
    </row>
    <row r="341" spans="1:18" x14ac:dyDescent="0.2">
      <c r="A341" s="181" t="s">
        <v>112</v>
      </c>
      <c r="B341" s="178"/>
      <c r="C341" s="178"/>
      <c r="D341" s="178"/>
      <c r="E341" s="178"/>
      <c r="F341" s="178"/>
      <c r="G341" s="178"/>
      <c r="H341" s="176">
        <f t="shared" si="267"/>
        <v>0</v>
      </c>
      <c r="I341" s="179"/>
      <c r="J341" s="179"/>
      <c r="K341" s="179"/>
      <c r="L341" s="179"/>
      <c r="M341" s="179"/>
      <c r="N341" s="180"/>
      <c r="O341" s="180"/>
      <c r="P341" s="178"/>
      <c r="Q341" s="178"/>
      <c r="R341" s="82">
        <f t="shared" si="268"/>
        <v>0</v>
      </c>
    </row>
    <row r="342" spans="1:18" ht="22.5" x14ac:dyDescent="0.2">
      <c r="A342" s="182" t="s">
        <v>111</v>
      </c>
      <c r="B342" s="50"/>
      <c r="C342" s="50"/>
      <c r="D342" s="50"/>
      <c r="E342" s="50"/>
      <c r="F342" s="50"/>
      <c r="G342" s="50"/>
      <c r="H342" s="77">
        <f t="shared" si="267"/>
        <v>0</v>
      </c>
      <c r="I342" s="87"/>
      <c r="J342" s="87"/>
      <c r="K342" s="87"/>
      <c r="L342" s="87"/>
      <c r="M342" s="87"/>
      <c r="N342" s="88"/>
      <c r="O342" s="88"/>
      <c r="P342" s="50"/>
      <c r="Q342" s="50"/>
      <c r="R342" s="85">
        <f t="shared" si="268"/>
        <v>0</v>
      </c>
    </row>
    <row r="343" spans="1:18" x14ac:dyDescent="0.2">
      <c r="A343" s="73" t="s">
        <v>9</v>
      </c>
      <c r="B343" s="6">
        <f>SUM(B336:B342)</f>
        <v>0</v>
      </c>
      <c r="C343" s="6">
        <f t="shared" ref="C343:G343" si="269">SUM(C336:C342)</f>
        <v>0</v>
      </c>
      <c r="D343" s="6">
        <f t="shared" si="269"/>
        <v>0</v>
      </c>
      <c r="E343" s="6">
        <f t="shared" si="269"/>
        <v>0</v>
      </c>
      <c r="F343" s="6">
        <f t="shared" si="269"/>
        <v>0</v>
      </c>
      <c r="G343" s="6">
        <f t="shared" si="269"/>
        <v>0</v>
      </c>
      <c r="H343" s="75">
        <f>SUM(H336:H342)</f>
        <v>0</v>
      </c>
      <c r="I343" s="6"/>
      <c r="J343" s="6">
        <f>SUM(J336:J342)</f>
        <v>0</v>
      </c>
      <c r="K343" s="6">
        <f t="shared" ref="K343:Q343" si="270">SUM(K336:K342)</f>
        <v>0</v>
      </c>
      <c r="L343" s="6">
        <f t="shared" si="270"/>
        <v>0</v>
      </c>
      <c r="M343" s="6">
        <f t="shared" si="270"/>
        <v>0</v>
      </c>
      <c r="N343" s="6">
        <f t="shared" si="270"/>
        <v>0</v>
      </c>
      <c r="O343" s="6">
        <f t="shared" si="270"/>
        <v>0</v>
      </c>
      <c r="P343" s="6">
        <f t="shared" si="270"/>
        <v>0</v>
      </c>
      <c r="Q343" s="6">
        <f t="shared" si="270"/>
        <v>0</v>
      </c>
      <c r="R343" s="79">
        <f>SUM(R336:R342)</f>
        <v>0</v>
      </c>
    </row>
    <row r="344" spans="1:18" x14ac:dyDescent="0.2">
      <c r="A344" s="54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1"/>
      <c r="O344" s="41"/>
      <c r="P344" s="40"/>
      <c r="Q344" s="40"/>
      <c r="R344" s="80"/>
    </row>
    <row r="345" spans="1:18" ht="39" thickBot="1" x14ac:dyDescent="0.25">
      <c r="A345" s="54"/>
      <c r="B345" s="66" t="s">
        <v>1</v>
      </c>
      <c r="C345" s="66" t="s">
        <v>2</v>
      </c>
      <c r="D345" s="66" t="s">
        <v>3</v>
      </c>
      <c r="E345" s="66" t="s">
        <v>13</v>
      </c>
      <c r="F345" s="66" t="s">
        <v>15</v>
      </c>
      <c r="G345" s="67" t="s">
        <v>11</v>
      </c>
      <c r="H345" s="184" t="s">
        <v>111</v>
      </c>
      <c r="I345" s="40"/>
      <c r="J345" s="67"/>
      <c r="K345" s="67"/>
      <c r="L345" s="67"/>
      <c r="M345" s="67"/>
      <c r="N345" s="91" t="s">
        <v>20</v>
      </c>
      <c r="O345" s="91"/>
      <c r="P345" s="40"/>
      <c r="Q345" s="40"/>
      <c r="R345" s="80"/>
    </row>
    <row r="346" spans="1:18" ht="13.5" thickBot="1" x14ac:dyDescent="0.25">
      <c r="A346" s="89" t="s">
        <v>40</v>
      </c>
      <c r="B346" s="185">
        <f>H296+H306+H316+H326+H336</f>
        <v>57.879999999999995</v>
      </c>
      <c r="C346" s="185">
        <f>H297+H307+H317+H327+H337</f>
        <v>59.86</v>
      </c>
      <c r="D346" s="185">
        <f>H298+H308+H318+H328+H338</f>
        <v>120.91999999999999</v>
      </c>
      <c r="E346" s="185">
        <f>H299+H309+H319+H329+H339</f>
        <v>3.63</v>
      </c>
      <c r="F346" s="185">
        <f>H300+H310+H320+H330+H340</f>
        <v>0</v>
      </c>
      <c r="G346" s="185">
        <f>H301+H311+H331+H341</f>
        <v>0</v>
      </c>
      <c r="H346" s="185">
        <f>H302+H312+H322+H332+H342</f>
        <v>21.560000000000002</v>
      </c>
      <c r="I346" s="185">
        <f>H303+H313+H323+H333+H343</f>
        <v>263.84999999999997</v>
      </c>
      <c r="J346" s="55"/>
      <c r="K346" s="55"/>
      <c r="L346" s="55"/>
      <c r="M346" s="55"/>
      <c r="N346" s="90">
        <f>R303+R313+R323+R333+R343</f>
        <v>1440</v>
      </c>
      <c r="O346" s="199">
        <f>I346+N346</f>
        <v>1703.85</v>
      </c>
      <c r="P346" s="40"/>
      <c r="Q346" s="40"/>
      <c r="R346" s="80"/>
    </row>
    <row r="347" spans="1:18" ht="13.5" thickTop="1" x14ac:dyDescent="0.2">
      <c r="A347" s="54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1"/>
      <c r="O347" s="41"/>
      <c r="P347" s="40"/>
      <c r="Q347" s="40"/>
      <c r="R347" s="80"/>
    </row>
    <row r="348" spans="1:18" x14ac:dyDescent="0.2">
      <c r="A348" s="40"/>
      <c r="B348" s="51" t="s">
        <v>21</v>
      </c>
      <c r="C348" s="51"/>
      <c r="D348" s="51" t="s">
        <v>22</v>
      </c>
      <c r="E348" s="196">
        <f>O346</f>
        <v>1703.85</v>
      </c>
      <c r="F348" s="51"/>
      <c r="G348" s="51">
        <f>SUM(C348-E348)</f>
        <v>-1703.85</v>
      </c>
      <c r="H348" s="40"/>
      <c r="I348" s="40"/>
      <c r="J348" s="40"/>
      <c r="K348" s="40"/>
      <c r="L348" s="40"/>
      <c r="M348" s="40"/>
      <c r="N348" s="41"/>
      <c r="O348" s="41"/>
      <c r="P348" s="40"/>
      <c r="Q348" s="40"/>
      <c r="R348" s="80"/>
    </row>
    <row r="349" spans="1:18" x14ac:dyDescent="0.2">
      <c r="A349" s="54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1"/>
      <c r="O349" s="41"/>
      <c r="P349" s="40"/>
      <c r="Q349" s="40"/>
      <c r="R349" s="80"/>
    </row>
    <row r="352" spans="1:18" ht="42.75" customHeight="1" x14ac:dyDescent="0.2">
      <c r="A352" s="56"/>
      <c r="B352" s="57"/>
      <c r="C352" s="288"/>
      <c r="D352" s="288"/>
      <c r="E352" s="288"/>
      <c r="F352" s="289" t="s">
        <v>418</v>
      </c>
      <c r="G352" s="288"/>
      <c r="H352" s="288"/>
      <c r="I352" s="288"/>
      <c r="J352" s="57"/>
      <c r="K352" s="57"/>
      <c r="L352" s="57"/>
      <c r="M352" s="57"/>
      <c r="N352" s="68"/>
      <c r="O352" s="68"/>
      <c r="P352" s="57"/>
      <c r="Q352" s="57"/>
      <c r="R352" s="69"/>
    </row>
    <row r="353" spans="1:18" x14ac:dyDescent="0.2">
      <c r="A353" s="313" t="s">
        <v>109</v>
      </c>
      <c r="B353" s="173"/>
      <c r="C353" s="173"/>
      <c r="D353" s="173"/>
      <c r="E353" s="214"/>
      <c r="F353" s="476"/>
      <c r="G353" s="476"/>
      <c r="H353" s="183" t="s">
        <v>110</v>
      </c>
      <c r="I353" s="173" t="s">
        <v>108</v>
      </c>
      <c r="J353" s="173"/>
      <c r="K353" s="173"/>
      <c r="L353" s="173"/>
      <c r="M353" s="214"/>
      <c r="N353" s="476"/>
      <c r="O353" s="476"/>
      <c r="P353" s="35"/>
      <c r="Q353" s="35"/>
      <c r="R353" s="183" t="s">
        <v>110</v>
      </c>
    </row>
    <row r="354" spans="1:18" x14ac:dyDescent="0.2">
      <c r="A354" s="34" t="s">
        <v>1</v>
      </c>
      <c r="B354" s="59"/>
      <c r="C354" s="59"/>
      <c r="D354" s="59"/>
      <c r="E354" s="59"/>
      <c r="F354" s="59"/>
      <c r="G354" s="59"/>
      <c r="H354" s="75">
        <f>SUM(B354:G354)</f>
        <v>0</v>
      </c>
      <c r="I354" s="40"/>
      <c r="J354" s="58"/>
      <c r="K354" s="58"/>
      <c r="L354" s="58"/>
      <c r="M354" s="58"/>
      <c r="N354" s="74"/>
      <c r="O354" s="74"/>
      <c r="P354" s="58"/>
      <c r="Q354" s="58"/>
      <c r="R354" s="75">
        <f>SUM(J354:Q354)</f>
        <v>0</v>
      </c>
    </row>
    <row r="355" spans="1:18" x14ac:dyDescent="0.2">
      <c r="A355" s="34" t="s">
        <v>2</v>
      </c>
      <c r="B355" s="59"/>
      <c r="C355" s="59"/>
      <c r="D355" s="60"/>
      <c r="E355" s="60"/>
      <c r="F355" s="60"/>
      <c r="G355" s="60"/>
      <c r="H355" s="75">
        <f t="shared" ref="H355:H360" si="271">SUM(B355:G355)</f>
        <v>0</v>
      </c>
      <c r="I355" s="40"/>
      <c r="J355" s="61"/>
      <c r="K355" s="61"/>
      <c r="L355" s="61"/>
      <c r="M355" s="61"/>
      <c r="N355" s="29"/>
      <c r="O355" s="29"/>
      <c r="P355" s="61"/>
      <c r="Q355" s="61"/>
      <c r="R355" s="75">
        <f>SUM(J355:Q355)</f>
        <v>0</v>
      </c>
    </row>
    <row r="356" spans="1:18" x14ac:dyDescent="0.2">
      <c r="A356" s="34" t="s">
        <v>3</v>
      </c>
      <c r="B356" s="59"/>
      <c r="C356" s="59"/>
      <c r="D356" s="60"/>
      <c r="E356" s="60"/>
      <c r="F356" s="60"/>
      <c r="G356" s="60"/>
      <c r="H356" s="75">
        <f t="shared" si="271"/>
        <v>0</v>
      </c>
      <c r="I356" s="40"/>
      <c r="J356" s="61"/>
      <c r="K356" s="61"/>
      <c r="L356" s="61"/>
      <c r="M356" s="61"/>
      <c r="N356" s="29"/>
      <c r="O356" s="29"/>
      <c r="P356" s="61"/>
      <c r="Q356" s="61"/>
      <c r="R356" s="75">
        <f>SUM(J356:Q356)</f>
        <v>0</v>
      </c>
    </row>
    <row r="357" spans="1:18" x14ac:dyDescent="0.2">
      <c r="A357" s="34" t="s">
        <v>13</v>
      </c>
      <c r="B357" s="59"/>
      <c r="C357" s="59"/>
      <c r="D357" s="60"/>
      <c r="E357" s="60"/>
      <c r="F357" s="60"/>
      <c r="G357" s="60"/>
      <c r="H357" s="75">
        <f t="shared" si="271"/>
        <v>0</v>
      </c>
      <c r="I357" s="40"/>
      <c r="J357" s="61"/>
      <c r="K357" s="61"/>
      <c r="L357" s="61"/>
      <c r="M357" s="61"/>
      <c r="N357" s="29"/>
      <c r="O357" s="29"/>
      <c r="P357" s="61"/>
      <c r="Q357" s="61"/>
      <c r="R357" s="75">
        <f t="shared" ref="R357:R360" si="272">SUM(J357:Q357)</f>
        <v>0</v>
      </c>
    </row>
    <row r="358" spans="1:18" x14ac:dyDescent="0.2">
      <c r="A358" s="34" t="s">
        <v>15</v>
      </c>
      <c r="B358" s="59"/>
      <c r="C358" s="59"/>
      <c r="D358" s="60"/>
      <c r="E358" s="60"/>
      <c r="F358" s="60"/>
      <c r="G358" s="60"/>
      <c r="H358" s="75">
        <f t="shared" si="271"/>
        <v>0</v>
      </c>
      <c r="I358" s="40"/>
      <c r="J358" s="61"/>
      <c r="K358" s="61"/>
      <c r="L358" s="61"/>
      <c r="M358" s="61"/>
      <c r="N358" s="29"/>
      <c r="O358" s="29"/>
      <c r="P358" s="61"/>
      <c r="Q358" s="61"/>
      <c r="R358" s="75">
        <f t="shared" si="272"/>
        <v>0</v>
      </c>
    </row>
    <row r="359" spans="1:18" x14ac:dyDescent="0.2">
      <c r="A359" s="181" t="s">
        <v>112</v>
      </c>
      <c r="B359" s="175"/>
      <c r="C359" s="175"/>
      <c r="D359" s="60"/>
      <c r="E359" s="60"/>
      <c r="F359" s="60"/>
      <c r="G359" s="60"/>
      <c r="H359" s="176">
        <f t="shared" si="271"/>
        <v>0</v>
      </c>
      <c r="I359" s="53"/>
      <c r="J359" s="61"/>
      <c r="K359" s="61"/>
      <c r="L359" s="61"/>
      <c r="M359" s="61"/>
      <c r="N359" s="29"/>
      <c r="O359" s="29"/>
      <c r="P359" s="61"/>
      <c r="Q359" s="61"/>
      <c r="R359" s="75">
        <f t="shared" si="272"/>
        <v>0</v>
      </c>
    </row>
    <row r="360" spans="1:18" ht="22.5" x14ac:dyDescent="0.2">
      <c r="A360" s="182" t="s">
        <v>111</v>
      </c>
      <c r="B360" s="62"/>
      <c r="C360" s="62"/>
      <c r="D360" s="47"/>
      <c r="E360" s="47"/>
      <c r="F360" s="47"/>
      <c r="G360" s="47"/>
      <c r="H360" s="77">
        <f t="shared" si="271"/>
        <v>0</v>
      </c>
      <c r="I360" s="174"/>
      <c r="J360" s="63"/>
      <c r="K360" s="63"/>
      <c r="L360" s="63"/>
      <c r="M360" s="63"/>
      <c r="N360" s="76"/>
      <c r="O360" s="76"/>
      <c r="P360" s="63"/>
      <c r="Q360" s="63"/>
      <c r="R360" s="77">
        <f t="shared" si="272"/>
        <v>0</v>
      </c>
    </row>
    <row r="361" spans="1:18" x14ac:dyDescent="0.2">
      <c r="A361" s="73" t="s">
        <v>9</v>
      </c>
      <c r="B361" s="164">
        <f>SUM(B354:B360)</f>
        <v>0</v>
      </c>
      <c r="C361" s="164">
        <f t="shared" ref="C361:G361" si="273">SUM(C354:C360)</f>
        <v>0</v>
      </c>
      <c r="D361" s="164">
        <f t="shared" si="273"/>
        <v>0</v>
      </c>
      <c r="E361" s="164">
        <f t="shared" si="273"/>
        <v>0</v>
      </c>
      <c r="F361" s="164">
        <f t="shared" si="273"/>
        <v>0</v>
      </c>
      <c r="G361" s="164">
        <f t="shared" si="273"/>
        <v>0</v>
      </c>
      <c r="H361" s="75">
        <f>SUM(H354:H360)</f>
        <v>0</v>
      </c>
      <c r="I361" s="6"/>
      <c r="J361" s="6">
        <f>SUM(J354:J360)</f>
        <v>0</v>
      </c>
      <c r="K361" s="6">
        <f t="shared" ref="K361:O361" si="274">SUM(K354:K360)</f>
        <v>0</v>
      </c>
      <c r="L361" s="6">
        <f t="shared" si="274"/>
        <v>0</v>
      </c>
      <c r="M361" s="6">
        <f t="shared" si="274"/>
        <v>0</v>
      </c>
      <c r="N361" s="6">
        <f t="shared" si="274"/>
        <v>0</v>
      </c>
      <c r="O361" s="6">
        <f t="shared" si="274"/>
        <v>0</v>
      </c>
      <c r="P361" s="6"/>
      <c r="Q361" s="6"/>
      <c r="R361" s="79">
        <f>SUM(R354:R359)</f>
        <v>0</v>
      </c>
    </row>
    <row r="362" spans="1:18" x14ac:dyDescent="0.2">
      <c r="A362" s="54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1"/>
      <c r="O362" s="41"/>
      <c r="P362" s="40"/>
      <c r="Q362" s="40"/>
      <c r="R362" s="80"/>
    </row>
    <row r="363" spans="1:18" x14ac:dyDescent="0.2">
      <c r="A363" s="313" t="s">
        <v>109</v>
      </c>
      <c r="B363" s="173"/>
      <c r="C363" s="173"/>
      <c r="D363" s="173"/>
      <c r="E363" s="173"/>
      <c r="F363" s="173"/>
      <c r="G363" s="173"/>
      <c r="H363" s="183" t="s">
        <v>110</v>
      </c>
      <c r="I363" s="173" t="s">
        <v>108</v>
      </c>
      <c r="J363" s="173"/>
      <c r="K363" s="173"/>
      <c r="L363" s="173"/>
      <c r="M363" s="173"/>
      <c r="N363" s="173"/>
      <c r="O363" s="173"/>
      <c r="P363" s="35"/>
      <c r="Q363" s="35"/>
      <c r="R363" s="183" t="s">
        <v>110</v>
      </c>
    </row>
    <row r="364" spans="1:18" x14ac:dyDescent="0.2">
      <c r="A364" s="34" t="s">
        <v>1</v>
      </c>
      <c r="B364" s="45"/>
      <c r="C364" s="45"/>
      <c r="D364" s="45"/>
      <c r="E364" s="45"/>
      <c r="F364" s="45"/>
      <c r="G364" s="45"/>
      <c r="H364" s="75">
        <f t="shared" ref="H364:H370" si="275">SUM(B364:G364)</f>
        <v>0</v>
      </c>
      <c r="I364" s="45"/>
      <c r="J364" s="45"/>
      <c r="K364" s="45"/>
      <c r="L364" s="45"/>
      <c r="M364" s="45"/>
      <c r="N364" s="81"/>
      <c r="O364" s="81"/>
      <c r="P364" s="45"/>
      <c r="Q364" s="45"/>
      <c r="R364" s="82">
        <f>SUM(J364:Q364)</f>
        <v>0</v>
      </c>
    </row>
    <row r="365" spans="1:18" x14ac:dyDescent="0.2">
      <c r="A365" s="34" t="s">
        <v>2</v>
      </c>
      <c r="B365" s="45"/>
      <c r="C365" s="45"/>
      <c r="D365" s="45"/>
      <c r="E365" s="45"/>
      <c r="F365" s="45"/>
      <c r="G365" s="45"/>
      <c r="H365" s="75">
        <f t="shared" si="275"/>
        <v>0</v>
      </c>
      <c r="I365" s="45"/>
      <c r="J365" s="45"/>
      <c r="K365" s="45"/>
      <c r="L365" s="45"/>
      <c r="M365" s="45"/>
      <c r="N365" s="81"/>
      <c r="O365" s="81"/>
      <c r="P365" s="46"/>
      <c r="Q365" s="46"/>
      <c r="R365" s="82">
        <f t="shared" ref="R365:R367" si="276">SUM(B365:Q365)</f>
        <v>0</v>
      </c>
    </row>
    <row r="366" spans="1:18" x14ac:dyDescent="0.2">
      <c r="A366" s="34" t="s">
        <v>3</v>
      </c>
      <c r="B366" s="45"/>
      <c r="C366" s="45"/>
      <c r="D366" s="45"/>
      <c r="E366" s="45"/>
      <c r="F366" s="45"/>
      <c r="G366" s="45"/>
      <c r="H366" s="75">
        <f t="shared" si="275"/>
        <v>0</v>
      </c>
      <c r="I366" s="45"/>
      <c r="J366" s="45"/>
      <c r="K366" s="45"/>
      <c r="L366" s="45"/>
      <c r="M366" s="45"/>
      <c r="N366" s="83"/>
      <c r="O366" s="83"/>
      <c r="P366" s="46"/>
      <c r="Q366" s="46"/>
      <c r="R366" s="82">
        <f t="shared" si="276"/>
        <v>0</v>
      </c>
    </row>
    <row r="367" spans="1:18" x14ac:dyDescent="0.2">
      <c r="A367" s="34" t="s">
        <v>13</v>
      </c>
      <c r="B367" s="45"/>
      <c r="C367" s="45"/>
      <c r="D367" s="45"/>
      <c r="E367" s="45"/>
      <c r="F367" s="45"/>
      <c r="G367" s="45"/>
      <c r="H367" s="75">
        <f t="shared" si="275"/>
        <v>0</v>
      </c>
      <c r="I367" s="45"/>
      <c r="J367" s="45"/>
      <c r="K367" s="45"/>
      <c r="L367" s="45"/>
      <c r="M367" s="45"/>
      <c r="N367" s="81"/>
      <c r="O367" s="81"/>
      <c r="P367" s="45"/>
      <c r="Q367" s="45"/>
      <c r="R367" s="82">
        <f t="shared" si="276"/>
        <v>0</v>
      </c>
    </row>
    <row r="368" spans="1:18" x14ac:dyDescent="0.2">
      <c r="A368" s="34" t="s">
        <v>15</v>
      </c>
      <c r="B368" s="45"/>
      <c r="C368" s="45"/>
      <c r="D368" s="45"/>
      <c r="E368" s="45"/>
      <c r="F368" s="45"/>
      <c r="G368" s="45"/>
      <c r="H368" s="75">
        <f t="shared" si="275"/>
        <v>0</v>
      </c>
      <c r="I368" s="45"/>
      <c r="J368" s="45"/>
      <c r="K368" s="45"/>
      <c r="L368" s="45"/>
      <c r="M368" s="45"/>
      <c r="N368" s="81"/>
      <c r="O368" s="81"/>
      <c r="P368" s="45"/>
      <c r="Q368" s="45"/>
      <c r="R368" s="82">
        <f>SUM(B368:Q368)</f>
        <v>0</v>
      </c>
    </row>
    <row r="369" spans="1:18" x14ac:dyDescent="0.2">
      <c r="A369" s="181" t="s">
        <v>112</v>
      </c>
      <c r="B369" s="60"/>
      <c r="C369" s="60"/>
      <c r="D369" s="60"/>
      <c r="E369" s="60"/>
      <c r="F369" s="60"/>
      <c r="G369" s="60"/>
      <c r="H369" s="75">
        <f t="shared" si="275"/>
        <v>0</v>
      </c>
      <c r="I369" s="60"/>
      <c r="J369" s="60"/>
      <c r="K369" s="60"/>
      <c r="L369" s="60"/>
      <c r="M369" s="60"/>
      <c r="N369" s="177"/>
      <c r="O369" s="177"/>
      <c r="P369" s="60"/>
      <c r="Q369" s="60"/>
      <c r="R369" s="82">
        <f t="shared" ref="R369" si="277">SUM(B369:Q369)</f>
        <v>0</v>
      </c>
    </row>
    <row r="370" spans="1:18" ht="22.5" x14ac:dyDescent="0.2">
      <c r="A370" s="182" t="s">
        <v>111</v>
      </c>
      <c r="B370" s="47"/>
      <c r="C370" s="47"/>
      <c r="D370" s="47"/>
      <c r="E370" s="47"/>
      <c r="F370" s="47"/>
      <c r="G370" s="47"/>
      <c r="H370" s="77">
        <f t="shared" si="275"/>
        <v>0</v>
      </c>
      <c r="I370" s="47"/>
      <c r="J370" s="47"/>
      <c r="K370" s="47"/>
      <c r="L370" s="47"/>
      <c r="M370" s="47"/>
      <c r="N370" s="84"/>
      <c r="O370" s="84"/>
      <c r="P370" s="47"/>
      <c r="Q370" s="47"/>
      <c r="R370" s="85"/>
    </row>
    <row r="371" spans="1:18" x14ac:dyDescent="0.2">
      <c r="A371" s="73" t="s">
        <v>9</v>
      </c>
      <c r="B371" s="6">
        <f>SUM(B364:B370)</f>
        <v>0</v>
      </c>
      <c r="C371" s="6">
        <f t="shared" ref="C371:G371" si="278">SUM(C364:C370)</f>
        <v>0</v>
      </c>
      <c r="D371" s="6">
        <f t="shared" si="278"/>
        <v>0</v>
      </c>
      <c r="E371" s="6">
        <f t="shared" si="278"/>
        <v>0</v>
      </c>
      <c r="F371" s="6">
        <f t="shared" si="278"/>
        <v>0</v>
      </c>
      <c r="G371" s="6">
        <f t="shared" si="278"/>
        <v>0</v>
      </c>
      <c r="H371" s="75">
        <f>SUM(H364:H370)</f>
        <v>0</v>
      </c>
      <c r="I371" s="6"/>
      <c r="J371" s="6">
        <f>SUM(J364:J370)</f>
        <v>0</v>
      </c>
      <c r="K371" s="6">
        <f t="shared" ref="K371:O371" si="279">SUM(K364:K370)</f>
        <v>0</v>
      </c>
      <c r="L371" s="6">
        <f t="shared" si="279"/>
        <v>0</v>
      </c>
      <c r="M371" s="6">
        <f t="shared" si="279"/>
        <v>0</v>
      </c>
      <c r="N371" s="6">
        <f t="shared" si="279"/>
        <v>0</v>
      </c>
      <c r="O371" s="6">
        <f t="shared" si="279"/>
        <v>0</v>
      </c>
      <c r="P371" s="6">
        <f t="shared" ref="P371:Q371" si="280">SUM(P364:P369)</f>
        <v>0</v>
      </c>
      <c r="Q371" s="6">
        <f t="shared" si="280"/>
        <v>0</v>
      </c>
      <c r="R371" s="73">
        <f>SUM(R364:R369)</f>
        <v>0</v>
      </c>
    </row>
    <row r="372" spans="1:18" x14ac:dyDescent="0.2">
      <c r="A372" s="54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1"/>
      <c r="O372" s="41"/>
      <c r="P372" s="40"/>
      <c r="Q372" s="40"/>
      <c r="R372" s="80"/>
    </row>
    <row r="373" spans="1:18" x14ac:dyDescent="0.2">
      <c r="A373" s="313" t="s">
        <v>109</v>
      </c>
      <c r="B373" s="173"/>
      <c r="C373" s="173"/>
      <c r="D373" s="173"/>
      <c r="E373" s="173"/>
      <c r="F373" s="173"/>
      <c r="G373" s="173"/>
      <c r="H373" s="183" t="s">
        <v>110</v>
      </c>
      <c r="I373" s="173" t="s">
        <v>108</v>
      </c>
      <c r="J373" s="173"/>
      <c r="K373" s="173"/>
      <c r="L373" s="173"/>
      <c r="M373" s="173"/>
      <c r="N373" s="173"/>
      <c r="O373" s="173"/>
      <c r="P373" s="35"/>
      <c r="Q373" s="35"/>
      <c r="R373" s="183" t="s">
        <v>110</v>
      </c>
    </row>
    <row r="374" spans="1:18" x14ac:dyDescent="0.2">
      <c r="A374" s="34" t="s">
        <v>1</v>
      </c>
      <c r="B374" s="45"/>
      <c r="C374" s="188"/>
      <c r="D374" s="188"/>
      <c r="E374" s="188"/>
      <c r="F374" s="188"/>
      <c r="G374" s="188"/>
      <c r="H374" s="75">
        <f t="shared" ref="H374:H380" si="281">SUM(B374:G374)</f>
        <v>0</v>
      </c>
      <c r="I374" s="58"/>
      <c r="J374" s="188"/>
      <c r="K374" s="188"/>
      <c r="L374" s="188"/>
      <c r="M374" s="188"/>
      <c r="N374" s="188"/>
      <c r="O374" s="188"/>
      <c r="P374" s="188"/>
      <c r="Q374" s="191"/>
      <c r="R374" s="82">
        <f t="shared" ref="R374:R380" si="282">SUM(J374:Q374)</f>
        <v>0</v>
      </c>
    </row>
    <row r="375" spans="1:18" x14ac:dyDescent="0.2">
      <c r="A375" s="34" t="s">
        <v>2</v>
      </c>
      <c r="B375" s="45"/>
      <c r="C375" s="188"/>
      <c r="D375" s="188"/>
      <c r="E375" s="188"/>
      <c r="F375" s="188"/>
      <c r="G375" s="188"/>
      <c r="H375" s="75">
        <f t="shared" si="281"/>
        <v>0</v>
      </c>
      <c r="I375" s="58"/>
      <c r="J375" s="188"/>
      <c r="K375" s="188"/>
      <c r="L375" s="188"/>
      <c r="M375" s="188"/>
      <c r="N375" s="188"/>
      <c r="O375" s="188"/>
      <c r="P375" s="192"/>
      <c r="Q375" s="191"/>
      <c r="R375" s="82">
        <f t="shared" si="282"/>
        <v>0</v>
      </c>
    </row>
    <row r="376" spans="1:18" x14ac:dyDescent="0.2">
      <c r="A376" s="34" t="s">
        <v>3</v>
      </c>
      <c r="B376" s="45"/>
      <c r="C376" s="188"/>
      <c r="D376" s="188"/>
      <c r="E376" s="188"/>
      <c r="F376" s="188"/>
      <c r="G376" s="188"/>
      <c r="H376" s="75">
        <f t="shared" si="281"/>
        <v>0</v>
      </c>
      <c r="I376" s="58"/>
      <c r="J376" s="188"/>
      <c r="K376" s="188"/>
      <c r="L376" s="188"/>
      <c r="M376" s="188"/>
      <c r="N376" s="192"/>
      <c r="O376" s="192"/>
      <c r="P376" s="192"/>
      <c r="Q376" s="191"/>
      <c r="R376" s="82">
        <f t="shared" si="282"/>
        <v>0</v>
      </c>
    </row>
    <row r="377" spans="1:18" x14ac:dyDescent="0.2">
      <c r="A377" s="34" t="s">
        <v>13</v>
      </c>
      <c r="B377" s="45"/>
      <c r="C377" s="188"/>
      <c r="D377" s="188"/>
      <c r="E377" s="188"/>
      <c r="F377" s="188"/>
      <c r="G377" s="188"/>
      <c r="H377" s="75">
        <f t="shared" si="281"/>
        <v>0</v>
      </c>
      <c r="I377" s="58"/>
      <c r="J377" s="188"/>
      <c r="K377" s="188"/>
      <c r="L377" s="188"/>
      <c r="M377" s="188"/>
      <c r="N377" s="188"/>
      <c r="O377" s="188"/>
      <c r="P377" s="188"/>
      <c r="Q377" s="71"/>
      <c r="R377" s="82">
        <f t="shared" si="282"/>
        <v>0</v>
      </c>
    </row>
    <row r="378" spans="1:18" x14ac:dyDescent="0.2">
      <c r="A378" s="34" t="s">
        <v>15</v>
      </c>
      <c r="B378" s="45"/>
      <c r="C378" s="188"/>
      <c r="D378" s="188"/>
      <c r="E378" s="188"/>
      <c r="F378" s="188"/>
      <c r="G378" s="188"/>
      <c r="H378" s="75">
        <f t="shared" si="281"/>
        <v>0</v>
      </c>
      <c r="I378" s="58"/>
      <c r="J378" s="188"/>
      <c r="K378" s="188"/>
      <c r="L378" s="188"/>
      <c r="M378" s="188"/>
      <c r="N378" s="188"/>
      <c r="O378" s="188"/>
      <c r="P378" s="188"/>
      <c r="Q378" s="71"/>
      <c r="R378" s="82">
        <f t="shared" si="282"/>
        <v>0</v>
      </c>
    </row>
    <row r="379" spans="1:18" x14ac:dyDescent="0.2">
      <c r="A379" s="181" t="s">
        <v>112</v>
      </c>
      <c r="B379" s="60"/>
      <c r="C379" s="189"/>
      <c r="D379" s="189"/>
      <c r="E379" s="189"/>
      <c r="F379" s="189"/>
      <c r="G379" s="189"/>
      <c r="H379" s="176">
        <f t="shared" si="281"/>
        <v>0</v>
      </c>
      <c r="I379" s="61"/>
      <c r="J379" s="189"/>
      <c r="K379" s="189"/>
      <c r="L379" s="189"/>
      <c r="M379" s="189"/>
      <c r="N379" s="189"/>
      <c r="O379" s="189"/>
      <c r="P379" s="189"/>
      <c r="Q379" s="193"/>
      <c r="R379" s="82">
        <f t="shared" si="282"/>
        <v>0</v>
      </c>
    </row>
    <row r="380" spans="1:18" ht="22.5" x14ac:dyDescent="0.2">
      <c r="A380" s="182" t="s">
        <v>111</v>
      </c>
      <c r="B380" s="47"/>
      <c r="C380" s="190"/>
      <c r="D380" s="190"/>
      <c r="E380" s="190"/>
      <c r="F380" s="190"/>
      <c r="G380" s="190"/>
      <c r="H380" s="77">
        <f t="shared" si="281"/>
        <v>0</v>
      </c>
      <c r="I380" s="63"/>
      <c r="J380" s="190"/>
      <c r="K380" s="190"/>
      <c r="L380" s="190"/>
      <c r="M380" s="190"/>
      <c r="N380" s="190"/>
      <c r="O380" s="190"/>
      <c r="P380" s="190"/>
      <c r="Q380" s="194"/>
      <c r="R380" s="85">
        <f t="shared" si="282"/>
        <v>0</v>
      </c>
    </row>
    <row r="381" spans="1:18" x14ac:dyDescent="0.2">
      <c r="A381" s="73" t="s">
        <v>9</v>
      </c>
      <c r="B381" s="78">
        <f t="shared" ref="B381:H381" si="283">SUM(B374:B380)</f>
        <v>0</v>
      </c>
      <c r="C381" s="78">
        <f t="shared" si="283"/>
        <v>0</v>
      </c>
      <c r="D381" s="78">
        <f t="shared" si="283"/>
        <v>0</v>
      </c>
      <c r="E381" s="78">
        <f t="shared" si="283"/>
        <v>0</v>
      </c>
      <c r="F381" s="78">
        <f t="shared" si="283"/>
        <v>0</v>
      </c>
      <c r="G381" s="78">
        <f t="shared" si="283"/>
        <v>0</v>
      </c>
      <c r="H381" s="75">
        <f t="shared" si="283"/>
        <v>0</v>
      </c>
      <c r="I381" s="6"/>
      <c r="J381" s="78">
        <f>SUM(J374:J380)</f>
        <v>0</v>
      </c>
      <c r="K381" s="78">
        <f>SUM(K374:K380)</f>
        <v>0</v>
      </c>
      <c r="L381" s="78">
        <f t="shared" ref="L381:O381" si="284">SUM(L374:L380)</f>
        <v>0</v>
      </c>
      <c r="M381" s="78">
        <f t="shared" si="284"/>
        <v>0</v>
      </c>
      <c r="N381" s="78">
        <f t="shared" si="284"/>
        <v>0</v>
      </c>
      <c r="O381" s="78">
        <f t="shared" si="284"/>
        <v>0</v>
      </c>
      <c r="P381" s="78">
        <f t="shared" ref="P381:R381" si="285">SUM(P374:P379)</f>
        <v>0</v>
      </c>
      <c r="Q381" s="78">
        <f t="shared" si="285"/>
        <v>0</v>
      </c>
      <c r="R381" s="79">
        <f t="shared" si="285"/>
        <v>0</v>
      </c>
    </row>
    <row r="382" spans="1:18" x14ac:dyDescent="0.2">
      <c r="A382" s="54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1"/>
      <c r="O382" s="41"/>
      <c r="P382" s="40"/>
      <c r="Q382" s="40"/>
      <c r="R382" s="80"/>
    </row>
    <row r="383" spans="1:18" x14ac:dyDescent="0.2">
      <c r="A383" s="313" t="s">
        <v>109</v>
      </c>
      <c r="B383" s="173"/>
      <c r="C383" s="173"/>
      <c r="D383" s="173"/>
      <c r="E383" s="173"/>
      <c r="F383" s="173"/>
      <c r="G383" s="173"/>
      <c r="H383" s="183" t="s">
        <v>110</v>
      </c>
      <c r="I383" s="173" t="s">
        <v>108</v>
      </c>
      <c r="J383" s="173"/>
      <c r="K383" s="173"/>
      <c r="L383" s="173"/>
      <c r="M383" s="173"/>
      <c r="N383" s="173"/>
      <c r="O383" s="173"/>
      <c r="P383" s="35"/>
      <c r="Q383" s="35"/>
      <c r="R383" s="183" t="s">
        <v>110</v>
      </c>
    </row>
    <row r="384" spans="1:18" x14ac:dyDescent="0.2">
      <c r="A384" s="34" t="s">
        <v>1</v>
      </c>
      <c r="B384" s="45"/>
      <c r="C384" s="45"/>
      <c r="D384" s="45"/>
      <c r="E384" s="45"/>
      <c r="F384" s="45"/>
      <c r="G384" s="45"/>
      <c r="H384" s="75">
        <f t="shared" ref="H384:H390" si="286">SUM(B384:G384)</f>
        <v>0</v>
      </c>
      <c r="I384" s="58"/>
      <c r="J384" s="45"/>
      <c r="K384" s="45"/>
      <c r="L384" s="45"/>
      <c r="M384" s="45"/>
      <c r="N384" s="191"/>
      <c r="O384" s="86"/>
      <c r="P384" s="49"/>
      <c r="Q384" s="49"/>
      <c r="R384" s="82">
        <f>SUM(J384:Q384)</f>
        <v>0</v>
      </c>
    </row>
    <row r="385" spans="1:18" x14ac:dyDescent="0.2">
      <c r="A385" s="34" t="s">
        <v>2</v>
      </c>
      <c r="B385" s="45"/>
      <c r="C385" s="45"/>
      <c r="D385" s="45"/>
      <c r="E385" s="45"/>
      <c r="F385" s="45"/>
      <c r="G385" s="45"/>
      <c r="H385" s="75">
        <f t="shared" si="286"/>
        <v>0</v>
      </c>
      <c r="I385" s="58"/>
      <c r="J385" s="45"/>
      <c r="K385" s="45"/>
      <c r="L385" s="45"/>
      <c r="M385" s="45"/>
      <c r="N385" s="191"/>
      <c r="O385" s="86"/>
      <c r="P385" s="49"/>
      <c r="Q385" s="49"/>
      <c r="R385" s="82">
        <f t="shared" ref="R385:R390" si="287">SUM(J385:Q385)</f>
        <v>0</v>
      </c>
    </row>
    <row r="386" spans="1:18" x14ac:dyDescent="0.2">
      <c r="A386" s="34" t="s">
        <v>3</v>
      </c>
      <c r="B386" s="45"/>
      <c r="C386" s="45"/>
      <c r="D386" s="45"/>
      <c r="E386" s="45"/>
      <c r="F386" s="45"/>
      <c r="G386" s="45"/>
      <c r="H386" s="75">
        <f t="shared" si="286"/>
        <v>0</v>
      </c>
      <c r="I386" s="58"/>
      <c r="J386" s="45"/>
      <c r="K386" s="45"/>
      <c r="L386" s="45"/>
      <c r="M386" s="45"/>
      <c r="N386" s="191"/>
      <c r="O386" s="86"/>
      <c r="P386" s="49"/>
      <c r="Q386" s="49"/>
      <c r="R386" s="82">
        <f t="shared" si="287"/>
        <v>0</v>
      </c>
    </row>
    <row r="387" spans="1:18" x14ac:dyDescent="0.2">
      <c r="A387" s="34" t="s">
        <v>13</v>
      </c>
      <c r="B387" s="45"/>
      <c r="C387" s="45"/>
      <c r="D387" s="45"/>
      <c r="E387" s="45"/>
      <c r="F387" s="45"/>
      <c r="G387" s="45"/>
      <c r="H387" s="75">
        <f t="shared" si="286"/>
        <v>0</v>
      </c>
      <c r="I387" s="58"/>
      <c r="J387" s="45"/>
      <c r="K387" s="45"/>
      <c r="L387" s="45"/>
      <c r="M387" s="45"/>
      <c r="N387" s="71"/>
      <c r="O387" s="70"/>
      <c r="P387" s="48"/>
      <c r="Q387" s="48"/>
      <c r="R387" s="82">
        <f t="shared" si="287"/>
        <v>0</v>
      </c>
    </row>
    <row r="388" spans="1:18" x14ac:dyDescent="0.2">
      <c r="A388" s="34" t="s">
        <v>15</v>
      </c>
      <c r="B388" s="45"/>
      <c r="C388" s="45"/>
      <c r="D388" s="45"/>
      <c r="E388" s="45"/>
      <c r="F388" s="45"/>
      <c r="G388" s="45"/>
      <c r="H388" s="75">
        <f t="shared" si="286"/>
        <v>0</v>
      </c>
      <c r="I388" s="58"/>
      <c r="J388" s="45"/>
      <c r="K388" s="45"/>
      <c r="L388" s="45"/>
      <c r="M388" s="45"/>
      <c r="N388" s="71"/>
      <c r="O388" s="70"/>
      <c r="P388" s="48"/>
      <c r="Q388" s="48"/>
      <c r="R388" s="82">
        <f t="shared" si="287"/>
        <v>0</v>
      </c>
    </row>
    <row r="389" spans="1:18" x14ac:dyDescent="0.2">
      <c r="A389" s="181" t="s">
        <v>112</v>
      </c>
      <c r="B389" s="60"/>
      <c r="C389" s="60"/>
      <c r="D389" s="60"/>
      <c r="E389" s="60"/>
      <c r="F389" s="60"/>
      <c r="G389" s="60"/>
      <c r="H389" s="176">
        <f t="shared" si="286"/>
        <v>0</v>
      </c>
      <c r="I389" s="61"/>
      <c r="J389" s="60"/>
      <c r="K389" s="60"/>
      <c r="L389" s="60"/>
      <c r="M389" s="60"/>
      <c r="N389" s="189"/>
      <c r="O389" s="177"/>
      <c r="P389" s="178"/>
      <c r="Q389" s="178"/>
      <c r="R389" s="82">
        <f t="shared" si="287"/>
        <v>0</v>
      </c>
    </row>
    <row r="390" spans="1:18" ht="22.5" x14ac:dyDescent="0.2">
      <c r="A390" s="182" t="s">
        <v>111</v>
      </c>
      <c r="B390" s="47"/>
      <c r="C390" s="47"/>
      <c r="D390" s="47"/>
      <c r="E390" s="47"/>
      <c r="F390" s="47"/>
      <c r="G390" s="47"/>
      <c r="H390" s="77">
        <f t="shared" si="286"/>
        <v>0</v>
      </c>
      <c r="I390" s="63"/>
      <c r="J390" s="47"/>
      <c r="K390" s="47"/>
      <c r="L390" s="47"/>
      <c r="M390" s="47"/>
      <c r="N390" s="190"/>
      <c r="O390" s="84"/>
      <c r="P390" s="50"/>
      <c r="Q390" s="50"/>
      <c r="R390" s="85">
        <f t="shared" si="287"/>
        <v>0</v>
      </c>
    </row>
    <row r="391" spans="1:18" x14ac:dyDescent="0.2">
      <c r="A391" s="73" t="s">
        <v>9</v>
      </c>
      <c r="B391" s="6">
        <f>SUM(B384:B390)</f>
        <v>0</v>
      </c>
      <c r="C391" s="6">
        <f t="shared" ref="C391:G391" si="288">SUM(C384:C390)</f>
        <v>0</v>
      </c>
      <c r="D391" s="6">
        <f t="shared" si="288"/>
        <v>0</v>
      </c>
      <c r="E391" s="6">
        <f t="shared" si="288"/>
        <v>0</v>
      </c>
      <c r="F391" s="6">
        <f t="shared" si="288"/>
        <v>0</v>
      </c>
      <c r="G391" s="6">
        <f t="shared" si="288"/>
        <v>0</v>
      </c>
      <c r="H391" s="75">
        <f>SUM(H384:H390)</f>
        <v>0</v>
      </c>
      <c r="I391" s="6"/>
      <c r="J391" s="6">
        <f>SUM(J384:J390)</f>
        <v>0</v>
      </c>
      <c r="K391" s="6">
        <f t="shared" ref="K391:L391" si="289">SUM(K384:K390)</f>
        <v>0</v>
      </c>
      <c r="L391" s="6">
        <f t="shared" si="289"/>
        <v>0</v>
      </c>
      <c r="M391" s="6">
        <f>SUM(M384:M390)</f>
        <v>0</v>
      </c>
      <c r="N391" s="6">
        <f t="shared" ref="N391" si="290">SUM(N384:N390)</f>
        <v>0</v>
      </c>
      <c r="O391" s="78">
        <f>SUM(O384:O390)</f>
        <v>0</v>
      </c>
      <c r="P391" s="6">
        <f t="shared" ref="P391:Q391" si="291">SUM(P384:P389)</f>
        <v>0</v>
      </c>
      <c r="Q391" s="6">
        <f t="shared" si="291"/>
        <v>0</v>
      </c>
      <c r="R391" s="79">
        <f>SUM(R384:R390)</f>
        <v>0</v>
      </c>
    </row>
    <row r="392" spans="1:18" x14ac:dyDescent="0.2">
      <c r="A392" s="54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1"/>
      <c r="O392" s="41"/>
      <c r="P392" s="40"/>
      <c r="Q392" s="40"/>
      <c r="R392" s="80"/>
    </row>
    <row r="393" spans="1:18" x14ac:dyDescent="0.2">
      <c r="A393" s="313" t="s">
        <v>109</v>
      </c>
      <c r="B393" s="173"/>
      <c r="C393" s="173"/>
      <c r="D393" s="173"/>
      <c r="E393" s="173"/>
      <c r="F393" s="173"/>
      <c r="G393" s="173"/>
      <c r="H393" s="183" t="s">
        <v>110</v>
      </c>
      <c r="I393" s="173" t="s">
        <v>108</v>
      </c>
      <c r="J393" s="173"/>
      <c r="K393" s="173"/>
      <c r="L393" s="173"/>
      <c r="M393" s="173"/>
      <c r="N393" s="173"/>
      <c r="O393" s="173"/>
      <c r="P393" s="35"/>
      <c r="Q393" s="35"/>
      <c r="R393" s="183" t="s">
        <v>110</v>
      </c>
    </row>
    <row r="394" spans="1:18" x14ac:dyDescent="0.2">
      <c r="A394" s="34" t="s">
        <v>1</v>
      </c>
      <c r="B394" s="48"/>
      <c r="C394" s="48"/>
      <c r="D394" s="48"/>
      <c r="E394" s="48"/>
      <c r="F394" s="48"/>
      <c r="G394" s="48"/>
      <c r="H394" s="75">
        <f t="shared" ref="H394:H400" si="292">SUM(B394:G394)</f>
        <v>0</v>
      </c>
      <c r="I394" s="58"/>
      <c r="J394" s="49"/>
      <c r="K394" s="49"/>
      <c r="L394" s="49"/>
      <c r="M394" s="49"/>
      <c r="N394" s="86"/>
      <c r="O394" s="86"/>
      <c r="P394" s="49"/>
      <c r="Q394" s="49"/>
      <c r="R394" s="82">
        <f>SUM(J394:Q394)</f>
        <v>0</v>
      </c>
    </row>
    <row r="395" spans="1:18" x14ac:dyDescent="0.2">
      <c r="A395" s="34" t="s">
        <v>2</v>
      </c>
      <c r="B395" s="48"/>
      <c r="C395" s="48"/>
      <c r="D395" s="48"/>
      <c r="E395" s="48"/>
      <c r="F395" s="48"/>
      <c r="G395" s="48"/>
      <c r="H395" s="75">
        <f t="shared" si="292"/>
        <v>0</v>
      </c>
      <c r="I395" s="58"/>
      <c r="J395" s="49"/>
      <c r="K395" s="49"/>
      <c r="L395" s="49"/>
      <c r="M395" s="49"/>
      <c r="N395" s="86"/>
      <c r="O395" s="86"/>
      <c r="P395" s="49"/>
      <c r="Q395" s="49"/>
      <c r="R395" s="82">
        <f t="shared" ref="R395:R400" si="293">SUM(J395:Q395)</f>
        <v>0</v>
      </c>
    </row>
    <row r="396" spans="1:18" x14ac:dyDescent="0.2">
      <c r="A396" s="34" t="s">
        <v>3</v>
      </c>
      <c r="B396" s="48"/>
      <c r="C396" s="48"/>
      <c r="D396" s="48"/>
      <c r="E396" s="48"/>
      <c r="F396" s="48"/>
      <c r="G396" s="48"/>
      <c r="H396" s="75">
        <f t="shared" si="292"/>
        <v>0</v>
      </c>
      <c r="I396" s="58"/>
      <c r="J396" s="49"/>
      <c r="K396" s="49"/>
      <c r="L396" s="49"/>
      <c r="M396" s="49"/>
      <c r="N396" s="86"/>
      <c r="O396" s="86"/>
      <c r="P396" s="49"/>
      <c r="Q396" s="49"/>
      <c r="R396" s="82">
        <f t="shared" si="293"/>
        <v>0</v>
      </c>
    </row>
    <row r="397" spans="1:18" x14ac:dyDescent="0.2">
      <c r="A397" s="34" t="s">
        <v>13</v>
      </c>
      <c r="B397" s="48"/>
      <c r="C397" s="48"/>
      <c r="D397" s="48"/>
      <c r="E397" s="48"/>
      <c r="F397" s="48"/>
      <c r="G397" s="48"/>
      <c r="H397" s="75">
        <f t="shared" si="292"/>
        <v>0</v>
      </c>
      <c r="I397" s="205"/>
      <c r="J397" s="49"/>
      <c r="K397" s="49"/>
      <c r="L397" s="49"/>
      <c r="M397" s="49"/>
      <c r="N397" s="70"/>
      <c r="O397" s="70"/>
      <c r="P397" s="48"/>
      <c r="Q397" s="48"/>
      <c r="R397" s="82">
        <f t="shared" si="293"/>
        <v>0</v>
      </c>
    </row>
    <row r="398" spans="1:18" x14ac:dyDescent="0.2">
      <c r="A398" s="34" t="s">
        <v>15</v>
      </c>
      <c r="B398" s="48"/>
      <c r="C398" s="48"/>
      <c r="D398" s="48"/>
      <c r="E398" s="48"/>
      <c r="F398" s="48"/>
      <c r="G398" s="48"/>
      <c r="H398" s="75">
        <f t="shared" si="292"/>
        <v>0</v>
      </c>
      <c r="I398" s="49"/>
      <c r="J398" s="49"/>
      <c r="K398" s="49"/>
      <c r="L398" s="49"/>
      <c r="M398" s="49"/>
      <c r="N398" s="70"/>
      <c r="O398" s="70"/>
      <c r="P398" s="48"/>
      <c r="Q398" s="48"/>
      <c r="R398" s="82">
        <f t="shared" si="293"/>
        <v>0</v>
      </c>
    </row>
    <row r="399" spans="1:18" x14ac:dyDescent="0.2">
      <c r="A399" s="181" t="s">
        <v>112</v>
      </c>
      <c r="B399" s="178"/>
      <c r="C399" s="178"/>
      <c r="D399" s="178"/>
      <c r="E399" s="178"/>
      <c r="F399" s="178"/>
      <c r="G399" s="178"/>
      <c r="H399" s="176">
        <f t="shared" si="292"/>
        <v>0</v>
      </c>
      <c r="I399" s="179"/>
      <c r="J399" s="179"/>
      <c r="K399" s="179"/>
      <c r="L399" s="179"/>
      <c r="M399" s="179"/>
      <c r="N399" s="180"/>
      <c r="O399" s="180"/>
      <c r="P399" s="178"/>
      <c r="Q399" s="178"/>
      <c r="R399" s="82">
        <f t="shared" si="293"/>
        <v>0</v>
      </c>
    </row>
    <row r="400" spans="1:18" ht="22.5" x14ac:dyDescent="0.2">
      <c r="A400" s="182" t="s">
        <v>111</v>
      </c>
      <c r="B400" s="50"/>
      <c r="C400" s="50"/>
      <c r="D400" s="50"/>
      <c r="E400" s="50"/>
      <c r="F400" s="50"/>
      <c r="G400" s="50"/>
      <c r="H400" s="77">
        <f t="shared" si="292"/>
        <v>0</v>
      </c>
      <c r="I400" s="87"/>
      <c r="J400" s="87"/>
      <c r="K400" s="87"/>
      <c r="L400" s="87"/>
      <c r="M400" s="87"/>
      <c r="N400" s="88"/>
      <c r="O400" s="88"/>
      <c r="P400" s="50"/>
      <c r="Q400" s="50"/>
      <c r="R400" s="85">
        <f t="shared" si="293"/>
        <v>0</v>
      </c>
    </row>
    <row r="401" spans="1:18" x14ac:dyDescent="0.2">
      <c r="A401" s="73" t="s">
        <v>9</v>
      </c>
      <c r="B401" s="6">
        <f>SUM(B394:B400)</f>
        <v>0</v>
      </c>
      <c r="C401" s="6">
        <f t="shared" ref="C401:G401" si="294">SUM(C394:C400)</f>
        <v>0</v>
      </c>
      <c r="D401" s="6">
        <f t="shared" si="294"/>
        <v>0</v>
      </c>
      <c r="E401" s="6">
        <f t="shared" si="294"/>
        <v>0</v>
      </c>
      <c r="F401" s="6">
        <f t="shared" si="294"/>
        <v>0</v>
      </c>
      <c r="G401" s="6">
        <f t="shared" si="294"/>
        <v>0</v>
      </c>
      <c r="H401" s="75">
        <f>SUM(H394:H400)</f>
        <v>0</v>
      </c>
      <c r="I401" s="6"/>
      <c r="J401" s="6">
        <f>SUM(J394:J400)</f>
        <v>0</v>
      </c>
      <c r="K401" s="6">
        <f t="shared" ref="K401:Q401" si="295">SUM(K394:K400)</f>
        <v>0</v>
      </c>
      <c r="L401" s="6">
        <f t="shared" si="295"/>
        <v>0</v>
      </c>
      <c r="M401" s="6">
        <f t="shared" si="295"/>
        <v>0</v>
      </c>
      <c r="N401" s="6">
        <f t="shared" si="295"/>
        <v>0</v>
      </c>
      <c r="O401" s="6">
        <f t="shared" si="295"/>
        <v>0</v>
      </c>
      <c r="P401" s="6">
        <f t="shared" si="295"/>
        <v>0</v>
      </c>
      <c r="Q401" s="6">
        <f t="shared" si="295"/>
        <v>0</v>
      </c>
      <c r="R401" s="79">
        <f>SUM(R394:R400)</f>
        <v>0</v>
      </c>
    </row>
    <row r="402" spans="1:18" x14ac:dyDescent="0.2">
      <c r="A402" s="54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1"/>
      <c r="O402" s="41"/>
      <c r="P402" s="40"/>
      <c r="Q402" s="40"/>
      <c r="R402" s="80"/>
    </row>
    <row r="403" spans="1:18" ht="39" thickBot="1" x14ac:dyDescent="0.25">
      <c r="A403" s="54"/>
      <c r="B403" s="66" t="s">
        <v>1</v>
      </c>
      <c r="C403" s="66" t="s">
        <v>2</v>
      </c>
      <c r="D403" s="66" t="s">
        <v>3</v>
      </c>
      <c r="E403" s="66" t="s">
        <v>13</v>
      </c>
      <c r="F403" s="66" t="s">
        <v>15</v>
      </c>
      <c r="G403" s="67" t="s">
        <v>11</v>
      </c>
      <c r="H403" s="184" t="s">
        <v>111</v>
      </c>
      <c r="I403" s="40"/>
      <c r="J403" s="67"/>
      <c r="K403" s="67"/>
      <c r="L403" s="67"/>
      <c r="M403" s="67"/>
      <c r="N403" s="91" t="s">
        <v>20</v>
      </c>
      <c r="O403" s="91"/>
      <c r="P403" s="40"/>
      <c r="Q403" s="40"/>
      <c r="R403" s="80"/>
    </row>
    <row r="404" spans="1:18" ht="13.5" thickBot="1" x14ac:dyDescent="0.25">
      <c r="A404" s="89" t="s">
        <v>40</v>
      </c>
      <c r="B404" s="185">
        <f>H354+H364+H374+H384+H394</f>
        <v>0</v>
      </c>
      <c r="C404" s="185">
        <f>H355+H365+H375+H385+H395</f>
        <v>0</v>
      </c>
      <c r="D404" s="185">
        <f>H356+H366+H376+H386+H396</f>
        <v>0</v>
      </c>
      <c r="E404" s="185">
        <f>H357+H367+H377+H387+H397</f>
        <v>0</v>
      </c>
      <c r="F404" s="185">
        <f>H358+H368+H378+H388+H398</f>
        <v>0</v>
      </c>
      <c r="G404" s="185">
        <f>H359+H369+H389+H399</f>
        <v>0</v>
      </c>
      <c r="H404" s="185">
        <f>H360+H370+H380+H390+H400</f>
        <v>0</v>
      </c>
      <c r="I404" s="185">
        <f>H361+H371+H381+H391+H401</f>
        <v>0</v>
      </c>
      <c r="J404" s="55"/>
      <c r="K404" s="55"/>
      <c r="L404" s="55"/>
      <c r="M404" s="55"/>
      <c r="N404" s="90">
        <f>R361+R371+R381+R391+R401</f>
        <v>0</v>
      </c>
      <c r="O404" s="199">
        <f>I404+N404</f>
        <v>0</v>
      </c>
      <c r="P404" s="40"/>
      <c r="Q404" s="40"/>
      <c r="R404" s="80"/>
    </row>
    <row r="405" spans="1:18" ht="13.5" thickTop="1" x14ac:dyDescent="0.2">
      <c r="A405" s="54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1"/>
      <c r="O405" s="41"/>
      <c r="P405" s="40"/>
      <c r="Q405" s="40"/>
      <c r="R405" s="80"/>
    </row>
    <row r="406" spans="1:18" x14ac:dyDescent="0.2">
      <c r="A406" s="40"/>
      <c r="B406" s="51" t="s">
        <v>21</v>
      </c>
      <c r="C406" s="51"/>
      <c r="D406" s="51" t="s">
        <v>22</v>
      </c>
      <c r="E406" s="196">
        <f>O404</f>
        <v>0</v>
      </c>
      <c r="F406" s="51"/>
      <c r="G406" s="51">
        <f>SUM(C406-E406)</f>
        <v>0</v>
      </c>
      <c r="H406" s="40"/>
      <c r="I406" s="40"/>
      <c r="J406" s="40"/>
      <c r="K406" s="40"/>
      <c r="L406" s="40"/>
      <c r="M406" s="40"/>
      <c r="N406" s="41"/>
      <c r="O406" s="41"/>
      <c r="P406" s="40"/>
      <c r="Q406" s="40"/>
      <c r="R406" s="80"/>
    </row>
    <row r="410" spans="1:18" ht="49.5" customHeight="1" x14ac:dyDescent="0.2">
      <c r="A410" s="56"/>
      <c r="B410" s="57"/>
      <c r="C410" s="288"/>
      <c r="D410" s="288"/>
      <c r="E410" s="288"/>
      <c r="F410" s="289" t="s">
        <v>419</v>
      </c>
      <c r="G410" s="288"/>
      <c r="H410" s="288"/>
      <c r="I410" s="288"/>
      <c r="J410" s="57"/>
      <c r="K410" s="57"/>
      <c r="L410" s="57"/>
      <c r="M410" s="57"/>
      <c r="N410" s="68"/>
      <c r="O410" s="68"/>
      <c r="P410" s="57"/>
      <c r="Q410" s="57"/>
      <c r="R410" s="69"/>
    </row>
    <row r="411" spans="1:18" x14ac:dyDescent="0.2">
      <c r="A411" s="313" t="s">
        <v>109</v>
      </c>
      <c r="B411" s="173"/>
      <c r="C411" s="173"/>
      <c r="D411" s="173"/>
      <c r="E411" s="214"/>
      <c r="F411" s="476"/>
      <c r="G411" s="476"/>
      <c r="H411" s="183" t="s">
        <v>110</v>
      </c>
      <c r="I411" s="173" t="s">
        <v>108</v>
      </c>
      <c r="J411" s="173"/>
      <c r="K411" s="173"/>
      <c r="L411" s="173"/>
      <c r="M411" s="214"/>
      <c r="N411" s="476"/>
      <c r="O411" s="476"/>
      <c r="P411" s="35"/>
      <c r="Q411" s="35"/>
      <c r="R411" s="183" t="s">
        <v>110</v>
      </c>
    </row>
    <row r="412" spans="1:18" x14ac:dyDescent="0.2">
      <c r="A412" s="34" t="s">
        <v>1</v>
      </c>
      <c r="B412" s="59"/>
      <c r="C412" s="59"/>
      <c r="D412" s="59"/>
      <c r="E412" s="59"/>
      <c r="F412" s="59"/>
      <c r="G412" s="59"/>
      <c r="H412" s="75">
        <f>SUM(B412:G412)</f>
        <v>0</v>
      </c>
      <c r="I412" s="40"/>
      <c r="J412" s="58"/>
      <c r="K412" s="58"/>
      <c r="L412" s="58"/>
      <c r="M412" s="58"/>
      <c r="N412" s="74"/>
      <c r="O412" s="74"/>
      <c r="P412" s="58"/>
      <c r="Q412" s="58"/>
      <c r="R412" s="75">
        <f>SUM(J412:Q412)</f>
        <v>0</v>
      </c>
    </row>
    <row r="413" spans="1:18" x14ac:dyDescent="0.2">
      <c r="A413" s="34" t="s">
        <v>2</v>
      </c>
      <c r="B413" s="59"/>
      <c r="C413" s="59"/>
      <c r="D413" s="60"/>
      <c r="E413" s="60"/>
      <c r="F413" s="60"/>
      <c r="G413" s="60"/>
      <c r="H413" s="75">
        <f t="shared" ref="H413:H418" si="296">SUM(B413:G413)</f>
        <v>0</v>
      </c>
      <c r="I413" s="40"/>
      <c r="J413" s="61"/>
      <c r="K413" s="61"/>
      <c r="L413" s="61"/>
      <c r="M413" s="61"/>
      <c r="N413" s="29"/>
      <c r="O413" s="29"/>
      <c r="P413" s="61"/>
      <c r="Q413" s="61"/>
      <c r="R413" s="75">
        <f>SUM(J413:Q413)</f>
        <v>0</v>
      </c>
    </row>
    <row r="414" spans="1:18" x14ac:dyDescent="0.2">
      <c r="A414" s="34" t="s">
        <v>3</v>
      </c>
      <c r="B414" s="59"/>
      <c r="C414" s="59"/>
      <c r="D414" s="60"/>
      <c r="E414" s="60"/>
      <c r="F414" s="60"/>
      <c r="G414" s="60"/>
      <c r="H414" s="75">
        <f t="shared" si="296"/>
        <v>0</v>
      </c>
      <c r="I414" s="40"/>
      <c r="J414" s="61"/>
      <c r="K414" s="61"/>
      <c r="L414" s="61"/>
      <c r="M414" s="61"/>
      <c r="N414" s="29"/>
      <c r="O414" s="29"/>
      <c r="P414" s="61"/>
      <c r="Q414" s="61"/>
      <c r="R414" s="75">
        <f>SUM(J414:Q414)</f>
        <v>0</v>
      </c>
    </row>
    <row r="415" spans="1:18" x14ac:dyDescent="0.2">
      <c r="A415" s="34" t="s">
        <v>13</v>
      </c>
      <c r="B415" s="59"/>
      <c r="C415" s="59"/>
      <c r="D415" s="60"/>
      <c r="E415" s="60"/>
      <c r="F415" s="60"/>
      <c r="G415" s="60"/>
      <c r="H415" s="75">
        <f t="shared" si="296"/>
        <v>0</v>
      </c>
      <c r="I415" s="40"/>
      <c r="J415" s="61"/>
      <c r="K415" s="61"/>
      <c r="L415" s="61"/>
      <c r="M415" s="61"/>
      <c r="N415" s="29"/>
      <c r="O415" s="29"/>
      <c r="P415" s="61"/>
      <c r="Q415" s="61"/>
      <c r="R415" s="75">
        <f t="shared" ref="R415:R418" si="297">SUM(J415:Q415)</f>
        <v>0</v>
      </c>
    </row>
    <row r="416" spans="1:18" x14ac:dyDescent="0.2">
      <c r="A416" s="34" t="s">
        <v>15</v>
      </c>
      <c r="B416" s="59"/>
      <c r="C416" s="59"/>
      <c r="D416" s="60"/>
      <c r="E416" s="60"/>
      <c r="F416" s="60"/>
      <c r="G416" s="60"/>
      <c r="H416" s="75">
        <f t="shared" si="296"/>
        <v>0</v>
      </c>
      <c r="I416" s="40"/>
      <c r="J416" s="61"/>
      <c r="K416" s="61"/>
      <c r="L416" s="61"/>
      <c r="M416" s="61"/>
      <c r="N416" s="29"/>
      <c r="O416" s="29"/>
      <c r="P416" s="61"/>
      <c r="Q416" s="61"/>
      <c r="R416" s="75">
        <f t="shared" si="297"/>
        <v>0</v>
      </c>
    </row>
    <row r="417" spans="1:18" x14ac:dyDescent="0.2">
      <c r="A417" s="181" t="s">
        <v>112</v>
      </c>
      <c r="B417" s="175"/>
      <c r="C417" s="175"/>
      <c r="D417" s="60"/>
      <c r="E417" s="60"/>
      <c r="F417" s="60"/>
      <c r="G417" s="60"/>
      <c r="H417" s="176">
        <f t="shared" si="296"/>
        <v>0</v>
      </c>
      <c r="I417" s="53"/>
      <c r="J417" s="61"/>
      <c r="K417" s="61"/>
      <c r="L417" s="61"/>
      <c r="M417" s="61"/>
      <c r="N417" s="29"/>
      <c r="O417" s="29"/>
      <c r="P417" s="61"/>
      <c r="Q417" s="61"/>
      <c r="R417" s="75">
        <f t="shared" si="297"/>
        <v>0</v>
      </c>
    </row>
    <row r="418" spans="1:18" ht="22.5" x14ac:dyDescent="0.2">
      <c r="A418" s="182" t="s">
        <v>111</v>
      </c>
      <c r="B418" s="62"/>
      <c r="C418" s="62"/>
      <c r="D418" s="47"/>
      <c r="E418" s="47"/>
      <c r="F418" s="47"/>
      <c r="G418" s="47"/>
      <c r="H418" s="77">
        <f t="shared" si="296"/>
        <v>0</v>
      </c>
      <c r="I418" s="174"/>
      <c r="J418" s="63"/>
      <c r="K418" s="63"/>
      <c r="L418" s="63"/>
      <c r="M418" s="63"/>
      <c r="N418" s="76"/>
      <c r="O418" s="76"/>
      <c r="P418" s="63"/>
      <c r="Q418" s="63"/>
      <c r="R418" s="77">
        <f t="shared" si="297"/>
        <v>0</v>
      </c>
    </row>
    <row r="419" spans="1:18" x14ac:dyDescent="0.2">
      <c r="A419" s="73" t="s">
        <v>9</v>
      </c>
      <c r="B419" s="164">
        <f>SUM(B412:B418)</f>
        <v>0</v>
      </c>
      <c r="C419" s="164">
        <f t="shared" ref="C419:G419" si="298">SUM(C412:C418)</f>
        <v>0</v>
      </c>
      <c r="D419" s="164">
        <f t="shared" si="298"/>
        <v>0</v>
      </c>
      <c r="E419" s="164">
        <f t="shared" si="298"/>
        <v>0</v>
      </c>
      <c r="F419" s="164">
        <f t="shared" si="298"/>
        <v>0</v>
      </c>
      <c r="G419" s="164">
        <f t="shared" si="298"/>
        <v>0</v>
      </c>
      <c r="H419" s="75">
        <f>SUM(H412:H418)</f>
        <v>0</v>
      </c>
      <c r="I419" s="6"/>
      <c r="J419" s="6">
        <f>SUM(J412:J418)</f>
        <v>0</v>
      </c>
      <c r="K419" s="6">
        <f t="shared" ref="K419:O419" si="299">SUM(K412:K418)</f>
        <v>0</v>
      </c>
      <c r="L419" s="6">
        <f t="shared" si="299"/>
        <v>0</v>
      </c>
      <c r="M419" s="6">
        <f t="shared" si="299"/>
        <v>0</v>
      </c>
      <c r="N419" s="6">
        <f t="shared" si="299"/>
        <v>0</v>
      </c>
      <c r="O419" s="6">
        <f t="shared" si="299"/>
        <v>0</v>
      </c>
      <c r="P419" s="6"/>
      <c r="Q419" s="6"/>
      <c r="R419" s="79">
        <f>SUM(R412:R417)</f>
        <v>0</v>
      </c>
    </row>
    <row r="420" spans="1:18" x14ac:dyDescent="0.2">
      <c r="A420" s="54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1"/>
      <c r="O420" s="41"/>
      <c r="P420" s="40"/>
      <c r="Q420" s="40"/>
      <c r="R420" s="80"/>
    </row>
    <row r="421" spans="1:18" x14ac:dyDescent="0.2">
      <c r="A421" s="313" t="s">
        <v>109</v>
      </c>
      <c r="B421" s="173"/>
      <c r="C421" s="173"/>
      <c r="D421" s="173"/>
      <c r="E421" s="173"/>
      <c r="F421" s="173"/>
      <c r="G421" s="173"/>
      <c r="H421" s="183" t="s">
        <v>110</v>
      </c>
      <c r="I421" s="173" t="s">
        <v>108</v>
      </c>
      <c r="J421" s="173"/>
      <c r="K421" s="173"/>
      <c r="L421" s="173"/>
      <c r="M421" s="173"/>
      <c r="N421" s="173"/>
      <c r="O421" s="173"/>
      <c r="P421" s="35"/>
      <c r="Q421" s="35"/>
      <c r="R421" s="183" t="s">
        <v>110</v>
      </c>
    </row>
    <row r="422" spans="1:18" x14ac:dyDescent="0.2">
      <c r="A422" s="34" t="s">
        <v>1</v>
      </c>
      <c r="B422" s="45"/>
      <c r="C422" s="45"/>
      <c r="D422" s="45"/>
      <c r="E422" s="45"/>
      <c r="F422" s="45"/>
      <c r="G422" s="45"/>
      <c r="H422" s="75">
        <f t="shared" ref="H422:H428" si="300">SUM(B422:G422)</f>
        <v>0</v>
      </c>
      <c r="I422" s="45"/>
      <c r="J422" s="45"/>
      <c r="K422" s="45"/>
      <c r="L422" s="45"/>
      <c r="M422" s="45"/>
      <c r="N422" s="81"/>
      <c r="O422" s="81"/>
      <c r="P422" s="45"/>
      <c r="Q422" s="45"/>
      <c r="R422" s="82">
        <f>SUM(J422:Q422)</f>
        <v>0</v>
      </c>
    </row>
    <row r="423" spans="1:18" x14ac:dyDescent="0.2">
      <c r="A423" s="34" t="s">
        <v>2</v>
      </c>
      <c r="B423" s="45"/>
      <c r="C423" s="45"/>
      <c r="D423" s="45"/>
      <c r="E423" s="45"/>
      <c r="F423" s="45"/>
      <c r="G423" s="45"/>
      <c r="H423" s="75">
        <f t="shared" si="300"/>
        <v>0</v>
      </c>
      <c r="I423" s="45"/>
      <c r="J423" s="45"/>
      <c r="K423" s="45"/>
      <c r="L423" s="45"/>
      <c r="M423" s="45"/>
      <c r="N423" s="81"/>
      <c r="O423" s="81"/>
      <c r="P423" s="46"/>
      <c r="Q423" s="46"/>
      <c r="R423" s="82">
        <f t="shared" ref="R423:R425" si="301">SUM(B423:Q423)</f>
        <v>0</v>
      </c>
    </row>
    <row r="424" spans="1:18" x14ac:dyDescent="0.2">
      <c r="A424" s="34" t="s">
        <v>3</v>
      </c>
      <c r="B424" s="45"/>
      <c r="C424" s="45"/>
      <c r="D424" s="45"/>
      <c r="E424" s="45"/>
      <c r="F424" s="45"/>
      <c r="G424" s="45"/>
      <c r="H424" s="75">
        <f t="shared" si="300"/>
        <v>0</v>
      </c>
      <c r="I424" s="45"/>
      <c r="J424" s="45"/>
      <c r="K424" s="45"/>
      <c r="L424" s="45"/>
      <c r="M424" s="45"/>
      <c r="N424" s="83"/>
      <c r="O424" s="83"/>
      <c r="P424" s="46"/>
      <c r="Q424" s="46"/>
      <c r="R424" s="82">
        <f t="shared" si="301"/>
        <v>0</v>
      </c>
    </row>
    <row r="425" spans="1:18" x14ac:dyDescent="0.2">
      <c r="A425" s="34" t="s">
        <v>13</v>
      </c>
      <c r="B425" s="45"/>
      <c r="C425" s="45"/>
      <c r="D425" s="45"/>
      <c r="E425" s="45"/>
      <c r="F425" s="45"/>
      <c r="G425" s="45"/>
      <c r="H425" s="75">
        <f t="shared" si="300"/>
        <v>0</v>
      </c>
      <c r="I425" s="45"/>
      <c r="J425" s="45"/>
      <c r="K425" s="45"/>
      <c r="L425" s="45"/>
      <c r="M425" s="45"/>
      <c r="N425" s="81"/>
      <c r="O425" s="81"/>
      <c r="P425" s="45"/>
      <c r="Q425" s="45"/>
      <c r="R425" s="82">
        <f t="shared" si="301"/>
        <v>0</v>
      </c>
    </row>
    <row r="426" spans="1:18" x14ac:dyDescent="0.2">
      <c r="A426" s="34" t="s">
        <v>15</v>
      </c>
      <c r="B426" s="45"/>
      <c r="C426" s="45"/>
      <c r="D426" s="45"/>
      <c r="E426" s="45"/>
      <c r="F426" s="45"/>
      <c r="G426" s="45"/>
      <c r="H426" s="75">
        <f t="shared" si="300"/>
        <v>0</v>
      </c>
      <c r="I426" s="45"/>
      <c r="J426" s="45"/>
      <c r="K426" s="45"/>
      <c r="L426" s="45"/>
      <c r="M426" s="45"/>
      <c r="N426" s="81"/>
      <c r="O426" s="81"/>
      <c r="P426" s="45"/>
      <c r="Q426" s="45"/>
      <c r="R426" s="82">
        <f>SUM(B426:Q426)</f>
        <v>0</v>
      </c>
    </row>
    <row r="427" spans="1:18" x14ac:dyDescent="0.2">
      <c r="A427" s="181" t="s">
        <v>112</v>
      </c>
      <c r="B427" s="60"/>
      <c r="C427" s="60"/>
      <c r="D427" s="60"/>
      <c r="E427" s="60"/>
      <c r="F427" s="60"/>
      <c r="G427" s="60"/>
      <c r="H427" s="75">
        <f t="shared" si="300"/>
        <v>0</v>
      </c>
      <c r="I427" s="60"/>
      <c r="J427" s="60"/>
      <c r="K427" s="60"/>
      <c r="L427" s="60"/>
      <c r="M427" s="60"/>
      <c r="N427" s="177"/>
      <c r="O427" s="177"/>
      <c r="P427" s="60"/>
      <c r="Q427" s="60"/>
      <c r="R427" s="82">
        <f t="shared" ref="R427" si="302">SUM(B427:Q427)</f>
        <v>0</v>
      </c>
    </row>
    <row r="428" spans="1:18" ht="22.5" x14ac:dyDescent="0.2">
      <c r="A428" s="182" t="s">
        <v>111</v>
      </c>
      <c r="B428" s="47"/>
      <c r="C428" s="47"/>
      <c r="D428" s="47"/>
      <c r="E428" s="47"/>
      <c r="F428" s="47"/>
      <c r="G428" s="47"/>
      <c r="H428" s="77">
        <f t="shared" si="300"/>
        <v>0</v>
      </c>
      <c r="I428" s="47"/>
      <c r="J428" s="47"/>
      <c r="K428" s="47"/>
      <c r="L428" s="47"/>
      <c r="M428" s="47"/>
      <c r="N428" s="84"/>
      <c r="O428" s="84"/>
      <c r="P428" s="47"/>
      <c r="Q428" s="47"/>
      <c r="R428" s="85"/>
    </row>
    <row r="429" spans="1:18" x14ac:dyDescent="0.2">
      <c r="A429" s="73" t="s">
        <v>9</v>
      </c>
      <c r="B429" s="6">
        <f>SUM(B422:B428)</f>
        <v>0</v>
      </c>
      <c r="C429" s="6">
        <f t="shared" ref="C429:G429" si="303">SUM(C422:C428)</f>
        <v>0</v>
      </c>
      <c r="D429" s="6">
        <f t="shared" si="303"/>
        <v>0</v>
      </c>
      <c r="E429" s="6">
        <f t="shared" si="303"/>
        <v>0</v>
      </c>
      <c r="F429" s="6">
        <f t="shared" si="303"/>
        <v>0</v>
      </c>
      <c r="G429" s="6">
        <f t="shared" si="303"/>
        <v>0</v>
      </c>
      <c r="H429" s="75">
        <f>SUM(H422:H428)</f>
        <v>0</v>
      </c>
      <c r="I429" s="6"/>
      <c r="J429" s="6">
        <f>SUM(J422:J428)</f>
        <v>0</v>
      </c>
      <c r="K429" s="6">
        <f t="shared" ref="K429:O429" si="304">SUM(K422:K428)</f>
        <v>0</v>
      </c>
      <c r="L429" s="6">
        <f t="shared" si="304"/>
        <v>0</v>
      </c>
      <c r="M429" s="6">
        <f t="shared" si="304"/>
        <v>0</v>
      </c>
      <c r="N429" s="6">
        <f t="shared" si="304"/>
        <v>0</v>
      </c>
      <c r="O429" s="6">
        <f t="shared" si="304"/>
        <v>0</v>
      </c>
      <c r="P429" s="6">
        <f t="shared" ref="P429:Q429" si="305">SUM(P422:P427)</f>
        <v>0</v>
      </c>
      <c r="Q429" s="6">
        <f t="shared" si="305"/>
        <v>0</v>
      </c>
      <c r="R429" s="73">
        <f>SUM(R422:R427)</f>
        <v>0</v>
      </c>
    </row>
    <row r="430" spans="1:18" x14ac:dyDescent="0.2">
      <c r="A430" s="54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1"/>
      <c r="O430" s="41"/>
      <c r="P430" s="40"/>
      <c r="Q430" s="40"/>
      <c r="R430" s="80"/>
    </row>
    <row r="431" spans="1:18" x14ac:dyDescent="0.2">
      <c r="A431" s="313" t="s">
        <v>109</v>
      </c>
      <c r="B431" s="173"/>
      <c r="C431" s="173"/>
      <c r="D431" s="173"/>
      <c r="E431" s="173"/>
      <c r="F431" s="173"/>
      <c r="G431" s="173"/>
      <c r="H431" s="183" t="s">
        <v>110</v>
      </c>
      <c r="I431" s="173" t="s">
        <v>108</v>
      </c>
      <c r="J431" s="173"/>
      <c r="K431" s="173"/>
      <c r="L431" s="173"/>
      <c r="M431" s="173"/>
      <c r="N431" s="173"/>
      <c r="O431" s="173"/>
      <c r="P431" s="35"/>
      <c r="Q431" s="35"/>
      <c r="R431" s="183" t="s">
        <v>110</v>
      </c>
    </row>
    <row r="432" spans="1:18" x14ac:dyDescent="0.2">
      <c r="A432" s="34" t="s">
        <v>1</v>
      </c>
      <c r="B432" s="45"/>
      <c r="C432" s="188"/>
      <c r="D432" s="188"/>
      <c r="E432" s="188"/>
      <c r="F432" s="188"/>
      <c r="G432" s="188"/>
      <c r="H432" s="75">
        <f t="shared" ref="H432:H438" si="306">SUM(B432:G432)</f>
        <v>0</v>
      </c>
      <c r="I432" s="58"/>
      <c r="J432" s="188"/>
      <c r="K432" s="188"/>
      <c r="L432" s="188"/>
      <c r="M432" s="188"/>
      <c r="N432" s="188"/>
      <c r="O432" s="188"/>
      <c r="P432" s="188"/>
      <c r="Q432" s="191"/>
      <c r="R432" s="82">
        <f t="shared" ref="R432:R438" si="307">SUM(J432:Q432)</f>
        <v>0</v>
      </c>
    </row>
    <row r="433" spans="1:18" x14ac:dyDescent="0.2">
      <c r="A433" s="34" t="s">
        <v>2</v>
      </c>
      <c r="B433" s="45"/>
      <c r="C433" s="188"/>
      <c r="D433" s="188"/>
      <c r="E433" s="188"/>
      <c r="F433" s="188"/>
      <c r="G433" s="188"/>
      <c r="H433" s="75">
        <f t="shared" si="306"/>
        <v>0</v>
      </c>
      <c r="I433" s="58"/>
      <c r="J433" s="188"/>
      <c r="K433" s="188"/>
      <c r="L433" s="188"/>
      <c r="M433" s="188"/>
      <c r="N433" s="188"/>
      <c r="O433" s="188"/>
      <c r="P433" s="192"/>
      <c r="Q433" s="191"/>
      <c r="R433" s="82">
        <f t="shared" si="307"/>
        <v>0</v>
      </c>
    </row>
    <row r="434" spans="1:18" x14ac:dyDescent="0.2">
      <c r="A434" s="34" t="s">
        <v>3</v>
      </c>
      <c r="B434" s="45"/>
      <c r="C434" s="188"/>
      <c r="D434" s="188"/>
      <c r="E434" s="188"/>
      <c r="F434" s="188"/>
      <c r="G434" s="188"/>
      <c r="H434" s="75">
        <f t="shared" si="306"/>
        <v>0</v>
      </c>
      <c r="I434" s="58"/>
      <c r="J434" s="188"/>
      <c r="K434" s="188"/>
      <c r="L434" s="188"/>
      <c r="M434" s="188"/>
      <c r="N434" s="192"/>
      <c r="O434" s="192"/>
      <c r="P434" s="192"/>
      <c r="Q434" s="191"/>
      <c r="R434" s="82">
        <f t="shared" si="307"/>
        <v>0</v>
      </c>
    </row>
    <row r="435" spans="1:18" x14ac:dyDescent="0.2">
      <c r="A435" s="34" t="s">
        <v>13</v>
      </c>
      <c r="B435" s="45"/>
      <c r="C435" s="188"/>
      <c r="D435" s="188"/>
      <c r="E435" s="188"/>
      <c r="F435" s="188"/>
      <c r="G435" s="188"/>
      <c r="H435" s="75">
        <f t="shared" si="306"/>
        <v>0</v>
      </c>
      <c r="I435" s="58"/>
      <c r="J435" s="188"/>
      <c r="K435" s="188"/>
      <c r="L435" s="188"/>
      <c r="M435" s="188"/>
      <c r="N435" s="188"/>
      <c r="O435" s="188"/>
      <c r="P435" s="188"/>
      <c r="Q435" s="71"/>
      <c r="R435" s="82">
        <f t="shared" si="307"/>
        <v>0</v>
      </c>
    </row>
    <row r="436" spans="1:18" x14ac:dyDescent="0.2">
      <c r="A436" s="34" t="s">
        <v>15</v>
      </c>
      <c r="B436" s="45"/>
      <c r="C436" s="188"/>
      <c r="D436" s="188"/>
      <c r="E436" s="188"/>
      <c r="F436" s="188"/>
      <c r="G436" s="188"/>
      <c r="H436" s="75">
        <f t="shared" si="306"/>
        <v>0</v>
      </c>
      <c r="I436" s="58"/>
      <c r="J436" s="188"/>
      <c r="K436" s="188"/>
      <c r="L436" s="188"/>
      <c r="M436" s="188"/>
      <c r="N436" s="188"/>
      <c r="O436" s="188"/>
      <c r="P436" s="188"/>
      <c r="Q436" s="71"/>
      <c r="R436" s="82">
        <f t="shared" si="307"/>
        <v>0</v>
      </c>
    </row>
    <row r="437" spans="1:18" x14ac:dyDescent="0.2">
      <c r="A437" s="181" t="s">
        <v>112</v>
      </c>
      <c r="B437" s="60"/>
      <c r="C437" s="189"/>
      <c r="D437" s="189"/>
      <c r="E437" s="189"/>
      <c r="F437" s="189"/>
      <c r="G437" s="189"/>
      <c r="H437" s="176">
        <f t="shared" si="306"/>
        <v>0</v>
      </c>
      <c r="I437" s="61"/>
      <c r="J437" s="189"/>
      <c r="K437" s="189"/>
      <c r="L437" s="189"/>
      <c r="M437" s="189"/>
      <c r="N437" s="189"/>
      <c r="O437" s="189"/>
      <c r="P437" s="189"/>
      <c r="Q437" s="193"/>
      <c r="R437" s="82">
        <f t="shared" si="307"/>
        <v>0</v>
      </c>
    </row>
    <row r="438" spans="1:18" ht="22.5" x14ac:dyDescent="0.2">
      <c r="A438" s="182" t="s">
        <v>111</v>
      </c>
      <c r="B438" s="47"/>
      <c r="C438" s="190"/>
      <c r="D438" s="190"/>
      <c r="E438" s="190"/>
      <c r="F438" s="190"/>
      <c r="G438" s="190"/>
      <c r="H438" s="77">
        <f t="shared" si="306"/>
        <v>0</v>
      </c>
      <c r="I438" s="63"/>
      <c r="J438" s="190"/>
      <c r="K438" s="190"/>
      <c r="L438" s="190"/>
      <c r="M438" s="190"/>
      <c r="N438" s="190"/>
      <c r="O438" s="190"/>
      <c r="P438" s="190"/>
      <c r="Q438" s="194"/>
      <c r="R438" s="85">
        <f t="shared" si="307"/>
        <v>0</v>
      </c>
    </row>
    <row r="439" spans="1:18" x14ac:dyDescent="0.2">
      <c r="A439" s="73" t="s">
        <v>9</v>
      </c>
      <c r="B439" s="78">
        <f t="shared" ref="B439:H439" si="308">SUM(B432:B438)</f>
        <v>0</v>
      </c>
      <c r="C439" s="78">
        <f t="shared" si="308"/>
        <v>0</v>
      </c>
      <c r="D439" s="78">
        <f t="shared" si="308"/>
        <v>0</v>
      </c>
      <c r="E439" s="78">
        <f t="shared" si="308"/>
        <v>0</v>
      </c>
      <c r="F439" s="78">
        <f t="shared" si="308"/>
        <v>0</v>
      </c>
      <c r="G439" s="78">
        <f t="shared" si="308"/>
        <v>0</v>
      </c>
      <c r="H439" s="75">
        <f t="shared" si="308"/>
        <v>0</v>
      </c>
      <c r="I439" s="6"/>
      <c r="J439" s="78">
        <f>SUM(J432:J438)</f>
        <v>0</v>
      </c>
      <c r="K439" s="78">
        <f>SUM(K432:K438)</f>
        <v>0</v>
      </c>
      <c r="L439" s="78">
        <f t="shared" ref="L439:O439" si="309">SUM(L432:L438)</f>
        <v>0</v>
      </c>
      <c r="M439" s="78">
        <f t="shared" si="309"/>
        <v>0</v>
      </c>
      <c r="N439" s="78">
        <f t="shared" si="309"/>
        <v>0</v>
      </c>
      <c r="O439" s="78">
        <f t="shared" si="309"/>
        <v>0</v>
      </c>
      <c r="P439" s="78">
        <f t="shared" ref="P439:R439" si="310">SUM(P432:P437)</f>
        <v>0</v>
      </c>
      <c r="Q439" s="78">
        <f t="shared" si="310"/>
        <v>0</v>
      </c>
      <c r="R439" s="79">
        <f t="shared" si="310"/>
        <v>0</v>
      </c>
    </row>
    <row r="440" spans="1:18" x14ac:dyDescent="0.2">
      <c r="A440" s="54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1"/>
      <c r="O440" s="41"/>
      <c r="P440" s="40"/>
      <c r="Q440" s="40"/>
      <c r="R440" s="80"/>
    </row>
    <row r="441" spans="1:18" x14ac:dyDescent="0.2">
      <c r="A441" s="313" t="s">
        <v>109</v>
      </c>
      <c r="B441" s="173"/>
      <c r="C441" s="173"/>
      <c r="D441" s="173"/>
      <c r="E441" s="173"/>
      <c r="F441" s="173"/>
      <c r="G441" s="173"/>
      <c r="H441" s="183" t="s">
        <v>110</v>
      </c>
      <c r="I441" s="173" t="s">
        <v>108</v>
      </c>
      <c r="J441" s="173"/>
      <c r="K441" s="173"/>
      <c r="L441" s="173"/>
      <c r="M441" s="173"/>
      <c r="N441" s="173"/>
      <c r="O441" s="173"/>
      <c r="P441" s="35"/>
      <c r="Q441" s="35"/>
      <c r="R441" s="183" t="s">
        <v>110</v>
      </c>
    </row>
    <row r="442" spans="1:18" x14ac:dyDescent="0.2">
      <c r="A442" s="34" t="s">
        <v>1</v>
      </c>
      <c r="B442" s="45"/>
      <c r="C442" s="45"/>
      <c r="D442" s="45"/>
      <c r="E442" s="45"/>
      <c r="F442" s="45"/>
      <c r="G442" s="45"/>
      <c r="H442" s="75">
        <f t="shared" ref="H442:H448" si="311">SUM(B442:G442)</f>
        <v>0</v>
      </c>
      <c r="I442" s="58"/>
      <c r="J442" s="45"/>
      <c r="K442" s="45"/>
      <c r="L442" s="45"/>
      <c r="M442" s="45"/>
      <c r="N442" s="191"/>
      <c r="O442" s="86"/>
      <c r="P442" s="49"/>
      <c r="Q442" s="49"/>
      <c r="R442" s="82">
        <f>SUM(J442:Q442)</f>
        <v>0</v>
      </c>
    </row>
    <row r="443" spans="1:18" x14ac:dyDescent="0.2">
      <c r="A443" s="34" t="s">
        <v>2</v>
      </c>
      <c r="B443" s="45"/>
      <c r="C443" s="45"/>
      <c r="D443" s="45"/>
      <c r="E443" s="45"/>
      <c r="F443" s="45"/>
      <c r="G443" s="45"/>
      <c r="H443" s="75">
        <f t="shared" si="311"/>
        <v>0</v>
      </c>
      <c r="I443" s="58"/>
      <c r="J443" s="45"/>
      <c r="K443" s="45"/>
      <c r="L443" s="45"/>
      <c r="M443" s="45"/>
      <c r="N443" s="191"/>
      <c r="O443" s="86"/>
      <c r="P443" s="49"/>
      <c r="Q443" s="49"/>
      <c r="R443" s="82">
        <f t="shared" ref="R443:R448" si="312">SUM(J443:Q443)</f>
        <v>0</v>
      </c>
    </row>
    <row r="444" spans="1:18" x14ac:dyDescent="0.2">
      <c r="A444" s="34" t="s">
        <v>3</v>
      </c>
      <c r="B444" s="45"/>
      <c r="C444" s="45"/>
      <c r="D444" s="45"/>
      <c r="E444" s="45"/>
      <c r="F444" s="45"/>
      <c r="G444" s="45"/>
      <c r="H444" s="75">
        <f t="shared" si="311"/>
        <v>0</v>
      </c>
      <c r="I444" s="58"/>
      <c r="J444" s="45"/>
      <c r="K444" s="45"/>
      <c r="L444" s="45"/>
      <c r="M444" s="45"/>
      <c r="N444" s="191"/>
      <c r="O444" s="86"/>
      <c r="P444" s="49"/>
      <c r="Q444" s="49"/>
      <c r="R444" s="82">
        <f t="shared" si="312"/>
        <v>0</v>
      </c>
    </row>
    <row r="445" spans="1:18" x14ac:dyDescent="0.2">
      <c r="A445" s="34" t="s">
        <v>13</v>
      </c>
      <c r="B445" s="45"/>
      <c r="C445" s="45"/>
      <c r="D445" s="45"/>
      <c r="E445" s="45"/>
      <c r="F445" s="45"/>
      <c r="G445" s="45"/>
      <c r="H445" s="75">
        <f t="shared" si="311"/>
        <v>0</v>
      </c>
      <c r="I445" s="58"/>
      <c r="J445" s="45"/>
      <c r="K445" s="45"/>
      <c r="L445" s="45"/>
      <c r="M445" s="45"/>
      <c r="N445" s="71"/>
      <c r="O445" s="70"/>
      <c r="P445" s="48"/>
      <c r="Q445" s="48"/>
      <c r="R445" s="82">
        <f t="shared" si="312"/>
        <v>0</v>
      </c>
    </row>
    <row r="446" spans="1:18" x14ac:dyDescent="0.2">
      <c r="A446" s="34" t="s">
        <v>15</v>
      </c>
      <c r="B446" s="45"/>
      <c r="C446" s="45"/>
      <c r="D446" s="45"/>
      <c r="E446" s="45"/>
      <c r="F446" s="45"/>
      <c r="G446" s="45"/>
      <c r="H446" s="75">
        <f t="shared" si="311"/>
        <v>0</v>
      </c>
      <c r="I446" s="58"/>
      <c r="J446" s="45"/>
      <c r="K446" s="45"/>
      <c r="L446" s="45"/>
      <c r="M446" s="45"/>
      <c r="N446" s="71"/>
      <c r="O446" s="70"/>
      <c r="P446" s="48"/>
      <c r="Q446" s="48"/>
      <c r="R446" s="82">
        <f t="shared" si="312"/>
        <v>0</v>
      </c>
    </row>
    <row r="447" spans="1:18" x14ac:dyDescent="0.2">
      <c r="A447" s="181" t="s">
        <v>112</v>
      </c>
      <c r="B447" s="60"/>
      <c r="C447" s="60"/>
      <c r="D447" s="60"/>
      <c r="E447" s="60"/>
      <c r="F447" s="60"/>
      <c r="G447" s="60"/>
      <c r="H447" s="176">
        <f t="shared" si="311"/>
        <v>0</v>
      </c>
      <c r="I447" s="61"/>
      <c r="J447" s="60"/>
      <c r="K447" s="60"/>
      <c r="L447" s="60"/>
      <c r="M447" s="60"/>
      <c r="N447" s="189"/>
      <c r="O447" s="177"/>
      <c r="P447" s="178"/>
      <c r="Q447" s="178"/>
      <c r="R447" s="82">
        <f t="shared" si="312"/>
        <v>0</v>
      </c>
    </row>
    <row r="448" spans="1:18" ht="22.5" x14ac:dyDescent="0.2">
      <c r="A448" s="182" t="s">
        <v>111</v>
      </c>
      <c r="B448" s="47"/>
      <c r="C448" s="47"/>
      <c r="D448" s="47"/>
      <c r="E448" s="47"/>
      <c r="F448" s="47"/>
      <c r="G448" s="47"/>
      <c r="H448" s="77">
        <f t="shared" si="311"/>
        <v>0</v>
      </c>
      <c r="I448" s="63"/>
      <c r="J448" s="47"/>
      <c r="K448" s="47"/>
      <c r="L448" s="47"/>
      <c r="M448" s="47"/>
      <c r="N448" s="190"/>
      <c r="O448" s="84"/>
      <c r="P448" s="50"/>
      <c r="Q448" s="50"/>
      <c r="R448" s="85">
        <f t="shared" si="312"/>
        <v>0</v>
      </c>
    </row>
    <row r="449" spans="1:18" x14ac:dyDescent="0.2">
      <c r="A449" s="73" t="s">
        <v>9</v>
      </c>
      <c r="B449" s="6">
        <f>SUM(B442:B448)</f>
        <v>0</v>
      </c>
      <c r="C449" s="6">
        <f t="shared" ref="C449:G449" si="313">SUM(C442:C448)</f>
        <v>0</v>
      </c>
      <c r="D449" s="6">
        <f t="shared" si="313"/>
        <v>0</v>
      </c>
      <c r="E449" s="6">
        <f t="shared" si="313"/>
        <v>0</v>
      </c>
      <c r="F449" s="6">
        <f t="shared" si="313"/>
        <v>0</v>
      </c>
      <c r="G449" s="6">
        <f t="shared" si="313"/>
        <v>0</v>
      </c>
      <c r="H449" s="75">
        <f>SUM(H442:H448)</f>
        <v>0</v>
      </c>
      <c r="I449" s="6"/>
      <c r="J449" s="6">
        <f>SUM(J442:J448)</f>
        <v>0</v>
      </c>
      <c r="K449" s="6">
        <f t="shared" ref="K449:L449" si="314">SUM(K442:K448)</f>
        <v>0</v>
      </c>
      <c r="L449" s="6">
        <f t="shared" si="314"/>
        <v>0</v>
      </c>
      <c r="M449" s="6">
        <f>SUM(M442:M448)</f>
        <v>0</v>
      </c>
      <c r="N449" s="6">
        <f t="shared" ref="N449" si="315">SUM(N442:N448)</f>
        <v>0</v>
      </c>
      <c r="O449" s="78">
        <f>SUM(O442:O448)</f>
        <v>0</v>
      </c>
      <c r="P449" s="6">
        <f t="shared" ref="P449:Q449" si="316">SUM(P442:P447)</f>
        <v>0</v>
      </c>
      <c r="Q449" s="6">
        <f t="shared" si="316"/>
        <v>0</v>
      </c>
      <c r="R449" s="79">
        <f>SUM(R442:R448)</f>
        <v>0</v>
      </c>
    </row>
    <row r="450" spans="1:18" x14ac:dyDescent="0.2">
      <c r="A450" s="54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1"/>
      <c r="O450" s="41"/>
      <c r="P450" s="40"/>
      <c r="Q450" s="40"/>
      <c r="R450" s="80"/>
    </row>
    <row r="451" spans="1:18" x14ac:dyDescent="0.2">
      <c r="A451" s="313" t="s">
        <v>109</v>
      </c>
      <c r="B451" s="173"/>
      <c r="C451" s="173"/>
      <c r="D451" s="173"/>
      <c r="E451" s="173"/>
      <c r="F451" s="173"/>
      <c r="G451" s="173"/>
      <c r="H451" s="183" t="s">
        <v>110</v>
      </c>
      <c r="I451" s="173" t="s">
        <v>108</v>
      </c>
      <c r="J451" s="173"/>
      <c r="K451" s="173"/>
      <c r="L451" s="173"/>
      <c r="M451" s="173"/>
      <c r="N451" s="173"/>
      <c r="O451" s="173"/>
      <c r="P451" s="35"/>
      <c r="Q451" s="35"/>
      <c r="R451" s="183" t="s">
        <v>110</v>
      </c>
    </row>
    <row r="452" spans="1:18" x14ac:dyDescent="0.2">
      <c r="A452" s="34" t="s">
        <v>1</v>
      </c>
      <c r="B452" s="48"/>
      <c r="C452" s="48"/>
      <c r="D452" s="48"/>
      <c r="E452" s="48"/>
      <c r="F452" s="48"/>
      <c r="G452" s="48"/>
      <c r="H452" s="75">
        <f t="shared" ref="H452:H458" si="317">SUM(B452:G452)</f>
        <v>0</v>
      </c>
      <c r="I452" s="58"/>
      <c r="J452" s="49"/>
      <c r="K452" s="49"/>
      <c r="L452" s="49"/>
      <c r="M452" s="49"/>
      <c r="N452" s="86"/>
      <c r="O452" s="86"/>
      <c r="P452" s="49"/>
      <c r="Q452" s="49"/>
      <c r="R452" s="82">
        <f>SUM(J452:Q452)</f>
        <v>0</v>
      </c>
    </row>
    <row r="453" spans="1:18" x14ac:dyDescent="0.2">
      <c r="A453" s="34" t="s">
        <v>2</v>
      </c>
      <c r="B453" s="48"/>
      <c r="C453" s="48"/>
      <c r="D453" s="48"/>
      <c r="E453" s="48"/>
      <c r="F453" s="48"/>
      <c r="G453" s="48"/>
      <c r="H453" s="75">
        <f t="shared" si="317"/>
        <v>0</v>
      </c>
      <c r="I453" s="58"/>
      <c r="J453" s="49"/>
      <c r="K453" s="49"/>
      <c r="L453" s="49"/>
      <c r="M453" s="49"/>
      <c r="N453" s="86"/>
      <c r="O453" s="86"/>
      <c r="P453" s="49"/>
      <c r="Q453" s="49"/>
      <c r="R453" s="82">
        <f t="shared" ref="R453:R458" si="318">SUM(J453:Q453)</f>
        <v>0</v>
      </c>
    </row>
    <row r="454" spans="1:18" x14ac:dyDescent="0.2">
      <c r="A454" s="34" t="s">
        <v>3</v>
      </c>
      <c r="B454" s="48"/>
      <c r="C454" s="48"/>
      <c r="D454" s="48"/>
      <c r="E454" s="48"/>
      <c r="F454" s="48"/>
      <c r="G454" s="48"/>
      <c r="H454" s="75">
        <f t="shared" si="317"/>
        <v>0</v>
      </c>
      <c r="I454" s="58"/>
      <c r="J454" s="49"/>
      <c r="K454" s="49"/>
      <c r="L454" s="49"/>
      <c r="M454" s="49"/>
      <c r="N454" s="86"/>
      <c r="O454" s="86"/>
      <c r="P454" s="49"/>
      <c r="Q454" s="49"/>
      <c r="R454" s="82">
        <f t="shared" si="318"/>
        <v>0</v>
      </c>
    </row>
    <row r="455" spans="1:18" x14ac:dyDescent="0.2">
      <c r="A455" s="34" t="s">
        <v>13</v>
      </c>
      <c r="B455" s="48"/>
      <c r="C455" s="48"/>
      <c r="D455" s="48"/>
      <c r="E455" s="48"/>
      <c r="F455" s="48"/>
      <c r="G455" s="48"/>
      <c r="H455" s="75">
        <f t="shared" si="317"/>
        <v>0</v>
      </c>
      <c r="I455" s="205"/>
      <c r="J455" s="49"/>
      <c r="K455" s="49"/>
      <c r="L455" s="49"/>
      <c r="M455" s="49"/>
      <c r="N455" s="70"/>
      <c r="O455" s="70"/>
      <c r="P455" s="48"/>
      <c r="Q455" s="48"/>
      <c r="R455" s="82">
        <f t="shared" si="318"/>
        <v>0</v>
      </c>
    </row>
    <row r="456" spans="1:18" x14ac:dyDescent="0.2">
      <c r="A456" s="34" t="s">
        <v>15</v>
      </c>
      <c r="B456" s="48"/>
      <c r="C456" s="48"/>
      <c r="D456" s="48"/>
      <c r="E456" s="48"/>
      <c r="F456" s="48"/>
      <c r="G456" s="48"/>
      <c r="H456" s="75">
        <f t="shared" si="317"/>
        <v>0</v>
      </c>
      <c r="I456" s="49"/>
      <c r="J456" s="49"/>
      <c r="K456" s="49"/>
      <c r="L456" s="49"/>
      <c r="M456" s="49"/>
      <c r="N456" s="70"/>
      <c r="O456" s="70"/>
      <c r="P456" s="48"/>
      <c r="Q456" s="48"/>
      <c r="R456" s="82">
        <f t="shared" si="318"/>
        <v>0</v>
      </c>
    </row>
    <row r="457" spans="1:18" x14ac:dyDescent="0.2">
      <c r="A457" s="181" t="s">
        <v>112</v>
      </c>
      <c r="B457" s="178"/>
      <c r="C457" s="178"/>
      <c r="D457" s="178"/>
      <c r="E457" s="178"/>
      <c r="F457" s="178"/>
      <c r="G457" s="178"/>
      <c r="H457" s="176">
        <f t="shared" si="317"/>
        <v>0</v>
      </c>
      <c r="I457" s="179"/>
      <c r="J457" s="179"/>
      <c r="K457" s="179"/>
      <c r="L457" s="179"/>
      <c r="M457" s="179"/>
      <c r="N457" s="180"/>
      <c r="O457" s="180"/>
      <c r="P457" s="178"/>
      <c r="Q457" s="178"/>
      <c r="R457" s="82">
        <f t="shared" si="318"/>
        <v>0</v>
      </c>
    </row>
    <row r="458" spans="1:18" ht="22.5" x14ac:dyDescent="0.2">
      <c r="A458" s="182" t="s">
        <v>111</v>
      </c>
      <c r="B458" s="50"/>
      <c r="C458" s="50"/>
      <c r="D458" s="50"/>
      <c r="E458" s="50"/>
      <c r="F458" s="50"/>
      <c r="G458" s="50"/>
      <c r="H458" s="77">
        <f t="shared" si="317"/>
        <v>0</v>
      </c>
      <c r="I458" s="87"/>
      <c r="J458" s="87"/>
      <c r="K458" s="87"/>
      <c r="L458" s="87"/>
      <c r="M458" s="87"/>
      <c r="N458" s="88"/>
      <c r="O458" s="88"/>
      <c r="P458" s="50"/>
      <c r="Q458" s="50"/>
      <c r="R458" s="85">
        <f t="shared" si="318"/>
        <v>0</v>
      </c>
    </row>
    <row r="459" spans="1:18" x14ac:dyDescent="0.2">
      <c r="A459" s="73" t="s">
        <v>9</v>
      </c>
      <c r="B459" s="6">
        <f>SUM(B452:B458)</f>
        <v>0</v>
      </c>
      <c r="C459" s="6">
        <f t="shared" ref="C459:G459" si="319">SUM(C452:C458)</f>
        <v>0</v>
      </c>
      <c r="D459" s="6">
        <f t="shared" si="319"/>
        <v>0</v>
      </c>
      <c r="E459" s="6">
        <f t="shared" si="319"/>
        <v>0</v>
      </c>
      <c r="F459" s="6">
        <f t="shared" si="319"/>
        <v>0</v>
      </c>
      <c r="G459" s="6">
        <f t="shared" si="319"/>
        <v>0</v>
      </c>
      <c r="H459" s="75">
        <f>SUM(H452:H458)</f>
        <v>0</v>
      </c>
      <c r="I459" s="6"/>
      <c r="J459" s="6">
        <f>SUM(J452:J458)</f>
        <v>0</v>
      </c>
      <c r="K459" s="6">
        <f t="shared" ref="K459:Q459" si="320">SUM(K452:K458)</f>
        <v>0</v>
      </c>
      <c r="L459" s="6">
        <f t="shared" si="320"/>
        <v>0</v>
      </c>
      <c r="M459" s="6">
        <f t="shared" si="320"/>
        <v>0</v>
      </c>
      <c r="N459" s="6">
        <f t="shared" si="320"/>
        <v>0</v>
      </c>
      <c r="O459" s="6">
        <f t="shared" si="320"/>
        <v>0</v>
      </c>
      <c r="P459" s="6">
        <f t="shared" si="320"/>
        <v>0</v>
      </c>
      <c r="Q459" s="6">
        <f t="shared" si="320"/>
        <v>0</v>
      </c>
      <c r="R459" s="79">
        <f>SUM(R452:R458)</f>
        <v>0</v>
      </c>
    </row>
    <row r="460" spans="1:18" x14ac:dyDescent="0.2">
      <c r="A460" s="54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1"/>
      <c r="O460" s="41"/>
      <c r="P460" s="40"/>
      <c r="Q460" s="40"/>
      <c r="R460" s="80"/>
    </row>
    <row r="461" spans="1:18" ht="39" thickBot="1" x14ac:dyDescent="0.25">
      <c r="A461" s="54"/>
      <c r="B461" s="66" t="s">
        <v>1</v>
      </c>
      <c r="C461" s="66" t="s">
        <v>2</v>
      </c>
      <c r="D461" s="66" t="s">
        <v>3</v>
      </c>
      <c r="E461" s="66" t="s">
        <v>13</v>
      </c>
      <c r="F461" s="66" t="s">
        <v>15</v>
      </c>
      <c r="G461" s="67" t="s">
        <v>11</v>
      </c>
      <c r="H461" s="184" t="s">
        <v>111</v>
      </c>
      <c r="I461" s="40"/>
      <c r="J461" s="67"/>
      <c r="K461" s="67"/>
      <c r="L461" s="67"/>
      <c r="M461" s="67"/>
      <c r="N461" s="91" t="s">
        <v>20</v>
      </c>
      <c r="O461" s="91"/>
      <c r="P461" s="40"/>
      <c r="Q461" s="40"/>
      <c r="R461" s="80"/>
    </row>
    <row r="462" spans="1:18" ht="13.5" thickBot="1" x14ac:dyDescent="0.25">
      <c r="A462" s="89" t="s">
        <v>40</v>
      </c>
      <c r="B462" s="185">
        <f>H412+H422+H432+H442+H452</f>
        <v>0</v>
      </c>
      <c r="C462" s="185">
        <f>H413+H423+H433+H443+H453</f>
        <v>0</v>
      </c>
      <c r="D462" s="185">
        <f>H414+H424+H434+H444+H454</f>
        <v>0</v>
      </c>
      <c r="E462" s="185">
        <f>H415+H425+H435+H445+H455</f>
        <v>0</v>
      </c>
      <c r="F462" s="185">
        <f>H416+H426+H436+H446+H456</f>
        <v>0</v>
      </c>
      <c r="G462" s="185">
        <f>H417+H427+H447+H457</f>
        <v>0</v>
      </c>
      <c r="H462" s="185">
        <f>H418+H428+H438+H448+H458</f>
        <v>0</v>
      </c>
      <c r="I462" s="185">
        <f>H419+H429+H439+H449+H459</f>
        <v>0</v>
      </c>
      <c r="J462" s="55"/>
      <c r="K462" s="55"/>
      <c r="L462" s="55"/>
      <c r="M462" s="55"/>
      <c r="N462" s="90">
        <f>R419+R429+R439+R449+R459</f>
        <v>0</v>
      </c>
      <c r="O462" s="199">
        <f>I462+N462</f>
        <v>0</v>
      </c>
      <c r="P462" s="40"/>
      <c r="Q462" s="40"/>
      <c r="R462" s="80"/>
    </row>
    <row r="463" spans="1:18" ht="13.5" thickTop="1" x14ac:dyDescent="0.2">
      <c r="A463" s="54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1"/>
      <c r="O463" s="41"/>
      <c r="P463" s="40"/>
      <c r="Q463" s="40"/>
      <c r="R463" s="80"/>
    </row>
    <row r="464" spans="1:18" x14ac:dyDescent="0.2">
      <c r="A464" s="40"/>
      <c r="B464" s="51" t="s">
        <v>21</v>
      </c>
      <c r="C464" s="51"/>
      <c r="D464" s="51" t="s">
        <v>22</v>
      </c>
      <c r="E464" s="196">
        <f>O462</f>
        <v>0</v>
      </c>
      <c r="F464" s="51"/>
      <c r="G464" s="51">
        <f>SUM(C464-E464)</f>
        <v>0</v>
      </c>
      <c r="H464" s="40"/>
      <c r="I464" s="40"/>
      <c r="J464" s="40"/>
      <c r="K464" s="40"/>
      <c r="L464" s="40"/>
      <c r="M464" s="40"/>
      <c r="N464" s="41"/>
      <c r="O464" s="41"/>
      <c r="P464" s="40"/>
      <c r="Q464" s="40"/>
      <c r="R464" s="80"/>
    </row>
    <row r="465" spans="1:18" x14ac:dyDescent="0.2">
      <c r="A465" s="54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1"/>
      <c r="O465" s="41"/>
      <c r="P465" s="40"/>
      <c r="Q465" s="40"/>
      <c r="R465" s="80"/>
    </row>
    <row r="466" spans="1:18" x14ac:dyDescent="0.2">
      <c r="A466" s="54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1"/>
      <c r="O466" s="41"/>
      <c r="P466" s="40"/>
      <c r="Q466" s="40"/>
      <c r="R466" s="80"/>
    </row>
    <row r="467" spans="1:18" ht="45" x14ac:dyDescent="0.2">
      <c r="A467" s="56"/>
      <c r="B467" s="57"/>
      <c r="C467" s="288"/>
      <c r="D467" s="288"/>
      <c r="E467" s="288"/>
      <c r="F467" s="289"/>
      <c r="G467" s="288"/>
      <c r="H467" s="288"/>
      <c r="I467" s="288"/>
      <c r="J467" s="57"/>
      <c r="K467" s="57"/>
      <c r="L467" s="57"/>
      <c r="M467" s="57"/>
      <c r="N467" s="68"/>
      <c r="O467" s="68"/>
      <c r="P467" s="57"/>
      <c r="Q467" s="57"/>
      <c r="R467" s="69"/>
    </row>
    <row r="468" spans="1:18" x14ac:dyDescent="0.2">
      <c r="A468" s="314"/>
      <c r="B468" s="173"/>
      <c r="C468" s="173"/>
      <c r="D468" s="173"/>
      <c r="E468" s="214"/>
      <c r="F468" s="476"/>
      <c r="G468" s="476"/>
      <c r="H468" s="183" t="s">
        <v>110</v>
      </c>
      <c r="I468" s="173" t="s">
        <v>108</v>
      </c>
      <c r="J468" s="173"/>
      <c r="K468" s="173"/>
      <c r="L468" s="173"/>
      <c r="M468" s="214"/>
      <c r="N468" s="476"/>
      <c r="O468" s="476"/>
      <c r="P468" s="35"/>
      <c r="Q468" s="35"/>
      <c r="R468" s="183" t="s">
        <v>110</v>
      </c>
    </row>
    <row r="469" spans="1:18" x14ac:dyDescent="0.2">
      <c r="A469" s="34" t="s">
        <v>1</v>
      </c>
      <c r="B469" s="59"/>
      <c r="C469" s="59"/>
      <c r="D469" s="59"/>
      <c r="E469" s="59"/>
      <c r="F469" s="59"/>
      <c r="G469" s="59"/>
      <c r="H469" s="75">
        <f>SUM(B469:G469)</f>
        <v>0</v>
      </c>
      <c r="I469" s="40"/>
      <c r="J469" s="58"/>
      <c r="K469" s="58"/>
      <c r="L469" s="58"/>
      <c r="M469" s="58"/>
      <c r="N469" s="74"/>
      <c r="O469" s="74"/>
      <c r="P469" s="58"/>
      <c r="Q469" s="58"/>
      <c r="R469" s="75">
        <f>SUM(J469:Q469)</f>
        <v>0</v>
      </c>
    </row>
    <row r="470" spans="1:18" x14ac:dyDescent="0.2">
      <c r="A470" s="34" t="s">
        <v>2</v>
      </c>
      <c r="B470" s="59"/>
      <c r="C470" s="59"/>
      <c r="D470" s="60"/>
      <c r="E470" s="60"/>
      <c r="F470" s="60"/>
      <c r="G470" s="60"/>
      <c r="H470" s="75">
        <f t="shared" ref="H470:H475" si="321">SUM(B470:G470)</f>
        <v>0</v>
      </c>
      <c r="I470" s="40"/>
      <c r="J470" s="61"/>
      <c r="K470" s="61"/>
      <c r="L470" s="61"/>
      <c r="M470" s="61"/>
      <c r="N470" s="29"/>
      <c r="O470" s="29"/>
      <c r="P470" s="61"/>
      <c r="Q470" s="61"/>
      <c r="R470" s="75">
        <f>SUM(J470:Q470)</f>
        <v>0</v>
      </c>
    </row>
    <row r="471" spans="1:18" x14ac:dyDescent="0.2">
      <c r="A471" s="34" t="s">
        <v>3</v>
      </c>
      <c r="B471" s="59"/>
      <c r="C471" s="59"/>
      <c r="D471" s="60"/>
      <c r="E471" s="60"/>
      <c r="F471" s="60"/>
      <c r="G471" s="60"/>
      <c r="H471" s="75">
        <f t="shared" si="321"/>
        <v>0</v>
      </c>
      <c r="I471" s="40"/>
      <c r="J471" s="61"/>
      <c r="K471" s="61"/>
      <c r="L471" s="61"/>
      <c r="M471" s="61"/>
      <c r="N471" s="29"/>
      <c r="O471" s="29"/>
      <c r="P471" s="61"/>
      <c r="Q471" s="61"/>
      <c r="R471" s="75">
        <f>SUM(J471:Q471)</f>
        <v>0</v>
      </c>
    </row>
    <row r="472" spans="1:18" x14ac:dyDescent="0.2">
      <c r="A472" s="34" t="s">
        <v>13</v>
      </c>
      <c r="B472" s="59"/>
      <c r="C472" s="59"/>
      <c r="D472" s="60"/>
      <c r="E472" s="60"/>
      <c r="F472" s="60"/>
      <c r="G472" s="60"/>
      <c r="H472" s="75">
        <f t="shared" si="321"/>
        <v>0</v>
      </c>
      <c r="I472" s="40"/>
      <c r="J472" s="61"/>
      <c r="K472" s="61"/>
      <c r="L472" s="61"/>
      <c r="M472" s="61"/>
      <c r="N472" s="29"/>
      <c r="O472" s="29"/>
      <c r="P472" s="61"/>
      <c r="Q472" s="61"/>
      <c r="R472" s="75">
        <f t="shared" ref="R472:R475" si="322">SUM(J472:Q472)</f>
        <v>0</v>
      </c>
    </row>
    <row r="473" spans="1:18" x14ac:dyDescent="0.2">
      <c r="A473" s="34" t="s">
        <v>15</v>
      </c>
      <c r="B473" s="59"/>
      <c r="C473" s="59"/>
      <c r="D473" s="60"/>
      <c r="E473" s="60"/>
      <c r="F473" s="60"/>
      <c r="G473" s="60"/>
      <c r="H473" s="75">
        <f t="shared" si="321"/>
        <v>0</v>
      </c>
      <c r="I473" s="40"/>
      <c r="J473" s="61"/>
      <c r="K473" s="61"/>
      <c r="L473" s="61"/>
      <c r="M473" s="61"/>
      <c r="N473" s="29"/>
      <c r="O473" s="29"/>
      <c r="P473" s="61"/>
      <c r="Q473" s="61"/>
      <c r="R473" s="75">
        <f t="shared" si="322"/>
        <v>0</v>
      </c>
    </row>
    <row r="474" spans="1:18" x14ac:dyDescent="0.2">
      <c r="A474" s="181" t="s">
        <v>112</v>
      </c>
      <c r="B474" s="175"/>
      <c r="C474" s="175"/>
      <c r="D474" s="60"/>
      <c r="E474" s="60"/>
      <c r="F474" s="60"/>
      <c r="G474" s="60"/>
      <c r="H474" s="176">
        <f t="shared" si="321"/>
        <v>0</v>
      </c>
      <c r="I474" s="53"/>
      <c r="J474" s="61"/>
      <c r="K474" s="61"/>
      <c r="L474" s="61"/>
      <c r="M474" s="61"/>
      <c r="N474" s="29"/>
      <c r="O474" s="29"/>
      <c r="P474" s="61"/>
      <c r="Q474" s="61"/>
      <c r="R474" s="75">
        <f t="shared" si="322"/>
        <v>0</v>
      </c>
    </row>
    <row r="475" spans="1:18" ht="22.5" x14ac:dyDescent="0.2">
      <c r="A475" s="182" t="s">
        <v>111</v>
      </c>
      <c r="B475" s="62"/>
      <c r="C475" s="62"/>
      <c r="D475" s="47"/>
      <c r="E475" s="47"/>
      <c r="F475" s="47"/>
      <c r="G475" s="47"/>
      <c r="H475" s="77">
        <f t="shared" si="321"/>
        <v>0</v>
      </c>
      <c r="I475" s="174"/>
      <c r="J475" s="63"/>
      <c r="K475" s="63"/>
      <c r="L475" s="63"/>
      <c r="M475" s="63"/>
      <c r="N475" s="76"/>
      <c r="O475" s="76"/>
      <c r="P475" s="63"/>
      <c r="Q475" s="63"/>
      <c r="R475" s="77">
        <f t="shared" si="322"/>
        <v>0</v>
      </c>
    </row>
    <row r="476" spans="1:18" x14ac:dyDescent="0.2">
      <c r="A476" s="73" t="s">
        <v>9</v>
      </c>
      <c r="B476" s="164">
        <f>SUM(B469:B475)</f>
        <v>0</v>
      </c>
      <c r="C476" s="164">
        <f t="shared" ref="C476:G476" si="323">SUM(C469:C475)</f>
        <v>0</v>
      </c>
      <c r="D476" s="164">
        <f t="shared" si="323"/>
        <v>0</v>
      </c>
      <c r="E476" s="164">
        <f t="shared" si="323"/>
        <v>0</v>
      </c>
      <c r="F476" s="164">
        <f t="shared" si="323"/>
        <v>0</v>
      </c>
      <c r="G476" s="164">
        <f t="shared" si="323"/>
        <v>0</v>
      </c>
      <c r="H476" s="75">
        <f>SUM(H469:H475)</f>
        <v>0</v>
      </c>
      <c r="I476" s="6"/>
      <c r="J476" s="6">
        <f>SUM(J469:J475)</f>
        <v>0</v>
      </c>
      <c r="K476" s="6">
        <f t="shared" ref="K476:O476" si="324">SUM(K469:K475)</f>
        <v>0</v>
      </c>
      <c r="L476" s="6">
        <f t="shared" si="324"/>
        <v>0</v>
      </c>
      <c r="M476" s="6">
        <f t="shared" si="324"/>
        <v>0</v>
      </c>
      <c r="N476" s="6">
        <f t="shared" si="324"/>
        <v>0</v>
      </c>
      <c r="O476" s="6">
        <f t="shared" si="324"/>
        <v>0</v>
      </c>
      <c r="P476" s="6"/>
      <c r="Q476" s="6"/>
      <c r="R476" s="79">
        <f>SUM(R469:R474)</f>
        <v>0</v>
      </c>
    </row>
    <row r="477" spans="1:18" x14ac:dyDescent="0.2">
      <c r="A477" s="54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1"/>
      <c r="O477" s="41"/>
      <c r="P477" s="40"/>
      <c r="Q477" s="40"/>
      <c r="R477" s="80"/>
    </row>
    <row r="478" spans="1:18" x14ac:dyDescent="0.2">
      <c r="A478" s="314"/>
      <c r="B478" s="173"/>
      <c r="C478" s="173"/>
      <c r="D478" s="173"/>
      <c r="E478" s="173"/>
      <c r="F478" s="173"/>
      <c r="G478" s="173"/>
      <c r="H478" s="183" t="s">
        <v>110</v>
      </c>
      <c r="I478" s="173" t="s">
        <v>108</v>
      </c>
      <c r="J478" s="173"/>
      <c r="K478" s="173"/>
      <c r="L478" s="173"/>
      <c r="M478" s="173"/>
      <c r="N478" s="173"/>
      <c r="O478" s="173"/>
      <c r="P478" s="35"/>
      <c r="Q478" s="35"/>
      <c r="R478" s="183" t="s">
        <v>110</v>
      </c>
    </row>
    <row r="479" spans="1:18" x14ac:dyDescent="0.2">
      <c r="A479" s="34" t="s">
        <v>1</v>
      </c>
      <c r="B479" s="45"/>
      <c r="C479" s="45"/>
      <c r="D479" s="45"/>
      <c r="E479" s="45"/>
      <c r="F479" s="45"/>
      <c r="G479" s="45"/>
      <c r="H479" s="75">
        <f t="shared" ref="H479:H485" si="325">SUM(B479:G479)</f>
        <v>0</v>
      </c>
      <c r="I479" s="45"/>
      <c r="J479" s="45"/>
      <c r="K479" s="45"/>
      <c r="L479" s="45"/>
      <c r="M479" s="45"/>
      <c r="N479" s="81"/>
      <c r="O479" s="81"/>
      <c r="P479" s="45"/>
      <c r="Q479" s="45"/>
      <c r="R479" s="82">
        <f>SUM(J479:Q479)</f>
        <v>0</v>
      </c>
    </row>
    <row r="480" spans="1:18" x14ac:dyDescent="0.2">
      <c r="A480" s="34" t="s">
        <v>2</v>
      </c>
      <c r="B480" s="45"/>
      <c r="C480" s="45"/>
      <c r="D480" s="45"/>
      <c r="E480" s="45"/>
      <c r="F480" s="45"/>
      <c r="G480" s="45"/>
      <c r="H480" s="75">
        <f t="shared" si="325"/>
        <v>0</v>
      </c>
      <c r="I480" s="45"/>
      <c r="J480" s="45"/>
      <c r="K480" s="45"/>
      <c r="L480" s="45"/>
      <c r="M480" s="45"/>
      <c r="N480" s="81"/>
      <c r="O480" s="81"/>
      <c r="P480" s="46"/>
      <c r="Q480" s="46"/>
      <c r="R480" s="82">
        <f t="shared" ref="R480:R482" si="326">SUM(B480:Q480)</f>
        <v>0</v>
      </c>
    </row>
    <row r="481" spans="1:18" x14ac:dyDescent="0.2">
      <c r="A481" s="34" t="s">
        <v>3</v>
      </c>
      <c r="B481" s="45"/>
      <c r="C481" s="45"/>
      <c r="D481" s="45"/>
      <c r="E481" s="45"/>
      <c r="F481" s="45"/>
      <c r="G481" s="45"/>
      <c r="H481" s="75">
        <f t="shared" si="325"/>
        <v>0</v>
      </c>
      <c r="I481" s="45"/>
      <c r="J481" s="45"/>
      <c r="K481" s="45"/>
      <c r="L481" s="45"/>
      <c r="M481" s="45"/>
      <c r="N481" s="83"/>
      <c r="O481" s="83"/>
      <c r="P481" s="46"/>
      <c r="Q481" s="46"/>
      <c r="R481" s="82">
        <f t="shared" si="326"/>
        <v>0</v>
      </c>
    </row>
    <row r="482" spans="1:18" x14ac:dyDescent="0.2">
      <c r="A482" s="34" t="s">
        <v>13</v>
      </c>
      <c r="B482" s="45"/>
      <c r="C482" s="45"/>
      <c r="D482" s="45"/>
      <c r="E482" s="45"/>
      <c r="F482" s="45"/>
      <c r="G482" s="45"/>
      <c r="H482" s="75">
        <f t="shared" si="325"/>
        <v>0</v>
      </c>
      <c r="I482" s="45"/>
      <c r="J482" s="45"/>
      <c r="K482" s="45"/>
      <c r="L482" s="45"/>
      <c r="M482" s="45"/>
      <c r="N482" s="81"/>
      <c r="O482" s="81"/>
      <c r="P482" s="45"/>
      <c r="Q482" s="45"/>
      <c r="R482" s="82">
        <f t="shared" si="326"/>
        <v>0</v>
      </c>
    </row>
    <row r="483" spans="1:18" x14ac:dyDescent="0.2">
      <c r="A483" s="34" t="s">
        <v>15</v>
      </c>
      <c r="B483" s="45"/>
      <c r="C483" s="45"/>
      <c r="D483" s="45"/>
      <c r="E483" s="45"/>
      <c r="F483" s="45"/>
      <c r="G483" s="45"/>
      <c r="H483" s="75">
        <f t="shared" si="325"/>
        <v>0</v>
      </c>
      <c r="I483" s="45"/>
      <c r="J483" s="45"/>
      <c r="K483" s="45"/>
      <c r="L483" s="45"/>
      <c r="M483" s="45"/>
      <c r="N483" s="81"/>
      <c r="O483" s="81"/>
      <c r="P483" s="45"/>
      <c r="Q483" s="45"/>
      <c r="R483" s="82">
        <f>SUM(B483:Q483)</f>
        <v>0</v>
      </c>
    </row>
    <row r="484" spans="1:18" x14ac:dyDescent="0.2">
      <c r="A484" s="181" t="s">
        <v>112</v>
      </c>
      <c r="B484" s="60"/>
      <c r="C484" s="60"/>
      <c r="D484" s="60"/>
      <c r="E484" s="60"/>
      <c r="F484" s="60"/>
      <c r="G484" s="60"/>
      <c r="H484" s="75">
        <f t="shared" si="325"/>
        <v>0</v>
      </c>
      <c r="I484" s="60"/>
      <c r="J484" s="60"/>
      <c r="K484" s="60"/>
      <c r="L484" s="60"/>
      <c r="M484" s="60"/>
      <c r="N484" s="177"/>
      <c r="O484" s="177"/>
      <c r="P484" s="60"/>
      <c r="Q484" s="60"/>
      <c r="R484" s="82">
        <f t="shared" ref="R484" si="327">SUM(B484:Q484)</f>
        <v>0</v>
      </c>
    </row>
    <row r="485" spans="1:18" ht="22.5" x14ac:dyDescent="0.2">
      <c r="A485" s="182" t="s">
        <v>111</v>
      </c>
      <c r="B485" s="47"/>
      <c r="C485" s="47"/>
      <c r="D485" s="47"/>
      <c r="E485" s="47"/>
      <c r="F485" s="47"/>
      <c r="G485" s="47"/>
      <c r="H485" s="77">
        <f t="shared" si="325"/>
        <v>0</v>
      </c>
      <c r="I485" s="47"/>
      <c r="J485" s="47"/>
      <c r="K485" s="47"/>
      <c r="L485" s="47"/>
      <c r="M485" s="47"/>
      <c r="N485" s="84"/>
      <c r="O485" s="84"/>
      <c r="P485" s="47"/>
      <c r="Q485" s="47"/>
      <c r="R485" s="85"/>
    </row>
    <row r="486" spans="1:18" x14ac:dyDescent="0.2">
      <c r="A486" s="73" t="s">
        <v>9</v>
      </c>
      <c r="B486" s="6">
        <f>SUM(B479:B485)</f>
        <v>0</v>
      </c>
      <c r="C486" s="6">
        <f t="shared" ref="C486:G486" si="328">SUM(C479:C485)</f>
        <v>0</v>
      </c>
      <c r="D486" s="6">
        <f t="shared" si="328"/>
        <v>0</v>
      </c>
      <c r="E486" s="6">
        <f t="shared" si="328"/>
        <v>0</v>
      </c>
      <c r="F486" s="6">
        <f t="shared" si="328"/>
        <v>0</v>
      </c>
      <c r="G486" s="6">
        <f t="shared" si="328"/>
        <v>0</v>
      </c>
      <c r="H486" s="75">
        <f>SUM(H479:H485)</f>
        <v>0</v>
      </c>
      <c r="I486" s="6"/>
      <c r="J486" s="6">
        <f>SUM(J479:J485)</f>
        <v>0</v>
      </c>
      <c r="K486" s="6">
        <f t="shared" ref="K486:O486" si="329">SUM(K479:K485)</f>
        <v>0</v>
      </c>
      <c r="L486" s="6">
        <f t="shared" si="329"/>
        <v>0</v>
      </c>
      <c r="M486" s="6">
        <f t="shared" si="329"/>
        <v>0</v>
      </c>
      <c r="N486" s="6">
        <f t="shared" si="329"/>
        <v>0</v>
      </c>
      <c r="O486" s="6">
        <f t="shared" si="329"/>
        <v>0</v>
      </c>
      <c r="P486" s="6">
        <f t="shared" ref="P486:Q486" si="330">SUM(P479:P484)</f>
        <v>0</v>
      </c>
      <c r="Q486" s="6">
        <f t="shared" si="330"/>
        <v>0</v>
      </c>
      <c r="R486" s="73">
        <f>SUM(R479:R484)</f>
        <v>0</v>
      </c>
    </row>
    <row r="487" spans="1:18" x14ac:dyDescent="0.2">
      <c r="A487" s="54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1"/>
      <c r="O487" s="41"/>
      <c r="P487" s="40"/>
      <c r="Q487" s="40"/>
      <c r="R487" s="80"/>
    </row>
    <row r="488" spans="1:18" x14ac:dyDescent="0.2">
      <c r="A488" s="314"/>
      <c r="B488" s="173"/>
      <c r="C488" s="173"/>
      <c r="D488" s="173"/>
      <c r="E488" s="173"/>
      <c r="F488" s="173"/>
      <c r="G488" s="173"/>
      <c r="H488" s="183" t="s">
        <v>110</v>
      </c>
      <c r="I488" s="173" t="s">
        <v>108</v>
      </c>
      <c r="J488" s="173"/>
      <c r="K488" s="173"/>
      <c r="L488" s="173"/>
      <c r="M488" s="173"/>
      <c r="N488" s="173"/>
      <c r="O488" s="173"/>
      <c r="P488" s="35"/>
      <c r="Q488" s="35"/>
      <c r="R488" s="183" t="s">
        <v>110</v>
      </c>
    </row>
    <row r="489" spans="1:18" x14ac:dyDescent="0.2">
      <c r="A489" s="34" t="s">
        <v>1</v>
      </c>
      <c r="B489" s="45"/>
      <c r="C489" s="188"/>
      <c r="D489" s="188"/>
      <c r="E489" s="188"/>
      <c r="F489" s="188"/>
      <c r="G489" s="188"/>
      <c r="H489" s="75">
        <f t="shared" ref="H489:H495" si="331">SUM(B489:G489)</f>
        <v>0</v>
      </c>
      <c r="I489" s="58"/>
      <c r="J489" s="188"/>
      <c r="K489" s="188"/>
      <c r="L489" s="188"/>
      <c r="M489" s="188"/>
      <c r="N489" s="188"/>
      <c r="O489" s="188"/>
      <c r="P489" s="188"/>
      <c r="Q489" s="191"/>
      <c r="R489" s="82">
        <f t="shared" ref="R489:R495" si="332">SUM(J489:Q489)</f>
        <v>0</v>
      </c>
    </row>
    <row r="490" spans="1:18" x14ac:dyDescent="0.2">
      <c r="A490" s="34" t="s">
        <v>2</v>
      </c>
      <c r="B490" s="45"/>
      <c r="C490" s="188"/>
      <c r="D490" s="188"/>
      <c r="E490" s="188"/>
      <c r="F490" s="188"/>
      <c r="G490" s="188"/>
      <c r="H490" s="75">
        <f t="shared" si="331"/>
        <v>0</v>
      </c>
      <c r="I490" s="58"/>
      <c r="J490" s="188"/>
      <c r="K490" s="188"/>
      <c r="L490" s="188"/>
      <c r="M490" s="188"/>
      <c r="N490" s="188"/>
      <c r="O490" s="188"/>
      <c r="P490" s="192"/>
      <c r="Q490" s="191"/>
      <c r="R490" s="82">
        <f t="shared" si="332"/>
        <v>0</v>
      </c>
    </row>
    <row r="491" spans="1:18" x14ac:dyDescent="0.2">
      <c r="A491" s="34" t="s">
        <v>3</v>
      </c>
      <c r="B491" s="45"/>
      <c r="C491" s="188"/>
      <c r="D491" s="188"/>
      <c r="E491" s="188"/>
      <c r="F491" s="188"/>
      <c r="G491" s="188"/>
      <c r="H491" s="75">
        <f t="shared" si="331"/>
        <v>0</v>
      </c>
      <c r="I491" s="58"/>
      <c r="J491" s="188"/>
      <c r="K491" s="188"/>
      <c r="L491" s="188"/>
      <c r="M491" s="188"/>
      <c r="N491" s="192"/>
      <c r="O491" s="192"/>
      <c r="P491" s="192"/>
      <c r="Q491" s="191"/>
      <c r="R491" s="82">
        <f t="shared" si="332"/>
        <v>0</v>
      </c>
    </row>
    <row r="492" spans="1:18" x14ac:dyDescent="0.2">
      <c r="A492" s="34" t="s">
        <v>13</v>
      </c>
      <c r="B492" s="45"/>
      <c r="C492" s="188"/>
      <c r="D492" s="188"/>
      <c r="E492" s="188"/>
      <c r="F492" s="188"/>
      <c r="G492" s="188"/>
      <c r="H492" s="75">
        <f t="shared" si="331"/>
        <v>0</v>
      </c>
      <c r="I492" s="58"/>
      <c r="J492" s="188"/>
      <c r="K492" s="188"/>
      <c r="L492" s="188"/>
      <c r="M492" s="188"/>
      <c r="N492" s="188"/>
      <c r="O492" s="188"/>
      <c r="P492" s="188"/>
      <c r="Q492" s="71"/>
      <c r="R492" s="82">
        <f t="shared" si="332"/>
        <v>0</v>
      </c>
    </row>
    <row r="493" spans="1:18" x14ac:dyDescent="0.2">
      <c r="A493" s="34" t="s">
        <v>15</v>
      </c>
      <c r="B493" s="45"/>
      <c r="C493" s="188"/>
      <c r="D493" s="188"/>
      <c r="E493" s="188"/>
      <c r="F493" s="188"/>
      <c r="G493" s="188"/>
      <c r="H493" s="75">
        <f t="shared" si="331"/>
        <v>0</v>
      </c>
      <c r="I493" s="58"/>
      <c r="J493" s="188"/>
      <c r="K493" s="188"/>
      <c r="L493" s="188"/>
      <c r="M493" s="188"/>
      <c r="N493" s="188"/>
      <c r="O493" s="188"/>
      <c r="P493" s="188"/>
      <c r="Q493" s="71"/>
      <c r="R493" s="82">
        <f t="shared" si="332"/>
        <v>0</v>
      </c>
    </row>
    <row r="494" spans="1:18" x14ac:dyDescent="0.2">
      <c r="A494" s="181" t="s">
        <v>112</v>
      </c>
      <c r="B494" s="60"/>
      <c r="C494" s="189"/>
      <c r="D494" s="189"/>
      <c r="E494" s="189"/>
      <c r="F494" s="189"/>
      <c r="G494" s="189"/>
      <c r="H494" s="176">
        <f t="shared" si="331"/>
        <v>0</v>
      </c>
      <c r="I494" s="61"/>
      <c r="J494" s="189"/>
      <c r="K494" s="189"/>
      <c r="L494" s="189"/>
      <c r="M494" s="189"/>
      <c r="N494" s="189"/>
      <c r="O494" s="189"/>
      <c r="P494" s="189"/>
      <c r="Q494" s="193"/>
      <c r="R494" s="82">
        <f t="shared" si="332"/>
        <v>0</v>
      </c>
    </row>
    <row r="495" spans="1:18" ht="22.5" x14ac:dyDescent="0.2">
      <c r="A495" s="182" t="s">
        <v>111</v>
      </c>
      <c r="B495" s="47"/>
      <c r="C495" s="190"/>
      <c r="D495" s="190"/>
      <c r="E495" s="190"/>
      <c r="F495" s="190"/>
      <c r="G495" s="190"/>
      <c r="H495" s="77">
        <f t="shared" si="331"/>
        <v>0</v>
      </c>
      <c r="I495" s="63"/>
      <c r="J495" s="190"/>
      <c r="K495" s="190"/>
      <c r="L495" s="190"/>
      <c r="M495" s="190"/>
      <c r="N495" s="190"/>
      <c r="O495" s="190"/>
      <c r="P495" s="190"/>
      <c r="Q495" s="194"/>
      <c r="R495" s="85">
        <f t="shared" si="332"/>
        <v>0</v>
      </c>
    </row>
    <row r="496" spans="1:18" x14ac:dyDescent="0.2">
      <c r="A496" s="73" t="s">
        <v>9</v>
      </c>
      <c r="B496" s="78">
        <f t="shared" ref="B496:H496" si="333">SUM(B489:B495)</f>
        <v>0</v>
      </c>
      <c r="C496" s="78">
        <f t="shared" si="333"/>
        <v>0</v>
      </c>
      <c r="D496" s="78">
        <f t="shared" si="333"/>
        <v>0</v>
      </c>
      <c r="E496" s="78">
        <f t="shared" si="333"/>
        <v>0</v>
      </c>
      <c r="F496" s="78">
        <f t="shared" si="333"/>
        <v>0</v>
      </c>
      <c r="G496" s="78">
        <f t="shared" si="333"/>
        <v>0</v>
      </c>
      <c r="H496" s="75">
        <f t="shared" si="333"/>
        <v>0</v>
      </c>
      <c r="I496" s="6"/>
      <c r="J496" s="78">
        <f>SUM(J489:J495)</f>
        <v>0</v>
      </c>
      <c r="K496" s="78">
        <f>SUM(K489:K495)</f>
        <v>0</v>
      </c>
      <c r="L496" s="78">
        <f t="shared" ref="L496:O496" si="334">SUM(L489:L495)</f>
        <v>0</v>
      </c>
      <c r="M496" s="78">
        <f t="shared" si="334"/>
        <v>0</v>
      </c>
      <c r="N496" s="78">
        <f t="shared" si="334"/>
        <v>0</v>
      </c>
      <c r="O496" s="78">
        <f t="shared" si="334"/>
        <v>0</v>
      </c>
      <c r="P496" s="78">
        <f t="shared" ref="P496:R496" si="335">SUM(P489:P494)</f>
        <v>0</v>
      </c>
      <c r="Q496" s="78">
        <f t="shared" si="335"/>
        <v>0</v>
      </c>
      <c r="R496" s="79">
        <f t="shared" si="335"/>
        <v>0</v>
      </c>
    </row>
    <row r="497" spans="1:18" x14ac:dyDescent="0.2">
      <c r="A497" s="54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  <c r="O497" s="41"/>
      <c r="P497" s="40"/>
      <c r="Q497" s="40"/>
      <c r="R497" s="80"/>
    </row>
    <row r="498" spans="1:18" x14ac:dyDescent="0.2">
      <c r="A498" s="314"/>
      <c r="B498" s="173"/>
      <c r="C498" s="173"/>
      <c r="D498" s="173"/>
      <c r="E498" s="173"/>
      <c r="F498" s="173"/>
      <c r="G498" s="173"/>
      <c r="H498" s="183" t="s">
        <v>110</v>
      </c>
      <c r="I498" s="173" t="s">
        <v>108</v>
      </c>
      <c r="J498" s="173"/>
      <c r="K498" s="173"/>
      <c r="L498" s="173"/>
      <c r="M498" s="173"/>
      <c r="N498" s="173"/>
      <c r="O498" s="173"/>
      <c r="P498" s="35"/>
      <c r="Q498" s="35"/>
      <c r="R498" s="183" t="s">
        <v>110</v>
      </c>
    </row>
    <row r="499" spans="1:18" x14ac:dyDescent="0.2">
      <c r="A499" s="34" t="s">
        <v>1</v>
      </c>
      <c r="B499" s="45"/>
      <c r="C499" s="45"/>
      <c r="D499" s="45"/>
      <c r="E499" s="45"/>
      <c r="F499" s="45"/>
      <c r="G499" s="45"/>
      <c r="H499" s="75">
        <f t="shared" ref="H499:H505" si="336">SUM(B499:G499)</f>
        <v>0</v>
      </c>
      <c r="I499" s="58"/>
      <c r="J499" s="45"/>
      <c r="K499" s="45"/>
      <c r="L499" s="45"/>
      <c r="M499" s="45"/>
      <c r="N499" s="191"/>
      <c r="O499" s="86"/>
      <c r="P499" s="49"/>
      <c r="Q499" s="49"/>
      <c r="R499" s="82">
        <f>SUM(J499:Q499)</f>
        <v>0</v>
      </c>
    </row>
    <row r="500" spans="1:18" x14ac:dyDescent="0.2">
      <c r="A500" s="34" t="s">
        <v>2</v>
      </c>
      <c r="B500" s="45"/>
      <c r="C500" s="45"/>
      <c r="D500" s="45"/>
      <c r="E500" s="45"/>
      <c r="F500" s="45"/>
      <c r="G500" s="45"/>
      <c r="H500" s="75">
        <f t="shared" si="336"/>
        <v>0</v>
      </c>
      <c r="I500" s="58"/>
      <c r="J500" s="45"/>
      <c r="K500" s="45"/>
      <c r="L500" s="45"/>
      <c r="M500" s="45"/>
      <c r="N500" s="191"/>
      <c r="O500" s="86"/>
      <c r="P500" s="49"/>
      <c r="Q500" s="49"/>
      <c r="R500" s="82">
        <f t="shared" ref="R500:R505" si="337">SUM(J500:Q500)</f>
        <v>0</v>
      </c>
    </row>
    <row r="501" spans="1:18" x14ac:dyDescent="0.2">
      <c r="A501" s="34" t="s">
        <v>3</v>
      </c>
      <c r="B501" s="45"/>
      <c r="C501" s="45"/>
      <c r="D501" s="45"/>
      <c r="E501" s="45"/>
      <c r="F501" s="45"/>
      <c r="G501" s="45"/>
      <c r="H501" s="75">
        <f t="shared" si="336"/>
        <v>0</v>
      </c>
      <c r="I501" s="58"/>
      <c r="J501" s="45"/>
      <c r="K501" s="45"/>
      <c r="L501" s="45"/>
      <c r="M501" s="45"/>
      <c r="N501" s="191"/>
      <c r="O501" s="86"/>
      <c r="P501" s="49"/>
      <c r="Q501" s="49"/>
      <c r="R501" s="82">
        <f t="shared" si="337"/>
        <v>0</v>
      </c>
    </row>
    <row r="502" spans="1:18" x14ac:dyDescent="0.2">
      <c r="A502" s="34" t="s">
        <v>13</v>
      </c>
      <c r="B502" s="45"/>
      <c r="C502" s="45"/>
      <c r="D502" s="45"/>
      <c r="E502" s="45"/>
      <c r="F502" s="45"/>
      <c r="G502" s="45"/>
      <c r="H502" s="75">
        <f t="shared" si="336"/>
        <v>0</v>
      </c>
      <c r="I502" s="58"/>
      <c r="J502" s="45"/>
      <c r="K502" s="45"/>
      <c r="L502" s="45"/>
      <c r="M502" s="45"/>
      <c r="N502" s="71"/>
      <c r="O502" s="70"/>
      <c r="P502" s="48"/>
      <c r="Q502" s="48"/>
      <c r="R502" s="82">
        <f t="shared" si="337"/>
        <v>0</v>
      </c>
    </row>
    <row r="503" spans="1:18" x14ac:dyDescent="0.2">
      <c r="A503" s="34" t="s">
        <v>15</v>
      </c>
      <c r="B503" s="45"/>
      <c r="C503" s="45"/>
      <c r="D503" s="45"/>
      <c r="E503" s="45"/>
      <c r="F503" s="45"/>
      <c r="G503" s="45"/>
      <c r="H503" s="75">
        <f t="shared" si="336"/>
        <v>0</v>
      </c>
      <c r="I503" s="58"/>
      <c r="J503" s="45"/>
      <c r="K503" s="45"/>
      <c r="L503" s="45"/>
      <c r="M503" s="45"/>
      <c r="N503" s="71"/>
      <c r="O503" s="70"/>
      <c r="P503" s="48"/>
      <c r="Q503" s="48"/>
      <c r="R503" s="82">
        <f t="shared" si="337"/>
        <v>0</v>
      </c>
    </row>
    <row r="504" spans="1:18" x14ac:dyDescent="0.2">
      <c r="A504" s="181" t="s">
        <v>112</v>
      </c>
      <c r="B504" s="60"/>
      <c r="C504" s="60"/>
      <c r="D504" s="60"/>
      <c r="E504" s="60"/>
      <c r="F504" s="60"/>
      <c r="G504" s="60"/>
      <c r="H504" s="176">
        <f t="shared" si="336"/>
        <v>0</v>
      </c>
      <c r="I504" s="61"/>
      <c r="J504" s="60"/>
      <c r="K504" s="60"/>
      <c r="L504" s="60"/>
      <c r="M504" s="60"/>
      <c r="N504" s="189"/>
      <c r="O504" s="177"/>
      <c r="P504" s="178"/>
      <c r="Q504" s="178"/>
      <c r="R504" s="82">
        <f t="shared" si="337"/>
        <v>0</v>
      </c>
    </row>
    <row r="505" spans="1:18" ht="22.5" x14ac:dyDescent="0.2">
      <c r="A505" s="182" t="s">
        <v>111</v>
      </c>
      <c r="B505" s="47"/>
      <c r="C505" s="47"/>
      <c r="D505" s="47"/>
      <c r="E505" s="47"/>
      <c r="F505" s="47"/>
      <c r="G505" s="47"/>
      <c r="H505" s="77">
        <f t="shared" si="336"/>
        <v>0</v>
      </c>
      <c r="I505" s="63"/>
      <c r="J505" s="47"/>
      <c r="K505" s="47"/>
      <c r="L505" s="47"/>
      <c r="M505" s="47"/>
      <c r="N505" s="190"/>
      <c r="O505" s="84"/>
      <c r="P505" s="50"/>
      <c r="Q505" s="50"/>
      <c r="R505" s="85">
        <f t="shared" si="337"/>
        <v>0</v>
      </c>
    </row>
    <row r="506" spans="1:18" x14ac:dyDescent="0.2">
      <c r="A506" s="73" t="s">
        <v>9</v>
      </c>
      <c r="B506" s="6">
        <f>SUM(B499:B505)</f>
        <v>0</v>
      </c>
      <c r="C506" s="6">
        <f t="shared" ref="C506:G506" si="338">SUM(C499:C505)</f>
        <v>0</v>
      </c>
      <c r="D506" s="6">
        <f t="shared" si="338"/>
        <v>0</v>
      </c>
      <c r="E506" s="6">
        <f t="shared" si="338"/>
        <v>0</v>
      </c>
      <c r="F506" s="6">
        <f t="shared" si="338"/>
        <v>0</v>
      </c>
      <c r="G506" s="6">
        <f t="shared" si="338"/>
        <v>0</v>
      </c>
      <c r="H506" s="75">
        <f>SUM(H499:H505)</f>
        <v>0</v>
      </c>
      <c r="I506" s="6"/>
      <c r="J506" s="6">
        <f>SUM(J499:J505)</f>
        <v>0</v>
      </c>
      <c r="K506" s="6">
        <f t="shared" ref="K506:L506" si="339">SUM(K499:K505)</f>
        <v>0</v>
      </c>
      <c r="L506" s="6">
        <f t="shared" si="339"/>
        <v>0</v>
      </c>
      <c r="M506" s="6">
        <f>SUM(M499:M505)</f>
        <v>0</v>
      </c>
      <c r="N506" s="6">
        <f t="shared" ref="N506" si="340">SUM(N499:N505)</f>
        <v>0</v>
      </c>
      <c r="O506" s="78">
        <f>SUM(O499:O505)</f>
        <v>0</v>
      </c>
      <c r="P506" s="6">
        <f t="shared" ref="P506:Q506" si="341">SUM(P499:P504)</f>
        <v>0</v>
      </c>
      <c r="Q506" s="6">
        <f t="shared" si="341"/>
        <v>0</v>
      </c>
      <c r="R506" s="79">
        <f>SUM(R499:R505)</f>
        <v>0</v>
      </c>
    </row>
    <row r="507" spans="1:18" x14ac:dyDescent="0.2">
      <c r="A507" s="54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  <c r="O507" s="41"/>
      <c r="P507" s="40"/>
      <c r="Q507" s="40"/>
      <c r="R507" s="80"/>
    </row>
    <row r="508" spans="1:18" x14ac:dyDescent="0.2">
      <c r="A508" s="314"/>
      <c r="B508" s="173"/>
      <c r="C508" s="173"/>
      <c r="D508" s="173"/>
      <c r="E508" s="173"/>
      <c r="F508" s="173"/>
      <c r="G508" s="173"/>
      <c r="H508" s="183" t="s">
        <v>110</v>
      </c>
      <c r="I508" s="173" t="s">
        <v>108</v>
      </c>
      <c r="J508" s="173"/>
      <c r="K508" s="173"/>
      <c r="L508" s="173"/>
      <c r="M508" s="173"/>
      <c r="N508" s="173"/>
      <c r="O508" s="173"/>
      <c r="P508" s="35"/>
      <c r="Q508" s="35"/>
      <c r="R508" s="183" t="s">
        <v>110</v>
      </c>
    </row>
    <row r="509" spans="1:18" x14ac:dyDescent="0.2">
      <c r="A509" s="34" t="s">
        <v>1</v>
      </c>
      <c r="B509" s="48"/>
      <c r="C509" s="48"/>
      <c r="D509" s="48"/>
      <c r="E509" s="48"/>
      <c r="F509" s="48"/>
      <c r="G509" s="48"/>
      <c r="H509" s="75">
        <f t="shared" ref="H509:H515" si="342">SUM(B509:G509)</f>
        <v>0</v>
      </c>
      <c r="I509" s="58"/>
      <c r="J509" s="49"/>
      <c r="K509" s="49"/>
      <c r="L509" s="49"/>
      <c r="M509" s="49"/>
      <c r="N509" s="86"/>
      <c r="O509" s="86"/>
      <c r="P509" s="49"/>
      <c r="Q509" s="49"/>
      <c r="R509" s="82">
        <f>SUM(J509:Q509)</f>
        <v>0</v>
      </c>
    </row>
    <row r="510" spans="1:18" x14ac:dyDescent="0.2">
      <c r="A510" s="34" t="s">
        <v>2</v>
      </c>
      <c r="B510" s="48"/>
      <c r="C510" s="48"/>
      <c r="D510" s="48"/>
      <c r="E510" s="48"/>
      <c r="F510" s="48"/>
      <c r="G510" s="48"/>
      <c r="H510" s="75">
        <f t="shared" si="342"/>
        <v>0</v>
      </c>
      <c r="I510" s="58"/>
      <c r="J510" s="49"/>
      <c r="K510" s="49"/>
      <c r="L510" s="49"/>
      <c r="M510" s="49"/>
      <c r="N510" s="86"/>
      <c r="O510" s="86"/>
      <c r="P510" s="49"/>
      <c r="Q510" s="49"/>
      <c r="R510" s="82">
        <f t="shared" ref="R510:R515" si="343">SUM(J510:Q510)</f>
        <v>0</v>
      </c>
    </row>
    <row r="511" spans="1:18" x14ac:dyDescent="0.2">
      <c r="A511" s="34" t="s">
        <v>3</v>
      </c>
      <c r="B511" s="48"/>
      <c r="C511" s="48"/>
      <c r="D511" s="48"/>
      <c r="E511" s="48"/>
      <c r="F511" s="48"/>
      <c r="G511" s="48"/>
      <c r="H511" s="75">
        <f t="shared" si="342"/>
        <v>0</v>
      </c>
      <c r="I511" s="58"/>
      <c r="J511" s="49"/>
      <c r="K511" s="49"/>
      <c r="L511" s="49"/>
      <c r="M511" s="49"/>
      <c r="N511" s="86"/>
      <c r="O511" s="86"/>
      <c r="P511" s="49"/>
      <c r="Q511" s="49"/>
      <c r="R511" s="82">
        <f t="shared" si="343"/>
        <v>0</v>
      </c>
    </row>
    <row r="512" spans="1:18" x14ac:dyDescent="0.2">
      <c r="A512" s="34" t="s">
        <v>13</v>
      </c>
      <c r="B512" s="48"/>
      <c r="C512" s="48"/>
      <c r="D512" s="48"/>
      <c r="E512" s="48"/>
      <c r="F512" s="48"/>
      <c r="G512" s="48"/>
      <c r="H512" s="75">
        <f t="shared" si="342"/>
        <v>0</v>
      </c>
      <c r="I512" s="205"/>
      <c r="J512" s="49"/>
      <c r="K512" s="49"/>
      <c r="L512" s="49"/>
      <c r="M512" s="49"/>
      <c r="N512" s="70"/>
      <c r="O512" s="70"/>
      <c r="P512" s="48"/>
      <c r="Q512" s="48"/>
      <c r="R512" s="82">
        <f t="shared" si="343"/>
        <v>0</v>
      </c>
    </row>
    <row r="513" spans="1:18" x14ac:dyDescent="0.2">
      <c r="A513" s="34" t="s">
        <v>15</v>
      </c>
      <c r="B513" s="48"/>
      <c r="C513" s="48"/>
      <c r="D513" s="48"/>
      <c r="E513" s="48"/>
      <c r="F513" s="48"/>
      <c r="G513" s="48"/>
      <c r="H513" s="75">
        <f t="shared" si="342"/>
        <v>0</v>
      </c>
      <c r="I513" s="49"/>
      <c r="J513" s="49"/>
      <c r="K513" s="49"/>
      <c r="L513" s="49"/>
      <c r="M513" s="49"/>
      <c r="N513" s="70"/>
      <c r="O513" s="70"/>
      <c r="P513" s="48"/>
      <c r="Q513" s="48"/>
      <c r="R513" s="82">
        <f t="shared" si="343"/>
        <v>0</v>
      </c>
    </row>
    <row r="514" spans="1:18" x14ac:dyDescent="0.2">
      <c r="A514" s="181" t="s">
        <v>112</v>
      </c>
      <c r="B514" s="178"/>
      <c r="C514" s="178"/>
      <c r="D514" s="178"/>
      <c r="E514" s="178"/>
      <c r="F514" s="178"/>
      <c r="G514" s="178"/>
      <c r="H514" s="176">
        <f t="shared" si="342"/>
        <v>0</v>
      </c>
      <c r="I514" s="179"/>
      <c r="J514" s="179"/>
      <c r="K514" s="179"/>
      <c r="L514" s="179"/>
      <c r="M514" s="179"/>
      <c r="N514" s="180"/>
      <c r="O514" s="180"/>
      <c r="P514" s="178"/>
      <c r="Q514" s="178"/>
      <c r="R514" s="82">
        <f t="shared" si="343"/>
        <v>0</v>
      </c>
    </row>
    <row r="515" spans="1:18" ht="22.5" x14ac:dyDescent="0.2">
      <c r="A515" s="182" t="s">
        <v>111</v>
      </c>
      <c r="B515" s="50"/>
      <c r="C515" s="50"/>
      <c r="D515" s="50"/>
      <c r="E515" s="50"/>
      <c r="F515" s="50"/>
      <c r="G515" s="50"/>
      <c r="H515" s="77">
        <f t="shared" si="342"/>
        <v>0</v>
      </c>
      <c r="I515" s="87"/>
      <c r="J515" s="87"/>
      <c r="K515" s="87"/>
      <c r="L515" s="87"/>
      <c r="M515" s="87"/>
      <c r="N515" s="88"/>
      <c r="O515" s="88"/>
      <c r="P515" s="50"/>
      <c r="Q515" s="50"/>
      <c r="R515" s="85">
        <f t="shared" si="343"/>
        <v>0</v>
      </c>
    </row>
    <row r="516" spans="1:18" x14ac:dyDescent="0.2">
      <c r="A516" s="73" t="s">
        <v>9</v>
      </c>
      <c r="B516" s="6">
        <f>SUM(B509:B515)</f>
        <v>0</v>
      </c>
      <c r="C516" s="6">
        <f t="shared" ref="C516:G516" si="344">SUM(C509:C515)</f>
        <v>0</v>
      </c>
      <c r="D516" s="6">
        <f t="shared" si="344"/>
        <v>0</v>
      </c>
      <c r="E516" s="6">
        <f t="shared" si="344"/>
        <v>0</v>
      </c>
      <c r="F516" s="6">
        <f t="shared" si="344"/>
        <v>0</v>
      </c>
      <c r="G516" s="6">
        <f t="shared" si="344"/>
        <v>0</v>
      </c>
      <c r="H516" s="75">
        <f>SUM(H509:H515)</f>
        <v>0</v>
      </c>
      <c r="I516" s="6"/>
      <c r="J516" s="6">
        <f>SUM(J509:J515)</f>
        <v>0</v>
      </c>
      <c r="K516" s="6">
        <f t="shared" ref="K516:Q516" si="345">SUM(K509:K515)</f>
        <v>0</v>
      </c>
      <c r="L516" s="6">
        <f t="shared" si="345"/>
        <v>0</v>
      </c>
      <c r="M516" s="6">
        <f t="shared" si="345"/>
        <v>0</v>
      </c>
      <c r="N516" s="6">
        <f t="shared" si="345"/>
        <v>0</v>
      </c>
      <c r="O516" s="6">
        <f t="shared" si="345"/>
        <v>0</v>
      </c>
      <c r="P516" s="6">
        <f t="shared" si="345"/>
        <v>0</v>
      </c>
      <c r="Q516" s="6">
        <f t="shared" si="345"/>
        <v>0</v>
      </c>
      <c r="R516" s="79">
        <f>SUM(R509:R515)</f>
        <v>0</v>
      </c>
    </row>
    <row r="517" spans="1:18" x14ac:dyDescent="0.2">
      <c r="A517" s="54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  <c r="O517" s="41"/>
      <c r="P517" s="40"/>
      <c r="Q517" s="40"/>
      <c r="R517" s="80"/>
    </row>
    <row r="518" spans="1:18" ht="39" thickBot="1" x14ac:dyDescent="0.25">
      <c r="A518" s="54"/>
      <c r="B518" s="66" t="s">
        <v>1</v>
      </c>
      <c r="C518" s="66" t="s">
        <v>2</v>
      </c>
      <c r="D518" s="66" t="s">
        <v>3</v>
      </c>
      <c r="E518" s="66" t="s">
        <v>13</v>
      </c>
      <c r="F518" s="66" t="s">
        <v>15</v>
      </c>
      <c r="G518" s="67" t="s">
        <v>11</v>
      </c>
      <c r="H518" s="184" t="s">
        <v>111</v>
      </c>
      <c r="I518" s="40"/>
      <c r="J518" s="67"/>
      <c r="K518" s="67"/>
      <c r="L518" s="67"/>
      <c r="M518" s="67"/>
      <c r="N518" s="91" t="s">
        <v>20</v>
      </c>
      <c r="O518" s="91"/>
      <c r="P518" s="40"/>
      <c r="Q518" s="40"/>
      <c r="R518" s="80"/>
    </row>
    <row r="519" spans="1:18" ht="13.5" thickBot="1" x14ac:dyDescent="0.25">
      <c r="A519" s="89" t="s">
        <v>40</v>
      </c>
      <c r="B519" s="185">
        <f>H469+H479+H489+H499+H509</f>
        <v>0</v>
      </c>
      <c r="C519" s="185">
        <f>H470+H480+H490+H500+H510</f>
        <v>0</v>
      </c>
      <c r="D519" s="185">
        <f>H471+H481+H491+H501+H511</f>
        <v>0</v>
      </c>
      <c r="E519" s="185">
        <f>H472+H482+H492+H502+H512</f>
        <v>0</v>
      </c>
      <c r="F519" s="185">
        <f>H473+H483+H493+H503+H513</f>
        <v>0</v>
      </c>
      <c r="G519" s="185">
        <f>H474+H484+H504+H514</f>
        <v>0</v>
      </c>
      <c r="H519" s="185">
        <f>H475+H485+H495+H505+H515</f>
        <v>0</v>
      </c>
      <c r="I519" s="185">
        <f>H476+H486+H496+H506+H516</f>
        <v>0</v>
      </c>
      <c r="J519" s="55"/>
      <c r="K519" s="55"/>
      <c r="L519" s="55"/>
      <c r="M519" s="55"/>
      <c r="N519" s="90">
        <f>R476+R486+R496+R506+R516</f>
        <v>0</v>
      </c>
      <c r="O519" s="199">
        <f>I519+N519</f>
        <v>0</v>
      </c>
      <c r="P519" s="40"/>
      <c r="Q519" s="40"/>
      <c r="R519" s="80"/>
    </row>
    <row r="520" spans="1:18" ht="13.5" thickTop="1" x14ac:dyDescent="0.2">
      <c r="A520" s="54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  <c r="O520" s="41"/>
      <c r="P520" s="40"/>
      <c r="Q520" s="40"/>
      <c r="R520" s="80"/>
    </row>
    <row r="521" spans="1:18" x14ac:dyDescent="0.2">
      <c r="A521" s="40"/>
      <c r="B521" s="51" t="s">
        <v>21</v>
      </c>
      <c r="C521" s="51"/>
      <c r="D521" s="51" t="s">
        <v>22</v>
      </c>
      <c r="E521" s="196">
        <f>O519</f>
        <v>0</v>
      </c>
      <c r="F521" s="51"/>
      <c r="G521" s="51">
        <f>SUM(C521-E521)</f>
        <v>0</v>
      </c>
      <c r="H521" s="40"/>
      <c r="I521" s="40"/>
      <c r="J521" s="40"/>
      <c r="K521" s="40"/>
      <c r="L521" s="40"/>
      <c r="M521" s="40"/>
      <c r="N521" s="41"/>
      <c r="O521" s="41"/>
      <c r="P521" s="40"/>
      <c r="Q521" s="40"/>
      <c r="R521" s="80"/>
    </row>
  </sheetData>
  <pageMargins left="0" right="0" top="0" bottom="0" header="0" footer="0"/>
  <pageSetup scale="6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21"/>
  <sheetViews>
    <sheetView topLeftCell="A312" zoomScaleNormal="100" workbookViewId="0">
      <selection activeCell="N327" sqref="N327"/>
    </sheetView>
  </sheetViews>
  <sheetFormatPr defaultRowHeight="12.75" x14ac:dyDescent="0.2"/>
  <cols>
    <col min="1" max="1" width="14.7109375" style="54" customWidth="1"/>
    <col min="2" max="7" width="12.7109375" style="40" customWidth="1"/>
    <col min="8" max="8" width="12.140625" style="40" customWidth="1"/>
    <col min="9" max="9" width="16.140625" style="40" customWidth="1"/>
    <col min="10" max="13" width="12.7109375" style="40" customWidth="1"/>
    <col min="14" max="15" width="12.7109375" style="41" customWidth="1"/>
    <col min="16" max="16" width="4.85546875" style="40" hidden="1" customWidth="1"/>
    <col min="17" max="17" width="3.140625" style="40" hidden="1" customWidth="1"/>
    <col min="18" max="18" width="13.7109375" style="80" customWidth="1"/>
    <col min="19" max="16384" width="9.140625" style="40"/>
  </cols>
  <sheetData>
    <row r="1" spans="1:18" s="57" customFormat="1" ht="48.75" customHeight="1" x14ac:dyDescent="0.2">
      <c r="A1" s="56"/>
      <c r="C1" s="186"/>
      <c r="D1" s="186"/>
      <c r="E1" s="186"/>
      <c r="F1" s="187" t="s">
        <v>132</v>
      </c>
      <c r="G1" s="186"/>
      <c r="H1" s="186"/>
      <c r="I1" s="186"/>
      <c r="N1" s="68"/>
      <c r="O1" s="68"/>
      <c r="R1" s="69"/>
    </row>
    <row r="2" spans="1:18" s="58" customFormat="1" ht="27" customHeight="1" x14ac:dyDescent="0.2">
      <c r="A2" s="198" t="s">
        <v>131</v>
      </c>
      <c r="B2" s="173" t="s">
        <v>97</v>
      </c>
      <c r="C2" s="173" t="s">
        <v>23</v>
      </c>
      <c r="D2" s="173" t="s">
        <v>42</v>
      </c>
      <c r="E2" s="173" t="s">
        <v>24</v>
      </c>
      <c r="F2" s="173" t="s">
        <v>25</v>
      </c>
      <c r="G2" s="173" t="s">
        <v>26</v>
      </c>
      <c r="H2" s="183" t="s">
        <v>110</v>
      </c>
      <c r="I2" s="173" t="s">
        <v>108</v>
      </c>
      <c r="J2" s="173" t="s">
        <v>97</v>
      </c>
      <c r="K2" s="173" t="s">
        <v>23</v>
      </c>
      <c r="L2" s="173" t="s">
        <v>42</v>
      </c>
      <c r="M2" s="173" t="s">
        <v>24</v>
      </c>
      <c r="N2" s="173" t="s">
        <v>25</v>
      </c>
      <c r="O2" s="173" t="s">
        <v>26</v>
      </c>
      <c r="P2" s="35"/>
      <c r="Q2" s="35"/>
      <c r="R2" s="183" t="s">
        <v>110</v>
      </c>
    </row>
    <row r="3" spans="1:18" x14ac:dyDescent="0.2">
      <c r="A3" s="34" t="s">
        <v>1</v>
      </c>
      <c r="B3" s="59"/>
      <c r="C3" s="59"/>
      <c r="D3" s="59"/>
      <c r="E3" s="59"/>
      <c r="F3" s="59"/>
      <c r="G3" s="59"/>
      <c r="H3" s="75">
        <f t="shared" ref="H3:H9" si="0">SUM(B3:G3)</f>
        <v>0</v>
      </c>
      <c r="J3" s="58"/>
      <c r="K3" s="58"/>
      <c r="L3" s="58"/>
      <c r="M3" s="58"/>
      <c r="N3" s="74"/>
      <c r="O3" s="74"/>
      <c r="P3" s="58"/>
      <c r="Q3" s="58"/>
      <c r="R3" s="75">
        <f>SUM(J3:Q3)</f>
        <v>0</v>
      </c>
    </row>
    <row r="4" spans="1:18" x14ac:dyDescent="0.2">
      <c r="A4" s="34" t="s">
        <v>2</v>
      </c>
      <c r="B4" s="59"/>
      <c r="C4" s="59"/>
      <c r="D4" s="60"/>
      <c r="E4" s="60"/>
      <c r="F4" s="60"/>
      <c r="G4" s="60"/>
      <c r="H4" s="75">
        <f t="shared" si="0"/>
        <v>0</v>
      </c>
      <c r="J4" s="61"/>
      <c r="K4" s="61"/>
      <c r="L4" s="61"/>
      <c r="M4" s="61"/>
      <c r="N4" s="29"/>
      <c r="O4" s="29"/>
      <c r="P4" s="61"/>
      <c r="Q4" s="61"/>
      <c r="R4" s="75">
        <f>SUM(J4:Q4)</f>
        <v>0</v>
      </c>
    </row>
    <row r="5" spans="1:18" x14ac:dyDescent="0.2">
      <c r="A5" s="34" t="s">
        <v>3</v>
      </c>
      <c r="B5" s="59"/>
      <c r="C5" s="59"/>
      <c r="D5" s="60"/>
      <c r="E5" s="60"/>
      <c r="F5" s="60"/>
      <c r="G5" s="60">
        <v>65.3</v>
      </c>
      <c r="H5" s="75">
        <f t="shared" si="0"/>
        <v>65.3</v>
      </c>
      <c r="J5" s="61"/>
      <c r="K5" s="61"/>
      <c r="L5" s="61"/>
      <c r="M5" s="61"/>
      <c r="N5" s="29"/>
      <c r="O5" s="29"/>
      <c r="P5" s="61"/>
      <c r="Q5" s="61"/>
      <c r="R5" s="75">
        <f>SUM(J5:Q5)</f>
        <v>0</v>
      </c>
    </row>
    <row r="6" spans="1:18" x14ac:dyDescent="0.2">
      <c r="A6" s="34" t="s">
        <v>13</v>
      </c>
      <c r="B6" s="59"/>
      <c r="C6" s="59"/>
      <c r="D6" s="60"/>
      <c r="E6" s="60"/>
      <c r="F6" s="60"/>
      <c r="G6" s="60"/>
      <c r="H6" s="75">
        <f t="shared" si="0"/>
        <v>0</v>
      </c>
      <c r="J6" s="61"/>
      <c r="K6" s="61"/>
      <c r="L6" s="61"/>
      <c r="M6" s="61"/>
      <c r="N6" s="29"/>
      <c r="P6" s="61"/>
      <c r="Q6" s="61"/>
      <c r="R6" s="75">
        <f t="shared" ref="R6:R9" si="1">SUM(J6:Q6)</f>
        <v>0</v>
      </c>
    </row>
    <row r="7" spans="1:18" x14ac:dyDescent="0.2">
      <c r="A7" s="34" t="s">
        <v>15</v>
      </c>
      <c r="B7" s="59"/>
      <c r="C7" s="59"/>
      <c r="D7" s="60"/>
      <c r="E7" s="60"/>
      <c r="F7" s="60"/>
      <c r="G7" s="60"/>
      <c r="H7" s="75">
        <f t="shared" si="0"/>
        <v>0</v>
      </c>
      <c r="J7" s="61"/>
      <c r="K7" s="61"/>
      <c r="L7" s="61"/>
      <c r="M7" s="61"/>
      <c r="N7" s="29"/>
      <c r="O7" s="29"/>
      <c r="P7" s="61"/>
      <c r="Q7" s="61"/>
      <c r="R7" s="75">
        <f t="shared" si="1"/>
        <v>0</v>
      </c>
    </row>
    <row r="8" spans="1:18" x14ac:dyDescent="0.2">
      <c r="A8" s="181" t="s">
        <v>112</v>
      </c>
      <c r="B8" s="175"/>
      <c r="C8" s="175"/>
      <c r="D8" s="60"/>
      <c r="E8" s="60"/>
      <c r="F8" s="60"/>
      <c r="G8" s="60"/>
      <c r="H8" s="176">
        <f t="shared" si="0"/>
        <v>0</v>
      </c>
      <c r="I8" s="53"/>
      <c r="J8" s="61"/>
      <c r="K8" s="61"/>
      <c r="L8" s="61"/>
      <c r="M8" s="61"/>
      <c r="N8" s="29"/>
      <c r="O8" s="29"/>
      <c r="P8" s="61"/>
      <c r="Q8" s="61"/>
      <c r="R8" s="75">
        <f t="shared" si="1"/>
        <v>0</v>
      </c>
    </row>
    <row r="9" spans="1:18" ht="16.5" customHeight="1" x14ac:dyDescent="0.2">
      <c r="A9" s="182" t="s">
        <v>111</v>
      </c>
      <c r="B9" s="62"/>
      <c r="C9" s="62"/>
      <c r="D9" s="47"/>
      <c r="E9" s="47"/>
      <c r="F9" s="47"/>
      <c r="G9" s="47"/>
      <c r="H9" s="77">
        <f t="shared" si="0"/>
        <v>0</v>
      </c>
      <c r="I9" s="174"/>
      <c r="J9" s="63"/>
      <c r="K9" s="63"/>
      <c r="L9" s="63"/>
      <c r="M9" s="63"/>
      <c r="N9" s="76"/>
      <c r="O9" s="236">
        <v>0</v>
      </c>
      <c r="P9" s="63"/>
      <c r="Q9" s="63"/>
      <c r="R9" s="77">
        <f t="shared" si="1"/>
        <v>0</v>
      </c>
    </row>
    <row r="10" spans="1:18" s="6" customFormat="1" x14ac:dyDescent="0.2">
      <c r="A10" s="73" t="s">
        <v>9</v>
      </c>
      <c r="B10" s="164">
        <f>SUM(B3:B9)</f>
        <v>0</v>
      </c>
      <c r="C10" s="164">
        <f t="shared" ref="C10:G10" si="2">SUM(C3:C9)</f>
        <v>0</v>
      </c>
      <c r="D10" s="164">
        <f t="shared" si="2"/>
        <v>0</v>
      </c>
      <c r="E10" s="164">
        <f t="shared" si="2"/>
        <v>0</v>
      </c>
      <c r="F10" s="164">
        <f t="shared" si="2"/>
        <v>0</v>
      </c>
      <c r="G10" s="164">
        <f t="shared" si="2"/>
        <v>65.3</v>
      </c>
      <c r="H10" s="75">
        <f>SUM(H3:H9)</f>
        <v>65.3</v>
      </c>
      <c r="J10" s="6">
        <f>SUM(J3:J9)</f>
        <v>0</v>
      </c>
      <c r="K10" s="6">
        <f t="shared" ref="K10:N10" si="3">SUM(K3:K9)</f>
        <v>0</v>
      </c>
      <c r="L10" s="6">
        <f t="shared" si="3"/>
        <v>0</v>
      </c>
      <c r="M10" s="6">
        <f t="shared" si="3"/>
        <v>0</v>
      </c>
      <c r="N10" s="6">
        <f t="shared" si="3"/>
        <v>0</v>
      </c>
      <c r="O10" s="78">
        <f>SUM(O3:O9)</f>
        <v>0</v>
      </c>
      <c r="R10" s="79">
        <f>SUM(R3:R9)</f>
        <v>0</v>
      </c>
    </row>
    <row r="11" spans="1:18" ht="15" customHeight="1" x14ac:dyDescent="0.2"/>
    <row r="12" spans="1:18" s="58" customFormat="1" ht="32.25" customHeight="1" x14ac:dyDescent="0.2">
      <c r="A12" s="198" t="s">
        <v>131</v>
      </c>
      <c r="B12" s="173" t="s">
        <v>98</v>
      </c>
      <c r="C12" s="173" t="s">
        <v>27</v>
      </c>
      <c r="D12" s="173" t="s">
        <v>43</v>
      </c>
      <c r="E12" s="173" t="s">
        <v>28</v>
      </c>
      <c r="F12" s="173" t="s">
        <v>29</v>
      </c>
      <c r="G12" s="173" t="s">
        <v>30</v>
      </c>
      <c r="H12" s="183" t="s">
        <v>110</v>
      </c>
      <c r="I12" s="173" t="s">
        <v>108</v>
      </c>
      <c r="J12" s="173" t="s">
        <v>98</v>
      </c>
      <c r="K12" s="173" t="s">
        <v>27</v>
      </c>
      <c r="L12" s="173" t="s">
        <v>43</v>
      </c>
      <c r="M12" s="173" t="s">
        <v>28</v>
      </c>
      <c r="N12" s="173" t="s">
        <v>29</v>
      </c>
      <c r="O12" s="173" t="s">
        <v>30</v>
      </c>
      <c r="P12" s="35"/>
      <c r="Q12" s="35"/>
      <c r="R12" s="183" t="s">
        <v>110</v>
      </c>
    </row>
    <row r="13" spans="1:18" s="58" customFormat="1" x14ac:dyDescent="0.2">
      <c r="A13" s="34" t="s">
        <v>1</v>
      </c>
      <c r="B13" s="45"/>
      <c r="C13" s="45"/>
      <c r="D13" s="45"/>
      <c r="E13" s="45"/>
      <c r="F13" s="45"/>
      <c r="G13" s="45"/>
      <c r="H13" s="75">
        <f t="shared" ref="H13:H19" si="4">SUM(B13:G13)</f>
        <v>0</v>
      </c>
      <c r="I13" s="45"/>
      <c r="J13" s="45"/>
      <c r="K13" s="45"/>
      <c r="L13" s="45"/>
      <c r="M13" s="45"/>
      <c r="N13" s="81"/>
      <c r="O13" s="81"/>
      <c r="P13" s="45"/>
      <c r="Q13" s="45"/>
      <c r="R13" s="82">
        <f>SUM(J13:Q13)</f>
        <v>0</v>
      </c>
    </row>
    <row r="14" spans="1:18" s="58" customFormat="1" x14ac:dyDescent="0.2">
      <c r="A14" s="34" t="s">
        <v>2</v>
      </c>
      <c r="B14" s="45">
        <v>15.53</v>
      </c>
      <c r="C14" s="45">
        <v>11.73</v>
      </c>
      <c r="D14" s="45">
        <v>19.77</v>
      </c>
      <c r="E14" s="45">
        <v>15.86</v>
      </c>
      <c r="F14" s="45">
        <v>16.77</v>
      </c>
      <c r="G14" s="45">
        <v>7.21</v>
      </c>
      <c r="H14" s="75">
        <f t="shared" si="4"/>
        <v>86.86999999999999</v>
      </c>
      <c r="I14" s="45"/>
      <c r="J14" s="45"/>
      <c r="K14" s="45"/>
      <c r="L14" s="45"/>
      <c r="M14" s="45"/>
      <c r="N14" s="81"/>
      <c r="O14" s="81"/>
      <c r="P14" s="46"/>
      <c r="Q14" s="46"/>
      <c r="R14" s="82">
        <f t="shared" ref="R14:R18" si="5">SUM(J14:Q14)</f>
        <v>0</v>
      </c>
    </row>
    <row r="15" spans="1:18" s="58" customFormat="1" x14ac:dyDescent="0.2">
      <c r="A15" s="34" t="s">
        <v>3</v>
      </c>
      <c r="B15" s="45">
        <f>'Cash Daily'!I121</f>
        <v>0</v>
      </c>
      <c r="C15" s="45">
        <v>17.28</v>
      </c>
      <c r="D15" s="45">
        <v>3.15</v>
      </c>
      <c r="E15" s="45">
        <v>51.18</v>
      </c>
      <c r="F15" s="45"/>
      <c r="G15" s="45"/>
      <c r="H15" s="75">
        <f t="shared" si="4"/>
        <v>71.61</v>
      </c>
      <c r="I15" s="45"/>
      <c r="J15" s="45"/>
      <c r="K15" s="45"/>
      <c r="L15" s="45"/>
      <c r="M15" s="45"/>
      <c r="N15" s="83"/>
      <c r="O15" s="83"/>
      <c r="P15" s="46"/>
      <c r="Q15" s="46"/>
      <c r="R15" s="82">
        <f t="shared" si="5"/>
        <v>0</v>
      </c>
    </row>
    <row r="16" spans="1:18" x14ac:dyDescent="0.2">
      <c r="A16" s="34" t="s">
        <v>13</v>
      </c>
      <c r="B16" s="45">
        <v>3.5</v>
      </c>
      <c r="C16" s="45"/>
      <c r="D16" s="45"/>
      <c r="E16" s="45"/>
      <c r="F16" s="45"/>
      <c r="G16" s="45"/>
      <c r="H16" s="75">
        <f t="shared" si="4"/>
        <v>3.5</v>
      </c>
      <c r="I16" s="45"/>
      <c r="J16" s="45"/>
      <c r="K16" s="45"/>
      <c r="L16" s="45"/>
      <c r="M16" s="45"/>
      <c r="N16" s="81"/>
      <c r="O16" s="81"/>
      <c r="P16" s="45"/>
      <c r="Q16" s="45"/>
      <c r="R16" s="82">
        <f t="shared" si="5"/>
        <v>0</v>
      </c>
    </row>
    <row r="17" spans="1:18" x14ac:dyDescent="0.2">
      <c r="A17" s="34" t="s">
        <v>15</v>
      </c>
      <c r="B17" s="45"/>
      <c r="C17" s="45"/>
      <c r="D17" s="45"/>
      <c r="E17" s="45"/>
      <c r="F17" s="45"/>
      <c r="G17" s="45"/>
      <c r="H17" s="75">
        <f t="shared" si="4"/>
        <v>0</v>
      </c>
      <c r="I17" s="45"/>
      <c r="J17" s="45"/>
      <c r="K17" s="45"/>
      <c r="L17" s="45"/>
      <c r="M17" s="45"/>
      <c r="N17" s="81"/>
      <c r="O17" s="81"/>
      <c r="P17" s="45"/>
      <c r="Q17" s="45"/>
      <c r="R17" s="82">
        <f t="shared" si="5"/>
        <v>0</v>
      </c>
    </row>
    <row r="18" spans="1:18" x14ac:dyDescent="0.2">
      <c r="A18" s="181" t="s">
        <v>112</v>
      </c>
      <c r="B18" s="60">
        <v>6.17</v>
      </c>
      <c r="C18" s="60"/>
      <c r="D18" s="60"/>
      <c r="E18" s="60"/>
      <c r="F18" s="60"/>
      <c r="G18" s="60">
        <v>29.45</v>
      </c>
      <c r="H18" s="75">
        <f t="shared" si="4"/>
        <v>35.619999999999997</v>
      </c>
      <c r="I18" s="60"/>
      <c r="J18" s="60"/>
      <c r="K18" s="60"/>
      <c r="L18" s="60"/>
      <c r="M18" s="60"/>
      <c r="N18" s="177"/>
      <c r="O18" s="177"/>
      <c r="P18" s="60"/>
      <c r="Q18" s="60"/>
      <c r="R18" s="82">
        <f t="shared" si="5"/>
        <v>0</v>
      </c>
    </row>
    <row r="19" spans="1:18" ht="12.75" customHeight="1" x14ac:dyDescent="0.2">
      <c r="A19" s="182" t="s">
        <v>111</v>
      </c>
      <c r="B19" s="47"/>
      <c r="C19" s="47"/>
      <c r="D19" s="47"/>
      <c r="E19" s="47"/>
      <c r="F19" s="47"/>
      <c r="G19" s="47"/>
      <c r="H19" s="77">
        <f t="shared" si="4"/>
        <v>0</v>
      </c>
      <c r="I19" s="47"/>
      <c r="J19" s="47"/>
      <c r="K19" s="47"/>
      <c r="L19" s="47"/>
      <c r="M19" s="47"/>
      <c r="N19" s="84"/>
      <c r="O19" s="250">
        <v>0</v>
      </c>
      <c r="P19" s="47"/>
      <c r="Q19" s="47"/>
      <c r="R19" s="85">
        <f>SUM(J19:Q19)</f>
        <v>0</v>
      </c>
    </row>
    <row r="20" spans="1:18" x14ac:dyDescent="0.2">
      <c r="A20" s="73" t="s">
        <v>9</v>
      </c>
      <c r="B20" s="6">
        <f>SUM(B13:B19)</f>
        <v>25.200000000000003</v>
      </c>
      <c r="C20" s="6">
        <f t="shared" ref="C20:G20" si="6">SUM(C13:C19)</f>
        <v>29.01</v>
      </c>
      <c r="D20" s="6">
        <f t="shared" si="6"/>
        <v>22.919999999999998</v>
      </c>
      <c r="E20" s="6">
        <f t="shared" si="6"/>
        <v>67.039999999999992</v>
      </c>
      <c r="F20" s="6">
        <f t="shared" si="6"/>
        <v>16.77</v>
      </c>
      <c r="G20" s="6">
        <f t="shared" si="6"/>
        <v>36.659999999999997</v>
      </c>
      <c r="H20" s="75">
        <f>SUM(H13:H19)</f>
        <v>197.6</v>
      </c>
      <c r="I20" s="6"/>
      <c r="J20" s="6">
        <f>SUM(J13:J19)</f>
        <v>0</v>
      </c>
      <c r="K20" s="6">
        <f t="shared" ref="K20:N20" si="7">SUM(K13:K19)</f>
        <v>0</v>
      </c>
      <c r="L20" s="6">
        <f t="shared" si="7"/>
        <v>0</v>
      </c>
      <c r="M20" s="6">
        <f t="shared" si="7"/>
        <v>0</v>
      </c>
      <c r="N20" s="6">
        <f t="shared" si="7"/>
        <v>0</v>
      </c>
      <c r="O20" s="78">
        <f>SUM(O13:O19)</f>
        <v>0</v>
      </c>
      <c r="P20" s="6">
        <f t="shared" ref="P20:Q20" si="8">SUM(P13:P18)</f>
        <v>0</v>
      </c>
      <c r="Q20" s="6">
        <f t="shared" si="8"/>
        <v>0</v>
      </c>
      <c r="R20" s="73">
        <f>SUM(R13:R19)</f>
        <v>0</v>
      </c>
    </row>
    <row r="21" spans="1:18" ht="15" customHeight="1" x14ac:dyDescent="0.2"/>
    <row r="22" spans="1:18" s="58" customFormat="1" ht="28.5" customHeight="1" x14ac:dyDescent="0.2">
      <c r="A22" s="198" t="s">
        <v>131</v>
      </c>
      <c r="B22" s="173" t="s">
        <v>99</v>
      </c>
      <c r="C22" s="173" t="s">
        <v>31</v>
      </c>
      <c r="D22" s="173" t="s">
        <v>44</v>
      </c>
      <c r="E22" s="173" t="s">
        <v>32</v>
      </c>
      <c r="F22" s="173" t="s">
        <v>33</v>
      </c>
      <c r="G22" s="173" t="s">
        <v>34</v>
      </c>
      <c r="H22" s="183" t="s">
        <v>110</v>
      </c>
      <c r="I22" s="173" t="s">
        <v>108</v>
      </c>
      <c r="J22" s="173" t="s">
        <v>99</v>
      </c>
      <c r="K22" s="173" t="s">
        <v>31</v>
      </c>
      <c r="L22" s="173" t="s">
        <v>44</v>
      </c>
      <c r="M22" s="173" t="s">
        <v>32</v>
      </c>
      <c r="N22" s="173" t="s">
        <v>33</v>
      </c>
      <c r="O22" s="173" t="s">
        <v>34</v>
      </c>
      <c r="P22" s="35"/>
      <c r="Q22" s="35"/>
      <c r="R22" s="183" t="s">
        <v>110</v>
      </c>
    </row>
    <row r="23" spans="1:18" x14ac:dyDescent="0.2">
      <c r="A23" s="34" t="s">
        <v>1</v>
      </c>
      <c r="B23" s="45"/>
      <c r="C23" s="188"/>
      <c r="D23" s="188"/>
      <c r="E23" s="188"/>
      <c r="F23" s="188"/>
      <c r="G23" s="188"/>
      <c r="H23" s="75">
        <f t="shared" ref="H23:H29" si="9">SUM(B23:G23)</f>
        <v>0</v>
      </c>
      <c r="I23" s="58"/>
      <c r="J23" s="188"/>
      <c r="K23" s="188"/>
      <c r="L23" s="188"/>
      <c r="M23" s="188"/>
      <c r="N23" s="188"/>
      <c r="O23" s="188"/>
      <c r="P23" s="188"/>
      <c r="Q23" s="191"/>
      <c r="R23" s="82">
        <f t="shared" ref="R23:R29" si="10">SUM(J23:Q23)</f>
        <v>0</v>
      </c>
    </row>
    <row r="24" spans="1:18" x14ac:dyDescent="0.2">
      <c r="A24" s="34" t="s">
        <v>2</v>
      </c>
      <c r="B24" s="45">
        <v>12.1</v>
      </c>
      <c r="C24" s="188"/>
      <c r="D24" s="188"/>
      <c r="E24" s="188"/>
      <c r="F24" s="188"/>
      <c r="G24" s="188"/>
      <c r="H24" s="75">
        <f t="shared" si="9"/>
        <v>12.1</v>
      </c>
      <c r="I24" s="58"/>
      <c r="J24" s="188"/>
      <c r="K24" s="188"/>
      <c r="L24" s="188"/>
      <c r="M24" s="188"/>
      <c r="N24" s="188"/>
      <c r="O24" s="188"/>
      <c r="P24" s="192"/>
      <c r="Q24" s="191"/>
      <c r="R24" s="82">
        <f t="shared" si="10"/>
        <v>0</v>
      </c>
    </row>
    <row r="25" spans="1:18" x14ac:dyDescent="0.2">
      <c r="A25" s="34" t="s">
        <v>3</v>
      </c>
      <c r="B25" s="45"/>
      <c r="C25" s="188"/>
      <c r="D25" s="188"/>
      <c r="E25" s="188"/>
      <c r="F25" s="188"/>
      <c r="G25" s="188"/>
      <c r="H25" s="75">
        <f t="shared" si="9"/>
        <v>0</v>
      </c>
      <c r="I25" s="58"/>
      <c r="J25" s="188"/>
      <c r="K25" s="188"/>
      <c r="L25" s="188"/>
      <c r="M25" s="188"/>
      <c r="N25" s="192"/>
      <c r="O25" s="192"/>
      <c r="P25" s="192"/>
      <c r="Q25" s="191"/>
      <c r="R25" s="82">
        <f t="shared" si="10"/>
        <v>0</v>
      </c>
    </row>
    <row r="26" spans="1:18" x14ac:dyDescent="0.2">
      <c r="A26" s="34" t="s">
        <v>13</v>
      </c>
      <c r="B26" s="45"/>
      <c r="C26" s="188"/>
      <c r="D26" s="188"/>
      <c r="E26" s="188"/>
      <c r="F26" s="188"/>
      <c r="G26" s="188"/>
      <c r="H26" s="75">
        <f t="shared" si="9"/>
        <v>0</v>
      </c>
      <c r="I26" s="58"/>
      <c r="J26" s="188"/>
      <c r="K26" s="188"/>
      <c r="L26" s="188"/>
      <c r="M26" s="188"/>
      <c r="N26" s="188"/>
      <c r="O26" s="188"/>
      <c r="P26" s="188"/>
      <c r="Q26" s="71"/>
      <c r="R26" s="82">
        <f t="shared" si="10"/>
        <v>0</v>
      </c>
    </row>
    <row r="27" spans="1:18" x14ac:dyDescent="0.2">
      <c r="A27" s="34" t="s">
        <v>15</v>
      </c>
      <c r="B27" s="45"/>
      <c r="C27" s="188"/>
      <c r="D27" s="188"/>
      <c r="E27" s="188"/>
      <c r="F27" s="188"/>
      <c r="G27" s="188"/>
      <c r="H27" s="75">
        <f t="shared" si="9"/>
        <v>0</v>
      </c>
      <c r="I27" s="58"/>
      <c r="J27" s="188"/>
      <c r="K27" s="188"/>
      <c r="L27" s="188"/>
      <c r="M27" s="188"/>
      <c r="N27" s="188"/>
      <c r="O27" s="188"/>
      <c r="P27" s="188"/>
      <c r="Q27" s="71"/>
      <c r="R27" s="82">
        <f t="shared" si="10"/>
        <v>0</v>
      </c>
    </row>
    <row r="28" spans="1:18" x14ac:dyDescent="0.2">
      <c r="A28" s="181" t="s">
        <v>112</v>
      </c>
      <c r="B28" s="60">
        <v>14.82</v>
      </c>
      <c r="C28" s="189"/>
      <c r="D28" s="189"/>
      <c r="E28" s="189"/>
      <c r="F28" s="189"/>
      <c r="G28" s="189"/>
      <c r="H28" s="176">
        <f t="shared" si="9"/>
        <v>14.82</v>
      </c>
      <c r="I28" s="61"/>
      <c r="J28" s="189"/>
      <c r="K28" s="189"/>
      <c r="L28" s="189"/>
      <c r="M28" s="189"/>
      <c r="N28" s="189"/>
      <c r="O28" s="189"/>
      <c r="P28" s="189"/>
      <c r="Q28" s="193"/>
      <c r="R28" s="82">
        <f t="shared" si="10"/>
        <v>0</v>
      </c>
    </row>
    <row r="29" spans="1:18" ht="14.25" customHeight="1" x14ac:dyDescent="0.2">
      <c r="A29" s="182" t="s">
        <v>111</v>
      </c>
      <c r="B29" s="47"/>
      <c r="C29" s="190"/>
      <c r="D29" s="190"/>
      <c r="E29" s="190"/>
      <c r="F29" s="190"/>
      <c r="G29" s="190"/>
      <c r="H29" s="77">
        <f t="shared" si="9"/>
        <v>0</v>
      </c>
      <c r="I29" s="63"/>
      <c r="J29" s="190"/>
      <c r="K29" s="190"/>
      <c r="L29" s="190"/>
      <c r="M29" s="190"/>
      <c r="N29" s="190"/>
      <c r="O29" s="260">
        <v>0</v>
      </c>
      <c r="P29" s="190"/>
      <c r="Q29" s="194"/>
      <c r="R29" s="85">
        <f t="shared" si="10"/>
        <v>0</v>
      </c>
    </row>
    <row r="30" spans="1:18" x14ac:dyDescent="0.2">
      <c r="A30" s="73" t="s">
        <v>9</v>
      </c>
      <c r="B30" s="78">
        <f t="shared" ref="B30:H30" si="11">SUM(B23:B29)</f>
        <v>26.92</v>
      </c>
      <c r="C30" s="78">
        <f t="shared" si="11"/>
        <v>0</v>
      </c>
      <c r="D30" s="78">
        <f t="shared" si="11"/>
        <v>0</v>
      </c>
      <c r="E30" s="78">
        <f t="shared" si="11"/>
        <v>0</v>
      </c>
      <c r="F30" s="78">
        <f t="shared" si="11"/>
        <v>0</v>
      </c>
      <c r="G30" s="78">
        <f t="shared" si="11"/>
        <v>0</v>
      </c>
      <c r="H30" s="75">
        <f t="shared" si="11"/>
        <v>26.92</v>
      </c>
      <c r="I30" s="6"/>
      <c r="J30" s="78">
        <f t="shared" ref="J30:N30" si="12">SUM(J23:J29)</f>
        <v>0</v>
      </c>
      <c r="K30" s="78">
        <f t="shared" si="12"/>
        <v>0</v>
      </c>
      <c r="L30" s="78">
        <f t="shared" si="12"/>
        <v>0</v>
      </c>
      <c r="M30" s="78">
        <f t="shared" si="12"/>
        <v>0</v>
      </c>
      <c r="N30" s="78">
        <f t="shared" si="12"/>
        <v>0</v>
      </c>
      <c r="O30" s="78">
        <f>SUM(O23:O29)</f>
        <v>0</v>
      </c>
      <c r="P30" s="78">
        <f t="shared" ref="P30:Q30" si="13">SUM(P23:P28)</f>
        <v>0</v>
      </c>
      <c r="Q30" s="78">
        <f t="shared" si="13"/>
        <v>0</v>
      </c>
      <c r="R30" s="79">
        <f>SUM(R23:R29)</f>
        <v>0</v>
      </c>
    </row>
    <row r="31" spans="1:18" ht="13.5" customHeight="1" x14ac:dyDescent="0.2"/>
    <row r="32" spans="1:18" s="58" customFormat="1" ht="27" customHeight="1" x14ac:dyDescent="0.2">
      <c r="A32" s="198" t="s">
        <v>131</v>
      </c>
      <c r="B32" s="173" t="s">
        <v>100</v>
      </c>
      <c r="C32" s="173" t="s">
        <v>35</v>
      </c>
      <c r="D32" s="173" t="s">
        <v>45</v>
      </c>
      <c r="E32" s="173" t="s">
        <v>36</v>
      </c>
      <c r="F32" s="173" t="s">
        <v>37</v>
      </c>
      <c r="G32" s="173" t="s">
        <v>38</v>
      </c>
      <c r="H32" s="183" t="s">
        <v>110</v>
      </c>
      <c r="I32" s="173" t="s">
        <v>108</v>
      </c>
      <c r="J32" s="173" t="s">
        <v>100</v>
      </c>
      <c r="K32" s="173" t="s">
        <v>35</v>
      </c>
      <c r="L32" s="173" t="s">
        <v>45</v>
      </c>
      <c r="M32" s="173" t="s">
        <v>36</v>
      </c>
      <c r="N32" s="173" t="s">
        <v>37</v>
      </c>
      <c r="O32" s="173" t="s">
        <v>38</v>
      </c>
      <c r="P32" s="35"/>
      <c r="Q32" s="35"/>
      <c r="R32" s="183" t="s">
        <v>110</v>
      </c>
    </row>
    <row r="33" spans="1:18" x14ac:dyDescent="0.2">
      <c r="A33" s="34" t="s">
        <v>1</v>
      </c>
      <c r="B33" s="45"/>
      <c r="C33" s="45">
        <v>30</v>
      </c>
      <c r="D33" s="45">
        <v>14</v>
      </c>
      <c r="E33" s="45">
        <v>15.5</v>
      </c>
      <c r="F33" s="45"/>
      <c r="G33" s="45"/>
      <c r="H33" s="75">
        <f t="shared" ref="H33:H39" si="14">SUM(B33:G33)</f>
        <v>59.5</v>
      </c>
      <c r="I33" s="58" t="s">
        <v>135</v>
      </c>
      <c r="J33" s="45"/>
      <c r="K33" s="45"/>
      <c r="L33" s="45"/>
      <c r="M33" s="45"/>
      <c r="N33" s="191"/>
      <c r="O33" s="86"/>
      <c r="P33" s="49"/>
      <c r="Q33" s="49"/>
      <c r="R33" s="82">
        <f>SUM(J33:Q33)</f>
        <v>0</v>
      </c>
    </row>
    <row r="34" spans="1:18" x14ac:dyDescent="0.2">
      <c r="A34" s="34" t="s">
        <v>2</v>
      </c>
      <c r="B34" s="45"/>
      <c r="C34" s="45">
        <v>25.3</v>
      </c>
      <c r="D34" s="45">
        <v>14.15</v>
      </c>
      <c r="E34" s="45">
        <v>12.65</v>
      </c>
      <c r="F34" s="45">
        <v>9.36</v>
      </c>
      <c r="G34" s="45"/>
      <c r="H34" s="75">
        <f t="shared" si="14"/>
        <v>61.46</v>
      </c>
      <c r="I34" s="58" t="s">
        <v>115</v>
      </c>
      <c r="J34" s="45"/>
      <c r="K34" s="45"/>
      <c r="L34" s="45"/>
      <c r="M34" s="45"/>
      <c r="N34" s="191"/>
      <c r="O34" s="86"/>
      <c r="P34" s="49"/>
      <c r="Q34" s="49"/>
      <c r="R34" s="82">
        <f t="shared" ref="R34:R39" si="15">SUM(J34:Q34)</f>
        <v>0</v>
      </c>
    </row>
    <row r="35" spans="1:18" x14ac:dyDescent="0.2">
      <c r="A35" s="34" t="s">
        <v>3</v>
      </c>
      <c r="B35" s="45"/>
      <c r="C35" s="45"/>
      <c r="D35" s="45"/>
      <c r="E35" s="45"/>
      <c r="F35" s="45"/>
      <c r="G35" s="45"/>
      <c r="H35" s="75">
        <f t="shared" si="14"/>
        <v>0</v>
      </c>
      <c r="I35" s="58" t="s">
        <v>119</v>
      </c>
      <c r="J35" s="45"/>
      <c r="K35" s="45"/>
      <c r="L35" s="45"/>
      <c r="M35" s="45"/>
      <c r="N35" s="191"/>
      <c r="O35" s="86"/>
      <c r="P35" s="49"/>
      <c r="Q35" s="49"/>
      <c r="R35" s="82">
        <f t="shared" si="15"/>
        <v>0</v>
      </c>
    </row>
    <row r="36" spans="1:18" x14ac:dyDescent="0.2">
      <c r="A36" s="34" t="s">
        <v>13</v>
      </c>
      <c r="B36" s="45"/>
      <c r="C36" s="45">
        <v>24.5</v>
      </c>
      <c r="D36" s="45">
        <v>5.25</v>
      </c>
      <c r="E36" s="45">
        <v>10.75</v>
      </c>
      <c r="F36" s="45"/>
      <c r="G36" s="45"/>
      <c r="H36" s="75">
        <f t="shared" si="14"/>
        <v>40.5</v>
      </c>
      <c r="I36" s="58" t="s">
        <v>123</v>
      </c>
      <c r="J36" s="45"/>
      <c r="K36" s="45"/>
      <c r="L36" s="45"/>
      <c r="M36" s="45"/>
      <c r="N36" s="71"/>
      <c r="O36" s="70"/>
      <c r="P36" s="48"/>
      <c r="Q36" s="48"/>
      <c r="R36" s="82">
        <f t="shared" si="15"/>
        <v>0</v>
      </c>
    </row>
    <row r="37" spans="1:18" x14ac:dyDescent="0.2">
      <c r="A37" s="34" t="s">
        <v>15</v>
      </c>
      <c r="B37" s="45"/>
      <c r="C37" s="45"/>
      <c r="D37" s="45"/>
      <c r="E37" s="45"/>
      <c r="F37" s="45"/>
      <c r="G37" s="45"/>
      <c r="H37" s="75">
        <f t="shared" si="14"/>
        <v>0</v>
      </c>
      <c r="I37" s="58" t="s">
        <v>122</v>
      </c>
      <c r="J37" s="45"/>
      <c r="K37" s="45"/>
      <c r="L37" s="45"/>
      <c r="M37" s="45"/>
      <c r="N37" s="71"/>
      <c r="O37" s="70"/>
      <c r="P37" s="48"/>
      <c r="Q37" s="48"/>
      <c r="R37" s="82">
        <f t="shared" si="15"/>
        <v>0</v>
      </c>
    </row>
    <row r="38" spans="1:18" x14ac:dyDescent="0.2">
      <c r="A38" s="181" t="s">
        <v>112</v>
      </c>
      <c r="B38" s="60"/>
      <c r="C38" s="60">
        <v>15.57</v>
      </c>
      <c r="D38" s="60"/>
      <c r="E38" s="60"/>
      <c r="F38" s="60"/>
      <c r="G38" s="60"/>
      <c r="H38" s="176">
        <f t="shared" si="14"/>
        <v>15.57</v>
      </c>
      <c r="I38" s="61"/>
      <c r="J38" s="60"/>
      <c r="K38" s="60"/>
      <c r="L38" s="60"/>
      <c r="M38" s="60"/>
      <c r="N38" s="189"/>
      <c r="O38" s="177"/>
      <c r="P38" s="178"/>
      <c r="Q38" s="178"/>
      <c r="R38" s="82">
        <f t="shared" si="15"/>
        <v>0</v>
      </c>
    </row>
    <row r="39" spans="1:18" ht="14.25" customHeight="1" x14ac:dyDescent="0.2">
      <c r="A39" s="182" t="s">
        <v>111</v>
      </c>
      <c r="B39" s="47"/>
      <c r="C39" s="47"/>
      <c r="D39" s="47"/>
      <c r="E39" s="47">
        <v>40</v>
      </c>
      <c r="F39" s="47"/>
      <c r="G39" s="47"/>
      <c r="H39" s="77">
        <f t="shared" si="14"/>
        <v>40</v>
      </c>
      <c r="I39" s="63"/>
      <c r="J39" s="47"/>
      <c r="K39" s="47"/>
      <c r="L39" s="47"/>
      <c r="M39" s="47"/>
      <c r="N39" s="190"/>
      <c r="O39" s="250"/>
      <c r="P39" s="50"/>
      <c r="Q39" s="50"/>
      <c r="R39" s="85">
        <f t="shared" si="15"/>
        <v>0</v>
      </c>
    </row>
    <row r="40" spans="1:18" ht="18.75" customHeight="1" x14ac:dyDescent="0.2">
      <c r="A40" s="73" t="s">
        <v>9</v>
      </c>
      <c r="B40" s="6">
        <f>SUM(B33:B39)</f>
        <v>0</v>
      </c>
      <c r="C40" s="6">
        <f t="shared" ref="C40:G40" si="16">SUM(C33:C39)</f>
        <v>95.37</v>
      </c>
      <c r="D40" s="6">
        <f t="shared" si="16"/>
        <v>33.4</v>
      </c>
      <c r="E40" s="6">
        <f t="shared" si="16"/>
        <v>78.900000000000006</v>
      </c>
      <c r="F40" s="6">
        <f t="shared" si="16"/>
        <v>9.36</v>
      </c>
      <c r="G40" s="6">
        <f t="shared" si="16"/>
        <v>0</v>
      </c>
      <c r="H40" s="75">
        <f>SUM(H33:H39)</f>
        <v>217.03</v>
      </c>
      <c r="I40" s="6"/>
      <c r="J40" s="6">
        <f>SUM(J33:J39)</f>
        <v>0</v>
      </c>
      <c r="K40" s="6">
        <f t="shared" ref="K40:N40" si="17">SUM(K33:K39)</f>
        <v>0</v>
      </c>
      <c r="L40" s="6">
        <f t="shared" si="17"/>
        <v>0</v>
      </c>
      <c r="M40" s="6">
        <f t="shared" si="17"/>
        <v>0</v>
      </c>
      <c r="N40" s="6">
        <f t="shared" si="17"/>
        <v>0</v>
      </c>
      <c r="O40" s="78">
        <f>SUM(O33:O39)</f>
        <v>0</v>
      </c>
      <c r="P40" s="6">
        <f t="shared" ref="P40:Q40" si="18">SUM(P33:P38)</f>
        <v>0</v>
      </c>
      <c r="Q40" s="6">
        <f t="shared" si="18"/>
        <v>0</v>
      </c>
      <c r="R40" s="79">
        <f>SUM(R33:R39)</f>
        <v>0</v>
      </c>
    </row>
    <row r="41" spans="1:18" ht="13.5" customHeight="1" x14ac:dyDescent="0.2"/>
    <row r="42" spans="1:18" s="58" customFormat="1" ht="24.75" customHeight="1" x14ac:dyDescent="0.2">
      <c r="A42" s="198" t="s">
        <v>131</v>
      </c>
      <c r="B42" s="173" t="s">
        <v>101</v>
      </c>
      <c r="C42" s="173" t="s">
        <v>39</v>
      </c>
      <c r="D42" s="173" t="s">
        <v>46</v>
      </c>
      <c r="E42" s="34"/>
      <c r="F42" s="34"/>
      <c r="G42" s="34"/>
      <c r="H42" s="183" t="s">
        <v>110</v>
      </c>
      <c r="I42" s="173" t="s">
        <v>108</v>
      </c>
      <c r="J42" s="173" t="s">
        <v>101</v>
      </c>
      <c r="K42" s="173" t="s">
        <v>39</v>
      </c>
      <c r="L42" s="173" t="s">
        <v>46</v>
      </c>
      <c r="M42" s="35"/>
      <c r="N42" s="72"/>
      <c r="O42" s="72"/>
      <c r="P42" s="35"/>
      <c r="Q42" s="35"/>
      <c r="R42" s="183" t="s">
        <v>110</v>
      </c>
    </row>
    <row r="43" spans="1:18" x14ac:dyDescent="0.2">
      <c r="A43" s="34" t="s">
        <v>1</v>
      </c>
      <c r="B43" s="48"/>
      <c r="C43" s="48">
        <v>14.33</v>
      </c>
      <c r="D43" s="48">
        <v>15</v>
      </c>
      <c r="E43" s="48"/>
      <c r="F43" s="48"/>
      <c r="G43" s="48"/>
      <c r="H43" s="75">
        <f t="shared" ref="H43:H49" si="19">SUM(B43:G43)</f>
        <v>29.33</v>
      </c>
      <c r="I43" s="58" t="s">
        <v>123</v>
      </c>
      <c r="J43" s="49"/>
      <c r="K43" s="49"/>
      <c r="L43" s="49"/>
      <c r="M43" s="49"/>
      <c r="N43" s="86"/>
      <c r="O43" s="86"/>
      <c r="P43" s="49"/>
      <c r="Q43" s="49"/>
      <c r="R43" s="82">
        <f>SUM(J43:Q43)</f>
        <v>0</v>
      </c>
    </row>
    <row r="44" spans="1:18" x14ac:dyDescent="0.2">
      <c r="A44" s="34" t="s">
        <v>2</v>
      </c>
      <c r="B44" s="48"/>
      <c r="C44" s="48">
        <v>8.5299999999999994</v>
      </c>
      <c r="D44" s="48">
        <v>12.95</v>
      </c>
      <c r="E44" s="48"/>
      <c r="F44" s="48"/>
      <c r="G44" s="48"/>
      <c r="H44" s="75">
        <f t="shared" si="19"/>
        <v>21.479999999999997</v>
      </c>
      <c r="I44" s="58" t="s">
        <v>122</v>
      </c>
      <c r="J44" s="49"/>
      <c r="K44" s="49"/>
      <c r="L44" s="49"/>
      <c r="M44" s="49"/>
      <c r="N44" s="86"/>
      <c r="O44" s="86"/>
      <c r="P44" s="49"/>
      <c r="Q44" s="49"/>
      <c r="R44" s="82">
        <f t="shared" ref="R44:R49" si="20">SUM(J44:Q44)</f>
        <v>0</v>
      </c>
    </row>
    <row r="45" spans="1:18" x14ac:dyDescent="0.2">
      <c r="A45" s="34" t="s">
        <v>3</v>
      </c>
      <c r="B45" s="48"/>
      <c r="C45" s="48">
        <v>82.78</v>
      </c>
      <c r="D45" s="48">
        <v>34.9</v>
      </c>
      <c r="E45" s="48"/>
      <c r="F45" s="48"/>
      <c r="G45" s="48"/>
      <c r="H45" s="75">
        <f t="shared" si="19"/>
        <v>117.68</v>
      </c>
      <c r="I45" s="58" t="s">
        <v>119</v>
      </c>
      <c r="J45" s="49"/>
      <c r="K45" s="49"/>
      <c r="L45" s="49"/>
      <c r="M45" s="49"/>
      <c r="N45" s="86"/>
      <c r="O45" s="86"/>
      <c r="P45" s="49"/>
      <c r="Q45" s="49"/>
      <c r="R45" s="82">
        <f t="shared" si="20"/>
        <v>0</v>
      </c>
    </row>
    <row r="46" spans="1:18" x14ac:dyDescent="0.2">
      <c r="A46" s="34" t="s">
        <v>13</v>
      </c>
      <c r="B46" s="48"/>
      <c r="C46" s="48">
        <v>6.25</v>
      </c>
      <c r="D46" s="48">
        <v>4.5</v>
      </c>
      <c r="E46" s="48"/>
      <c r="F46" s="48"/>
      <c r="G46" s="48"/>
      <c r="H46" s="75">
        <f t="shared" si="19"/>
        <v>10.75</v>
      </c>
      <c r="I46" s="205" t="s">
        <v>118</v>
      </c>
      <c r="J46" s="49"/>
      <c r="K46" s="49"/>
      <c r="L46" s="49"/>
      <c r="M46" s="49"/>
      <c r="N46" s="70"/>
      <c r="O46" s="70"/>
      <c r="P46" s="48"/>
      <c r="Q46" s="48"/>
      <c r="R46" s="82">
        <f t="shared" si="20"/>
        <v>0</v>
      </c>
    </row>
    <row r="47" spans="1:18" x14ac:dyDescent="0.2">
      <c r="A47" s="34" t="s">
        <v>15</v>
      </c>
      <c r="B47" s="48"/>
      <c r="C47" s="48">
        <f>'Cash Daily'!I408</f>
        <v>0</v>
      </c>
      <c r="D47" s="48">
        <v>72.5</v>
      </c>
      <c r="E47" s="48"/>
      <c r="F47" s="48"/>
      <c r="G47" s="48"/>
      <c r="H47" s="75">
        <f t="shared" si="19"/>
        <v>72.5</v>
      </c>
      <c r="I47" s="49"/>
      <c r="J47" s="49"/>
      <c r="K47" s="49"/>
      <c r="L47" s="49"/>
      <c r="M47" s="49"/>
      <c r="N47" s="70"/>
      <c r="O47" s="70"/>
      <c r="P47" s="48"/>
      <c r="Q47" s="48"/>
      <c r="R47" s="82">
        <f>SUM(J47:Q47)</f>
        <v>0</v>
      </c>
    </row>
    <row r="48" spans="1:18" x14ac:dyDescent="0.2">
      <c r="A48" s="181" t="s">
        <v>112</v>
      </c>
      <c r="B48" s="178"/>
      <c r="C48" s="178">
        <v>8.91</v>
      </c>
      <c r="D48" s="178">
        <f>'Cash Daily'!I424</f>
        <v>0</v>
      </c>
      <c r="E48" s="178"/>
      <c r="F48" s="178"/>
      <c r="G48" s="178"/>
      <c r="H48" s="176">
        <f t="shared" si="19"/>
        <v>8.91</v>
      </c>
      <c r="I48" s="179"/>
      <c r="J48" s="179"/>
      <c r="K48" s="179"/>
      <c r="L48" s="179"/>
      <c r="M48" s="179"/>
      <c r="N48" s="180"/>
      <c r="O48" s="180"/>
      <c r="P48" s="178"/>
      <c r="Q48" s="178"/>
      <c r="R48" s="82">
        <f t="shared" si="20"/>
        <v>0</v>
      </c>
    </row>
    <row r="49" spans="1:18" ht="15" customHeight="1" x14ac:dyDescent="0.2">
      <c r="A49" s="182" t="s">
        <v>111</v>
      </c>
      <c r="B49" s="50"/>
      <c r="C49" s="50"/>
      <c r="D49" s="50"/>
      <c r="E49" s="50"/>
      <c r="F49" s="50"/>
      <c r="G49" s="50"/>
      <c r="H49" s="77">
        <f t="shared" si="19"/>
        <v>0</v>
      </c>
      <c r="I49" s="87"/>
      <c r="J49" s="87"/>
      <c r="K49" s="87"/>
      <c r="L49" s="87"/>
      <c r="M49" s="87"/>
      <c r="N49" s="88"/>
      <c r="O49" s="88"/>
      <c r="P49" s="50"/>
      <c r="Q49" s="50"/>
      <c r="R49" s="85">
        <f t="shared" si="20"/>
        <v>0</v>
      </c>
    </row>
    <row r="50" spans="1:18" x14ac:dyDescent="0.2">
      <c r="A50" s="73" t="s">
        <v>9</v>
      </c>
      <c r="B50" s="6">
        <f>SUM(B43:B49)</f>
        <v>0</v>
      </c>
      <c r="C50" s="6">
        <f t="shared" ref="C50:G50" si="21">SUM(C43:C49)</f>
        <v>120.8</v>
      </c>
      <c r="D50" s="6">
        <f t="shared" si="21"/>
        <v>139.85</v>
      </c>
      <c r="E50" s="6">
        <f t="shared" si="21"/>
        <v>0</v>
      </c>
      <c r="F50" s="6">
        <f t="shared" si="21"/>
        <v>0</v>
      </c>
      <c r="G50" s="6">
        <f t="shared" si="21"/>
        <v>0</v>
      </c>
      <c r="H50" s="75">
        <f>SUM(H43:H49)</f>
        <v>260.65000000000003</v>
      </c>
      <c r="I50" s="6"/>
      <c r="J50" s="6">
        <f>SUM(J43:J49)</f>
        <v>0</v>
      </c>
      <c r="K50" s="6">
        <f t="shared" ref="K50:O50" si="22">SUM(K43:K49)</f>
        <v>0</v>
      </c>
      <c r="L50" s="6">
        <f t="shared" si="22"/>
        <v>0</v>
      </c>
      <c r="M50" s="6">
        <f t="shared" si="22"/>
        <v>0</v>
      </c>
      <c r="N50" s="6">
        <f t="shared" si="22"/>
        <v>0</v>
      </c>
      <c r="O50" s="6">
        <f t="shared" si="22"/>
        <v>0</v>
      </c>
      <c r="P50" s="6">
        <f t="shared" ref="P50:Q50" si="23">SUM(P43:P48)</f>
        <v>0</v>
      </c>
      <c r="Q50" s="6">
        <f t="shared" si="23"/>
        <v>0</v>
      </c>
      <c r="R50" s="79">
        <f>SUM(R43:R49)</f>
        <v>0</v>
      </c>
    </row>
    <row r="51" spans="1:18" ht="21.75" customHeight="1" x14ac:dyDescent="0.2"/>
    <row r="52" spans="1:18" ht="24.75" customHeight="1" thickBot="1" x14ac:dyDescent="0.25">
      <c r="B52" s="66" t="s">
        <v>1</v>
      </c>
      <c r="C52" s="66" t="s">
        <v>2</v>
      </c>
      <c r="D52" s="66" t="s">
        <v>3</v>
      </c>
      <c r="E52" s="66" t="s">
        <v>13</v>
      </c>
      <c r="F52" s="66" t="s">
        <v>15</v>
      </c>
      <c r="G52" s="67" t="s">
        <v>11</v>
      </c>
      <c r="H52" s="184" t="s">
        <v>111</v>
      </c>
      <c r="I52" s="297" t="s">
        <v>168</v>
      </c>
      <c r="J52" s="67"/>
      <c r="K52" s="67"/>
      <c r="L52" s="67"/>
      <c r="M52" s="67"/>
      <c r="N52" s="91" t="s">
        <v>20</v>
      </c>
      <c r="O52" s="296" t="s">
        <v>40</v>
      </c>
    </row>
    <row r="53" spans="1:18" ht="18.75" customHeight="1" thickBot="1" x14ac:dyDescent="0.25">
      <c r="A53" s="89" t="s">
        <v>40</v>
      </c>
      <c r="B53" s="185">
        <f>H3+H13+H23+H33+H43</f>
        <v>88.83</v>
      </c>
      <c r="C53" s="185">
        <f>H4+H14+H24+H34+H44</f>
        <v>181.90999999999997</v>
      </c>
      <c r="D53" s="185">
        <f>H5+H15+H25+H35+H45</f>
        <v>254.59</v>
      </c>
      <c r="E53" s="185">
        <f>H6+H16+H26+H36+H46</f>
        <v>54.75</v>
      </c>
      <c r="F53" s="185">
        <f>H7+H17+H27+H37+H47</f>
        <v>72.5</v>
      </c>
      <c r="G53" s="185">
        <f>H8+H18+H38+H48</f>
        <v>60.099999999999994</v>
      </c>
      <c r="H53" s="185">
        <f>H9+H19+H29+H39+H49</f>
        <v>40</v>
      </c>
      <c r="I53" s="185">
        <f>H10+H20+H30+H40+H50</f>
        <v>767.5</v>
      </c>
      <c r="J53" s="55"/>
      <c r="K53" s="55"/>
      <c r="L53" s="55"/>
      <c r="M53" s="55"/>
      <c r="N53" s="90">
        <f>R10+R20+R30+R40+R50</f>
        <v>0</v>
      </c>
      <c r="O53" s="199">
        <f>I53+N53</f>
        <v>767.5</v>
      </c>
    </row>
    <row r="54" spans="1:18" ht="13.5" thickTop="1" x14ac:dyDescent="0.2"/>
    <row r="55" spans="1:18" x14ac:dyDescent="0.2">
      <c r="A55" s="40"/>
      <c r="B55" s="51" t="s">
        <v>21</v>
      </c>
      <c r="C55" s="51"/>
      <c r="D55" s="51" t="s">
        <v>22</v>
      </c>
      <c r="E55" s="196">
        <f>O53</f>
        <v>767.5</v>
      </c>
      <c r="F55" s="51"/>
      <c r="G55" s="51">
        <f>SUM(C55-E55)</f>
        <v>-767.5</v>
      </c>
    </row>
    <row r="60" spans="1:18" ht="51" customHeight="1" x14ac:dyDescent="0.2">
      <c r="A60" s="56"/>
      <c r="B60" s="57"/>
      <c r="C60" s="288"/>
      <c r="D60" s="288"/>
      <c r="E60" s="288"/>
      <c r="F60" s="289" t="s">
        <v>180</v>
      </c>
      <c r="G60" s="288"/>
      <c r="H60" s="288"/>
      <c r="I60" s="288"/>
      <c r="J60" s="57"/>
      <c r="K60" s="57"/>
      <c r="L60" s="57"/>
      <c r="M60" s="57"/>
      <c r="N60" s="68"/>
      <c r="O60" s="68"/>
      <c r="P60" s="57"/>
      <c r="Q60" s="57"/>
      <c r="R60" s="69"/>
    </row>
    <row r="61" spans="1:18" x14ac:dyDescent="0.2">
      <c r="A61" s="314" t="s">
        <v>131</v>
      </c>
      <c r="B61" s="173"/>
      <c r="C61" s="173"/>
      <c r="D61" s="173"/>
      <c r="E61" s="214" t="s">
        <v>153</v>
      </c>
      <c r="F61" s="214" t="s">
        <v>154</v>
      </c>
      <c r="G61" s="214" t="s">
        <v>155</v>
      </c>
      <c r="H61" s="183" t="s">
        <v>110</v>
      </c>
      <c r="I61" s="173" t="s">
        <v>108</v>
      </c>
      <c r="J61" s="173"/>
      <c r="K61" s="173"/>
      <c r="L61" s="173"/>
      <c r="M61" s="214" t="s">
        <v>153</v>
      </c>
      <c r="N61" s="214" t="s">
        <v>154</v>
      </c>
      <c r="O61" s="214" t="s">
        <v>155</v>
      </c>
      <c r="P61" s="35"/>
      <c r="Q61" s="35"/>
      <c r="R61" s="183" t="s">
        <v>110</v>
      </c>
    </row>
    <row r="62" spans="1:18" x14ac:dyDescent="0.2">
      <c r="A62" s="34" t="s">
        <v>1</v>
      </c>
      <c r="B62" s="59"/>
      <c r="C62" s="59"/>
      <c r="D62" s="59"/>
      <c r="E62" s="59">
        <v>14</v>
      </c>
      <c r="F62" s="59">
        <v>33.9</v>
      </c>
      <c r="G62" s="59">
        <v>12</v>
      </c>
      <c r="H62" s="75">
        <f t="shared" ref="H62:H68" si="24">SUM(B62:G62)</f>
        <v>59.9</v>
      </c>
      <c r="I62" s="40" t="s">
        <v>242</v>
      </c>
      <c r="J62" s="58"/>
      <c r="K62" s="58"/>
      <c r="L62" s="58"/>
      <c r="M62" s="58">
        <v>1</v>
      </c>
      <c r="N62" s="74">
        <v>1</v>
      </c>
      <c r="O62" s="74">
        <v>1</v>
      </c>
      <c r="P62" s="58"/>
      <c r="Q62" s="58"/>
      <c r="R62" s="75">
        <f>SUM(J62:Q62)</f>
        <v>3</v>
      </c>
    </row>
    <row r="63" spans="1:18" x14ac:dyDescent="0.2">
      <c r="A63" s="34" t="s">
        <v>2</v>
      </c>
      <c r="B63" s="59"/>
      <c r="C63" s="59"/>
      <c r="D63" s="60"/>
      <c r="E63" s="60">
        <v>12.8</v>
      </c>
      <c r="F63" s="60">
        <v>25.3</v>
      </c>
      <c r="G63" s="60">
        <v>12.65</v>
      </c>
      <c r="H63" s="75">
        <f t="shared" si="24"/>
        <v>50.75</v>
      </c>
      <c r="I63" s="40" t="s">
        <v>119</v>
      </c>
      <c r="J63" s="61"/>
      <c r="K63" s="61"/>
      <c r="L63" s="61"/>
      <c r="M63" s="61">
        <v>1</v>
      </c>
      <c r="N63" s="29"/>
      <c r="O63" s="29"/>
      <c r="P63" s="61"/>
      <c r="Q63" s="61"/>
      <c r="R63" s="75">
        <f>SUM(J63:Q63)</f>
        <v>1</v>
      </c>
    </row>
    <row r="64" spans="1:18" x14ac:dyDescent="0.2">
      <c r="A64" s="34" t="s">
        <v>3</v>
      </c>
      <c r="B64" s="59"/>
      <c r="C64" s="59"/>
      <c r="D64" s="60"/>
      <c r="E64" s="60"/>
      <c r="F64" s="60"/>
      <c r="G64" s="60"/>
      <c r="H64" s="75">
        <f t="shared" si="24"/>
        <v>0</v>
      </c>
      <c r="I64" s="40" t="s">
        <v>122</v>
      </c>
      <c r="J64" s="61"/>
      <c r="K64" s="61"/>
      <c r="L64" s="61"/>
      <c r="M64" s="61"/>
      <c r="N64" s="29">
        <v>1</v>
      </c>
      <c r="O64" s="29"/>
      <c r="P64" s="61"/>
      <c r="Q64" s="61"/>
      <c r="R64" s="75">
        <f>SUM(J64:Q64)</f>
        <v>1</v>
      </c>
    </row>
    <row r="65" spans="1:18" x14ac:dyDescent="0.2">
      <c r="A65" s="34" t="s">
        <v>13</v>
      </c>
      <c r="B65" s="59"/>
      <c r="C65" s="59"/>
      <c r="D65" s="60"/>
      <c r="E65" s="60">
        <v>0.75</v>
      </c>
      <c r="F65" s="60">
        <v>19.75</v>
      </c>
      <c r="G65" s="60">
        <v>9.25</v>
      </c>
      <c r="H65" s="75">
        <f t="shared" si="24"/>
        <v>29.75</v>
      </c>
      <c r="I65" s="40" t="s">
        <v>114</v>
      </c>
      <c r="J65" s="61"/>
      <c r="K65" s="61"/>
      <c r="L65" s="61"/>
      <c r="M65" s="61"/>
      <c r="N65" s="29"/>
      <c r="O65" s="29">
        <v>1</v>
      </c>
      <c r="P65" s="61"/>
      <c r="Q65" s="61"/>
      <c r="R65" s="75">
        <f t="shared" ref="R65:R68" si="25">SUM(J65:Q65)</f>
        <v>1</v>
      </c>
    </row>
    <row r="66" spans="1:18" x14ac:dyDescent="0.2">
      <c r="A66" s="34" t="s">
        <v>15</v>
      </c>
      <c r="B66" s="59"/>
      <c r="C66" s="59"/>
      <c r="D66" s="60"/>
      <c r="E66" s="60"/>
      <c r="F66" s="60"/>
      <c r="G66" s="60"/>
      <c r="H66" s="75">
        <f t="shared" si="24"/>
        <v>0</v>
      </c>
      <c r="J66" s="61"/>
      <c r="K66" s="61"/>
      <c r="L66" s="61"/>
      <c r="M66" s="61"/>
      <c r="N66" s="29"/>
      <c r="O66" s="29"/>
      <c r="P66" s="61"/>
      <c r="Q66" s="61"/>
      <c r="R66" s="75">
        <f t="shared" si="25"/>
        <v>0</v>
      </c>
    </row>
    <row r="67" spans="1:18" x14ac:dyDescent="0.2">
      <c r="A67" s="181" t="s">
        <v>112</v>
      </c>
      <c r="B67" s="175"/>
      <c r="C67" s="175"/>
      <c r="D67" s="60"/>
      <c r="E67" s="60"/>
      <c r="F67" s="60"/>
      <c r="G67" s="60"/>
      <c r="H67" s="176">
        <f t="shared" si="24"/>
        <v>0</v>
      </c>
      <c r="I67" s="53"/>
      <c r="J67" s="61"/>
      <c r="K67" s="61"/>
      <c r="L67" s="61"/>
      <c r="M67" s="61"/>
      <c r="N67" s="29"/>
      <c r="O67" s="29"/>
      <c r="P67" s="61"/>
      <c r="Q67" s="61"/>
      <c r="R67" s="75">
        <f t="shared" si="25"/>
        <v>0</v>
      </c>
    </row>
    <row r="68" spans="1:18" ht="22.5" x14ac:dyDescent="0.2">
      <c r="A68" s="182" t="s">
        <v>111</v>
      </c>
      <c r="B68" s="62"/>
      <c r="C68" s="62"/>
      <c r="D68" s="47"/>
      <c r="E68" s="47"/>
      <c r="F68" s="47"/>
      <c r="G68" s="47"/>
      <c r="H68" s="77">
        <f t="shared" si="24"/>
        <v>0</v>
      </c>
      <c r="I68" s="174"/>
      <c r="J68" s="63"/>
      <c r="K68" s="63"/>
      <c r="L68" s="63"/>
      <c r="M68" s="63"/>
      <c r="N68" s="76"/>
      <c r="O68" s="76"/>
      <c r="P68" s="63"/>
      <c r="Q68" s="63"/>
      <c r="R68" s="77">
        <f t="shared" si="25"/>
        <v>0</v>
      </c>
    </row>
    <row r="69" spans="1:18" x14ac:dyDescent="0.2">
      <c r="A69" s="73" t="s">
        <v>9</v>
      </c>
      <c r="B69" s="164">
        <f>SUM(B62:B68)</f>
        <v>0</v>
      </c>
      <c r="C69" s="164">
        <f t="shared" ref="C69" si="26">SUM(C62:C68)</f>
        <v>0</v>
      </c>
      <c r="D69" s="164">
        <f t="shared" ref="D69" si="27">SUM(D62:D68)</f>
        <v>0</v>
      </c>
      <c r="E69" s="164">
        <f t="shared" ref="E69" si="28">SUM(E62:E68)</f>
        <v>27.55</v>
      </c>
      <c r="F69" s="164">
        <f t="shared" ref="F69" si="29">SUM(F62:F68)</f>
        <v>78.95</v>
      </c>
      <c r="G69" s="164">
        <f t="shared" ref="G69" si="30">SUM(G62:G68)</f>
        <v>33.9</v>
      </c>
      <c r="H69" s="75">
        <f>SUM(H62:H68)</f>
        <v>140.4</v>
      </c>
      <c r="I69" s="6"/>
      <c r="J69" s="6">
        <f>SUM(J62:J68)</f>
        <v>0</v>
      </c>
      <c r="K69" s="6">
        <f t="shared" ref="K69" si="31">SUM(K62:K68)</f>
        <v>0</v>
      </c>
      <c r="L69" s="6">
        <f t="shared" ref="L69" si="32">SUM(L62:L68)</f>
        <v>0</v>
      </c>
      <c r="M69" s="6">
        <f t="shared" ref="M69" si="33">SUM(M62:M68)</f>
        <v>2</v>
      </c>
      <c r="N69" s="6">
        <f t="shared" ref="N69" si="34">SUM(N62:N68)</f>
        <v>2</v>
      </c>
      <c r="O69" s="6">
        <f t="shared" ref="O69" si="35">SUM(O62:O68)</f>
        <v>2</v>
      </c>
      <c r="P69" s="6"/>
      <c r="Q69" s="6"/>
      <c r="R69" s="79">
        <f>SUM(R62:R67)</f>
        <v>6</v>
      </c>
    </row>
    <row r="71" spans="1:18" x14ac:dyDescent="0.2">
      <c r="A71" s="314" t="s">
        <v>131</v>
      </c>
      <c r="B71" s="214" t="s">
        <v>156</v>
      </c>
      <c r="C71" s="214" t="s">
        <v>157</v>
      </c>
      <c r="D71" s="214" t="s">
        <v>158</v>
      </c>
      <c r="E71" s="214" t="s">
        <v>159</v>
      </c>
      <c r="F71" s="214" t="s">
        <v>160</v>
      </c>
      <c r="G71" s="214" t="s">
        <v>161</v>
      </c>
      <c r="H71" s="183" t="s">
        <v>110</v>
      </c>
      <c r="I71" s="173" t="s">
        <v>108</v>
      </c>
      <c r="J71" s="214" t="s">
        <v>156</v>
      </c>
      <c r="K71" s="214" t="s">
        <v>157</v>
      </c>
      <c r="L71" s="214" t="s">
        <v>158</v>
      </c>
      <c r="M71" s="214" t="s">
        <v>159</v>
      </c>
      <c r="N71" s="214" t="s">
        <v>160</v>
      </c>
      <c r="O71" s="214" t="s">
        <v>161</v>
      </c>
      <c r="P71" s="35"/>
      <c r="Q71" s="35"/>
      <c r="R71" s="183" t="s">
        <v>110</v>
      </c>
    </row>
    <row r="72" spans="1:18" x14ac:dyDescent="0.2">
      <c r="A72" s="34" t="s">
        <v>1</v>
      </c>
      <c r="B72" s="45">
        <v>30.44</v>
      </c>
      <c r="C72" s="45"/>
      <c r="D72" s="45"/>
      <c r="E72" s="45"/>
      <c r="F72" s="45"/>
      <c r="G72" s="45"/>
      <c r="H72" s="75">
        <f t="shared" ref="H72:H78" si="36">SUM(B72:G72)</f>
        <v>30.44</v>
      </c>
      <c r="I72" s="45" t="s">
        <v>242</v>
      </c>
      <c r="J72" s="45">
        <v>1</v>
      </c>
      <c r="K72" s="45"/>
      <c r="L72" s="45"/>
      <c r="M72" s="45"/>
      <c r="N72" s="81"/>
      <c r="O72" s="81"/>
      <c r="P72" s="45"/>
      <c r="Q72" s="45"/>
      <c r="R72" s="82">
        <f>SUM(J72:Q72)</f>
        <v>1</v>
      </c>
    </row>
    <row r="73" spans="1:18" x14ac:dyDescent="0.2">
      <c r="A73" s="34" t="s">
        <v>2</v>
      </c>
      <c r="B73" s="45">
        <v>25.3</v>
      </c>
      <c r="C73" s="45"/>
      <c r="D73" s="45">
        <v>5.15</v>
      </c>
      <c r="E73" s="45"/>
      <c r="F73" s="45"/>
      <c r="G73" s="45"/>
      <c r="H73" s="75">
        <f t="shared" si="36"/>
        <v>30.450000000000003</v>
      </c>
      <c r="I73" s="45" t="s">
        <v>114</v>
      </c>
      <c r="J73" s="45">
        <v>1</v>
      </c>
      <c r="K73" s="45"/>
      <c r="L73" s="45"/>
      <c r="M73" s="45"/>
      <c r="N73" s="81"/>
      <c r="O73" s="81"/>
      <c r="P73" s="46"/>
      <c r="Q73" s="46"/>
      <c r="R73" s="82">
        <f t="shared" ref="R73:R75" si="37">SUM(B73:Q73)</f>
        <v>61.900000000000006</v>
      </c>
    </row>
    <row r="74" spans="1:18" x14ac:dyDescent="0.2">
      <c r="A74" s="34" t="s">
        <v>3</v>
      </c>
      <c r="B74" s="45">
        <v>34</v>
      </c>
      <c r="C74" s="45"/>
      <c r="D74" s="45"/>
      <c r="E74" s="45"/>
      <c r="F74" s="45"/>
      <c r="G74" s="45"/>
      <c r="H74" s="75">
        <f t="shared" si="36"/>
        <v>34</v>
      </c>
      <c r="I74" s="45" t="s">
        <v>122</v>
      </c>
      <c r="J74" s="45">
        <v>1</v>
      </c>
      <c r="K74" s="45"/>
      <c r="L74" s="45"/>
      <c r="M74" s="45"/>
      <c r="N74" s="83"/>
      <c r="O74" s="83"/>
      <c r="P74" s="46"/>
      <c r="Q74" s="46"/>
      <c r="R74" s="82">
        <f t="shared" si="37"/>
        <v>69</v>
      </c>
    </row>
    <row r="75" spans="1:18" x14ac:dyDescent="0.2">
      <c r="A75" s="34" t="s">
        <v>13</v>
      </c>
      <c r="B75" s="45">
        <f>'Cash Daily'!I197</f>
        <v>0</v>
      </c>
      <c r="C75" s="45"/>
      <c r="D75" s="45"/>
      <c r="E75" s="45"/>
      <c r="F75" s="45"/>
      <c r="G75" s="45"/>
      <c r="H75" s="75">
        <f t="shared" si="36"/>
        <v>0</v>
      </c>
      <c r="I75" s="45"/>
      <c r="J75" s="45"/>
      <c r="K75" s="45"/>
      <c r="L75" s="45"/>
      <c r="M75" s="45"/>
      <c r="N75" s="81"/>
      <c r="O75" s="81"/>
      <c r="P75" s="45"/>
      <c r="Q75" s="45"/>
      <c r="R75" s="82">
        <f t="shared" si="37"/>
        <v>0</v>
      </c>
    </row>
    <row r="76" spans="1:18" x14ac:dyDescent="0.2">
      <c r="A76" s="34" t="s">
        <v>15</v>
      </c>
      <c r="B76" s="45">
        <f>'Cash Daily'!I211</f>
        <v>0</v>
      </c>
      <c r="C76" s="45"/>
      <c r="D76" s="45"/>
      <c r="E76" s="45"/>
      <c r="F76" s="45"/>
      <c r="G76" s="45"/>
      <c r="H76" s="75">
        <f t="shared" si="36"/>
        <v>0</v>
      </c>
      <c r="I76" s="45"/>
      <c r="J76" s="45"/>
      <c r="K76" s="45"/>
      <c r="L76" s="45"/>
      <c r="M76" s="45"/>
      <c r="N76" s="81"/>
      <c r="O76" s="81"/>
      <c r="P76" s="45"/>
      <c r="Q76" s="45"/>
      <c r="R76" s="82">
        <f>SUM(B76:Q76)</f>
        <v>0</v>
      </c>
    </row>
    <row r="77" spans="1:18" x14ac:dyDescent="0.2">
      <c r="A77" s="181" t="s">
        <v>112</v>
      </c>
      <c r="B77" s="60">
        <f>'Cash Daily'!I225</f>
        <v>0</v>
      </c>
      <c r="C77" s="60"/>
      <c r="D77" s="60"/>
      <c r="E77" s="60"/>
      <c r="F77" s="60"/>
      <c r="G77" s="60"/>
      <c r="H77" s="75">
        <f t="shared" si="36"/>
        <v>0</v>
      </c>
      <c r="I77" s="60"/>
      <c r="J77" s="60"/>
      <c r="K77" s="60"/>
      <c r="L77" s="60"/>
      <c r="M77" s="60"/>
      <c r="N77" s="177"/>
      <c r="O77" s="177"/>
      <c r="P77" s="60"/>
      <c r="Q77" s="60"/>
      <c r="R77" s="82">
        <f t="shared" ref="R77" si="38">SUM(B77:Q77)</f>
        <v>0</v>
      </c>
    </row>
    <row r="78" spans="1:18" ht="22.5" x14ac:dyDescent="0.2">
      <c r="A78" s="182" t="s">
        <v>111</v>
      </c>
      <c r="B78" s="47"/>
      <c r="C78" s="47"/>
      <c r="D78" s="47"/>
      <c r="E78" s="47"/>
      <c r="F78" s="47"/>
      <c r="G78" s="47"/>
      <c r="H78" s="77">
        <f t="shared" si="36"/>
        <v>0</v>
      </c>
      <c r="I78" s="47"/>
      <c r="J78" s="47"/>
      <c r="K78" s="47"/>
      <c r="L78" s="47"/>
      <c r="M78" s="47"/>
      <c r="N78" s="84"/>
      <c r="O78" s="84"/>
      <c r="P78" s="47"/>
      <c r="Q78" s="47"/>
      <c r="R78" s="85"/>
    </row>
    <row r="79" spans="1:18" x14ac:dyDescent="0.2">
      <c r="A79" s="73" t="s">
        <v>9</v>
      </c>
      <c r="B79" s="6">
        <f>SUM(B72:B78)</f>
        <v>89.740000000000009</v>
      </c>
      <c r="C79" s="6">
        <f t="shared" ref="C79" si="39">SUM(C72:C78)</f>
        <v>0</v>
      </c>
      <c r="D79" s="6">
        <f t="shared" ref="D79" si="40">SUM(D72:D78)</f>
        <v>5.15</v>
      </c>
      <c r="E79" s="6">
        <f t="shared" ref="E79" si="41">SUM(E72:E78)</f>
        <v>0</v>
      </c>
      <c r="F79" s="6">
        <f t="shared" ref="F79" si="42">SUM(F72:F78)</f>
        <v>0</v>
      </c>
      <c r="G79" s="6">
        <f t="shared" ref="G79" si="43">SUM(G72:G78)</f>
        <v>0</v>
      </c>
      <c r="H79" s="75">
        <f>SUM(H72:H78)</f>
        <v>94.89</v>
      </c>
      <c r="I79" s="6"/>
      <c r="J79" s="6">
        <f>SUM(J72:J78)</f>
        <v>3</v>
      </c>
      <c r="K79" s="6">
        <f t="shared" ref="K79" si="44">SUM(K72:K78)</f>
        <v>0</v>
      </c>
      <c r="L79" s="6">
        <f t="shared" ref="L79" si="45">SUM(L72:L78)</f>
        <v>0</v>
      </c>
      <c r="M79" s="6">
        <f t="shared" ref="M79" si="46">SUM(M72:M78)</f>
        <v>0</v>
      </c>
      <c r="N79" s="6">
        <f t="shared" ref="N79" si="47">SUM(N72:N78)</f>
        <v>0</v>
      </c>
      <c r="O79" s="6">
        <f t="shared" ref="O79" si="48">SUM(O72:O78)</f>
        <v>0</v>
      </c>
      <c r="P79" s="6">
        <f t="shared" ref="P79:Q79" si="49">SUM(P72:P77)</f>
        <v>0</v>
      </c>
      <c r="Q79" s="6">
        <f t="shared" si="49"/>
        <v>0</v>
      </c>
      <c r="R79" s="73">
        <f>SUM(R72:R77)</f>
        <v>131.9</v>
      </c>
    </row>
    <row r="81" spans="1:18" x14ac:dyDescent="0.2">
      <c r="A81" s="314" t="s">
        <v>131</v>
      </c>
      <c r="B81" s="214" t="s">
        <v>162</v>
      </c>
      <c r="C81" s="214" t="s">
        <v>163</v>
      </c>
      <c r="D81" s="214" t="s">
        <v>164</v>
      </c>
      <c r="E81" s="214" t="s">
        <v>165</v>
      </c>
      <c r="F81" s="214" t="s">
        <v>166</v>
      </c>
      <c r="G81" s="214" t="s">
        <v>167</v>
      </c>
      <c r="H81" s="183" t="s">
        <v>110</v>
      </c>
      <c r="I81" s="173" t="s">
        <v>108</v>
      </c>
      <c r="J81" s="214" t="s">
        <v>162</v>
      </c>
      <c r="K81" s="214" t="s">
        <v>163</v>
      </c>
      <c r="L81" s="214" t="s">
        <v>164</v>
      </c>
      <c r="M81" s="214" t="s">
        <v>165</v>
      </c>
      <c r="N81" s="214" t="s">
        <v>166</v>
      </c>
      <c r="O81" s="214" t="s">
        <v>167</v>
      </c>
      <c r="P81" s="35"/>
      <c r="Q81" s="35"/>
      <c r="R81" s="183" t="s">
        <v>110</v>
      </c>
    </row>
    <row r="82" spans="1:18" x14ac:dyDescent="0.2">
      <c r="A82" s="34" t="s">
        <v>1</v>
      </c>
      <c r="B82" s="45"/>
      <c r="C82" s="188"/>
      <c r="D82" s="188"/>
      <c r="E82" s="188"/>
      <c r="F82" s="188">
        <v>42.83</v>
      </c>
      <c r="G82" s="188">
        <v>23</v>
      </c>
      <c r="H82" s="75">
        <f t="shared" ref="H82:H88" si="50">SUM(B82:G82)</f>
        <v>65.83</v>
      </c>
      <c r="I82" s="58" t="s">
        <v>242</v>
      </c>
      <c r="J82" s="188"/>
      <c r="K82" s="188"/>
      <c r="L82" s="188"/>
      <c r="M82" s="188"/>
      <c r="N82" s="188"/>
      <c r="O82" s="188">
        <v>1</v>
      </c>
      <c r="P82" s="188"/>
      <c r="Q82" s="191"/>
      <c r="R82" s="82">
        <f t="shared" ref="R82:R88" si="51">SUM(J82:Q82)</f>
        <v>1</v>
      </c>
    </row>
    <row r="83" spans="1:18" x14ac:dyDescent="0.2">
      <c r="A83" s="34" t="s">
        <v>2</v>
      </c>
      <c r="B83" s="45"/>
      <c r="C83" s="188"/>
      <c r="D83" s="188"/>
      <c r="E83" s="188"/>
      <c r="F83" s="188">
        <v>32</v>
      </c>
      <c r="G83" s="188">
        <v>20.149999999999999</v>
      </c>
      <c r="H83" s="75">
        <f t="shared" si="50"/>
        <v>52.15</v>
      </c>
      <c r="I83" s="58" t="s">
        <v>114</v>
      </c>
      <c r="J83" s="188"/>
      <c r="K83" s="188"/>
      <c r="L83" s="188"/>
      <c r="M83" s="188"/>
      <c r="N83" s="188"/>
      <c r="O83" s="188">
        <v>1</v>
      </c>
      <c r="P83" s="192"/>
      <c r="Q83" s="191"/>
      <c r="R83" s="82">
        <f t="shared" si="51"/>
        <v>1</v>
      </c>
    </row>
    <row r="84" spans="1:18" x14ac:dyDescent="0.2">
      <c r="A84" s="34" t="s">
        <v>3</v>
      </c>
      <c r="B84" s="45"/>
      <c r="C84" s="188"/>
      <c r="D84" s="188"/>
      <c r="E84" s="188"/>
      <c r="F84" s="188"/>
      <c r="G84" s="188"/>
      <c r="H84" s="75">
        <f t="shared" si="50"/>
        <v>0</v>
      </c>
      <c r="I84" s="58" t="s">
        <v>115</v>
      </c>
      <c r="J84" s="188"/>
      <c r="K84" s="188"/>
      <c r="L84" s="188"/>
      <c r="M84" s="188"/>
      <c r="N84" s="192"/>
      <c r="O84" s="192">
        <v>1</v>
      </c>
      <c r="P84" s="192"/>
      <c r="Q84" s="191"/>
      <c r="R84" s="82">
        <f t="shared" si="51"/>
        <v>1</v>
      </c>
    </row>
    <row r="85" spans="1:18" x14ac:dyDescent="0.2">
      <c r="A85" s="34" t="s">
        <v>13</v>
      </c>
      <c r="B85" s="45"/>
      <c r="C85" s="188"/>
      <c r="D85" s="188"/>
      <c r="E85" s="188"/>
      <c r="F85" s="188"/>
      <c r="G85" s="188"/>
      <c r="H85" s="75">
        <f t="shared" si="50"/>
        <v>0</v>
      </c>
      <c r="I85" s="58" t="s">
        <v>122</v>
      </c>
      <c r="J85" s="188"/>
      <c r="K85" s="188"/>
      <c r="L85" s="188"/>
      <c r="M85" s="188"/>
      <c r="N85" s="188"/>
      <c r="O85" s="188">
        <v>1</v>
      </c>
      <c r="P85" s="188"/>
      <c r="Q85" s="71"/>
      <c r="R85" s="82">
        <f t="shared" si="51"/>
        <v>1</v>
      </c>
    </row>
    <row r="86" spans="1:18" x14ac:dyDescent="0.2">
      <c r="A86" s="34" t="s">
        <v>15</v>
      </c>
      <c r="B86" s="45"/>
      <c r="C86" s="188"/>
      <c r="D86" s="188"/>
      <c r="E86" s="188"/>
      <c r="F86" s="188"/>
      <c r="G86" s="188"/>
      <c r="H86" s="75">
        <f t="shared" si="50"/>
        <v>0</v>
      </c>
      <c r="I86" s="58" t="s">
        <v>243</v>
      </c>
      <c r="J86" s="188"/>
      <c r="K86" s="188"/>
      <c r="L86" s="188"/>
      <c r="M86" s="188"/>
      <c r="N86" s="188"/>
      <c r="O86" s="188">
        <v>1</v>
      </c>
      <c r="P86" s="188"/>
      <c r="Q86" s="71"/>
      <c r="R86" s="82">
        <f t="shared" si="51"/>
        <v>1</v>
      </c>
    </row>
    <row r="87" spans="1:18" x14ac:dyDescent="0.2">
      <c r="A87" s="181" t="s">
        <v>112</v>
      </c>
      <c r="B87" s="60"/>
      <c r="C87" s="189"/>
      <c r="D87" s="189"/>
      <c r="E87" s="189"/>
      <c r="F87" s="189"/>
      <c r="G87" s="189"/>
      <c r="H87" s="176">
        <f t="shared" si="50"/>
        <v>0</v>
      </c>
      <c r="I87" s="61"/>
      <c r="J87" s="189"/>
      <c r="K87" s="189"/>
      <c r="L87" s="189"/>
      <c r="M87" s="189"/>
      <c r="N87" s="189"/>
      <c r="O87" s="189"/>
      <c r="P87" s="189"/>
      <c r="Q87" s="193"/>
      <c r="R87" s="82">
        <f t="shared" si="51"/>
        <v>0</v>
      </c>
    </row>
    <row r="88" spans="1:18" ht="22.5" x14ac:dyDescent="0.2">
      <c r="A88" s="182" t="s">
        <v>111</v>
      </c>
      <c r="B88" s="47"/>
      <c r="C88" s="190"/>
      <c r="D88" s="190"/>
      <c r="E88" s="190"/>
      <c r="F88" s="190"/>
      <c r="G88" s="190"/>
      <c r="H88" s="77">
        <f t="shared" si="50"/>
        <v>0</v>
      </c>
      <c r="I88" s="63"/>
      <c r="J88" s="190"/>
      <c r="K88" s="190"/>
      <c r="L88" s="190"/>
      <c r="M88" s="190"/>
      <c r="N88" s="190"/>
      <c r="O88" s="190"/>
      <c r="P88" s="190"/>
      <c r="Q88" s="194"/>
      <c r="R88" s="85">
        <f t="shared" si="51"/>
        <v>0</v>
      </c>
    </row>
    <row r="89" spans="1:18" x14ac:dyDescent="0.2">
      <c r="A89" s="73" t="s">
        <v>9</v>
      </c>
      <c r="B89" s="78">
        <f t="shared" ref="B89:H89" si="52">SUM(B82:B88)</f>
        <v>0</v>
      </c>
      <c r="C89" s="78">
        <f t="shared" si="52"/>
        <v>0</v>
      </c>
      <c r="D89" s="78">
        <f t="shared" si="52"/>
        <v>0</v>
      </c>
      <c r="E89" s="78">
        <f t="shared" si="52"/>
        <v>0</v>
      </c>
      <c r="F89" s="78">
        <f t="shared" si="52"/>
        <v>74.83</v>
      </c>
      <c r="G89" s="78">
        <f t="shared" si="52"/>
        <v>43.15</v>
      </c>
      <c r="H89" s="75">
        <f t="shared" si="52"/>
        <v>117.97999999999999</v>
      </c>
      <c r="I89" s="6"/>
      <c r="J89" s="78">
        <f t="shared" ref="J89:O89" si="53">SUM(J82:J88)</f>
        <v>0</v>
      </c>
      <c r="K89" s="78">
        <f t="shared" si="53"/>
        <v>0</v>
      </c>
      <c r="L89" s="78">
        <f t="shared" si="53"/>
        <v>0</v>
      </c>
      <c r="M89" s="78">
        <f t="shared" si="53"/>
        <v>0</v>
      </c>
      <c r="N89" s="78">
        <f t="shared" si="53"/>
        <v>0</v>
      </c>
      <c r="O89" s="78">
        <f t="shared" si="53"/>
        <v>5</v>
      </c>
      <c r="P89" s="78">
        <f t="shared" ref="P89:R89" si="54">SUM(P82:P87)</f>
        <v>0</v>
      </c>
      <c r="Q89" s="78">
        <f t="shared" si="54"/>
        <v>0</v>
      </c>
      <c r="R89" s="79">
        <f t="shared" si="54"/>
        <v>5</v>
      </c>
    </row>
    <row r="91" spans="1:18" x14ac:dyDescent="0.2">
      <c r="A91" s="314" t="s">
        <v>131</v>
      </c>
      <c r="B91" s="214" t="s">
        <v>169</v>
      </c>
      <c r="C91" s="214" t="s">
        <v>171</v>
      </c>
      <c r="D91" s="214" t="s">
        <v>172</v>
      </c>
      <c r="E91" s="214" t="s">
        <v>173</v>
      </c>
      <c r="F91" s="214" t="s">
        <v>174</v>
      </c>
      <c r="G91" s="214" t="s">
        <v>175</v>
      </c>
      <c r="H91" s="183" t="s">
        <v>110</v>
      </c>
      <c r="I91" s="173" t="s">
        <v>108</v>
      </c>
      <c r="J91" s="214" t="s">
        <v>169</v>
      </c>
      <c r="K91" s="214" t="s">
        <v>171</v>
      </c>
      <c r="L91" s="214" t="s">
        <v>172</v>
      </c>
      <c r="M91" s="214" t="s">
        <v>173</v>
      </c>
      <c r="N91" s="214" t="s">
        <v>174</v>
      </c>
      <c r="O91" s="214" t="s">
        <v>175</v>
      </c>
      <c r="P91" s="35"/>
      <c r="Q91" s="35"/>
      <c r="R91" s="183" t="s">
        <v>110</v>
      </c>
    </row>
    <row r="92" spans="1:18" x14ac:dyDescent="0.2">
      <c r="A92" s="34" t="s">
        <v>1</v>
      </c>
      <c r="B92" s="45"/>
      <c r="C92" s="45"/>
      <c r="D92" s="45"/>
      <c r="E92" s="45"/>
      <c r="F92" s="45"/>
      <c r="G92" s="45"/>
      <c r="H92" s="75">
        <f t="shared" ref="H92:H98" si="55">SUM(B92:G92)</f>
        <v>0</v>
      </c>
      <c r="I92" s="58"/>
      <c r="J92" s="45"/>
      <c r="K92" s="45"/>
      <c r="L92" s="45"/>
      <c r="M92" s="45"/>
      <c r="N92" s="191"/>
      <c r="O92" s="86"/>
      <c r="P92" s="49"/>
      <c r="Q92" s="49"/>
      <c r="R92" s="82">
        <f>SUM(B92:Q92)</f>
        <v>0</v>
      </c>
    </row>
    <row r="93" spans="1:18" x14ac:dyDescent="0.2">
      <c r="A93" s="34" t="s">
        <v>2</v>
      </c>
      <c r="B93" s="45"/>
      <c r="C93" s="45"/>
      <c r="D93" s="45"/>
      <c r="E93" s="45"/>
      <c r="F93" s="45"/>
      <c r="G93" s="45">
        <v>15</v>
      </c>
      <c r="H93" s="75">
        <f t="shared" si="55"/>
        <v>15</v>
      </c>
      <c r="I93" s="58"/>
      <c r="J93" s="45"/>
      <c r="K93" s="45"/>
      <c r="L93" s="45"/>
      <c r="M93" s="45"/>
      <c r="N93" s="191"/>
      <c r="O93" s="86"/>
      <c r="P93" s="49"/>
      <c r="Q93" s="49"/>
      <c r="R93" s="82">
        <f t="shared" ref="R93:R98" si="56">SUM(B93:Q93)</f>
        <v>30</v>
      </c>
    </row>
    <row r="94" spans="1:18" x14ac:dyDescent="0.2">
      <c r="A94" s="34" t="s">
        <v>3</v>
      </c>
      <c r="B94" s="45">
        <v>51.57</v>
      </c>
      <c r="C94" s="45">
        <v>63.01</v>
      </c>
      <c r="D94" s="45">
        <f>41.4+83.94</f>
        <v>125.34</v>
      </c>
      <c r="E94" s="45"/>
      <c r="F94" s="45"/>
      <c r="G94" s="45"/>
      <c r="H94" s="75">
        <f t="shared" si="55"/>
        <v>239.92000000000002</v>
      </c>
      <c r="I94" s="58"/>
      <c r="J94" s="45"/>
      <c r="K94" s="45"/>
      <c r="L94" s="45"/>
      <c r="M94" s="45"/>
      <c r="N94" s="191"/>
      <c r="O94" s="86"/>
      <c r="P94" s="49"/>
      <c r="Q94" s="49"/>
      <c r="R94" s="82">
        <f t="shared" si="56"/>
        <v>479.84000000000003</v>
      </c>
    </row>
    <row r="95" spans="1:18" x14ac:dyDescent="0.2">
      <c r="A95" s="34" t="s">
        <v>13</v>
      </c>
      <c r="B95" s="45">
        <v>29.68</v>
      </c>
      <c r="C95" s="45"/>
      <c r="D95" s="45">
        <v>9</v>
      </c>
      <c r="E95" s="45"/>
      <c r="F95" s="45"/>
      <c r="G95" s="45"/>
      <c r="H95" s="75">
        <f t="shared" si="55"/>
        <v>38.68</v>
      </c>
      <c r="I95" s="58"/>
      <c r="J95" s="45"/>
      <c r="K95" s="45"/>
      <c r="L95" s="45"/>
      <c r="M95" s="45"/>
      <c r="N95" s="71"/>
      <c r="O95" s="70"/>
      <c r="P95" s="48"/>
      <c r="Q95" s="48"/>
      <c r="R95" s="82">
        <f t="shared" si="56"/>
        <v>77.36</v>
      </c>
    </row>
    <row r="96" spans="1:18" x14ac:dyDescent="0.2">
      <c r="A96" s="34" t="s">
        <v>15</v>
      </c>
      <c r="B96" s="45"/>
      <c r="C96" s="45"/>
      <c r="D96" s="45"/>
      <c r="E96" s="45"/>
      <c r="F96" s="45"/>
      <c r="G96" s="45"/>
      <c r="H96" s="75">
        <f t="shared" si="55"/>
        <v>0</v>
      </c>
      <c r="I96" s="58"/>
      <c r="J96" s="45"/>
      <c r="K96" s="45"/>
      <c r="L96" s="45"/>
      <c r="M96" s="45"/>
      <c r="N96" s="71"/>
      <c r="O96" s="70"/>
      <c r="P96" s="48"/>
      <c r="Q96" s="48"/>
      <c r="R96" s="82">
        <f t="shared" si="56"/>
        <v>0</v>
      </c>
    </row>
    <row r="97" spans="1:18" x14ac:dyDescent="0.2">
      <c r="A97" s="181" t="s">
        <v>112</v>
      </c>
      <c r="B97" s="60">
        <v>52.42</v>
      </c>
      <c r="C97" s="60"/>
      <c r="D97" s="60"/>
      <c r="E97" s="60"/>
      <c r="F97" s="60"/>
      <c r="G97" s="60"/>
      <c r="H97" s="176">
        <f t="shared" si="55"/>
        <v>52.42</v>
      </c>
      <c r="I97" s="61"/>
      <c r="J97" s="60"/>
      <c r="K97" s="60"/>
      <c r="L97" s="60"/>
      <c r="M97" s="60"/>
      <c r="N97" s="189"/>
      <c r="O97" s="177"/>
      <c r="P97" s="178"/>
      <c r="Q97" s="178"/>
      <c r="R97" s="82">
        <f t="shared" si="56"/>
        <v>104.84</v>
      </c>
    </row>
    <row r="98" spans="1:18" ht="22.5" x14ac:dyDescent="0.2">
      <c r="A98" s="182" t="s">
        <v>111</v>
      </c>
      <c r="B98" s="47"/>
      <c r="C98" s="47"/>
      <c r="D98" s="47"/>
      <c r="E98" s="47"/>
      <c r="F98" s="47"/>
      <c r="G98" s="47"/>
      <c r="H98" s="77">
        <f t="shared" si="55"/>
        <v>0</v>
      </c>
      <c r="I98" s="63"/>
      <c r="J98" s="47"/>
      <c r="K98" s="47"/>
      <c r="L98" s="47"/>
      <c r="M98" s="47"/>
      <c r="N98" s="190"/>
      <c r="O98" s="84"/>
      <c r="P98" s="50"/>
      <c r="Q98" s="50"/>
      <c r="R98" s="85">
        <f t="shared" si="56"/>
        <v>0</v>
      </c>
    </row>
    <row r="99" spans="1:18" x14ac:dyDescent="0.2">
      <c r="A99" s="73" t="s">
        <v>9</v>
      </c>
      <c r="B99" s="6">
        <f>SUM(B92:B98)</f>
        <v>133.67000000000002</v>
      </c>
      <c r="C99" s="6">
        <f t="shared" ref="C99" si="57">SUM(C92:C98)</f>
        <v>63.01</v>
      </c>
      <c r="D99" s="6">
        <f t="shared" ref="D99" si="58">SUM(D92:D98)</f>
        <v>134.34</v>
      </c>
      <c r="E99" s="6">
        <f t="shared" ref="E99" si="59">SUM(E92:E98)</f>
        <v>0</v>
      </c>
      <c r="F99" s="6">
        <f t="shared" ref="F99" si="60">SUM(F92:F98)</f>
        <v>0</v>
      </c>
      <c r="G99" s="6">
        <f t="shared" ref="G99" si="61">SUM(G92:G98)</f>
        <v>15</v>
      </c>
      <c r="H99" s="75">
        <f>SUM(H92:H98)</f>
        <v>346.02000000000004</v>
      </c>
      <c r="I99" s="6"/>
      <c r="J99" s="6">
        <f>SUM(J92:J98)</f>
        <v>0</v>
      </c>
      <c r="K99" s="6">
        <f t="shared" ref="K99" si="62">SUM(K92:K98)</f>
        <v>0</v>
      </c>
      <c r="L99" s="6">
        <f t="shared" ref="L99" si="63">SUM(L92:L98)</f>
        <v>0</v>
      </c>
      <c r="M99" s="6">
        <f t="shared" ref="M99" si="64">SUM(M92:M98)</f>
        <v>0</v>
      </c>
      <c r="N99" s="6">
        <f t="shared" ref="N99" si="65">SUM(N92:N98)</f>
        <v>0</v>
      </c>
      <c r="O99" s="6">
        <f t="shared" ref="O99" si="66">SUM(O92:O98)</f>
        <v>0</v>
      </c>
      <c r="P99" s="6">
        <f t="shared" ref="P99:Q99" si="67">SUM(P92:P97)</f>
        <v>0</v>
      </c>
      <c r="Q99" s="6">
        <f t="shared" si="67"/>
        <v>0</v>
      </c>
      <c r="R99" s="79">
        <f>SUM(R92:R98)</f>
        <v>692.04000000000008</v>
      </c>
    </row>
    <row r="101" spans="1:18" x14ac:dyDescent="0.2">
      <c r="A101" s="314" t="s">
        <v>131</v>
      </c>
      <c r="B101" s="214" t="s">
        <v>170</v>
      </c>
      <c r="C101" s="214" t="s">
        <v>176</v>
      </c>
      <c r="D101" s="214" t="s">
        <v>177</v>
      </c>
      <c r="E101" s="214" t="s">
        <v>178</v>
      </c>
      <c r="F101" s="214" t="s">
        <v>179</v>
      </c>
      <c r="G101" s="34"/>
      <c r="H101" s="183" t="s">
        <v>110</v>
      </c>
      <c r="I101" s="173" t="s">
        <v>108</v>
      </c>
      <c r="J101" s="214" t="s">
        <v>170</v>
      </c>
      <c r="K101" s="214" t="s">
        <v>176</v>
      </c>
      <c r="L101" s="214" t="s">
        <v>177</v>
      </c>
      <c r="M101" s="214" t="s">
        <v>178</v>
      </c>
      <c r="N101" s="214" t="s">
        <v>179</v>
      </c>
      <c r="O101" s="72"/>
      <c r="P101" s="35"/>
      <c r="Q101" s="35"/>
      <c r="R101" s="183" t="s">
        <v>110</v>
      </c>
    </row>
    <row r="102" spans="1:18" x14ac:dyDescent="0.2">
      <c r="A102" s="34" t="s">
        <v>1</v>
      </c>
      <c r="B102" s="48"/>
      <c r="C102" s="48">
        <v>7</v>
      </c>
      <c r="D102" s="48">
        <v>26</v>
      </c>
      <c r="E102" s="48"/>
      <c r="F102" s="48"/>
      <c r="G102" s="48"/>
      <c r="H102" s="75">
        <f t="shared" ref="H102:H108" si="68">SUM(B102:G102)</f>
        <v>33</v>
      </c>
      <c r="I102" s="58" t="s">
        <v>147</v>
      </c>
      <c r="J102" s="49"/>
      <c r="K102" s="49">
        <v>1</v>
      </c>
      <c r="L102" s="49">
        <v>1</v>
      </c>
      <c r="M102" s="49"/>
      <c r="N102" s="86"/>
      <c r="O102" s="86"/>
      <c r="P102" s="49"/>
      <c r="Q102" s="49"/>
      <c r="R102" s="82">
        <f>SUM(B102:Q102)</f>
        <v>68</v>
      </c>
    </row>
    <row r="103" spans="1:18" x14ac:dyDescent="0.2">
      <c r="A103" s="34" t="s">
        <v>2</v>
      </c>
      <c r="B103" s="48"/>
      <c r="C103" s="48">
        <v>12.65</v>
      </c>
      <c r="D103" s="48">
        <v>12.65</v>
      </c>
      <c r="E103" s="48"/>
      <c r="F103" s="48">
        <v>10.6</v>
      </c>
      <c r="G103" s="48"/>
      <c r="H103" s="75">
        <f t="shared" si="68"/>
        <v>35.9</v>
      </c>
      <c r="I103" s="58" t="s">
        <v>114</v>
      </c>
      <c r="J103" s="49"/>
      <c r="K103" s="49">
        <v>1</v>
      </c>
      <c r="L103" s="49"/>
      <c r="M103" s="49"/>
      <c r="N103" s="86"/>
      <c r="O103" s="86"/>
      <c r="P103" s="49"/>
      <c r="Q103" s="49"/>
      <c r="R103" s="82">
        <f t="shared" ref="R103:R107" si="69">SUM(B103:Q103)</f>
        <v>72.8</v>
      </c>
    </row>
    <row r="104" spans="1:18" x14ac:dyDescent="0.2">
      <c r="A104" s="34" t="s">
        <v>3</v>
      </c>
      <c r="B104" s="48"/>
      <c r="C104" s="48"/>
      <c r="D104" s="48"/>
      <c r="E104" s="48"/>
      <c r="F104" s="48"/>
      <c r="G104" s="48"/>
      <c r="H104" s="75">
        <f t="shared" si="68"/>
        <v>0</v>
      </c>
      <c r="I104" s="58"/>
      <c r="J104" s="49"/>
      <c r="K104" s="49"/>
      <c r="L104" s="49"/>
      <c r="M104" s="49"/>
      <c r="N104" s="86"/>
      <c r="O104" s="86"/>
      <c r="P104" s="49"/>
      <c r="Q104" s="49"/>
      <c r="R104" s="82">
        <f t="shared" si="69"/>
        <v>0</v>
      </c>
    </row>
    <row r="105" spans="1:18" x14ac:dyDescent="0.2">
      <c r="A105" s="34" t="s">
        <v>13</v>
      </c>
      <c r="B105" s="48"/>
      <c r="C105" s="48">
        <v>10</v>
      </c>
      <c r="D105" s="48">
        <v>10</v>
      </c>
      <c r="E105" s="48"/>
      <c r="F105" s="48"/>
      <c r="G105" s="48"/>
      <c r="H105" s="75">
        <f t="shared" si="68"/>
        <v>20</v>
      </c>
      <c r="I105" s="205"/>
      <c r="J105" s="49"/>
      <c r="K105" s="49"/>
      <c r="L105" s="49"/>
      <c r="M105" s="49"/>
      <c r="N105" s="70"/>
      <c r="O105" s="70"/>
      <c r="P105" s="48"/>
      <c r="Q105" s="48"/>
      <c r="R105" s="82">
        <f t="shared" si="69"/>
        <v>40</v>
      </c>
    </row>
    <row r="106" spans="1:18" x14ac:dyDescent="0.2">
      <c r="A106" s="34" t="s">
        <v>15</v>
      </c>
      <c r="B106" s="48"/>
      <c r="C106" s="48"/>
      <c r="D106" s="48"/>
      <c r="E106" s="48"/>
      <c r="F106" s="48"/>
      <c r="G106" s="48"/>
      <c r="H106" s="75">
        <f t="shared" si="68"/>
        <v>0</v>
      </c>
      <c r="I106" s="49"/>
      <c r="J106" s="49"/>
      <c r="K106" s="49"/>
      <c r="L106" s="49"/>
      <c r="M106" s="49"/>
      <c r="N106" s="70"/>
      <c r="O106" s="70"/>
      <c r="P106" s="48"/>
      <c r="Q106" s="48"/>
      <c r="R106" s="82">
        <f t="shared" si="69"/>
        <v>0</v>
      </c>
    </row>
    <row r="107" spans="1:18" x14ac:dyDescent="0.2">
      <c r="A107" s="181" t="s">
        <v>112</v>
      </c>
      <c r="B107" s="178"/>
      <c r="C107" s="178"/>
      <c r="D107" s="178"/>
      <c r="E107" s="178"/>
      <c r="F107" s="178"/>
      <c r="G107" s="178"/>
      <c r="H107" s="176">
        <f t="shared" si="68"/>
        <v>0</v>
      </c>
      <c r="I107" s="179"/>
      <c r="J107" s="179"/>
      <c r="K107" s="179"/>
      <c r="L107" s="179"/>
      <c r="M107" s="179"/>
      <c r="N107" s="180"/>
      <c r="O107" s="180"/>
      <c r="P107" s="178"/>
      <c r="Q107" s="178"/>
      <c r="R107" s="82">
        <f t="shared" si="69"/>
        <v>0</v>
      </c>
    </row>
    <row r="108" spans="1:18" ht="22.5" x14ac:dyDescent="0.2">
      <c r="A108" s="182" t="s">
        <v>111</v>
      </c>
      <c r="B108" s="50"/>
      <c r="C108" s="50"/>
      <c r="D108" s="50"/>
      <c r="E108" s="50"/>
      <c r="F108" s="50"/>
      <c r="G108" s="50"/>
      <c r="H108" s="77">
        <f t="shared" si="68"/>
        <v>0</v>
      </c>
      <c r="I108" s="87"/>
      <c r="J108" s="87"/>
      <c r="K108" s="87"/>
      <c r="L108" s="87"/>
      <c r="M108" s="87"/>
      <c r="N108" s="88"/>
      <c r="O108" s="88"/>
      <c r="P108" s="50"/>
      <c r="Q108" s="50"/>
      <c r="R108" s="85"/>
    </row>
    <row r="109" spans="1:18" x14ac:dyDescent="0.2">
      <c r="A109" s="73" t="s">
        <v>9</v>
      </c>
      <c r="B109" s="6">
        <f>SUM(B102:B108)</f>
        <v>0</v>
      </c>
      <c r="C109" s="6">
        <f t="shared" ref="C109" si="70">SUM(C102:C108)</f>
        <v>29.65</v>
      </c>
      <c r="D109" s="6">
        <f t="shared" ref="D109" si="71">SUM(D102:D108)</f>
        <v>48.65</v>
      </c>
      <c r="E109" s="6">
        <f t="shared" ref="E109" si="72">SUM(E102:E108)</f>
        <v>0</v>
      </c>
      <c r="F109" s="6">
        <f t="shared" ref="F109" si="73">SUM(F102:F108)</f>
        <v>10.6</v>
      </c>
      <c r="G109" s="6">
        <f t="shared" ref="G109" si="74">SUM(G102:G108)</f>
        <v>0</v>
      </c>
      <c r="H109" s="75">
        <f>SUM(H102:H108)</f>
        <v>88.9</v>
      </c>
      <c r="I109" s="6">
        <f t="shared" ref="I109:N109" si="75">SUM(I102:I107)</f>
        <v>0</v>
      </c>
      <c r="J109" s="6">
        <f t="shared" si="75"/>
        <v>0</v>
      </c>
      <c r="K109" s="6">
        <f t="shared" si="75"/>
        <v>2</v>
      </c>
      <c r="L109" s="6">
        <f t="shared" si="75"/>
        <v>1</v>
      </c>
      <c r="M109" s="6">
        <f t="shared" si="75"/>
        <v>0</v>
      </c>
      <c r="N109" s="78">
        <f t="shared" si="75"/>
        <v>0</v>
      </c>
      <c r="O109" s="78"/>
      <c r="P109" s="6">
        <f t="shared" ref="P109:R109" si="76">SUM(P102:P107)</f>
        <v>0</v>
      </c>
      <c r="Q109" s="6">
        <f t="shared" si="76"/>
        <v>0</v>
      </c>
      <c r="R109" s="79">
        <f t="shared" si="76"/>
        <v>180.8</v>
      </c>
    </row>
    <row r="111" spans="1:18" ht="39" thickBot="1" x14ac:dyDescent="0.25">
      <c r="B111" s="66" t="s">
        <v>1</v>
      </c>
      <c r="C111" s="66" t="s">
        <v>2</v>
      </c>
      <c r="D111" s="66" t="s">
        <v>3</v>
      </c>
      <c r="E111" s="66" t="s">
        <v>13</v>
      </c>
      <c r="F111" s="66" t="s">
        <v>15</v>
      </c>
      <c r="G111" s="67" t="s">
        <v>11</v>
      </c>
      <c r="H111" s="184" t="s">
        <v>111</v>
      </c>
      <c r="J111" s="67"/>
      <c r="K111" s="67"/>
      <c r="L111" s="67"/>
      <c r="M111" s="67"/>
      <c r="N111" s="91" t="s">
        <v>20</v>
      </c>
      <c r="O111" s="91"/>
    </row>
    <row r="112" spans="1:18" ht="13.5" thickBot="1" x14ac:dyDescent="0.25">
      <c r="A112" s="89" t="s">
        <v>40</v>
      </c>
      <c r="B112" s="185">
        <f>H62+H72+H82+H92+H102</f>
        <v>189.17000000000002</v>
      </c>
      <c r="C112" s="185">
        <f>H63+H73+H83+H93+H103</f>
        <v>184.25</v>
      </c>
      <c r="D112" s="185">
        <f>H64+H74+H84+H94+H104</f>
        <v>273.92</v>
      </c>
      <c r="E112" s="185">
        <f>H65+H75+H85+H95+H105</f>
        <v>88.43</v>
      </c>
      <c r="F112" s="185">
        <f>H66+H76+H86+H96+H106</f>
        <v>0</v>
      </c>
      <c r="G112" s="185">
        <f>H67+H77+H97+H107</f>
        <v>52.42</v>
      </c>
      <c r="H112" s="185">
        <f>H68+H78+H88+H98+H108</f>
        <v>0</v>
      </c>
      <c r="I112" s="185">
        <f>H69+H79+H89+H99+H109</f>
        <v>788.18999999999994</v>
      </c>
      <c r="J112" s="55"/>
      <c r="K112" s="55"/>
      <c r="L112" s="55"/>
      <c r="M112" s="55"/>
      <c r="N112" s="90">
        <f>R69+R79+R89+R99+R109</f>
        <v>1015.74</v>
      </c>
      <c r="O112" s="199">
        <f>I112+N112</f>
        <v>1803.9299999999998</v>
      </c>
    </row>
    <row r="113" spans="1:18" ht="13.5" thickTop="1" x14ac:dyDescent="0.2"/>
    <row r="114" spans="1:18" x14ac:dyDescent="0.2">
      <c r="A114" s="40"/>
      <c r="B114" s="51" t="s">
        <v>21</v>
      </c>
      <c r="C114" s="51"/>
      <c r="D114" s="51" t="s">
        <v>22</v>
      </c>
      <c r="E114" s="196">
        <f>O112</f>
        <v>1803.9299999999998</v>
      </c>
      <c r="F114" s="51"/>
      <c r="G114" s="51">
        <f>SUM(C114-E114)</f>
        <v>-1803.9299999999998</v>
      </c>
    </row>
    <row r="118" spans="1:18" ht="47.25" customHeight="1" x14ac:dyDescent="0.2">
      <c r="A118" s="56"/>
      <c r="B118" s="57"/>
      <c r="C118" s="288"/>
      <c r="D118" s="288"/>
      <c r="E118" s="288"/>
      <c r="F118" s="289" t="s">
        <v>184</v>
      </c>
      <c r="G118" s="288"/>
      <c r="H118" s="288"/>
      <c r="I118" s="288"/>
      <c r="J118" s="57"/>
      <c r="K118" s="57"/>
      <c r="L118" s="57"/>
      <c r="M118" s="57"/>
      <c r="N118" s="68"/>
      <c r="O118" s="68"/>
      <c r="P118" s="57"/>
      <c r="Q118" s="57"/>
      <c r="R118" s="69"/>
    </row>
    <row r="119" spans="1:18" x14ac:dyDescent="0.2">
      <c r="A119" s="314" t="s">
        <v>131</v>
      </c>
      <c r="B119" s="173" t="s">
        <v>265</v>
      </c>
      <c r="C119" s="173"/>
      <c r="D119" s="173"/>
      <c r="E119" s="214"/>
      <c r="F119" s="214"/>
      <c r="G119" s="214" t="s">
        <v>186</v>
      </c>
      <c r="H119" s="183" t="s">
        <v>110</v>
      </c>
      <c r="I119" s="173" t="s">
        <v>108</v>
      </c>
      <c r="J119" s="173" t="s">
        <v>265</v>
      </c>
      <c r="K119" s="173"/>
      <c r="L119" s="173"/>
      <c r="M119" s="214"/>
      <c r="N119" s="214"/>
      <c r="O119" s="214" t="s">
        <v>186</v>
      </c>
      <c r="P119" s="35"/>
      <c r="Q119" s="35"/>
      <c r="R119" s="183" t="s">
        <v>110</v>
      </c>
    </row>
    <row r="120" spans="1:18" x14ac:dyDescent="0.2">
      <c r="A120" s="34" t="s">
        <v>1</v>
      </c>
      <c r="B120" s="59">
        <v>53.38</v>
      </c>
      <c r="C120" s="59"/>
      <c r="D120" s="59"/>
      <c r="E120" s="59"/>
      <c r="F120" s="59"/>
      <c r="G120" s="59">
        <v>6.32</v>
      </c>
      <c r="H120" s="75">
        <f t="shared" ref="H120:H126" si="77">SUM(B120:G120)</f>
        <v>59.7</v>
      </c>
      <c r="J120" s="58"/>
      <c r="K120" s="58"/>
      <c r="L120" s="58"/>
      <c r="M120" s="58"/>
      <c r="N120" s="74"/>
      <c r="O120" s="74"/>
      <c r="P120" s="58"/>
      <c r="Q120" s="58"/>
      <c r="R120" s="75">
        <f>SUM(J120:Q120)</f>
        <v>0</v>
      </c>
    </row>
    <row r="121" spans="1:18" x14ac:dyDescent="0.2">
      <c r="A121" s="34" t="s">
        <v>2</v>
      </c>
      <c r="B121" s="59">
        <v>5.04</v>
      </c>
      <c r="C121" s="59"/>
      <c r="D121" s="60"/>
      <c r="E121" s="60"/>
      <c r="F121" s="60"/>
      <c r="G121" s="60"/>
      <c r="H121" s="75">
        <f t="shared" si="77"/>
        <v>5.04</v>
      </c>
      <c r="J121" s="61"/>
      <c r="K121" s="61"/>
      <c r="L121" s="61"/>
      <c r="M121" s="61"/>
      <c r="N121" s="29"/>
      <c r="O121" s="29"/>
      <c r="P121" s="61"/>
      <c r="Q121" s="61"/>
      <c r="R121" s="75">
        <f>SUM(J121:Q121)</f>
        <v>0</v>
      </c>
    </row>
    <row r="122" spans="1:18" x14ac:dyDescent="0.2">
      <c r="A122" s="34" t="s">
        <v>3</v>
      </c>
      <c r="B122" s="59">
        <v>96.76</v>
      </c>
      <c r="C122" s="59"/>
      <c r="D122" s="60"/>
      <c r="E122" s="60"/>
      <c r="F122" s="60"/>
      <c r="G122" s="60"/>
      <c r="H122" s="75">
        <f t="shared" si="77"/>
        <v>96.76</v>
      </c>
      <c r="J122" s="61"/>
      <c r="K122" s="61"/>
      <c r="L122" s="61"/>
      <c r="M122" s="61"/>
      <c r="N122" s="29"/>
      <c r="O122" s="29"/>
      <c r="P122" s="61"/>
      <c r="Q122" s="61"/>
      <c r="R122" s="75">
        <f>SUM(J122:Q122)</f>
        <v>0</v>
      </c>
    </row>
    <row r="123" spans="1:18" x14ac:dyDescent="0.2">
      <c r="A123" s="34" t="s">
        <v>13</v>
      </c>
      <c r="B123" s="59">
        <v>8.1300000000000008</v>
      </c>
      <c r="C123" s="59"/>
      <c r="D123" s="60"/>
      <c r="E123" s="60"/>
      <c r="F123" s="60"/>
      <c r="G123" s="60"/>
      <c r="H123" s="75">
        <f t="shared" si="77"/>
        <v>8.1300000000000008</v>
      </c>
      <c r="J123" s="61"/>
      <c r="K123" s="61"/>
      <c r="L123" s="61"/>
      <c r="M123" s="61"/>
      <c r="N123" s="29"/>
      <c r="O123" s="29"/>
      <c r="P123" s="61"/>
      <c r="Q123" s="61"/>
      <c r="R123" s="75">
        <f t="shared" ref="R123:R126" si="78">SUM(J123:Q123)</f>
        <v>0</v>
      </c>
    </row>
    <row r="124" spans="1:18" x14ac:dyDescent="0.2">
      <c r="A124" s="34" t="s">
        <v>15</v>
      </c>
      <c r="B124" s="59"/>
      <c r="C124" s="59"/>
      <c r="D124" s="60"/>
      <c r="E124" s="60"/>
      <c r="F124" s="60"/>
      <c r="G124" s="60"/>
      <c r="H124" s="75">
        <f t="shared" si="77"/>
        <v>0</v>
      </c>
      <c r="J124" s="61"/>
      <c r="K124" s="61"/>
      <c r="L124" s="61"/>
      <c r="M124" s="61"/>
      <c r="N124" s="29"/>
      <c r="O124" s="29"/>
      <c r="P124" s="61"/>
      <c r="Q124" s="61"/>
      <c r="R124" s="75">
        <f t="shared" si="78"/>
        <v>0</v>
      </c>
    </row>
    <row r="125" spans="1:18" x14ac:dyDescent="0.2">
      <c r="A125" s="181" t="s">
        <v>112</v>
      </c>
      <c r="B125" s="175"/>
      <c r="C125" s="175"/>
      <c r="D125" s="60"/>
      <c r="E125" s="60"/>
      <c r="F125" s="60"/>
      <c r="G125" s="60"/>
      <c r="H125" s="176">
        <f t="shared" si="77"/>
        <v>0</v>
      </c>
      <c r="I125" s="53"/>
      <c r="J125" s="61"/>
      <c r="K125" s="61"/>
      <c r="L125" s="61"/>
      <c r="M125" s="61"/>
      <c r="N125" s="29"/>
      <c r="O125" s="29"/>
      <c r="P125" s="61"/>
      <c r="Q125" s="61"/>
      <c r="R125" s="75">
        <f t="shared" si="78"/>
        <v>0</v>
      </c>
    </row>
    <row r="126" spans="1:18" ht="12" customHeight="1" x14ac:dyDescent="0.2">
      <c r="A126" s="182" t="s">
        <v>111</v>
      </c>
      <c r="B126" s="62"/>
      <c r="C126" s="62"/>
      <c r="D126" s="47"/>
      <c r="E126" s="47"/>
      <c r="F126" s="47"/>
      <c r="G126" s="47"/>
      <c r="H126" s="77">
        <f t="shared" si="77"/>
        <v>0</v>
      </c>
      <c r="I126" s="174"/>
      <c r="J126" s="63"/>
      <c r="K126" s="63"/>
      <c r="L126" s="63"/>
      <c r="M126" s="63"/>
      <c r="N126" s="76"/>
      <c r="O126" s="76"/>
      <c r="P126" s="63"/>
      <c r="Q126" s="63"/>
      <c r="R126" s="77">
        <f t="shared" si="78"/>
        <v>0</v>
      </c>
    </row>
    <row r="127" spans="1:18" x14ac:dyDescent="0.2">
      <c r="A127" s="73" t="s">
        <v>9</v>
      </c>
      <c r="B127" s="164">
        <f>SUM(B120:B126)</f>
        <v>163.31</v>
      </c>
      <c r="C127" s="164">
        <f t="shared" ref="C127" si="79">SUM(C120:C126)</f>
        <v>0</v>
      </c>
      <c r="D127" s="164">
        <f t="shared" ref="D127" si="80">SUM(D120:D126)</f>
        <v>0</v>
      </c>
      <c r="E127" s="164">
        <f t="shared" ref="E127" si="81">SUM(E120:E126)</f>
        <v>0</v>
      </c>
      <c r="F127" s="164">
        <f t="shared" ref="F127" si="82">SUM(F120:F126)</f>
        <v>0</v>
      </c>
      <c r="G127" s="164">
        <f t="shared" ref="G127" si="83">SUM(G120:G126)</f>
        <v>6.32</v>
      </c>
      <c r="H127" s="75">
        <f>SUM(H120:H126)</f>
        <v>169.63</v>
      </c>
      <c r="I127" s="6"/>
      <c r="J127" s="6">
        <f>SUM(J120:J126)</f>
        <v>0</v>
      </c>
      <c r="K127" s="6">
        <f t="shared" ref="K127:O127" si="84">SUM(K120:K126)</f>
        <v>0</v>
      </c>
      <c r="L127" s="6">
        <f t="shared" si="84"/>
        <v>0</v>
      </c>
      <c r="M127" s="6">
        <f t="shared" si="84"/>
        <v>0</v>
      </c>
      <c r="N127" s="6">
        <f t="shared" si="84"/>
        <v>0</v>
      </c>
      <c r="O127" s="6">
        <f t="shared" si="84"/>
        <v>0</v>
      </c>
      <c r="P127" s="6"/>
      <c r="Q127" s="6"/>
      <c r="R127" s="79">
        <f>SUM(R120:R126)</f>
        <v>0</v>
      </c>
    </row>
    <row r="129" spans="1:18" x14ac:dyDescent="0.2">
      <c r="A129" s="314" t="s">
        <v>131</v>
      </c>
      <c r="B129" s="214" t="s">
        <v>187</v>
      </c>
      <c r="C129" s="214" t="s">
        <v>206</v>
      </c>
      <c r="D129" s="214" t="s">
        <v>207</v>
      </c>
      <c r="E129" s="214" t="s">
        <v>208</v>
      </c>
      <c r="F129" s="214" t="s">
        <v>209</v>
      </c>
      <c r="G129" s="214" t="s">
        <v>210</v>
      </c>
      <c r="H129" s="183" t="s">
        <v>110</v>
      </c>
      <c r="I129" s="173" t="s">
        <v>108</v>
      </c>
      <c r="J129" s="214" t="s">
        <v>187</v>
      </c>
      <c r="K129" s="214" t="s">
        <v>206</v>
      </c>
      <c r="L129" s="214" t="s">
        <v>207</v>
      </c>
      <c r="M129" s="214" t="s">
        <v>208</v>
      </c>
      <c r="N129" s="214" t="s">
        <v>209</v>
      </c>
      <c r="O129" s="214" t="s">
        <v>210</v>
      </c>
      <c r="P129" s="35"/>
      <c r="Q129" s="35"/>
      <c r="R129" s="183" t="s">
        <v>110</v>
      </c>
    </row>
    <row r="130" spans="1:18" x14ac:dyDescent="0.2">
      <c r="A130" s="34" t="s">
        <v>1</v>
      </c>
      <c r="B130" s="45">
        <v>53.38</v>
      </c>
      <c r="C130" s="45">
        <f>'Cash Daily'!I216</f>
        <v>0</v>
      </c>
      <c r="D130" s="45"/>
      <c r="E130" s="45">
        <f>'Cash Daily'!I218</f>
        <v>0</v>
      </c>
      <c r="F130" s="45">
        <f>'Cash Daily'!I219</f>
        <v>0</v>
      </c>
      <c r="G130" s="45">
        <f>'Cash Daily'!I220</f>
        <v>0</v>
      </c>
      <c r="H130" s="75">
        <f t="shared" ref="H130:H136" si="85">SUM(B130:G130)</f>
        <v>53.38</v>
      </c>
      <c r="I130" s="45"/>
      <c r="J130" s="45"/>
      <c r="K130" s="45"/>
      <c r="L130" s="45"/>
      <c r="M130" s="45"/>
      <c r="N130" s="81"/>
      <c r="O130" s="81"/>
      <c r="P130" s="45"/>
      <c r="Q130" s="45"/>
      <c r="R130" s="82">
        <f>SUM(J130:Q130)</f>
        <v>0</v>
      </c>
    </row>
    <row r="131" spans="1:18" x14ac:dyDescent="0.2">
      <c r="A131" s="34" t="s">
        <v>2</v>
      </c>
      <c r="B131" s="45">
        <v>14.7</v>
      </c>
      <c r="C131" s="45">
        <v>11.32</v>
      </c>
      <c r="D131" s="45">
        <v>10.07</v>
      </c>
      <c r="E131" s="45">
        <v>10.07</v>
      </c>
      <c r="F131" s="45">
        <v>15.52</v>
      </c>
      <c r="G131" s="45">
        <f>8.43+6.33</f>
        <v>14.76</v>
      </c>
      <c r="H131" s="75">
        <f t="shared" si="85"/>
        <v>76.440000000000012</v>
      </c>
      <c r="I131" s="45"/>
      <c r="J131" s="45"/>
      <c r="K131" s="45"/>
      <c r="L131" s="45"/>
      <c r="M131" s="45"/>
      <c r="N131" s="81"/>
      <c r="O131" s="81"/>
      <c r="P131" s="46"/>
      <c r="Q131" s="46"/>
      <c r="R131" s="82">
        <f t="shared" ref="R131:R136" si="86">SUM(J131:Q131)</f>
        <v>0</v>
      </c>
    </row>
    <row r="132" spans="1:18" x14ac:dyDescent="0.2">
      <c r="A132" s="34" t="s">
        <v>3</v>
      </c>
      <c r="B132" s="45"/>
      <c r="C132" s="45"/>
      <c r="D132" s="45"/>
      <c r="E132" s="45"/>
      <c r="F132" s="45"/>
      <c r="G132" s="45"/>
      <c r="H132" s="75">
        <f t="shared" si="85"/>
        <v>0</v>
      </c>
      <c r="I132" s="45"/>
      <c r="J132" s="45"/>
      <c r="K132" s="45"/>
      <c r="L132" s="45"/>
      <c r="M132" s="45"/>
      <c r="N132" s="83"/>
      <c r="O132" s="83"/>
      <c r="P132" s="46"/>
      <c r="Q132" s="46"/>
      <c r="R132" s="82">
        <f t="shared" si="86"/>
        <v>0</v>
      </c>
    </row>
    <row r="133" spans="1:18" x14ac:dyDescent="0.2">
      <c r="A133" s="34" t="s">
        <v>13</v>
      </c>
      <c r="B133" s="45"/>
      <c r="C133" s="45"/>
      <c r="D133" s="45"/>
      <c r="E133" s="45">
        <v>4</v>
      </c>
      <c r="F133" s="45"/>
      <c r="G133" s="45"/>
      <c r="H133" s="75">
        <f t="shared" si="85"/>
        <v>4</v>
      </c>
      <c r="I133" s="45"/>
      <c r="J133" s="45"/>
      <c r="K133" s="45"/>
      <c r="L133" s="45"/>
      <c r="M133" s="45"/>
      <c r="N133" s="81"/>
      <c r="O133" s="81"/>
      <c r="P133" s="45"/>
      <c r="Q133" s="45"/>
      <c r="R133" s="82">
        <f t="shared" si="86"/>
        <v>0</v>
      </c>
    </row>
    <row r="134" spans="1:18" x14ac:dyDescent="0.2">
      <c r="A134" s="34" t="s">
        <v>15</v>
      </c>
      <c r="B134" s="45"/>
      <c r="C134" s="45"/>
      <c r="D134" s="45"/>
      <c r="E134" s="45"/>
      <c r="F134" s="45"/>
      <c r="G134" s="45"/>
      <c r="H134" s="75">
        <f t="shared" si="85"/>
        <v>0</v>
      </c>
      <c r="I134" s="45"/>
      <c r="J134" s="45"/>
      <c r="K134" s="45"/>
      <c r="L134" s="45"/>
      <c r="M134" s="45"/>
      <c r="N134" s="81"/>
      <c r="O134" s="81"/>
      <c r="P134" s="45"/>
      <c r="Q134" s="45"/>
      <c r="R134" s="82">
        <f t="shared" si="86"/>
        <v>0</v>
      </c>
    </row>
    <row r="135" spans="1:18" x14ac:dyDescent="0.2">
      <c r="A135" s="181" t="s">
        <v>112</v>
      </c>
      <c r="B135" s="60"/>
      <c r="C135" s="60"/>
      <c r="D135" s="60"/>
      <c r="E135" s="60"/>
      <c r="F135" s="60"/>
      <c r="G135" s="60"/>
      <c r="H135" s="75">
        <f t="shared" si="85"/>
        <v>0</v>
      </c>
      <c r="I135" s="60"/>
      <c r="J135" s="60"/>
      <c r="K135" s="60"/>
      <c r="L135" s="60"/>
      <c r="M135" s="60"/>
      <c r="N135" s="177"/>
      <c r="O135" s="177"/>
      <c r="P135" s="60"/>
      <c r="Q135" s="60"/>
      <c r="R135" s="82">
        <f t="shared" si="86"/>
        <v>0</v>
      </c>
    </row>
    <row r="136" spans="1:18" ht="15" customHeight="1" x14ac:dyDescent="0.2">
      <c r="A136" s="182" t="s">
        <v>111</v>
      </c>
      <c r="B136" s="47"/>
      <c r="C136" s="47"/>
      <c r="D136" s="47"/>
      <c r="E136" s="47"/>
      <c r="F136" s="47"/>
      <c r="G136" s="47"/>
      <c r="H136" s="77">
        <f t="shared" si="85"/>
        <v>0</v>
      </c>
      <c r="I136" s="47"/>
      <c r="J136" s="47"/>
      <c r="K136" s="47"/>
      <c r="L136" s="47"/>
      <c r="M136" s="47"/>
      <c r="N136" s="84"/>
      <c r="O136" s="84"/>
      <c r="P136" s="47"/>
      <c r="Q136" s="47"/>
      <c r="R136" s="85">
        <f t="shared" si="86"/>
        <v>0</v>
      </c>
    </row>
    <row r="137" spans="1:18" x14ac:dyDescent="0.2">
      <c r="A137" s="73" t="s">
        <v>9</v>
      </c>
      <c r="B137" s="6">
        <f>SUM(B130:B136)</f>
        <v>68.08</v>
      </c>
      <c r="C137" s="6">
        <f t="shared" ref="C137" si="87">SUM(C130:C136)</f>
        <v>11.32</v>
      </c>
      <c r="D137" s="6">
        <f t="shared" ref="D137" si="88">SUM(D130:D136)</f>
        <v>10.07</v>
      </c>
      <c r="E137" s="6">
        <f t="shared" ref="E137" si="89">SUM(E130:E136)</f>
        <v>14.07</v>
      </c>
      <c r="F137" s="6">
        <f t="shared" ref="F137" si="90">SUM(F130:F136)</f>
        <v>15.52</v>
      </c>
      <c r="G137" s="6">
        <f t="shared" ref="G137" si="91">SUM(G130:G136)</f>
        <v>14.76</v>
      </c>
      <c r="H137" s="75">
        <f>SUM(H130:H136)</f>
        <v>133.82000000000002</v>
      </c>
      <c r="I137" s="6"/>
      <c r="J137" s="6">
        <f>SUM(J130:J136)</f>
        <v>0</v>
      </c>
      <c r="K137" s="6">
        <f t="shared" ref="K137" si="92">SUM(K130:K136)</f>
        <v>0</v>
      </c>
      <c r="L137" s="6">
        <f t="shared" ref="L137" si="93">SUM(L130:L136)</f>
        <v>0</v>
      </c>
      <c r="M137" s="6">
        <f t="shared" ref="M137" si="94">SUM(M130:M136)</f>
        <v>0</v>
      </c>
      <c r="N137" s="6">
        <f t="shared" ref="N137" si="95">SUM(N130:N136)</f>
        <v>0</v>
      </c>
      <c r="O137" s="6">
        <f t="shared" ref="O137" si="96">SUM(O130:O136)</f>
        <v>0</v>
      </c>
      <c r="P137" s="6">
        <f t="shared" ref="P137:Q137" si="97">SUM(P130:P135)</f>
        <v>0</v>
      </c>
      <c r="Q137" s="6">
        <f t="shared" si="97"/>
        <v>0</v>
      </c>
      <c r="R137" s="73">
        <f>SUM(R130:R135)</f>
        <v>0</v>
      </c>
    </row>
    <row r="139" spans="1:18" x14ac:dyDescent="0.2">
      <c r="A139" s="314" t="s">
        <v>131</v>
      </c>
      <c r="B139" s="214" t="s">
        <v>188</v>
      </c>
      <c r="C139" s="214" t="s">
        <v>201</v>
      </c>
      <c r="D139" s="214" t="s">
        <v>202</v>
      </c>
      <c r="E139" s="214" t="s">
        <v>203</v>
      </c>
      <c r="F139" s="214" t="s">
        <v>204</v>
      </c>
      <c r="G139" s="214" t="s">
        <v>205</v>
      </c>
      <c r="H139" s="183" t="s">
        <v>110</v>
      </c>
      <c r="I139" s="173" t="s">
        <v>108</v>
      </c>
      <c r="J139" s="214" t="s">
        <v>188</v>
      </c>
      <c r="K139" s="214" t="s">
        <v>201</v>
      </c>
      <c r="L139" s="214" t="s">
        <v>202</v>
      </c>
      <c r="M139" s="214" t="s">
        <v>203</v>
      </c>
      <c r="N139" s="214" t="s">
        <v>204</v>
      </c>
      <c r="O139" s="214" t="s">
        <v>205</v>
      </c>
      <c r="P139" s="35"/>
      <c r="Q139" s="35"/>
      <c r="R139" s="183" t="s">
        <v>110</v>
      </c>
    </row>
    <row r="140" spans="1:18" x14ac:dyDescent="0.2">
      <c r="A140" s="34" t="s">
        <v>1</v>
      </c>
      <c r="B140" s="45">
        <v>53.38</v>
      </c>
      <c r="C140" s="188"/>
      <c r="D140" s="188">
        <v>53.38</v>
      </c>
      <c r="E140" s="188"/>
      <c r="F140" s="188">
        <v>20</v>
      </c>
      <c r="G140" s="188"/>
      <c r="H140" s="75">
        <f t="shared" ref="H140:H146" si="98">SUM(B140:G140)</f>
        <v>126.76</v>
      </c>
      <c r="I140" s="58"/>
      <c r="J140" s="188"/>
      <c r="K140" s="188"/>
      <c r="L140" s="188"/>
      <c r="M140" s="188"/>
      <c r="N140" s="188"/>
      <c r="O140" s="188"/>
      <c r="P140" s="188"/>
      <c r="Q140" s="191"/>
      <c r="R140" s="82">
        <f t="shared" ref="R140:R146" si="99">SUM(J140:Q140)</f>
        <v>0</v>
      </c>
    </row>
    <row r="141" spans="1:18" x14ac:dyDescent="0.2">
      <c r="A141" s="34" t="s">
        <v>2</v>
      </c>
      <c r="B141" s="45">
        <v>12.65</v>
      </c>
      <c r="C141" s="188">
        <f>12.65+14.7</f>
        <v>27.35</v>
      </c>
      <c r="D141" s="188">
        <v>16.25</v>
      </c>
      <c r="E141" s="188">
        <v>11.36</v>
      </c>
      <c r="F141" s="188">
        <v>6.33</v>
      </c>
      <c r="G141" s="188">
        <v>6.33</v>
      </c>
      <c r="H141" s="75">
        <f t="shared" si="98"/>
        <v>80.27</v>
      </c>
      <c r="I141" s="58"/>
      <c r="J141" s="188"/>
      <c r="K141" s="188"/>
      <c r="L141" s="188"/>
      <c r="M141" s="188"/>
      <c r="N141" s="188"/>
      <c r="O141" s="188"/>
      <c r="P141" s="192"/>
      <c r="Q141" s="191"/>
      <c r="R141" s="82">
        <f t="shared" si="99"/>
        <v>0</v>
      </c>
    </row>
    <row r="142" spans="1:18" x14ac:dyDescent="0.2">
      <c r="A142" s="34" t="s">
        <v>3</v>
      </c>
      <c r="B142" s="45"/>
      <c r="C142" s="188"/>
      <c r="D142" s="188"/>
      <c r="E142" s="188"/>
      <c r="F142" s="188"/>
      <c r="G142" s="188"/>
      <c r="H142" s="75">
        <f t="shared" si="98"/>
        <v>0</v>
      </c>
      <c r="I142" s="58"/>
      <c r="J142" s="188"/>
      <c r="K142" s="188"/>
      <c r="L142" s="188"/>
      <c r="M142" s="188"/>
      <c r="N142" s="192"/>
      <c r="O142" s="192"/>
      <c r="P142" s="192"/>
      <c r="Q142" s="191"/>
      <c r="R142" s="82">
        <f t="shared" si="99"/>
        <v>0</v>
      </c>
    </row>
    <row r="143" spans="1:18" x14ac:dyDescent="0.2">
      <c r="A143" s="34" t="s">
        <v>13</v>
      </c>
      <c r="B143" s="45">
        <v>9</v>
      </c>
      <c r="C143" s="188">
        <v>9</v>
      </c>
      <c r="D143" s="188"/>
      <c r="E143" s="188">
        <v>2.25</v>
      </c>
      <c r="F143" s="188">
        <v>5.25</v>
      </c>
      <c r="G143" s="188"/>
      <c r="H143" s="75">
        <f t="shared" si="98"/>
        <v>25.5</v>
      </c>
      <c r="I143" s="58"/>
      <c r="J143" s="188"/>
      <c r="K143" s="188"/>
      <c r="L143" s="188"/>
      <c r="M143" s="188"/>
      <c r="N143" s="188"/>
      <c r="O143" s="188"/>
      <c r="P143" s="188"/>
      <c r="Q143" s="71"/>
      <c r="R143" s="82">
        <f t="shared" si="99"/>
        <v>0</v>
      </c>
    </row>
    <row r="144" spans="1:18" x14ac:dyDescent="0.2">
      <c r="A144" s="34" t="s">
        <v>15</v>
      </c>
      <c r="B144" s="45"/>
      <c r="C144" s="188"/>
      <c r="D144" s="188"/>
      <c r="E144" s="188"/>
      <c r="F144" s="188"/>
      <c r="G144" s="188"/>
      <c r="H144" s="75">
        <f t="shared" si="98"/>
        <v>0</v>
      </c>
      <c r="I144" s="58"/>
      <c r="J144" s="188"/>
      <c r="K144" s="188"/>
      <c r="L144" s="188"/>
      <c r="M144" s="188"/>
      <c r="N144" s="188"/>
      <c r="O144" s="188"/>
      <c r="P144" s="188"/>
      <c r="Q144" s="71"/>
      <c r="R144" s="82">
        <f t="shared" si="99"/>
        <v>0</v>
      </c>
    </row>
    <row r="145" spans="1:18" x14ac:dyDescent="0.2">
      <c r="A145" s="181" t="s">
        <v>112</v>
      </c>
      <c r="B145" s="60"/>
      <c r="C145" s="189"/>
      <c r="D145" s="189"/>
      <c r="E145" s="189"/>
      <c r="F145" s="189"/>
      <c r="G145" s="189"/>
      <c r="H145" s="176">
        <f t="shared" si="98"/>
        <v>0</v>
      </c>
      <c r="I145" s="61"/>
      <c r="J145" s="189"/>
      <c r="K145" s="189"/>
      <c r="L145" s="189"/>
      <c r="M145" s="189"/>
      <c r="N145" s="189"/>
      <c r="O145" s="189"/>
      <c r="P145" s="189"/>
      <c r="Q145" s="193"/>
      <c r="R145" s="82">
        <f t="shared" si="99"/>
        <v>0</v>
      </c>
    </row>
    <row r="146" spans="1:18" ht="14.25" customHeight="1" x14ac:dyDescent="0.2">
      <c r="A146" s="182" t="s">
        <v>111</v>
      </c>
      <c r="B146" s="47"/>
      <c r="C146" s="190"/>
      <c r="D146" s="190"/>
      <c r="E146" s="190"/>
      <c r="F146" s="190"/>
      <c r="G146" s="190"/>
      <c r="H146" s="77">
        <f t="shared" si="98"/>
        <v>0</v>
      </c>
      <c r="I146" s="63"/>
      <c r="J146" s="190"/>
      <c r="K146" s="190"/>
      <c r="L146" s="190"/>
      <c r="M146" s="190"/>
      <c r="N146" s="190"/>
      <c r="O146" s="190"/>
      <c r="P146" s="190"/>
      <c r="Q146" s="194"/>
      <c r="R146" s="85">
        <f t="shared" si="99"/>
        <v>0</v>
      </c>
    </row>
    <row r="147" spans="1:18" x14ac:dyDescent="0.2">
      <c r="A147" s="73" t="s">
        <v>9</v>
      </c>
      <c r="B147" s="78">
        <f t="shared" ref="B147:H147" si="100">SUM(B140:B146)</f>
        <v>75.03</v>
      </c>
      <c r="C147" s="78">
        <f t="shared" si="100"/>
        <v>36.35</v>
      </c>
      <c r="D147" s="78">
        <f t="shared" si="100"/>
        <v>69.63</v>
      </c>
      <c r="E147" s="78">
        <f t="shared" si="100"/>
        <v>13.61</v>
      </c>
      <c r="F147" s="78">
        <f t="shared" si="100"/>
        <v>31.58</v>
      </c>
      <c r="G147" s="78">
        <f t="shared" si="100"/>
        <v>6.33</v>
      </c>
      <c r="H147" s="75">
        <f t="shared" si="100"/>
        <v>232.53</v>
      </c>
      <c r="I147" s="6"/>
      <c r="J147" s="78">
        <f t="shared" ref="J147:O147" si="101">SUM(J140:J146)</f>
        <v>0</v>
      </c>
      <c r="K147" s="78">
        <f t="shared" si="101"/>
        <v>0</v>
      </c>
      <c r="L147" s="78">
        <f t="shared" si="101"/>
        <v>0</v>
      </c>
      <c r="M147" s="78">
        <f t="shared" si="101"/>
        <v>0</v>
      </c>
      <c r="N147" s="78">
        <f t="shared" si="101"/>
        <v>0</v>
      </c>
      <c r="O147" s="78">
        <f t="shared" si="101"/>
        <v>0</v>
      </c>
      <c r="P147" s="78">
        <f t="shared" ref="P147:R147" si="102">SUM(P140:P145)</f>
        <v>0</v>
      </c>
      <c r="Q147" s="78">
        <f t="shared" si="102"/>
        <v>0</v>
      </c>
      <c r="R147" s="79">
        <f t="shared" si="102"/>
        <v>0</v>
      </c>
    </row>
    <row r="149" spans="1:18" x14ac:dyDescent="0.2">
      <c r="A149" s="314" t="s">
        <v>131</v>
      </c>
      <c r="B149" s="214" t="s">
        <v>189</v>
      </c>
      <c r="C149" s="214" t="s">
        <v>196</v>
      </c>
      <c r="D149" s="214" t="s">
        <v>197</v>
      </c>
      <c r="E149" s="214" t="s">
        <v>198</v>
      </c>
      <c r="F149" s="214" t="s">
        <v>199</v>
      </c>
      <c r="G149" s="214" t="s">
        <v>200</v>
      </c>
      <c r="H149" s="183" t="s">
        <v>110</v>
      </c>
      <c r="I149" s="173" t="s">
        <v>108</v>
      </c>
      <c r="J149" s="214" t="s">
        <v>189</v>
      </c>
      <c r="K149" s="214" t="s">
        <v>196</v>
      </c>
      <c r="L149" s="214" t="s">
        <v>197</v>
      </c>
      <c r="M149" s="214" t="s">
        <v>198</v>
      </c>
      <c r="N149" s="214" t="s">
        <v>199</v>
      </c>
      <c r="O149" s="214" t="s">
        <v>200</v>
      </c>
      <c r="P149" s="35"/>
      <c r="Q149" s="35"/>
      <c r="R149" s="183" t="s">
        <v>110</v>
      </c>
    </row>
    <row r="150" spans="1:18" x14ac:dyDescent="0.2">
      <c r="A150" s="34" t="s">
        <v>1</v>
      </c>
      <c r="B150" s="45">
        <v>53.38</v>
      </c>
      <c r="C150" s="45"/>
      <c r="D150" s="45"/>
      <c r="E150" s="45"/>
      <c r="F150" s="45"/>
      <c r="G150" s="45"/>
      <c r="H150" s="75">
        <f t="shared" ref="H150:H156" si="103">SUM(B150:G150)</f>
        <v>53.38</v>
      </c>
      <c r="I150" s="58"/>
      <c r="J150" s="45"/>
      <c r="K150" s="45"/>
      <c r="L150" s="45"/>
      <c r="M150" s="45"/>
      <c r="N150" s="191"/>
      <c r="O150" s="86"/>
      <c r="P150" s="49"/>
      <c r="Q150" s="49"/>
      <c r="R150" s="82">
        <f>SUM(J150:Q150)</f>
        <v>0</v>
      </c>
    </row>
    <row r="151" spans="1:18" x14ac:dyDescent="0.2">
      <c r="A151" s="34" t="s">
        <v>2</v>
      </c>
      <c r="B151" s="45">
        <v>7.65</v>
      </c>
      <c r="C151" s="45"/>
      <c r="D151" s="45"/>
      <c r="E151" s="45">
        <v>9.1999999999999993</v>
      </c>
      <c r="F151" s="45"/>
      <c r="G151" s="45"/>
      <c r="H151" s="75">
        <f t="shared" si="103"/>
        <v>16.850000000000001</v>
      </c>
      <c r="I151" s="58"/>
      <c r="J151" s="45"/>
      <c r="K151" s="45"/>
      <c r="L151" s="45"/>
      <c r="M151" s="45"/>
      <c r="N151" s="191"/>
      <c r="O151" s="86"/>
      <c r="P151" s="49"/>
      <c r="Q151" s="49"/>
      <c r="R151" s="82">
        <f t="shared" ref="R151:R155" si="104">SUM(J151:Q151)</f>
        <v>0</v>
      </c>
    </row>
    <row r="152" spans="1:18" x14ac:dyDescent="0.2">
      <c r="A152" s="34" t="s">
        <v>3</v>
      </c>
      <c r="B152" s="45"/>
      <c r="C152" s="45">
        <v>136.49</v>
      </c>
      <c r="D152" s="45"/>
      <c r="E152" s="45"/>
      <c r="F152" s="45"/>
      <c r="G152" s="45"/>
      <c r="H152" s="75">
        <f t="shared" si="103"/>
        <v>136.49</v>
      </c>
      <c r="I152" s="58"/>
      <c r="J152" s="45"/>
      <c r="K152" s="45"/>
      <c r="L152" s="45"/>
      <c r="M152" s="45"/>
      <c r="N152" s="191"/>
      <c r="O152" s="86"/>
      <c r="P152" s="49"/>
      <c r="Q152" s="49"/>
      <c r="R152" s="82">
        <f t="shared" si="104"/>
        <v>0</v>
      </c>
    </row>
    <row r="153" spans="1:18" x14ac:dyDescent="0.2">
      <c r="A153" s="34" t="s">
        <v>13</v>
      </c>
      <c r="B153" s="45"/>
      <c r="C153" s="45">
        <v>5.5</v>
      </c>
      <c r="D153" s="45"/>
      <c r="E153" s="45">
        <v>34.5</v>
      </c>
      <c r="F153" s="45"/>
      <c r="G153" s="45">
        <v>11.25</v>
      </c>
      <c r="H153" s="75">
        <f t="shared" si="103"/>
        <v>51.25</v>
      </c>
      <c r="I153" s="58"/>
      <c r="J153" s="45"/>
      <c r="K153" s="45"/>
      <c r="L153" s="45"/>
      <c r="M153" s="45"/>
      <c r="N153" s="71"/>
      <c r="O153" s="70"/>
      <c r="P153" s="48"/>
      <c r="Q153" s="48"/>
      <c r="R153" s="82">
        <f t="shared" si="104"/>
        <v>0</v>
      </c>
    </row>
    <row r="154" spans="1:18" x14ac:dyDescent="0.2">
      <c r="A154" s="34" t="s">
        <v>15</v>
      </c>
      <c r="B154" s="45"/>
      <c r="C154" s="45"/>
      <c r="D154" s="45"/>
      <c r="E154" s="45"/>
      <c r="F154" s="45"/>
      <c r="G154" s="45"/>
      <c r="H154" s="75">
        <f t="shared" si="103"/>
        <v>0</v>
      </c>
      <c r="I154" s="58"/>
      <c r="J154" s="45"/>
      <c r="K154" s="45"/>
      <c r="L154" s="45"/>
      <c r="M154" s="45"/>
      <c r="N154" s="71"/>
      <c r="O154" s="70"/>
      <c r="P154" s="48"/>
      <c r="Q154" s="48"/>
      <c r="R154" s="82">
        <f t="shared" si="104"/>
        <v>0</v>
      </c>
    </row>
    <row r="155" spans="1:18" x14ac:dyDescent="0.2">
      <c r="A155" s="181" t="s">
        <v>112</v>
      </c>
      <c r="B155" s="60"/>
      <c r="C155" s="60"/>
      <c r="D155" s="60"/>
      <c r="E155" s="60"/>
      <c r="F155" s="60"/>
      <c r="G155" s="60"/>
      <c r="H155" s="176">
        <f t="shared" si="103"/>
        <v>0</v>
      </c>
      <c r="I155" s="61"/>
      <c r="J155" s="60"/>
      <c r="K155" s="60"/>
      <c r="L155" s="60"/>
      <c r="M155" s="60"/>
      <c r="N155" s="189"/>
      <c r="O155" s="177"/>
      <c r="P155" s="178"/>
      <c r="Q155" s="178"/>
      <c r="R155" s="82">
        <f t="shared" si="104"/>
        <v>0</v>
      </c>
    </row>
    <row r="156" spans="1:18" ht="14.25" customHeight="1" x14ac:dyDescent="0.2">
      <c r="A156" s="182" t="s">
        <v>111</v>
      </c>
      <c r="B156" s="47"/>
      <c r="C156" s="47"/>
      <c r="D156" s="47"/>
      <c r="E156" s="47"/>
      <c r="F156" s="47"/>
      <c r="G156" s="47"/>
      <c r="H156" s="77">
        <f t="shared" si="103"/>
        <v>0</v>
      </c>
      <c r="I156" s="63"/>
      <c r="J156" s="47"/>
      <c r="K156" s="47"/>
      <c r="L156" s="47"/>
      <c r="M156" s="47"/>
      <c r="N156" s="190"/>
      <c r="O156" s="84"/>
      <c r="P156" s="50"/>
      <c r="Q156" s="50"/>
      <c r="R156" s="85">
        <f>SUM(J156:Q156)</f>
        <v>0</v>
      </c>
    </row>
    <row r="157" spans="1:18" x14ac:dyDescent="0.2">
      <c r="A157" s="73" t="s">
        <v>9</v>
      </c>
      <c r="B157" s="6">
        <f>SUM(B150:B156)</f>
        <v>61.03</v>
      </c>
      <c r="C157" s="6">
        <f t="shared" ref="C157" si="105">SUM(C150:C156)</f>
        <v>141.99</v>
      </c>
      <c r="D157" s="6">
        <f t="shared" ref="D157" si="106">SUM(D150:D156)</f>
        <v>0</v>
      </c>
      <c r="E157" s="6">
        <f t="shared" ref="E157" si="107">SUM(E150:E156)</f>
        <v>43.7</v>
      </c>
      <c r="F157" s="6">
        <f t="shared" ref="F157" si="108">SUM(F150:F156)</f>
        <v>0</v>
      </c>
      <c r="G157" s="6">
        <f t="shared" ref="G157" si="109">SUM(G150:G156)</f>
        <v>11.25</v>
      </c>
      <c r="H157" s="75">
        <f>SUM(H150:H156)</f>
        <v>257.97000000000003</v>
      </c>
      <c r="I157" s="6"/>
      <c r="J157" s="6">
        <f>SUM(J150:J156)</f>
        <v>0</v>
      </c>
      <c r="K157" s="6">
        <f t="shared" ref="K157" si="110">SUM(K150:K156)</f>
        <v>0</v>
      </c>
      <c r="L157" s="6">
        <f t="shared" ref="L157" si="111">SUM(L150:L156)</f>
        <v>0</v>
      </c>
      <c r="M157" s="6">
        <f t="shared" ref="M157" si="112">SUM(M150:M156)</f>
        <v>0</v>
      </c>
      <c r="N157" s="6">
        <f t="shared" ref="N157" si="113">SUM(N150:N156)</f>
        <v>0</v>
      </c>
      <c r="O157" s="78">
        <f>SUM(O150:O156)</f>
        <v>0</v>
      </c>
      <c r="P157" s="6">
        <f t="shared" ref="P157:Q157" si="114">SUM(P150:P155)</f>
        <v>0</v>
      </c>
      <c r="Q157" s="6">
        <f t="shared" si="114"/>
        <v>0</v>
      </c>
      <c r="R157" s="79">
        <f>SUM(R150:R156)</f>
        <v>0</v>
      </c>
    </row>
    <row r="159" spans="1:18" x14ac:dyDescent="0.2">
      <c r="A159" s="314" t="s">
        <v>131</v>
      </c>
      <c r="B159" s="214" t="s">
        <v>190</v>
      </c>
      <c r="C159" s="214" t="s">
        <v>191</v>
      </c>
      <c r="D159" s="214" t="s">
        <v>192</v>
      </c>
      <c r="E159" s="214" t="s">
        <v>193</v>
      </c>
      <c r="F159" s="214" t="s">
        <v>194</v>
      </c>
      <c r="G159" s="214" t="s">
        <v>195</v>
      </c>
      <c r="H159" s="183" t="s">
        <v>110</v>
      </c>
      <c r="I159" s="173" t="s">
        <v>108</v>
      </c>
      <c r="J159" s="214" t="s">
        <v>190</v>
      </c>
      <c r="K159" s="214" t="s">
        <v>191</v>
      </c>
      <c r="L159" s="214" t="s">
        <v>192</v>
      </c>
      <c r="M159" s="214" t="s">
        <v>193</v>
      </c>
      <c r="N159" s="214" t="s">
        <v>194</v>
      </c>
      <c r="O159" s="214" t="s">
        <v>195</v>
      </c>
      <c r="P159" s="35"/>
      <c r="Q159" s="35"/>
      <c r="R159" s="183" t="s">
        <v>110</v>
      </c>
    </row>
    <row r="160" spans="1:18" x14ac:dyDescent="0.2">
      <c r="A160" s="34" t="s">
        <v>1</v>
      </c>
      <c r="B160" s="48"/>
      <c r="C160" s="48">
        <v>53.38</v>
      </c>
      <c r="D160" s="48"/>
      <c r="E160" s="48"/>
      <c r="F160" s="48"/>
      <c r="G160" s="48"/>
      <c r="H160" s="75">
        <f t="shared" ref="H160:H166" si="115">SUM(B160:G160)</f>
        <v>53.38</v>
      </c>
      <c r="I160" s="58"/>
      <c r="J160" s="49"/>
      <c r="K160" s="49"/>
      <c r="L160" s="49"/>
      <c r="M160" s="49"/>
      <c r="N160" s="86"/>
      <c r="O160" s="86"/>
      <c r="P160" s="49"/>
      <c r="Q160" s="49"/>
      <c r="R160" s="82">
        <f>SUM(J160:Q160)</f>
        <v>0</v>
      </c>
    </row>
    <row r="161" spans="1:18" x14ac:dyDescent="0.2">
      <c r="A161" s="34" t="s">
        <v>2</v>
      </c>
      <c r="B161" s="48"/>
      <c r="C161" s="48">
        <v>5.1100000000000003</v>
      </c>
      <c r="D161" s="48">
        <v>6.33</v>
      </c>
      <c r="E161" s="48">
        <v>6.33</v>
      </c>
      <c r="F161" s="48">
        <v>6.33</v>
      </c>
      <c r="G161" s="48">
        <f>7.58+6.05</f>
        <v>13.629999999999999</v>
      </c>
      <c r="H161" s="75">
        <f t="shared" si="115"/>
        <v>37.730000000000004</v>
      </c>
      <c r="I161" s="58"/>
      <c r="J161" s="49"/>
      <c r="K161" s="49"/>
      <c r="L161" s="49"/>
      <c r="M161" s="49"/>
      <c r="N161" s="86"/>
      <c r="O161" s="86"/>
      <c r="P161" s="49"/>
      <c r="Q161" s="49"/>
      <c r="R161" s="82">
        <f t="shared" ref="R161:R166" si="116">SUM(J161:Q161)</f>
        <v>0</v>
      </c>
    </row>
    <row r="162" spans="1:18" x14ac:dyDescent="0.2">
      <c r="A162" s="34" t="s">
        <v>3</v>
      </c>
      <c r="B162" s="48"/>
      <c r="C162" s="48"/>
      <c r="D162" s="48">
        <v>165.93</v>
      </c>
      <c r="E162" s="48"/>
      <c r="F162" s="48"/>
      <c r="G162" s="48"/>
      <c r="H162" s="75">
        <f t="shared" si="115"/>
        <v>165.93</v>
      </c>
      <c r="I162" s="58"/>
      <c r="J162" s="49"/>
      <c r="K162" s="49"/>
      <c r="L162" s="49"/>
      <c r="M162" s="49"/>
      <c r="N162" s="86"/>
      <c r="O162" s="86"/>
      <c r="P162" s="49"/>
      <c r="Q162" s="49"/>
      <c r="R162" s="82">
        <f t="shared" si="116"/>
        <v>0</v>
      </c>
    </row>
    <row r="163" spans="1:18" x14ac:dyDescent="0.2">
      <c r="A163" s="34" t="s">
        <v>13</v>
      </c>
      <c r="B163" s="48"/>
      <c r="C163" s="48"/>
      <c r="D163" s="48">
        <v>9.3800000000000008</v>
      </c>
      <c r="E163" s="48"/>
      <c r="F163" s="48"/>
      <c r="G163" s="48"/>
      <c r="H163" s="75">
        <f t="shared" si="115"/>
        <v>9.3800000000000008</v>
      </c>
      <c r="I163" s="205"/>
      <c r="J163" s="49"/>
      <c r="K163" s="49"/>
      <c r="L163" s="49"/>
      <c r="M163" s="49"/>
      <c r="N163" s="70"/>
      <c r="O163" s="70"/>
      <c r="P163" s="48"/>
      <c r="Q163" s="48"/>
      <c r="R163" s="82">
        <f t="shared" si="116"/>
        <v>0</v>
      </c>
    </row>
    <row r="164" spans="1:18" x14ac:dyDescent="0.2">
      <c r="A164" s="34" t="s">
        <v>15</v>
      </c>
      <c r="B164" s="48"/>
      <c r="C164" s="48"/>
      <c r="D164" s="48"/>
      <c r="E164" s="48"/>
      <c r="F164" s="48"/>
      <c r="G164" s="48"/>
      <c r="H164" s="75">
        <f t="shared" si="115"/>
        <v>0</v>
      </c>
      <c r="I164" s="49"/>
      <c r="J164" s="49"/>
      <c r="K164" s="49"/>
      <c r="L164" s="49"/>
      <c r="M164" s="49"/>
      <c r="N164" s="70"/>
      <c r="O164" s="70"/>
      <c r="P164" s="48"/>
      <c r="Q164" s="48"/>
      <c r="R164" s="82">
        <f t="shared" si="116"/>
        <v>0</v>
      </c>
    </row>
    <row r="165" spans="1:18" x14ac:dyDescent="0.2">
      <c r="A165" s="181" t="s">
        <v>112</v>
      </c>
      <c r="B165" s="178"/>
      <c r="C165" s="178"/>
      <c r="D165" s="178"/>
      <c r="E165" s="178"/>
      <c r="F165" s="178"/>
      <c r="G165" s="178"/>
      <c r="H165" s="176">
        <f t="shared" si="115"/>
        <v>0</v>
      </c>
      <c r="I165" s="179"/>
      <c r="J165" s="179"/>
      <c r="K165" s="179"/>
      <c r="L165" s="179"/>
      <c r="M165" s="179"/>
      <c r="N165" s="180"/>
      <c r="O165" s="180"/>
      <c r="P165" s="178"/>
      <c r="Q165" s="178"/>
      <c r="R165" s="82">
        <f t="shared" si="116"/>
        <v>0</v>
      </c>
    </row>
    <row r="166" spans="1:18" ht="13.5" customHeight="1" x14ac:dyDescent="0.2">
      <c r="A166" s="182" t="s">
        <v>111</v>
      </c>
      <c r="B166" s="50"/>
      <c r="C166" s="50"/>
      <c r="D166" s="50"/>
      <c r="E166" s="50"/>
      <c r="F166" s="50"/>
      <c r="G166" s="50"/>
      <c r="H166" s="77">
        <f t="shared" si="115"/>
        <v>0</v>
      </c>
      <c r="I166" s="87"/>
      <c r="J166" s="87"/>
      <c r="K166" s="87"/>
      <c r="L166" s="87"/>
      <c r="M166" s="87"/>
      <c r="N166" s="88"/>
      <c r="O166" s="88"/>
      <c r="P166" s="50"/>
      <c r="Q166" s="50"/>
      <c r="R166" s="85">
        <f t="shared" si="116"/>
        <v>0</v>
      </c>
    </row>
    <row r="167" spans="1:18" x14ac:dyDescent="0.2">
      <c r="A167" s="73" t="s">
        <v>9</v>
      </c>
      <c r="B167" s="6">
        <f>SUM(B160:B166)</f>
        <v>0</v>
      </c>
      <c r="C167" s="6">
        <f t="shared" ref="C167" si="117">SUM(C160:C166)</f>
        <v>58.49</v>
      </c>
      <c r="D167" s="6">
        <f t="shared" ref="D167" si="118">SUM(D160:D166)</f>
        <v>181.64000000000001</v>
      </c>
      <c r="E167" s="6">
        <f t="shared" ref="E167" si="119">SUM(E160:E166)</f>
        <v>6.33</v>
      </c>
      <c r="F167" s="6">
        <f t="shared" ref="F167" si="120">SUM(F160:F166)</f>
        <v>6.33</v>
      </c>
      <c r="G167" s="6">
        <f t="shared" ref="G167" si="121">SUM(G160:G166)</f>
        <v>13.629999999999999</v>
      </c>
      <c r="H167" s="75">
        <f>SUM(H160:H166)</f>
        <v>266.42</v>
      </c>
      <c r="I167" s="6">
        <f t="shared" ref="I167" si="122">SUM(I160:I165)</f>
        <v>0</v>
      </c>
      <c r="J167" s="6">
        <f>SUM(J160:J166)</f>
        <v>0</v>
      </c>
      <c r="K167" s="6">
        <f t="shared" ref="K167:N167" si="123">SUM(K160:K166)</f>
        <v>0</v>
      </c>
      <c r="L167" s="6">
        <f t="shared" si="123"/>
        <v>0</v>
      </c>
      <c r="M167" s="6">
        <f t="shared" si="123"/>
        <v>0</v>
      </c>
      <c r="N167" s="6">
        <f t="shared" si="123"/>
        <v>0</v>
      </c>
      <c r="O167" s="78">
        <f>SUM(O160:O166)</f>
        <v>0</v>
      </c>
      <c r="P167" s="6">
        <f t="shared" ref="P167:R167" si="124">SUM(P160:P165)</f>
        <v>0</v>
      </c>
      <c r="Q167" s="6">
        <f t="shared" si="124"/>
        <v>0</v>
      </c>
      <c r="R167" s="79">
        <f t="shared" si="124"/>
        <v>0</v>
      </c>
    </row>
    <row r="169" spans="1:18" ht="39" thickBot="1" x14ac:dyDescent="0.25">
      <c r="B169" s="66" t="s">
        <v>1</v>
      </c>
      <c r="C169" s="66" t="s">
        <v>2</v>
      </c>
      <c r="D169" s="66" t="s">
        <v>3</v>
      </c>
      <c r="E169" s="66" t="s">
        <v>13</v>
      </c>
      <c r="F169" s="66" t="s">
        <v>15</v>
      </c>
      <c r="G169" s="67" t="s">
        <v>11</v>
      </c>
      <c r="H169" s="184" t="s">
        <v>111</v>
      </c>
      <c r="J169" s="67"/>
      <c r="K169" s="67"/>
      <c r="L169" s="67"/>
      <c r="M169" s="67"/>
      <c r="N169" s="91" t="s">
        <v>20</v>
      </c>
      <c r="O169" s="91"/>
    </row>
    <row r="170" spans="1:18" ht="13.5" thickBot="1" x14ac:dyDescent="0.25">
      <c r="A170" s="89" t="s">
        <v>40</v>
      </c>
      <c r="B170" s="185">
        <f>H120+H130+H140+H150+H160</f>
        <v>346.6</v>
      </c>
      <c r="C170" s="185">
        <f>H121+H131+H141+H151+H161</f>
        <v>216.32999999999998</v>
      </c>
      <c r="D170" s="185">
        <f>H122+H132+H142+H152+H162</f>
        <v>399.18</v>
      </c>
      <c r="E170" s="185">
        <f>H123+H133+H143+H153+H163</f>
        <v>98.259999999999991</v>
      </c>
      <c r="F170" s="185">
        <f>H124+H134+H144+H154+H164</f>
        <v>0</v>
      </c>
      <c r="G170" s="185">
        <f>H125+H135+H155+H165</f>
        <v>0</v>
      </c>
      <c r="H170" s="185">
        <f>H126+H136+H146+H156+H166</f>
        <v>0</v>
      </c>
      <c r="I170" s="185">
        <f>H127+H137+H147+H157+H167</f>
        <v>1060.3700000000001</v>
      </c>
      <c r="J170" s="55"/>
      <c r="K170" s="55"/>
      <c r="L170" s="55"/>
      <c r="M170" s="55"/>
      <c r="N170" s="90">
        <f>R127+R137+R147+R157+R167</f>
        <v>0</v>
      </c>
      <c r="O170" s="199">
        <f>I170+N170</f>
        <v>1060.3700000000001</v>
      </c>
    </row>
    <row r="171" spans="1:18" ht="13.5" thickTop="1" x14ac:dyDescent="0.2"/>
    <row r="172" spans="1:18" x14ac:dyDescent="0.2">
      <c r="A172" s="40"/>
      <c r="B172" s="51" t="s">
        <v>21</v>
      </c>
      <c r="C172" s="51"/>
      <c r="D172" s="51" t="s">
        <v>22</v>
      </c>
      <c r="E172" s="196">
        <f>O170</f>
        <v>1060.3700000000001</v>
      </c>
      <c r="F172" s="51"/>
      <c r="G172" s="51">
        <f>SUM(C172-E172)</f>
        <v>-1060.3700000000001</v>
      </c>
    </row>
    <row r="176" spans="1:18" ht="41.25" customHeight="1" x14ac:dyDescent="0.2">
      <c r="A176" s="56"/>
      <c r="B176" s="57"/>
      <c r="C176" s="288"/>
      <c r="D176" s="288"/>
      <c r="E176" s="288"/>
      <c r="F176" s="289" t="s">
        <v>185</v>
      </c>
      <c r="G176" s="288"/>
      <c r="H176" s="288"/>
      <c r="I176" s="288"/>
      <c r="J176" s="57"/>
      <c r="K176" s="57"/>
      <c r="L176" s="57"/>
      <c r="M176" s="57"/>
      <c r="N176" s="68"/>
      <c r="O176" s="68"/>
      <c r="P176" s="57"/>
      <c r="Q176" s="57"/>
      <c r="R176" s="69"/>
    </row>
    <row r="177" spans="1:18" x14ac:dyDescent="0.2">
      <c r="A177" s="314" t="s">
        <v>131</v>
      </c>
      <c r="B177" s="173"/>
      <c r="C177" s="173" t="s">
        <v>212</v>
      </c>
      <c r="D177" s="173" t="s">
        <v>218</v>
      </c>
      <c r="E177" s="173" t="s">
        <v>219</v>
      </c>
      <c r="F177" s="173" t="s">
        <v>220</v>
      </c>
      <c r="G177" s="173" t="s">
        <v>221</v>
      </c>
      <c r="H177" s="183" t="s">
        <v>110</v>
      </c>
      <c r="I177" s="173" t="s">
        <v>108</v>
      </c>
      <c r="J177" s="173"/>
      <c r="K177" s="173" t="s">
        <v>212</v>
      </c>
      <c r="L177" s="173" t="s">
        <v>218</v>
      </c>
      <c r="M177" s="173" t="s">
        <v>219</v>
      </c>
      <c r="N177" s="173" t="s">
        <v>220</v>
      </c>
      <c r="O177" s="173" t="s">
        <v>221</v>
      </c>
      <c r="P177" s="35"/>
      <c r="Q177" s="35"/>
      <c r="R177" s="183" t="s">
        <v>110</v>
      </c>
    </row>
    <row r="178" spans="1:18" x14ac:dyDescent="0.2">
      <c r="A178" s="34" t="s">
        <v>1</v>
      </c>
      <c r="B178" s="59"/>
      <c r="C178" s="59">
        <f>13+9</f>
        <v>22</v>
      </c>
      <c r="D178" s="59">
        <f>23+16</f>
        <v>39</v>
      </c>
      <c r="E178" s="59">
        <f>18.13</f>
        <v>18.13</v>
      </c>
      <c r="F178" s="59">
        <f>5+13.5</f>
        <v>18.5</v>
      </c>
      <c r="G178" s="59">
        <v>16</v>
      </c>
      <c r="H178" s="75">
        <f t="shared" ref="H178:H184" si="125">SUM(B178:G178)</f>
        <v>113.63</v>
      </c>
      <c r="J178" s="58"/>
      <c r="K178" s="58"/>
      <c r="L178" s="58"/>
      <c r="M178" s="58"/>
      <c r="N178" s="74"/>
      <c r="O178" s="74"/>
      <c r="P178" s="58"/>
      <c r="Q178" s="58"/>
      <c r="R178" s="176">
        <f>SUM(J178:Q178)</f>
        <v>0</v>
      </c>
    </row>
    <row r="179" spans="1:18" x14ac:dyDescent="0.2">
      <c r="A179" s="34" t="s">
        <v>2</v>
      </c>
      <c r="B179" s="59"/>
      <c r="C179" s="59">
        <v>28.63</v>
      </c>
      <c r="D179" s="60">
        <v>34.549999999999997</v>
      </c>
      <c r="E179" s="60">
        <v>16.87</v>
      </c>
      <c r="F179" s="60">
        <v>12.65</v>
      </c>
      <c r="G179" s="60">
        <v>14.15</v>
      </c>
      <c r="H179" s="75">
        <f t="shared" si="125"/>
        <v>106.85000000000001</v>
      </c>
      <c r="J179" s="61"/>
      <c r="K179" s="61"/>
      <c r="L179" s="61"/>
      <c r="M179" s="61"/>
      <c r="N179" s="29"/>
      <c r="O179" s="29"/>
      <c r="P179" s="61"/>
      <c r="Q179" s="61"/>
      <c r="R179" s="176">
        <f t="shared" ref="R179:R184" si="126">SUM(J179:Q179)</f>
        <v>0</v>
      </c>
    </row>
    <row r="180" spans="1:18" x14ac:dyDescent="0.2">
      <c r="A180" s="34" t="s">
        <v>3</v>
      </c>
      <c r="B180" s="59"/>
      <c r="C180" s="59"/>
      <c r="D180" s="60">
        <v>30.09</v>
      </c>
      <c r="E180" s="60"/>
      <c r="F180" s="60"/>
      <c r="G180" s="60"/>
      <c r="H180" s="75">
        <f t="shared" si="125"/>
        <v>30.09</v>
      </c>
      <c r="J180" s="61"/>
      <c r="K180" s="61"/>
      <c r="L180" s="61"/>
      <c r="M180" s="61"/>
      <c r="N180" s="29"/>
      <c r="O180" s="29"/>
      <c r="P180" s="61"/>
      <c r="Q180" s="61"/>
      <c r="R180" s="176">
        <f t="shared" si="126"/>
        <v>0</v>
      </c>
    </row>
    <row r="181" spans="1:18" x14ac:dyDescent="0.2">
      <c r="A181" s="34" t="s">
        <v>13</v>
      </c>
      <c r="B181" s="59"/>
      <c r="C181" s="59">
        <f>17.5+15</f>
        <v>32.5</v>
      </c>
      <c r="D181" s="60">
        <v>33</v>
      </c>
      <c r="E181" s="60"/>
      <c r="F181" s="60">
        <v>6.5</v>
      </c>
      <c r="G181" s="60"/>
      <c r="H181" s="75">
        <f t="shared" si="125"/>
        <v>72</v>
      </c>
      <c r="J181" s="61"/>
      <c r="K181" s="61"/>
      <c r="L181" s="61"/>
      <c r="M181" s="61"/>
      <c r="N181" s="29"/>
      <c r="O181" s="29"/>
      <c r="P181" s="61"/>
      <c r="Q181" s="61"/>
      <c r="R181" s="176">
        <f t="shared" si="126"/>
        <v>0</v>
      </c>
    </row>
    <row r="182" spans="1:18" x14ac:dyDescent="0.2">
      <c r="A182" s="34" t="s">
        <v>15</v>
      </c>
      <c r="B182" s="59"/>
      <c r="C182" s="59"/>
      <c r="D182" s="60"/>
      <c r="E182" s="60"/>
      <c r="F182" s="60"/>
      <c r="G182" s="60"/>
      <c r="H182" s="75">
        <f t="shared" si="125"/>
        <v>0</v>
      </c>
      <c r="J182" s="61"/>
      <c r="K182" s="61"/>
      <c r="L182" s="61"/>
      <c r="M182" s="61"/>
      <c r="N182" s="29"/>
      <c r="O182" s="29"/>
      <c r="P182" s="61"/>
      <c r="Q182" s="61"/>
      <c r="R182" s="176">
        <f t="shared" si="126"/>
        <v>0</v>
      </c>
    </row>
    <row r="183" spans="1:18" x14ac:dyDescent="0.2">
      <c r="A183" s="181" t="s">
        <v>112</v>
      </c>
      <c r="B183" s="175"/>
      <c r="C183" s="175"/>
      <c r="D183" s="60"/>
      <c r="E183" s="60"/>
      <c r="F183" s="60"/>
      <c r="G183" s="60"/>
      <c r="H183" s="176">
        <f t="shared" si="125"/>
        <v>0</v>
      </c>
      <c r="I183" s="53"/>
      <c r="J183" s="61"/>
      <c r="K183" s="61"/>
      <c r="L183" s="61"/>
      <c r="M183" s="61"/>
      <c r="N183" s="29"/>
      <c r="O183" s="29"/>
      <c r="P183" s="61"/>
      <c r="Q183" s="61"/>
      <c r="R183" s="176">
        <f t="shared" si="126"/>
        <v>0</v>
      </c>
    </row>
    <row r="184" spans="1:18" ht="13.5" customHeight="1" x14ac:dyDescent="0.2">
      <c r="A184" s="182" t="s">
        <v>111</v>
      </c>
      <c r="B184" s="62"/>
      <c r="C184" s="62"/>
      <c r="D184" s="47"/>
      <c r="E184" s="47"/>
      <c r="F184" s="47"/>
      <c r="G184" s="47"/>
      <c r="H184" s="77">
        <f t="shared" si="125"/>
        <v>0</v>
      </c>
      <c r="I184" s="174"/>
      <c r="J184" s="63"/>
      <c r="K184" s="63"/>
      <c r="L184" s="63"/>
      <c r="M184" s="63"/>
      <c r="N184" s="76"/>
      <c r="O184" s="76"/>
      <c r="P184" s="63"/>
      <c r="Q184" s="63"/>
      <c r="R184" s="77">
        <f t="shared" si="126"/>
        <v>0</v>
      </c>
    </row>
    <row r="185" spans="1:18" x14ac:dyDescent="0.2">
      <c r="A185" s="73" t="s">
        <v>9</v>
      </c>
      <c r="B185" s="164">
        <f>SUM(B178:B184)</f>
        <v>0</v>
      </c>
      <c r="C185" s="164">
        <f t="shared" ref="C185" si="127">SUM(C178:C184)</f>
        <v>83.13</v>
      </c>
      <c r="D185" s="164">
        <f t="shared" ref="D185" si="128">SUM(D178:D184)</f>
        <v>136.63999999999999</v>
      </c>
      <c r="E185" s="164">
        <f t="shared" ref="E185" si="129">SUM(E178:E184)</f>
        <v>35</v>
      </c>
      <c r="F185" s="164">
        <f t="shared" ref="F185" si="130">SUM(F178:F184)</f>
        <v>37.65</v>
      </c>
      <c r="G185" s="164">
        <f t="shared" ref="G185" si="131">SUM(G178:G184)</f>
        <v>30.15</v>
      </c>
      <c r="H185" s="75">
        <f>SUM(H178:H184)</f>
        <v>322.57000000000005</v>
      </c>
      <c r="I185" s="6"/>
      <c r="J185" s="6">
        <f>SUM(J178:J184)</f>
        <v>0</v>
      </c>
      <c r="K185" s="6">
        <f t="shared" ref="K185" si="132">SUM(K178:K184)</f>
        <v>0</v>
      </c>
      <c r="L185" s="6">
        <f t="shared" ref="L185" si="133">SUM(L178:L184)</f>
        <v>0</v>
      </c>
      <c r="M185" s="6">
        <f t="shared" ref="M185" si="134">SUM(M178:M184)</f>
        <v>0</v>
      </c>
      <c r="N185" s="6">
        <f t="shared" ref="N185" si="135">SUM(N178:N184)</f>
        <v>0</v>
      </c>
      <c r="O185" s="6">
        <f t="shared" ref="O185" si="136">SUM(O178:O184)</f>
        <v>0</v>
      </c>
      <c r="P185" s="6"/>
      <c r="Q185" s="6"/>
      <c r="R185" s="79">
        <f>SUM(R178:R183)</f>
        <v>0</v>
      </c>
    </row>
    <row r="187" spans="1:18" x14ac:dyDescent="0.2">
      <c r="A187" s="314" t="s">
        <v>131</v>
      </c>
      <c r="B187" s="173" t="s">
        <v>214</v>
      </c>
      <c r="C187" s="173" t="s">
        <v>222</v>
      </c>
      <c r="D187" s="173" t="s">
        <v>223</v>
      </c>
      <c r="E187" s="173" t="s">
        <v>224</v>
      </c>
      <c r="F187" s="173" t="s">
        <v>225</v>
      </c>
      <c r="G187" s="173" t="s">
        <v>226</v>
      </c>
      <c r="H187" s="183" t="s">
        <v>110</v>
      </c>
      <c r="I187" s="173" t="s">
        <v>108</v>
      </c>
      <c r="J187" s="173" t="s">
        <v>214</v>
      </c>
      <c r="K187" s="173" t="s">
        <v>222</v>
      </c>
      <c r="L187" s="173" t="s">
        <v>223</v>
      </c>
      <c r="M187" s="173" t="s">
        <v>224</v>
      </c>
      <c r="N187" s="173" t="s">
        <v>225</v>
      </c>
      <c r="O187" s="173" t="s">
        <v>226</v>
      </c>
      <c r="P187" s="35"/>
      <c r="Q187" s="35"/>
      <c r="R187" s="183" t="s">
        <v>110</v>
      </c>
    </row>
    <row r="188" spans="1:18" x14ac:dyDescent="0.2">
      <c r="A188" s="34" t="s">
        <v>1</v>
      </c>
      <c r="B188" s="45"/>
      <c r="C188" s="45">
        <v>11</v>
      </c>
      <c r="D188" s="45">
        <v>13.5</v>
      </c>
      <c r="E188" s="45"/>
      <c r="F188" s="45">
        <v>25.06</v>
      </c>
      <c r="G188" s="45">
        <v>34.5</v>
      </c>
      <c r="H188" s="75">
        <f t="shared" ref="H188:H194" si="137">SUM(B188:G188)</f>
        <v>84.06</v>
      </c>
      <c r="I188" s="45"/>
      <c r="J188" s="45"/>
      <c r="K188" s="45"/>
      <c r="L188" s="45"/>
      <c r="M188" s="45"/>
      <c r="N188" s="81"/>
      <c r="O188" s="81"/>
      <c r="P188" s="45"/>
      <c r="Q188" s="45"/>
      <c r="R188" s="82">
        <f>SUM(J188:Q188)</f>
        <v>0</v>
      </c>
    </row>
    <row r="189" spans="1:18" x14ac:dyDescent="0.2">
      <c r="A189" s="34" t="s">
        <v>2</v>
      </c>
      <c r="B189" s="45">
        <v>12.65</v>
      </c>
      <c r="C189" s="45">
        <v>8.43</v>
      </c>
      <c r="D189" s="45">
        <v>12.65</v>
      </c>
      <c r="E189" s="45"/>
      <c r="F189" s="45">
        <v>10.83</v>
      </c>
      <c r="G189" s="45">
        <v>12.65</v>
      </c>
      <c r="H189" s="75">
        <f t="shared" si="137"/>
        <v>57.209999999999994</v>
      </c>
      <c r="I189" s="45"/>
      <c r="J189" s="45"/>
      <c r="K189" s="45"/>
      <c r="L189" s="45"/>
      <c r="M189" s="45"/>
      <c r="N189" s="81"/>
      <c r="O189" s="81"/>
      <c r="P189" s="46"/>
      <c r="Q189" s="46"/>
      <c r="R189" s="82">
        <f t="shared" ref="R189:R194" si="138">SUM(J189:Q189)</f>
        <v>0</v>
      </c>
    </row>
    <row r="190" spans="1:18" x14ac:dyDescent="0.2">
      <c r="A190" s="34" t="s">
        <v>3</v>
      </c>
      <c r="B190" s="45">
        <v>53.37</v>
      </c>
      <c r="C190" s="45"/>
      <c r="D190" s="45"/>
      <c r="E190" s="45"/>
      <c r="F190" s="45"/>
      <c r="G190" s="45"/>
      <c r="H190" s="75">
        <f t="shared" si="137"/>
        <v>53.37</v>
      </c>
      <c r="I190" s="45"/>
      <c r="J190" s="45"/>
      <c r="K190" s="45"/>
      <c r="L190" s="45"/>
      <c r="M190" s="45"/>
      <c r="N190" s="83"/>
      <c r="O190" s="83"/>
      <c r="P190" s="46"/>
      <c r="Q190" s="46"/>
      <c r="R190" s="82">
        <f t="shared" si="138"/>
        <v>0</v>
      </c>
    </row>
    <row r="191" spans="1:18" x14ac:dyDescent="0.2">
      <c r="A191" s="34" t="s">
        <v>13</v>
      </c>
      <c r="B191" s="45"/>
      <c r="C191" s="45"/>
      <c r="D191" s="45"/>
      <c r="E191" s="45"/>
      <c r="F191" s="45"/>
      <c r="G191" s="45"/>
      <c r="H191" s="75">
        <f t="shared" si="137"/>
        <v>0</v>
      </c>
      <c r="I191" s="45"/>
      <c r="J191" s="45"/>
      <c r="K191" s="45"/>
      <c r="L191" s="45"/>
      <c r="M191" s="45"/>
      <c r="N191" s="81"/>
      <c r="O191" s="81"/>
      <c r="P191" s="45"/>
      <c r="Q191" s="45"/>
      <c r="R191" s="82">
        <f t="shared" si="138"/>
        <v>0</v>
      </c>
    </row>
    <row r="192" spans="1:18" x14ac:dyDescent="0.2">
      <c r="A192" s="34" t="s">
        <v>15</v>
      </c>
      <c r="B192" s="45"/>
      <c r="C192" s="45"/>
      <c r="D192" s="45"/>
      <c r="E192" s="45"/>
      <c r="F192" s="45"/>
      <c r="G192" s="45"/>
      <c r="H192" s="75">
        <f t="shared" si="137"/>
        <v>0</v>
      </c>
      <c r="I192" s="45"/>
      <c r="J192" s="45"/>
      <c r="K192" s="45"/>
      <c r="L192" s="45"/>
      <c r="M192" s="45"/>
      <c r="N192" s="81"/>
      <c r="O192" s="81"/>
      <c r="P192" s="45"/>
      <c r="Q192" s="45"/>
      <c r="R192" s="82">
        <f t="shared" si="138"/>
        <v>0</v>
      </c>
    </row>
    <row r="193" spans="1:18" x14ac:dyDescent="0.2">
      <c r="A193" s="181" t="s">
        <v>112</v>
      </c>
      <c r="B193" s="60">
        <v>30.26</v>
      </c>
      <c r="C193" s="60"/>
      <c r="D193" s="60"/>
      <c r="E193" s="60"/>
      <c r="F193" s="60"/>
      <c r="G193" s="60"/>
      <c r="H193" s="75">
        <f t="shared" si="137"/>
        <v>30.26</v>
      </c>
      <c r="I193" s="60"/>
      <c r="J193" s="60"/>
      <c r="K193" s="60"/>
      <c r="L193" s="60"/>
      <c r="M193" s="60"/>
      <c r="N193" s="177"/>
      <c r="O193" s="177"/>
      <c r="P193" s="60"/>
      <c r="Q193" s="60"/>
      <c r="R193" s="82">
        <f t="shared" si="138"/>
        <v>0</v>
      </c>
    </row>
    <row r="194" spans="1:18" ht="12" customHeight="1" x14ac:dyDescent="0.2">
      <c r="A194" s="182" t="s">
        <v>111</v>
      </c>
      <c r="B194" s="47"/>
      <c r="C194" s="47"/>
      <c r="D194" s="47"/>
      <c r="E194" s="47"/>
      <c r="F194" s="47"/>
      <c r="G194" s="47"/>
      <c r="H194" s="77">
        <f t="shared" si="137"/>
        <v>0</v>
      </c>
      <c r="I194" s="47"/>
      <c r="J194" s="47"/>
      <c r="K194" s="47"/>
      <c r="L194" s="47"/>
      <c r="M194" s="47"/>
      <c r="N194" s="84"/>
      <c r="O194" s="84"/>
      <c r="P194" s="47"/>
      <c r="Q194" s="47"/>
      <c r="R194" s="85">
        <f t="shared" si="138"/>
        <v>0</v>
      </c>
    </row>
    <row r="195" spans="1:18" x14ac:dyDescent="0.2">
      <c r="A195" s="73" t="s">
        <v>9</v>
      </c>
      <c r="B195" s="6">
        <f>SUM(B188:B194)</f>
        <v>96.28</v>
      </c>
      <c r="C195" s="6">
        <f t="shared" ref="C195" si="139">SUM(C188:C194)</f>
        <v>19.43</v>
      </c>
      <c r="D195" s="6">
        <f t="shared" ref="D195" si="140">SUM(D188:D194)</f>
        <v>26.15</v>
      </c>
      <c r="E195" s="6">
        <f t="shared" ref="E195" si="141">SUM(E188:E194)</f>
        <v>0</v>
      </c>
      <c r="F195" s="6">
        <f t="shared" ref="F195" si="142">SUM(F188:F194)</f>
        <v>35.89</v>
      </c>
      <c r="G195" s="6">
        <f t="shared" ref="G195" si="143">SUM(G188:G194)</f>
        <v>47.15</v>
      </c>
      <c r="H195" s="75">
        <f>SUM(H188:H194)</f>
        <v>224.89999999999998</v>
      </c>
      <c r="I195" s="6"/>
      <c r="J195" s="6">
        <f>SUM(J188:J194)</f>
        <v>0</v>
      </c>
      <c r="K195" s="6">
        <f t="shared" ref="K195" si="144">SUM(K188:K194)</f>
        <v>0</v>
      </c>
      <c r="L195" s="6">
        <f t="shared" ref="L195" si="145">SUM(L188:L194)</f>
        <v>0</v>
      </c>
      <c r="M195" s="6">
        <f t="shared" ref="M195" si="146">SUM(M188:M194)</f>
        <v>0</v>
      </c>
      <c r="N195" s="6">
        <f t="shared" ref="N195" si="147">SUM(N188:N194)</f>
        <v>0</v>
      </c>
      <c r="O195" s="6">
        <f t="shared" ref="O195" si="148">SUM(O188:O194)</f>
        <v>0</v>
      </c>
      <c r="P195" s="6">
        <f t="shared" ref="P195:Q195" si="149">SUM(P188:P193)</f>
        <v>0</v>
      </c>
      <c r="Q195" s="6">
        <f t="shared" si="149"/>
        <v>0</v>
      </c>
      <c r="R195" s="73">
        <f>SUM(R188:R193)</f>
        <v>0</v>
      </c>
    </row>
    <row r="197" spans="1:18" x14ac:dyDescent="0.2">
      <c r="A197" s="314" t="s">
        <v>131</v>
      </c>
      <c r="B197" s="173" t="s">
        <v>215</v>
      </c>
      <c r="C197" s="173" t="s">
        <v>227</v>
      </c>
      <c r="D197" s="173" t="s">
        <v>228</v>
      </c>
      <c r="E197" s="173" t="s">
        <v>229</v>
      </c>
      <c r="F197" s="173" t="s">
        <v>230</v>
      </c>
      <c r="G197" s="173" t="s">
        <v>231</v>
      </c>
      <c r="H197" s="183" t="s">
        <v>110</v>
      </c>
      <c r="I197" s="173" t="s">
        <v>108</v>
      </c>
      <c r="J197" s="173" t="s">
        <v>215</v>
      </c>
      <c r="K197" s="173" t="s">
        <v>227</v>
      </c>
      <c r="L197" s="173" t="s">
        <v>228</v>
      </c>
      <c r="M197" s="173" t="s">
        <v>229</v>
      </c>
      <c r="N197" s="173" t="s">
        <v>230</v>
      </c>
      <c r="O197" s="173" t="s">
        <v>231</v>
      </c>
      <c r="P197" s="35"/>
      <c r="Q197" s="35"/>
      <c r="R197" s="183" t="s">
        <v>110</v>
      </c>
    </row>
    <row r="198" spans="1:18" x14ac:dyDescent="0.2">
      <c r="A198" s="34" t="s">
        <v>1</v>
      </c>
      <c r="B198" s="45"/>
      <c r="C198" s="188">
        <v>17.010000000000002</v>
      </c>
      <c r="D198" s="188">
        <v>7.5</v>
      </c>
      <c r="E198" s="188"/>
      <c r="F198" s="188"/>
      <c r="G198" s="188">
        <f>21+9.5</f>
        <v>30.5</v>
      </c>
      <c r="H198" s="75">
        <f t="shared" ref="H198:H204" si="150">SUM(B198:G198)</f>
        <v>55.010000000000005</v>
      </c>
      <c r="I198" s="58"/>
      <c r="J198" s="188"/>
      <c r="K198" s="188"/>
      <c r="L198" s="188"/>
      <c r="M198" s="188"/>
      <c r="N198" s="188"/>
      <c r="O198" s="188"/>
      <c r="P198" s="188"/>
      <c r="Q198" s="191"/>
      <c r="R198" s="82">
        <f t="shared" ref="R198:R204" si="151">SUM(J198:Q198)</f>
        <v>0</v>
      </c>
    </row>
    <row r="199" spans="1:18" x14ac:dyDescent="0.2">
      <c r="A199" s="34" t="s">
        <v>2</v>
      </c>
      <c r="B199" s="45"/>
      <c r="C199" s="188">
        <v>25.3</v>
      </c>
      <c r="D199" s="188">
        <v>25.3</v>
      </c>
      <c r="E199" s="188"/>
      <c r="F199" s="188"/>
      <c r="G199" s="188">
        <v>25.3</v>
      </c>
      <c r="H199" s="75">
        <f t="shared" si="150"/>
        <v>75.900000000000006</v>
      </c>
      <c r="I199" s="58"/>
      <c r="J199" s="188"/>
      <c r="K199" s="188"/>
      <c r="L199" s="188"/>
      <c r="M199" s="188"/>
      <c r="N199" s="188"/>
      <c r="O199" s="188"/>
      <c r="P199" s="192"/>
      <c r="Q199" s="191"/>
      <c r="R199" s="82">
        <f t="shared" si="151"/>
        <v>0</v>
      </c>
    </row>
    <row r="200" spans="1:18" x14ac:dyDescent="0.2">
      <c r="A200" s="34" t="s">
        <v>3</v>
      </c>
      <c r="B200" s="45"/>
      <c r="C200" s="188"/>
      <c r="D200" s="188"/>
      <c r="E200" s="188"/>
      <c r="F200" s="188"/>
      <c r="G200" s="188"/>
      <c r="H200" s="75">
        <f t="shared" si="150"/>
        <v>0</v>
      </c>
      <c r="I200" s="58"/>
      <c r="J200" s="188"/>
      <c r="K200" s="188"/>
      <c r="L200" s="188"/>
      <c r="M200" s="188"/>
      <c r="N200" s="192"/>
      <c r="O200" s="192"/>
      <c r="P200" s="192"/>
      <c r="Q200" s="191"/>
      <c r="R200" s="82">
        <f t="shared" si="151"/>
        <v>0</v>
      </c>
    </row>
    <row r="201" spans="1:18" x14ac:dyDescent="0.2">
      <c r="A201" s="34" t="s">
        <v>13</v>
      </c>
      <c r="B201" s="45"/>
      <c r="C201" s="188">
        <v>10</v>
      </c>
      <c r="D201" s="188"/>
      <c r="E201" s="188"/>
      <c r="F201" s="188"/>
      <c r="G201" s="188"/>
      <c r="H201" s="75">
        <f t="shared" si="150"/>
        <v>10</v>
      </c>
      <c r="I201" s="58"/>
      <c r="J201" s="188"/>
      <c r="K201" s="188"/>
      <c r="L201" s="188"/>
      <c r="M201" s="188"/>
      <c r="N201" s="188"/>
      <c r="O201" s="188"/>
      <c r="P201" s="188"/>
      <c r="Q201" s="71"/>
      <c r="R201" s="82">
        <f t="shared" si="151"/>
        <v>0</v>
      </c>
    </row>
    <row r="202" spans="1:18" x14ac:dyDescent="0.2">
      <c r="A202" s="34" t="s">
        <v>15</v>
      </c>
      <c r="B202" s="45"/>
      <c r="C202" s="188"/>
      <c r="D202" s="188"/>
      <c r="E202" s="188"/>
      <c r="F202" s="188"/>
      <c r="G202" s="188"/>
      <c r="H202" s="75">
        <f t="shared" si="150"/>
        <v>0</v>
      </c>
      <c r="I202" s="58"/>
      <c r="J202" s="188"/>
      <c r="K202" s="188"/>
      <c r="L202" s="188"/>
      <c r="M202" s="188"/>
      <c r="N202" s="188"/>
      <c r="O202" s="188"/>
      <c r="P202" s="188"/>
      <c r="Q202" s="71"/>
      <c r="R202" s="82">
        <f t="shared" si="151"/>
        <v>0</v>
      </c>
    </row>
    <row r="203" spans="1:18" x14ac:dyDescent="0.2">
      <c r="A203" s="181" t="s">
        <v>112</v>
      </c>
      <c r="B203" s="60"/>
      <c r="C203" s="189"/>
      <c r="D203" s="189"/>
      <c r="E203" s="189"/>
      <c r="F203" s="189"/>
      <c r="G203" s="189"/>
      <c r="H203" s="176">
        <f t="shared" si="150"/>
        <v>0</v>
      </c>
      <c r="I203" s="61"/>
      <c r="J203" s="189"/>
      <c r="K203" s="189"/>
      <c r="L203" s="189"/>
      <c r="M203" s="189"/>
      <c r="N203" s="189"/>
      <c r="O203" s="189"/>
      <c r="P203" s="189"/>
      <c r="Q203" s="193"/>
      <c r="R203" s="82">
        <f t="shared" si="151"/>
        <v>0</v>
      </c>
    </row>
    <row r="204" spans="1:18" ht="14.25" customHeight="1" x14ac:dyDescent="0.2">
      <c r="A204" s="182" t="s">
        <v>111</v>
      </c>
      <c r="B204" s="47"/>
      <c r="C204" s="190"/>
      <c r="D204" s="190"/>
      <c r="E204" s="190"/>
      <c r="F204" s="190"/>
      <c r="G204" s="190"/>
      <c r="H204" s="77">
        <f t="shared" si="150"/>
        <v>0</v>
      </c>
      <c r="I204" s="63"/>
      <c r="J204" s="190"/>
      <c r="K204" s="190"/>
      <c r="L204" s="190"/>
      <c r="M204" s="190"/>
      <c r="N204" s="190"/>
      <c r="O204" s="190"/>
      <c r="P204" s="190"/>
      <c r="Q204" s="194"/>
      <c r="R204" s="85">
        <f t="shared" si="151"/>
        <v>0</v>
      </c>
    </row>
    <row r="205" spans="1:18" x14ac:dyDescent="0.2">
      <c r="A205" s="73" t="s">
        <v>9</v>
      </c>
      <c r="B205" s="78">
        <f t="shared" ref="B205:H205" si="152">SUM(B198:B204)</f>
        <v>0</v>
      </c>
      <c r="C205" s="78">
        <f t="shared" si="152"/>
        <v>52.31</v>
      </c>
      <c r="D205" s="78">
        <f t="shared" si="152"/>
        <v>32.799999999999997</v>
      </c>
      <c r="E205" s="78">
        <f t="shared" si="152"/>
        <v>0</v>
      </c>
      <c r="F205" s="78">
        <f t="shared" si="152"/>
        <v>0</v>
      </c>
      <c r="G205" s="78">
        <f t="shared" si="152"/>
        <v>55.8</v>
      </c>
      <c r="H205" s="75">
        <f t="shared" si="152"/>
        <v>140.91000000000003</v>
      </c>
      <c r="I205" s="6"/>
      <c r="J205" s="78">
        <f t="shared" ref="J205:O205" si="153">SUM(J198:J204)</f>
        <v>0</v>
      </c>
      <c r="K205" s="78">
        <f t="shared" si="153"/>
        <v>0</v>
      </c>
      <c r="L205" s="78">
        <f t="shared" si="153"/>
        <v>0</v>
      </c>
      <c r="M205" s="78">
        <f t="shared" si="153"/>
        <v>0</v>
      </c>
      <c r="N205" s="78">
        <f t="shared" si="153"/>
        <v>0</v>
      </c>
      <c r="O205" s="78">
        <f t="shared" si="153"/>
        <v>0</v>
      </c>
      <c r="P205" s="78">
        <f t="shared" ref="P205:R205" si="154">SUM(P198:P203)</f>
        <v>0</v>
      </c>
      <c r="Q205" s="78">
        <f t="shared" si="154"/>
        <v>0</v>
      </c>
      <c r="R205" s="79">
        <f t="shared" si="154"/>
        <v>0</v>
      </c>
    </row>
    <row r="207" spans="1:18" x14ac:dyDescent="0.2">
      <c r="A207" s="314" t="s">
        <v>131</v>
      </c>
      <c r="B207" s="173" t="s">
        <v>216</v>
      </c>
      <c r="C207" s="173" t="s">
        <v>232</v>
      </c>
      <c r="D207" s="173" t="s">
        <v>233</v>
      </c>
      <c r="E207" s="173" t="s">
        <v>234</v>
      </c>
      <c r="F207" s="173" t="s">
        <v>235</v>
      </c>
      <c r="G207" s="173" t="s">
        <v>236</v>
      </c>
      <c r="H207" s="183" t="s">
        <v>110</v>
      </c>
      <c r="I207" s="173" t="s">
        <v>108</v>
      </c>
      <c r="J207" s="173" t="s">
        <v>216</v>
      </c>
      <c r="K207" s="173" t="s">
        <v>232</v>
      </c>
      <c r="L207" s="173" t="s">
        <v>233</v>
      </c>
      <c r="M207" s="173" t="s">
        <v>234</v>
      </c>
      <c r="N207" s="173" t="s">
        <v>235</v>
      </c>
      <c r="O207" s="173" t="s">
        <v>236</v>
      </c>
      <c r="P207" s="173" t="s">
        <v>237</v>
      </c>
      <c r="Q207" s="173" t="s">
        <v>217</v>
      </c>
      <c r="R207" s="183" t="s">
        <v>110</v>
      </c>
    </row>
    <row r="208" spans="1:18" x14ac:dyDescent="0.2">
      <c r="A208" s="34" t="s">
        <v>1</v>
      </c>
      <c r="B208" s="45">
        <v>8</v>
      </c>
      <c r="C208" s="45">
        <v>6</v>
      </c>
      <c r="D208" s="45">
        <v>15.33</v>
      </c>
      <c r="E208" s="45">
        <v>14</v>
      </c>
      <c r="F208" s="45"/>
      <c r="G208" s="45"/>
      <c r="H208" s="75">
        <f t="shared" ref="H208:H214" si="155">SUM(B208:G208)</f>
        <v>43.33</v>
      </c>
      <c r="I208" s="58"/>
      <c r="J208" s="45"/>
      <c r="K208" s="45"/>
      <c r="L208" s="45"/>
      <c r="M208" s="45"/>
      <c r="N208" s="191"/>
      <c r="O208" s="86"/>
      <c r="P208" s="49"/>
      <c r="Q208" s="49"/>
      <c r="R208" s="82">
        <f>SUM(J208:Q208)</f>
        <v>0</v>
      </c>
    </row>
    <row r="209" spans="1:18" x14ac:dyDescent="0.2">
      <c r="A209" s="34" t="s">
        <v>2</v>
      </c>
      <c r="B209" s="45">
        <v>16.87</v>
      </c>
      <c r="C209" s="45">
        <v>15.15</v>
      </c>
      <c r="D209" s="45">
        <v>16.87</v>
      </c>
      <c r="E209" s="45">
        <v>16.87</v>
      </c>
      <c r="F209" s="45"/>
      <c r="G209" s="45"/>
      <c r="H209" s="75">
        <f t="shared" si="155"/>
        <v>65.760000000000005</v>
      </c>
      <c r="I209" s="58"/>
      <c r="J209" s="45"/>
      <c r="K209" s="45"/>
      <c r="L209" s="45"/>
      <c r="M209" s="45"/>
      <c r="N209" s="191"/>
      <c r="O209" s="86"/>
      <c r="P209" s="49"/>
      <c r="Q209" s="49"/>
      <c r="R209" s="82">
        <f t="shared" ref="R209:R214" si="156">SUM(J209:Q209)</f>
        <v>0</v>
      </c>
    </row>
    <row r="210" spans="1:18" x14ac:dyDescent="0.2">
      <c r="A210" s="34" t="s">
        <v>3</v>
      </c>
      <c r="B210" s="45"/>
      <c r="C210" s="45"/>
      <c r="D210" s="45"/>
      <c r="E210" s="45"/>
      <c r="F210" s="45"/>
      <c r="G210" s="45"/>
      <c r="H210" s="75">
        <f t="shared" si="155"/>
        <v>0</v>
      </c>
      <c r="I210" s="58"/>
      <c r="J210" s="45"/>
      <c r="K210" s="45"/>
      <c r="L210" s="45"/>
      <c r="M210" s="45"/>
      <c r="N210" s="191"/>
      <c r="O210" s="86"/>
      <c r="P210" s="49"/>
      <c r="Q210" s="49"/>
      <c r="R210" s="82">
        <f t="shared" si="156"/>
        <v>0</v>
      </c>
    </row>
    <row r="211" spans="1:18" x14ac:dyDescent="0.2">
      <c r="A211" s="34" t="s">
        <v>13</v>
      </c>
      <c r="B211" s="45"/>
      <c r="C211" s="45"/>
      <c r="D211" s="45"/>
      <c r="E211" s="45"/>
      <c r="F211" s="45"/>
      <c r="G211" s="45"/>
      <c r="H211" s="75">
        <f t="shared" si="155"/>
        <v>0</v>
      </c>
      <c r="I211" s="58"/>
      <c r="J211" s="45"/>
      <c r="K211" s="45"/>
      <c r="L211" s="45"/>
      <c r="M211" s="45"/>
      <c r="N211" s="71"/>
      <c r="O211" s="70"/>
      <c r="P211" s="48"/>
      <c r="Q211" s="48"/>
      <c r="R211" s="82">
        <f t="shared" si="156"/>
        <v>0</v>
      </c>
    </row>
    <row r="212" spans="1:18" x14ac:dyDescent="0.2">
      <c r="A212" s="34" t="s">
        <v>15</v>
      </c>
      <c r="B212" s="45"/>
      <c r="C212" s="45"/>
      <c r="D212" s="45"/>
      <c r="E212" s="45"/>
      <c r="F212" s="45"/>
      <c r="G212" s="45"/>
      <c r="H212" s="75">
        <f t="shared" si="155"/>
        <v>0</v>
      </c>
      <c r="I212" s="58"/>
      <c r="J212" s="45"/>
      <c r="K212" s="45"/>
      <c r="L212" s="45"/>
      <c r="M212" s="45"/>
      <c r="N212" s="71"/>
      <c r="O212" s="70"/>
      <c r="P212" s="48"/>
      <c r="Q212" s="48"/>
      <c r="R212" s="82">
        <f t="shared" si="156"/>
        <v>0</v>
      </c>
    </row>
    <row r="213" spans="1:18" x14ac:dyDescent="0.2">
      <c r="A213" s="181" t="s">
        <v>112</v>
      </c>
      <c r="B213" s="60"/>
      <c r="C213" s="60"/>
      <c r="D213" s="60"/>
      <c r="E213" s="60"/>
      <c r="F213" s="60"/>
      <c r="G213" s="60"/>
      <c r="H213" s="176">
        <f t="shared" si="155"/>
        <v>0</v>
      </c>
      <c r="I213" s="61"/>
      <c r="J213" s="60"/>
      <c r="K213" s="60"/>
      <c r="L213" s="60"/>
      <c r="M213" s="60"/>
      <c r="N213" s="189"/>
      <c r="O213" s="177"/>
      <c r="P213" s="178"/>
      <c r="Q213" s="178"/>
      <c r="R213" s="82">
        <f t="shared" si="156"/>
        <v>0</v>
      </c>
    </row>
    <row r="214" spans="1:18" ht="12.75" customHeight="1" x14ac:dyDescent="0.2">
      <c r="A214" s="182" t="s">
        <v>111</v>
      </c>
      <c r="B214" s="47"/>
      <c r="C214" s="47"/>
      <c r="D214" s="47"/>
      <c r="E214" s="47"/>
      <c r="F214" s="47"/>
      <c r="G214" s="47"/>
      <c r="H214" s="77">
        <f t="shared" si="155"/>
        <v>0</v>
      </c>
      <c r="I214" s="63"/>
      <c r="J214" s="47"/>
      <c r="K214" s="47"/>
      <c r="L214" s="47"/>
      <c r="M214" s="47"/>
      <c r="N214" s="190"/>
      <c r="O214" s="84"/>
      <c r="P214" s="50"/>
      <c r="Q214" s="50"/>
      <c r="R214" s="85">
        <f t="shared" si="156"/>
        <v>0</v>
      </c>
    </row>
    <row r="215" spans="1:18" x14ac:dyDescent="0.2">
      <c r="A215" s="73" t="s">
        <v>9</v>
      </c>
      <c r="B215" s="6">
        <f>SUM(B208:B214)</f>
        <v>24.87</v>
      </c>
      <c r="C215" s="6">
        <f t="shared" ref="C215" si="157">SUM(C208:C214)</f>
        <v>21.15</v>
      </c>
      <c r="D215" s="6">
        <f t="shared" ref="D215" si="158">SUM(D208:D214)</f>
        <v>32.200000000000003</v>
      </c>
      <c r="E215" s="6">
        <f t="shared" ref="E215" si="159">SUM(E208:E214)</f>
        <v>30.87</v>
      </c>
      <c r="F215" s="6">
        <f t="shared" ref="F215" si="160">SUM(F208:F214)</f>
        <v>0</v>
      </c>
      <c r="G215" s="6">
        <f t="shared" ref="G215" si="161">SUM(G208:G214)</f>
        <v>0</v>
      </c>
      <c r="H215" s="75">
        <f>SUM(H208:H214)</f>
        <v>109.09</v>
      </c>
      <c r="I215" s="6"/>
      <c r="J215" s="6">
        <f>SUM(J208:J214)</f>
        <v>0</v>
      </c>
      <c r="K215" s="6">
        <f t="shared" ref="K215" si="162">SUM(K208:K214)</f>
        <v>0</v>
      </c>
      <c r="L215" s="6">
        <f t="shared" ref="L215" si="163">SUM(L208:L214)</f>
        <v>0</v>
      </c>
      <c r="M215" s="6">
        <f t="shared" ref="M215" si="164">SUM(M208:M214)</f>
        <v>0</v>
      </c>
      <c r="N215" s="6">
        <f t="shared" ref="N215" si="165">SUM(N208:N214)</f>
        <v>0</v>
      </c>
      <c r="O215" s="6">
        <f t="shared" ref="O215" si="166">SUM(O208:O214)</f>
        <v>0</v>
      </c>
      <c r="P215" s="6">
        <f t="shared" ref="P215:Q215" si="167">SUM(P208:P213)</f>
        <v>0</v>
      </c>
      <c r="Q215" s="6">
        <f t="shared" si="167"/>
        <v>0</v>
      </c>
      <c r="R215" s="79">
        <f>SUM(R208:R214)</f>
        <v>0</v>
      </c>
    </row>
    <row r="217" spans="1:18" x14ac:dyDescent="0.2">
      <c r="A217" s="314" t="s">
        <v>131</v>
      </c>
      <c r="B217" s="173" t="s">
        <v>217</v>
      </c>
      <c r="C217" s="173" t="s">
        <v>238</v>
      </c>
      <c r="D217" s="173" t="s">
        <v>239</v>
      </c>
      <c r="E217" s="173" t="s">
        <v>240</v>
      </c>
      <c r="F217" s="173"/>
      <c r="G217" s="173"/>
      <c r="H217" s="183" t="s">
        <v>110</v>
      </c>
      <c r="I217" s="173" t="s">
        <v>108</v>
      </c>
      <c r="J217" s="173" t="s">
        <v>217</v>
      </c>
      <c r="K217" s="173" t="s">
        <v>238</v>
      </c>
      <c r="L217" s="173" t="s">
        <v>239</v>
      </c>
      <c r="M217" s="173" t="s">
        <v>240</v>
      </c>
      <c r="N217" s="173"/>
      <c r="O217" s="173"/>
      <c r="P217" s="35"/>
      <c r="Q217" s="35"/>
      <c r="R217" s="183" t="s">
        <v>110</v>
      </c>
    </row>
    <row r="218" spans="1:18" x14ac:dyDescent="0.2">
      <c r="A218" s="34" t="s">
        <v>1</v>
      </c>
      <c r="B218" s="48"/>
      <c r="C218" s="48"/>
      <c r="D218" s="48"/>
      <c r="E218" s="48">
        <v>15</v>
      </c>
      <c r="F218" s="48"/>
      <c r="G218" s="48"/>
      <c r="H218" s="75">
        <f>SUM(B218:G218)</f>
        <v>15</v>
      </c>
      <c r="I218" s="58"/>
      <c r="J218" s="49"/>
      <c r="K218" s="49"/>
      <c r="L218" s="49"/>
      <c r="M218" s="49"/>
      <c r="N218" s="86"/>
      <c r="O218" s="86"/>
      <c r="P218" s="49"/>
      <c r="Q218" s="49"/>
      <c r="R218" s="82">
        <f>SUM(J218:Q218)</f>
        <v>0</v>
      </c>
    </row>
    <row r="219" spans="1:18" x14ac:dyDescent="0.2">
      <c r="A219" s="34" t="s">
        <v>2</v>
      </c>
      <c r="B219" s="48"/>
      <c r="C219" s="48"/>
      <c r="D219" s="48"/>
      <c r="E219" s="48"/>
      <c r="F219" s="48"/>
      <c r="G219" s="48"/>
      <c r="H219" s="75">
        <f t="shared" ref="H219:H224" si="168">SUM(B219:G219)</f>
        <v>0</v>
      </c>
      <c r="I219" s="58"/>
      <c r="J219" s="49"/>
      <c r="K219" s="49"/>
      <c r="L219" s="49"/>
      <c r="M219" s="49"/>
      <c r="N219" s="86"/>
      <c r="O219" s="86"/>
      <c r="P219" s="49"/>
      <c r="Q219" s="49"/>
      <c r="R219" s="82">
        <f t="shared" ref="R219:R224" si="169">SUM(J219:Q219)</f>
        <v>0</v>
      </c>
    </row>
    <row r="220" spans="1:18" x14ac:dyDescent="0.2">
      <c r="A220" s="34" t="s">
        <v>3</v>
      </c>
      <c r="B220" s="48"/>
      <c r="C220" s="48"/>
      <c r="D220" s="48"/>
      <c r="E220" s="48">
        <v>45.08</v>
      </c>
      <c r="F220" s="48"/>
      <c r="G220" s="48"/>
      <c r="H220" s="75">
        <f t="shared" si="168"/>
        <v>45.08</v>
      </c>
      <c r="I220" s="58"/>
      <c r="J220" s="49"/>
      <c r="K220" s="49"/>
      <c r="L220" s="49"/>
      <c r="M220" s="49"/>
      <c r="N220" s="86"/>
      <c r="O220" s="86"/>
      <c r="P220" s="49"/>
      <c r="Q220" s="49"/>
      <c r="R220" s="82">
        <f t="shared" si="169"/>
        <v>0</v>
      </c>
    </row>
    <row r="221" spans="1:18" x14ac:dyDescent="0.2">
      <c r="A221" s="34" t="s">
        <v>13</v>
      </c>
      <c r="B221" s="48"/>
      <c r="C221" s="48"/>
      <c r="D221" s="48"/>
      <c r="E221" s="48"/>
      <c r="F221" s="48"/>
      <c r="G221" s="48"/>
      <c r="H221" s="75">
        <f t="shared" si="168"/>
        <v>0</v>
      </c>
      <c r="I221" s="205"/>
      <c r="J221" s="49"/>
      <c r="K221" s="49"/>
      <c r="L221" s="49"/>
      <c r="M221" s="49"/>
      <c r="N221" s="70"/>
      <c r="O221" s="70"/>
      <c r="P221" s="48"/>
      <c r="Q221" s="48"/>
      <c r="R221" s="82">
        <f t="shared" si="169"/>
        <v>0</v>
      </c>
    </row>
    <row r="222" spans="1:18" x14ac:dyDescent="0.2">
      <c r="A222" s="34" t="s">
        <v>15</v>
      </c>
      <c r="B222" s="48"/>
      <c r="C222" s="48"/>
      <c r="D222" s="48"/>
      <c r="E222" s="48"/>
      <c r="F222" s="48"/>
      <c r="G222" s="48"/>
      <c r="H222" s="75">
        <f t="shared" si="168"/>
        <v>0</v>
      </c>
      <c r="I222" s="49"/>
      <c r="J222" s="49"/>
      <c r="K222" s="49"/>
      <c r="L222" s="49"/>
      <c r="M222" s="49"/>
      <c r="N222" s="70"/>
      <c r="O222" s="70"/>
      <c r="P222" s="48"/>
      <c r="Q222" s="48"/>
      <c r="R222" s="82">
        <f t="shared" si="169"/>
        <v>0</v>
      </c>
    </row>
    <row r="223" spans="1:18" x14ac:dyDescent="0.2">
      <c r="A223" s="181" t="s">
        <v>112</v>
      </c>
      <c r="B223" s="178"/>
      <c r="C223" s="178"/>
      <c r="D223" s="178"/>
      <c r="E223" s="178"/>
      <c r="F223" s="178"/>
      <c r="G223" s="178"/>
      <c r="H223" s="176">
        <f t="shared" si="168"/>
        <v>0</v>
      </c>
      <c r="I223" s="179"/>
      <c r="J223" s="179"/>
      <c r="K223" s="179"/>
      <c r="L223" s="179"/>
      <c r="M223" s="179"/>
      <c r="N223" s="180"/>
      <c r="O223" s="180"/>
      <c r="P223" s="178"/>
      <c r="Q223" s="178"/>
      <c r="R223" s="82">
        <f t="shared" si="169"/>
        <v>0</v>
      </c>
    </row>
    <row r="224" spans="1:18" ht="15.75" customHeight="1" x14ac:dyDescent="0.2">
      <c r="A224" s="182" t="s">
        <v>111</v>
      </c>
      <c r="B224" s="50"/>
      <c r="C224" s="50"/>
      <c r="D224" s="50"/>
      <c r="E224" s="50"/>
      <c r="F224" s="50"/>
      <c r="G224" s="50"/>
      <c r="H224" s="77">
        <f t="shared" si="168"/>
        <v>0</v>
      </c>
      <c r="I224" s="87"/>
      <c r="J224" s="87"/>
      <c r="K224" s="87"/>
      <c r="L224" s="87"/>
      <c r="M224" s="87"/>
      <c r="N224" s="88"/>
      <c r="O224" s="88"/>
      <c r="P224" s="50"/>
      <c r="Q224" s="50"/>
      <c r="R224" s="85">
        <f t="shared" si="169"/>
        <v>0</v>
      </c>
    </row>
    <row r="225" spans="1:18" x14ac:dyDescent="0.2">
      <c r="A225" s="73" t="s">
        <v>9</v>
      </c>
      <c r="B225" s="6">
        <f>SUM(B218:B224)</f>
        <v>0</v>
      </c>
      <c r="C225" s="6">
        <f t="shared" ref="C225:G225" si="170">SUM(C218:C224)</f>
        <v>0</v>
      </c>
      <c r="D225" s="6">
        <f t="shared" si="170"/>
        <v>0</v>
      </c>
      <c r="E225" s="6">
        <f t="shared" si="170"/>
        <v>60.08</v>
      </c>
      <c r="F225" s="6">
        <f t="shared" si="170"/>
        <v>0</v>
      </c>
      <c r="G225" s="6">
        <f t="shared" si="170"/>
        <v>0</v>
      </c>
      <c r="H225" s="75">
        <f>SUM(H218:H224)</f>
        <v>60.08</v>
      </c>
      <c r="I225" s="6">
        <f t="shared" ref="I225:N225" si="171">SUM(I218:I223)</f>
        <v>0</v>
      </c>
      <c r="J225" s="6">
        <f t="shared" si="171"/>
        <v>0</v>
      </c>
      <c r="K225" s="6">
        <f t="shared" si="171"/>
        <v>0</v>
      </c>
      <c r="L225" s="6">
        <f t="shared" si="171"/>
        <v>0</v>
      </c>
      <c r="M225" s="6">
        <f t="shared" si="171"/>
        <v>0</v>
      </c>
      <c r="N225" s="78">
        <f t="shared" si="171"/>
        <v>0</v>
      </c>
      <c r="O225" s="78"/>
      <c r="P225" s="6">
        <f t="shared" ref="P225:R225" si="172">SUM(P218:P223)</f>
        <v>0</v>
      </c>
      <c r="Q225" s="6">
        <f t="shared" si="172"/>
        <v>0</v>
      </c>
      <c r="R225" s="79">
        <f t="shared" si="172"/>
        <v>0</v>
      </c>
    </row>
    <row r="227" spans="1:18" ht="39" thickBot="1" x14ac:dyDescent="0.25">
      <c r="B227" s="66" t="s">
        <v>1</v>
      </c>
      <c r="C227" s="66" t="s">
        <v>2</v>
      </c>
      <c r="D227" s="66" t="s">
        <v>3</v>
      </c>
      <c r="E227" s="66" t="s">
        <v>13</v>
      </c>
      <c r="F227" s="66" t="s">
        <v>15</v>
      </c>
      <c r="G227" s="67" t="s">
        <v>11</v>
      </c>
      <c r="H227" s="184" t="s">
        <v>111</v>
      </c>
      <c r="J227" s="67"/>
      <c r="K227" s="67"/>
      <c r="L227" s="67"/>
      <c r="M227" s="67"/>
      <c r="N227" s="91" t="s">
        <v>20</v>
      </c>
      <c r="O227" s="91"/>
    </row>
    <row r="228" spans="1:18" ht="13.5" thickBot="1" x14ac:dyDescent="0.25">
      <c r="A228" s="89" t="s">
        <v>40</v>
      </c>
      <c r="B228" s="185">
        <f>H178+H188+H198+H208+H218</f>
        <v>311.02999999999997</v>
      </c>
      <c r="C228" s="185">
        <f>H179+H189+H199+H209+H219</f>
        <v>305.72000000000003</v>
      </c>
      <c r="D228" s="185">
        <f>H180+H190+H200+H210+H220</f>
        <v>128.54</v>
      </c>
      <c r="E228" s="185">
        <f>H181+H191+H201+H211+H221</f>
        <v>82</v>
      </c>
      <c r="F228" s="185">
        <f>H182+H192+H202+H212+H222</f>
        <v>0</v>
      </c>
      <c r="G228" s="185">
        <f>H183+H193+H213+H223</f>
        <v>30.26</v>
      </c>
      <c r="H228" s="185">
        <f>H184+H194+H204+H214+H224</f>
        <v>0</v>
      </c>
      <c r="I228" s="185">
        <f>H185+H195+H205+H215+H225</f>
        <v>857.55000000000018</v>
      </c>
      <c r="J228" s="55"/>
      <c r="K228" s="55"/>
      <c r="L228" s="55"/>
      <c r="M228" s="55"/>
      <c r="N228" s="90">
        <f>R185+R195+R205+R215+R225</f>
        <v>0</v>
      </c>
      <c r="O228" s="199">
        <f>I228+N228</f>
        <v>857.55000000000018</v>
      </c>
    </row>
    <row r="229" spans="1:18" ht="13.5" thickTop="1" x14ac:dyDescent="0.2"/>
    <row r="230" spans="1:18" x14ac:dyDescent="0.2">
      <c r="A230" s="40"/>
      <c r="B230" s="51" t="s">
        <v>21</v>
      </c>
      <c r="C230" s="51"/>
      <c r="D230" s="51" t="s">
        <v>22</v>
      </c>
      <c r="E230" s="196">
        <f>O228</f>
        <v>857.55000000000018</v>
      </c>
      <c r="F230" s="51"/>
      <c r="G230" s="51">
        <f>SUM(C230-E230)</f>
        <v>-857.55000000000018</v>
      </c>
    </row>
    <row r="235" spans="1:18" ht="39.75" customHeight="1" x14ac:dyDescent="0.2">
      <c r="A235" s="56"/>
      <c r="B235" s="57"/>
      <c r="C235" s="288"/>
      <c r="D235" s="288"/>
      <c r="E235" s="288"/>
      <c r="F235" s="289" t="s">
        <v>213</v>
      </c>
      <c r="G235" s="288"/>
      <c r="H235" s="288"/>
      <c r="I235" s="288"/>
      <c r="J235" s="57"/>
      <c r="K235" s="57"/>
      <c r="L235" s="57"/>
      <c r="M235" s="57"/>
      <c r="N235" s="68"/>
      <c r="O235" s="68"/>
      <c r="P235" s="57"/>
      <c r="Q235" s="57"/>
      <c r="R235" s="69"/>
    </row>
    <row r="236" spans="1:18" x14ac:dyDescent="0.2">
      <c r="A236" s="314" t="s">
        <v>131</v>
      </c>
      <c r="B236" s="173"/>
      <c r="C236" s="173"/>
      <c r="D236" s="173"/>
      <c r="E236" s="214"/>
      <c r="F236" s="476" t="s">
        <v>266</v>
      </c>
      <c r="G236" s="476" t="s">
        <v>267</v>
      </c>
      <c r="H236" s="183" t="s">
        <v>110</v>
      </c>
      <c r="I236" s="173" t="s">
        <v>108</v>
      </c>
      <c r="J236" s="173"/>
      <c r="K236" s="173"/>
      <c r="L236" s="173"/>
      <c r="M236" s="214"/>
      <c r="N236" s="476" t="s">
        <v>266</v>
      </c>
      <c r="O236" s="476" t="s">
        <v>267</v>
      </c>
      <c r="P236" s="35"/>
      <c r="Q236" s="35"/>
      <c r="R236" s="183" t="s">
        <v>110</v>
      </c>
    </row>
    <row r="237" spans="1:18" x14ac:dyDescent="0.2">
      <c r="A237" s="34" t="s">
        <v>1</v>
      </c>
      <c r="B237" s="59"/>
      <c r="C237" s="59"/>
      <c r="D237" s="59"/>
      <c r="E237" s="59"/>
      <c r="F237" s="59">
        <v>18.5</v>
      </c>
      <c r="G237" s="59"/>
      <c r="H237" s="75">
        <f>SUM(B237:G237)</f>
        <v>18.5</v>
      </c>
      <c r="J237" s="58"/>
      <c r="K237" s="58"/>
      <c r="L237" s="58"/>
      <c r="M237" s="58"/>
      <c r="N237" s="74"/>
      <c r="O237" s="74"/>
      <c r="P237" s="58"/>
      <c r="Q237" s="58"/>
      <c r="R237" s="75">
        <f>SUM(J237:Q237)</f>
        <v>0</v>
      </c>
    </row>
    <row r="238" spans="1:18" x14ac:dyDescent="0.2">
      <c r="A238" s="34" t="s">
        <v>2</v>
      </c>
      <c r="B238" s="59"/>
      <c r="C238" s="59"/>
      <c r="D238" s="60"/>
      <c r="E238" s="60"/>
      <c r="F238" s="60">
        <v>17.649999999999999</v>
      </c>
      <c r="G238" s="60"/>
      <c r="H238" s="75">
        <f t="shared" ref="H238:H243" si="173">SUM(B238:G238)</f>
        <v>17.649999999999999</v>
      </c>
      <c r="J238" s="61"/>
      <c r="K238" s="61"/>
      <c r="L238" s="61"/>
      <c r="M238" s="61"/>
      <c r="N238" s="29"/>
      <c r="O238" s="29"/>
      <c r="P238" s="61"/>
      <c r="Q238" s="61"/>
      <c r="R238" s="75">
        <f>SUM(J238:Q238)</f>
        <v>0</v>
      </c>
    </row>
    <row r="239" spans="1:18" x14ac:dyDescent="0.2">
      <c r="A239" s="34" t="s">
        <v>3</v>
      </c>
      <c r="B239" s="59"/>
      <c r="C239" s="59"/>
      <c r="D239" s="60"/>
      <c r="E239" s="60"/>
      <c r="F239" s="60"/>
      <c r="G239" s="60"/>
      <c r="H239" s="75">
        <f t="shared" si="173"/>
        <v>0</v>
      </c>
      <c r="J239" s="61"/>
      <c r="K239" s="61"/>
      <c r="L239" s="61"/>
      <c r="M239" s="61"/>
      <c r="N239" s="29"/>
      <c r="O239" s="29"/>
      <c r="P239" s="61"/>
      <c r="Q239" s="61"/>
      <c r="R239" s="75">
        <f>SUM(J239:Q239)</f>
        <v>0</v>
      </c>
    </row>
    <row r="240" spans="1:18" x14ac:dyDescent="0.2">
      <c r="A240" s="34" t="s">
        <v>13</v>
      </c>
      <c r="B240" s="59"/>
      <c r="C240" s="59"/>
      <c r="D240" s="60"/>
      <c r="E240" s="60"/>
      <c r="F240" s="60"/>
      <c r="G240" s="60"/>
      <c r="H240" s="75">
        <f t="shared" si="173"/>
        <v>0</v>
      </c>
      <c r="J240" s="61"/>
      <c r="K240" s="61"/>
      <c r="L240" s="61"/>
      <c r="M240" s="61"/>
      <c r="N240" s="29"/>
      <c r="O240" s="29"/>
      <c r="P240" s="61"/>
      <c r="Q240" s="61"/>
      <c r="R240" s="75">
        <f t="shared" ref="R240:R243" si="174">SUM(J240:Q240)</f>
        <v>0</v>
      </c>
    </row>
    <row r="241" spans="1:18" x14ac:dyDescent="0.2">
      <c r="A241" s="34" t="s">
        <v>15</v>
      </c>
      <c r="B241" s="59"/>
      <c r="C241" s="59"/>
      <c r="D241" s="60"/>
      <c r="E241" s="60"/>
      <c r="F241" s="60"/>
      <c r="G241" s="60"/>
      <c r="H241" s="75">
        <f t="shared" si="173"/>
        <v>0</v>
      </c>
      <c r="J241" s="61"/>
      <c r="K241" s="61"/>
      <c r="L241" s="61"/>
      <c r="M241" s="61"/>
      <c r="N241" s="29"/>
      <c r="O241" s="29"/>
      <c r="P241" s="61"/>
      <c r="Q241" s="61"/>
      <c r="R241" s="75">
        <f t="shared" si="174"/>
        <v>0</v>
      </c>
    </row>
    <row r="242" spans="1:18" x14ac:dyDescent="0.2">
      <c r="A242" s="181" t="s">
        <v>112</v>
      </c>
      <c r="B242" s="175"/>
      <c r="C242" s="175"/>
      <c r="D242" s="60"/>
      <c r="E242" s="60"/>
      <c r="F242" s="60"/>
      <c r="G242" s="60"/>
      <c r="H242" s="176">
        <f t="shared" si="173"/>
        <v>0</v>
      </c>
      <c r="I242" s="53"/>
      <c r="J242" s="61"/>
      <c r="K242" s="61"/>
      <c r="L242" s="61"/>
      <c r="M242" s="61"/>
      <c r="N242" s="29"/>
      <c r="O242" s="29"/>
      <c r="P242" s="61"/>
      <c r="Q242" s="61"/>
      <c r="R242" s="75">
        <f t="shared" si="174"/>
        <v>0</v>
      </c>
    </row>
    <row r="243" spans="1:18" ht="14.25" customHeight="1" x14ac:dyDescent="0.2">
      <c r="A243" s="182" t="s">
        <v>111</v>
      </c>
      <c r="B243" s="62"/>
      <c r="C243" s="62"/>
      <c r="D243" s="47"/>
      <c r="E243" s="47"/>
      <c r="F243" s="47"/>
      <c r="G243" s="47"/>
      <c r="H243" s="77">
        <f t="shared" si="173"/>
        <v>0</v>
      </c>
      <c r="I243" s="174"/>
      <c r="J243" s="63"/>
      <c r="K243" s="63"/>
      <c r="L243" s="63"/>
      <c r="M243" s="63"/>
      <c r="N243" s="76"/>
      <c r="O243" s="76"/>
      <c r="P243" s="63"/>
      <c r="Q243" s="63"/>
      <c r="R243" s="77">
        <f t="shared" si="174"/>
        <v>0</v>
      </c>
    </row>
    <row r="244" spans="1:18" x14ac:dyDescent="0.2">
      <c r="A244" s="73" t="s">
        <v>9</v>
      </c>
      <c r="B244" s="164">
        <f>SUM(B237:B243)</f>
        <v>0</v>
      </c>
      <c r="C244" s="164">
        <f t="shared" ref="C244" si="175">SUM(C237:C243)</f>
        <v>0</v>
      </c>
      <c r="D244" s="164">
        <f t="shared" ref="D244" si="176">SUM(D237:D243)</f>
        <v>0</v>
      </c>
      <c r="E244" s="164">
        <f t="shared" ref="E244" si="177">SUM(E237:E243)</f>
        <v>0</v>
      </c>
      <c r="F244" s="164">
        <f t="shared" ref="F244" si="178">SUM(F237:F243)</f>
        <v>36.15</v>
      </c>
      <c r="G244" s="164">
        <f t="shared" ref="G244" si="179">SUM(G237:G243)</f>
        <v>0</v>
      </c>
      <c r="H244" s="75">
        <f>SUM(H237:H243)</f>
        <v>36.15</v>
      </c>
      <c r="I244" s="6"/>
      <c r="J244" s="6">
        <f>SUM(J237:J243)</f>
        <v>0</v>
      </c>
      <c r="K244" s="6">
        <f t="shared" ref="K244" si="180">SUM(K237:K243)</f>
        <v>0</v>
      </c>
      <c r="L244" s="6">
        <f t="shared" ref="L244" si="181">SUM(L237:L243)</f>
        <v>0</v>
      </c>
      <c r="M244" s="6">
        <f t="shared" ref="M244" si="182">SUM(M237:M243)</f>
        <v>0</v>
      </c>
      <c r="N244" s="6">
        <f t="shared" ref="N244" si="183">SUM(N237:N243)</f>
        <v>0</v>
      </c>
      <c r="O244" s="6">
        <f t="shared" ref="O244" si="184">SUM(O237:O243)</f>
        <v>0</v>
      </c>
      <c r="P244" s="6"/>
      <c r="Q244" s="6"/>
      <c r="R244" s="79">
        <f>SUM(R237:R242)</f>
        <v>0</v>
      </c>
    </row>
    <row r="246" spans="1:18" x14ac:dyDescent="0.2">
      <c r="A246" s="314" t="s">
        <v>131</v>
      </c>
      <c r="B246" s="173" t="s">
        <v>268</v>
      </c>
      <c r="C246" s="173" t="s">
        <v>272</v>
      </c>
      <c r="D246" s="173" t="s">
        <v>273</v>
      </c>
      <c r="E246" s="173" t="s">
        <v>274</v>
      </c>
      <c r="F246" s="173" t="s">
        <v>275</v>
      </c>
      <c r="G246" s="173" t="s">
        <v>276</v>
      </c>
      <c r="H246" s="183" t="s">
        <v>110</v>
      </c>
      <c r="I246" s="173" t="s">
        <v>108</v>
      </c>
      <c r="J246" s="173" t="s">
        <v>268</v>
      </c>
      <c r="K246" s="173" t="s">
        <v>272</v>
      </c>
      <c r="L246" s="173" t="s">
        <v>273</v>
      </c>
      <c r="M246" s="173" t="s">
        <v>274</v>
      </c>
      <c r="N246" s="173" t="s">
        <v>275</v>
      </c>
      <c r="O246" s="173" t="s">
        <v>276</v>
      </c>
      <c r="P246" s="35"/>
      <c r="Q246" s="35"/>
      <c r="R246" s="183" t="s">
        <v>110</v>
      </c>
    </row>
    <row r="247" spans="1:18" x14ac:dyDescent="0.2">
      <c r="A247" s="34" t="s">
        <v>1</v>
      </c>
      <c r="B247" s="45"/>
      <c r="C247" s="45">
        <v>23</v>
      </c>
      <c r="D247" s="45">
        <v>45</v>
      </c>
      <c r="E247" s="45"/>
      <c r="F247" s="45"/>
      <c r="G247" s="45"/>
      <c r="H247" s="75">
        <f t="shared" ref="H247:H253" si="185">SUM(B247:G247)</f>
        <v>68</v>
      </c>
      <c r="I247" s="45"/>
      <c r="J247" s="45"/>
      <c r="K247" s="45"/>
      <c r="L247" s="45"/>
      <c r="M247" s="45"/>
      <c r="N247" s="81"/>
      <c r="O247" s="81"/>
      <c r="P247" s="45"/>
      <c r="Q247" s="45"/>
      <c r="R247" s="82">
        <f>SUM(J247:Q247)</f>
        <v>0</v>
      </c>
    </row>
    <row r="248" spans="1:18" x14ac:dyDescent="0.2">
      <c r="A248" s="34" t="s">
        <v>2</v>
      </c>
      <c r="B248" s="45"/>
      <c r="C248" s="45">
        <v>22.73</v>
      </c>
      <c r="D248" s="45">
        <v>13.44</v>
      </c>
      <c r="E248" s="45"/>
      <c r="F248" s="45"/>
      <c r="G248" s="45"/>
      <c r="H248" s="75">
        <f t="shared" si="185"/>
        <v>36.17</v>
      </c>
      <c r="I248" s="45"/>
      <c r="J248" s="45"/>
      <c r="K248" s="45"/>
      <c r="L248" s="45"/>
      <c r="M248" s="45"/>
      <c r="N248" s="81"/>
      <c r="O248" s="81"/>
      <c r="P248" s="46"/>
      <c r="Q248" s="46"/>
      <c r="R248" s="82">
        <f t="shared" ref="R248:R253" si="186">SUM(J248:Q248)</f>
        <v>0</v>
      </c>
    </row>
    <row r="249" spans="1:18" x14ac:dyDescent="0.2">
      <c r="A249" s="34" t="s">
        <v>3</v>
      </c>
      <c r="B249" s="45"/>
      <c r="C249" s="45"/>
      <c r="D249" s="45"/>
      <c r="E249" s="45"/>
      <c r="F249" s="45"/>
      <c r="G249" s="45"/>
      <c r="H249" s="75">
        <f t="shared" si="185"/>
        <v>0</v>
      </c>
      <c r="I249" s="45"/>
      <c r="J249" s="45"/>
      <c r="K249" s="45"/>
      <c r="L249" s="45"/>
      <c r="M249" s="45"/>
      <c r="N249" s="83"/>
      <c r="O249" s="83"/>
      <c r="P249" s="46"/>
      <c r="Q249" s="46"/>
      <c r="R249" s="82">
        <f t="shared" si="186"/>
        <v>0</v>
      </c>
    </row>
    <row r="250" spans="1:18" x14ac:dyDescent="0.2">
      <c r="A250" s="34" t="s">
        <v>13</v>
      </c>
      <c r="B250" s="45"/>
      <c r="C250" s="45"/>
      <c r="D250" s="45"/>
      <c r="E250" s="45"/>
      <c r="F250" s="45"/>
      <c r="G250" s="45"/>
      <c r="H250" s="75">
        <f t="shared" si="185"/>
        <v>0</v>
      </c>
      <c r="I250" s="45"/>
      <c r="J250" s="45"/>
      <c r="K250" s="45"/>
      <c r="L250" s="45"/>
      <c r="M250" s="45"/>
      <c r="N250" s="81"/>
      <c r="O250" s="81"/>
      <c r="P250" s="45"/>
      <c r="Q250" s="45"/>
      <c r="R250" s="82">
        <f t="shared" si="186"/>
        <v>0</v>
      </c>
    </row>
    <row r="251" spans="1:18" x14ac:dyDescent="0.2">
      <c r="A251" s="34" t="s">
        <v>15</v>
      </c>
      <c r="B251" s="45"/>
      <c r="C251" s="45"/>
      <c r="D251" s="45"/>
      <c r="E251" s="45"/>
      <c r="F251" s="45"/>
      <c r="G251" s="45"/>
      <c r="H251" s="75">
        <f t="shared" si="185"/>
        <v>0</v>
      </c>
      <c r="I251" s="45"/>
      <c r="J251" s="45"/>
      <c r="K251" s="45"/>
      <c r="L251" s="45"/>
      <c r="M251" s="45"/>
      <c r="N251" s="81"/>
      <c r="O251" s="81"/>
      <c r="P251" s="45"/>
      <c r="Q251" s="45"/>
      <c r="R251" s="82">
        <f t="shared" si="186"/>
        <v>0</v>
      </c>
    </row>
    <row r="252" spans="1:18" x14ac:dyDescent="0.2">
      <c r="A252" s="181" t="s">
        <v>112</v>
      </c>
      <c r="B252" s="60"/>
      <c r="C252" s="60"/>
      <c r="D252" s="60"/>
      <c r="E252" s="60"/>
      <c r="F252" s="60"/>
      <c r="G252" s="60"/>
      <c r="H252" s="75">
        <f t="shared" si="185"/>
        <v>0</v>
      </c>
      <c r="I252" s="60"/>
      <c r="J252" s="60"/>
      <c r="K252" s="60"/>
      <c r="L252" s="60"/>
      <c r="M252" s="60"/>
      <c r="N252" s="177"/>
      <c r="O252" s="177"/>
      <c r="P252" s="60"/>
      <c r="Q252" s="60"/>
      <c r="R252" s="82">
        <f t="shared" si="186"/>
        <v>0</v>
      </c>
    </row>
    <row r="253" spans="1:18" ht="12.75" customHeight="1" x14ac:dyDescent="0.2">
      <c r="A253" s="182" t="s">
        <v>111</v>
      </c>
      <c r="B253" s="47"/>
      <c r="C253" s="47"/>
      <c r="D253" s="47"/>
      <c r="E253" s="47"/>
      <c r="F253" s="47"/>
      <c r="G253" s="47"/>
      <c r="H253" s="77">
        <f t="shared" si="185"/>
        <v>0</v>
      </c>
      <c r="I253" s="47"/>
      <c r="J253" s="47"/>
      <c r="K253" s="47"/>
      <c r="L253" s="47"/>
      <c r="M253" s="47"/>
      <c r="N253" s="84"/>
      <c r="O253" s="84"/>
      <c r="P253" s="47"/>
      <c r="Q253" s="47"/>
      <c r="R253" s="85">
        <f t="shared" si="186"/>
        <v>0</v>
      </c>
    </row>
    <row r="254" spans="1:18" x14ac:dyDescent="0.2">
      <c r="A254" s="73" t="s">
        <v>9</v>
      </c>
      <c r="B254" s="6">
        <f>SUM(B247:B253)</f>
        <v>0</v>
      </c>
      <c r="C254" s="6">
        <f t="shared" ref="C254" si="187">SUM(C247:C253)</f>
        <v>45.730000000000004</v>
      </c>
      <c r="D254" s="6">
        <f t="shared" ref="D254" si="188">SUM(D247:D253)</f>
        <v>58.44</v>
      </c>
      <c r="E254" s="6">
        <f t="shared" ref="E254" si="189">SUM(E247:E253)</f>
        <v>0</v>
      </c>
      <c r="F254" s="6">
        <f t="shared" ref="F254" si="190">SUM(F247:F253)</f>
        <v>0</v>
      </c>
      <c r="G254" s="6">
        <f t="shared" ref="G254" si="191">SUM(G247:G253)</f>
        <v>0</v>
      </c>
      <c r="H254" s="75">
        <f>SUM(H247:H253)</f>
        <v>104.17</v>
      </c>
      <c r="I254" s="6"/>
      <c r="J254" s="6">
        <f>SUM(J247:J253)</f>
        <v>0</v>
      </c>
      <c r="K254" s="6">
        <f t="shared" ref="K254" si="192">SUM(K247:K253)</f>
        <v>0</v>
      </c>
      <c r="L254" s="6">
        <f t="shared" ref="L254" si="193">SUM(L247:L253)</f>
        <v>0</v>
      </c>
      <c r="M254" s="6">
        <f t="shared" ref="M254" si="194">SUM(M247:M253)</f>
        <v>0</v>
      </c>
      <c r="N254" s="6">
        <f t="shared" ref="N254" si="195">SUM(N247:N253)</f>
        <v>0</v>
      </c>
      <c r="O254" s="6">
        <f t="shared" ref="O254" si="196">SUM(O247:O253)</f>
        <v>0</v>
      </c>
      <c r="P254" s="6">
        <f t="shared" ref="P254:Q254" si="197">SUM(P247:P252)</f>
        <v>0</v>
      </c>
      <c r="Q254" s="6">
        <f t="shared" si="197"/>
        <v>0</v>
      </c>
      <c r="R254" s="73">
        <f>SUM(R247:R252)</f>
        <v>0</v>
      </c>
    </row>
    <row r="256" spans="1:18" x14ac:dyDescent="0.2">
      <c r="A256" s="314" t="s">
        <v>131</v>
      </c>
      <c r="B256" s="173" t="s">
        <v>269</v>
      </c>
      <c r="C256" s="173" t="s">
        <v>277</v>
      </c>
      <c r="D256" s="173" t="s">
        <v>278</v>
      </c>
      <c r="E256" s="173" t="s">
        <v>279</v>
      </c>
      <c r="F256" s="173" t="s">
        <v>280</v>
      </c>
      <c r="G256" s="173" t="s">
        <v>281</v>
      </c>
      <c r="H256" s="183" t="s">
        <v>110</v>
      </c>
      <c r="I256" s="173" t="s">
        <v>108</v>
      </c>
      <c r="J256" s="173" t="s">
        <v>269</v>
      </c>
      <c r="K256" s="173" t="s">
        <v>277</v>
      </c>
      <c r="L256" s="173" t="s">
        <v>278</v>
      </c>
      <c r="M256" s="173" t="s">
        <v>279</v>
      </c>
      <c r="N256" s="173" t="s">
        <v>280</v>
      </c>
      <c r="O256" s="173" t="s">
        <v>281</v>
      </c>
      <c r="P256" s="35"/>
      <c r="Q256" s="35"/>
      <c r="R256" s="183" t="s">
        <v>110</v>
      </c>
    </row>
    <row r="257" spans="1:18" x14ac:dyDescent="0.2">
      <c r="A257" s="34" t="s">
        <v>1</v>
      </c>
      <c r="B257" s="45"/>
      <c r="C257" s="188"/>
      <c r="D257" s="188">
        <v>17.5</v>
      </c>
      <c r="E257" s="188">
        <v>9.5399999999999991</v>
      </c>
      <c r="F257" s="188"/>
      <c r="G257" s="188"/>
      <c r="H257" s="75">
        <f t="shared" ref="H257:H263" si="198">SUM(B257:G257)</f>
        <v>27.04</v>
      </c>
      <c r="I257" s="58"/>
      <c r="J257" s="188"/>
      <c r="K257" s="188"/>
      <c r="L257" s="188"/>
      <c r="M257" s="188"/>
      <c r="N257" s="188"/>
      <c r="O257" s="188"/>
      <c r="P257" s="188"/>
      <c r="Q257" s="191"/>
      <c r="R257" s="82">
        <f t="shared" ref="R257:R263" si="199">SUM(J257:Q257)</f>
        <v>0</v>
      </c>
    </row>
    <row r="258" spans="1:18" x14ac:dyDescent="0.2">
      <c r="A258" s="34" t="s">
        <v>2</v>
      </c>
      <c r="B258" s="45">
        <v>15.15</v>
      </c>
      <c r="C258" s="188"/>
      <c r="D258" s="188">
        <v>19.75</v>
      </c>
      <c r="E258" s="188">
        <v>17.420000000000002</v>
      </c>
      <c r="F258" s="188">
        <v>17.350000000000001</v>
      </c>
      <c r="G258" s="188"/>
      <c r="H258" s="75">
        <f t="shared" si="198"/>
        <v>69.67</v>
      </c>
      <c r="I258" s="58"/>
      <c r="J258" s="188"/>
      <c r="K258" s="188"/>
      <c r="L258" s="188"/>
      <c r="M258" s="188"/>
      <c r="N258" s="188"/>
      <c r="O258" s="188"/>
      <c r="P258" s="192"/>
      <c r="Q258" s="191"/>
      <c r="R258" s="82">
        <f t="shared" si="199"/>
        <v>0</v>
      </c>
    </row>
    <row r="259" spans="1:18" x14ac:dyDescent="0.2">
      <c r="A259" s="34" t="s">
        <v>3</v>
      </c>
      <c r="B259" s="45"/>
      <c r="C259" s="188"/>
      <c r="D259" s="188">
        <f>142.82+8.67</f>
        <v>151.48999999999998</v>
      </c>
      <c r="E259" s="188">
        <v>217.09</v>
      </c>
      <c r="F259" s="188"/>
      <c r="G259" s="188"/>
      <c r="H259" s="75">
        <f t="shared" si="198"/>
        <v>368.58</v>
      </c>
      <c r="I259" s="58"/>
      <c r="J259" s="188"/>
      <c r="K259" s="188"/>
      <c r="L259" s="188"/>
      <c r="M259" s="188"/>
      <c r="N259" s="192"/>
      <c r="O259" s="192"/>
      <c r="P259" s="192"/>
      <c r="Q259" s="191"/>
      <c r="R259" s="82">
        <f t="shared" si="199"/>
        <v>0</v>
      </c>
    </row>
    <row r="260" spans="1:18" x14ac:dyDescent="0.2">
      <c r="A260" s="34" t="s">
        <v>13</v>
      </c>
      <c r="B260" s="45"/>
      <c r="C260" s="188"/>
      <c r="D260" s="188">
        <v>4.5</v>
      </c>
      <c r="E260" s="188"/>
      <c r="F260" s="188"/>
      <c r="G260" s="188"/>
      <c r="H260" s="75">
        <f t="shared" si="198"/>
        <v>4.5</v>
      </c>
      <c r="I260" s="58"/>
      <c r="J260" s="188"/>
      <c r="K260" s="188"/>
      <c r="L260" s="188"/>
      <c r="M260" s="188"/>
      <c r="N260" s="188"/>
      <c r="O260" s="188"/>
      <c r="P260" s="188"/>
      <c r="Q260" s="71"/>
      <c r="R260" s="82">
        <f t="shared" si="199"/>
        <v>0</v>
      </c>
    </row>
    <row r="261" spans="1:18" x14ac:dyDescent="0.2">
      <c r="A261" s="34" t="s">
        <v>15</v>
      </c>
      <c r="B261" s="45"/>
      <c r="C261" s="188"/>
      <c r="D261" s="188"/>
      <c r="E261" s="188"/>
      <c r="F261" s="188"/>
      <c r="G261" s="188"/>
      <c r="H261" s="75">
        <f t="shared" si="198"/>
        <v>0</v>
      </c>
      <c r="I261" s="58"/>
      <c r="J261" s="188"/>
      <c r="K261" s="188"/>
      <c r="L261" s="188"/>
      <c r="M261" s="188"/>
      <c r="N261" s="188"/>
      <c r="O261" s="188"/>
      <c r="P261" s="188"/>
      <c r="Q261" s="71"/>
      <c r="R261" s="82">
        <f t="shared" si="199"/>
        <v>0</v>
      </c>
    </row>
    <row r="262" spans="1:18" x14ac:dyDescent="0.2">
      <c r="A262" s="181" t="s">
        <v>112</v>
      </c>
      <c r="B262" s="60"/>
      <c r="C262" s="189"/>
      <c r="D262" s="189"/>
      <c r="E262" s="189"/>
      <c r="F262" s="189"/>
      <c r="G262" s="189"/>
      <c r="H262" s="176">
        <f t="shared" si="198"/>
        <v>0</v>
      </c>
      <c r="I262" s="61"/>
      <c r="J262" s="189"/>
      <c r="K262" s="189"/>
      <c r="L262" s="189"/>
      <c r="M262" s="189"/>
      <c r="N262" s="189"/>
      <c r="O262" s="189"/>
      <c r="P262" s="189"/>
      <c r="Q262" s="193"/>
      <c r="R262" s="82">
        <f t="shared" si="199"/>
        <v>0</v>
      </c>
    </row>
    <row r="263" spans="1:18" ht="13.5" customHeight="1" x14ac:dyDescent="0.2">
      <c r="A263" s="182" t="s">
        <v>111</v>
      </c>
      <c r="B263" s="47"/>
      <c r="C263" s="190"/>
      <c r="D263" s="190"/>
      <c r="E263" s="190"/>
      <c r="F263" s="190"/>
      <c r="G263" s="190"/>
      <c r="H263" s="77">
        <f t="shared" si="198"/>
        <v>0</v>
      </c>
      <c r="I263" s="63"/>
      <c r="J263" s="190"/>
      <c r="K263" s="190"/>
      <c r="L263" s="190"/>
      <c r="M263" s="190"/>
      <c r="N263" s="190"/>
      <c r="O263" s="190"/>
      <c r="P263" s="190"/>
      <c r="Q263" s="194"/>
      <c r="R263" s="85">
        <f t="shared" si="199"/>
        <v>0</v>
      </c>
    </row>
    <row r="264" spans="1:18" x14ac:dyDescent="0.2">
      <c r="A264" s="73" t="s">
        <v>9</v>
      </c>
      <c r="B264" s="78">
        <f t="shared" ref="B264:H264" si="200">SUM(B257:B263)</f>
        <v>15.15</v>
      </c>
      <c r="C264" s="78">
        <f t="shared" si="200"/>
        <v>0</v>
      </c>
      <c r="D264" s="78">
        <f t="shared" si="200"/>
        <v>193.23999999999998</v>
      </c>
      <c r="E264" s="78">
        <f t="shared" si="200"/>
        <v>244.05</v>
      </c>
      <c r="F264" s="78">
        <f t="shared" si="200"/>
        <v>17.350000000000001</v>
      </c>
      <c r="G264" s="78">
        <f t="shared" si="200"/>
        <v>0</v>
      </c>
      <c r="H264" s="75">
        <f t="shared" si="200"/>
        <v>469.78999999999996</v>
      </c>
      <c r="I264" s="6"/>
      <c r="J264" s="78">
        <f>SUM(J257:J263)</f>
        <v>0</v>
      </c>
      <c r="K264" s="78">
        <f>SUM(K257:K263)</f>
        <v>0</v>
      </c>
      <c r="L264" s="78">
        <f t="shared" ref="L264:O264" si="201">SUM(L257:L263)</f>
        <v>0</v>
      </c>
      <c r="M264" s="78">
        <f t="shared" si="201"/>
        <v>0</v>
      </c>
      <c r="N264" s="78">
        <f t="shared" si="201"/>
        <v>0</v>
      </c>
      <c r="O264" s="78">
        <f t="shared" si="201"/>
        <v>0</v>
      </c>
      <c r="P264" s="78">
        <f t="shared" ref="P264:R264" si="202">SUM(P257:P262)</f>
        <v>0</v>
      </c>
      <c r="Q264" s="78">
        <f t="shared" si="202"/>
        <v>0</v>
      </c>
      <c r="R264" s="79">
        <f t="shared" si="202"/>
        <v>0</v>
      </c>
    </row>
    <row r="266" spans="1:18" x14ac:dyDescent="0.2">
      <c r="A266" s="314" t="s">
        <v>131</v>
      </c>
      <c r="B266" s="173" t="s">
        <v>270</v>
      </c>
      <c r="C266" s="173" t="s">
        <v>282</v>
      </c>
      <c r="D266" s="173" t="s">
        <v>283</v>
      </c>
      <c r="E266" s="173" t="s">
        <v>284</v>
      </c>
      <c r="F266" s="173" t="s">
        <v>285</v>
      </c>
      <c r="G266" s="173" t="s">
        <v>286</v>
      </c>
      <c r="H266" s="183" t="s">
        <v>110</v>
      </c>
      <c r="I266" s="173" t="s">
        <v>108</v>
      </c>
      <c r="J266" s="173" t="s">
        <v>270</v>
      </c>
      <c r="K266" s="173" t="s">
        <v>282</v>
      </c>
      <c r="L266" s="173" t="s">
        <v>283</v>
      </c>
      <c r="M266" s="173" t="s">
        <v>284</v>
      </c>
      <c r="N266" s="173" t="s">
        <v>285</v>
      </c>
      <c r="O266" s="173" t="s">
        <v>286</v>
      </c>
      <c r="P266" s="35"/>
      <c r="Q266" s="35"/>
      <c r="R266" s="183" t="s">
        <v>110</v>
      </c>
    </row>
    <row r="267" spans="1:18" x14ac:dyDescent="0.2">
      <c r="A267" s="34" t="s">
        <v>1</v>
      </c>
      <c r="B267" s="45"/>
      <c r="C267" s="45"/>
      <c r="D267" s="45"/>
      <c r="E267" s="45">
        <v>13</v>
      </c>
      <c r="F267" s="45">
        <v>10</v>
      </c>
      <c r="G267" s="45"/>
      <c r="H267" s="75">
        <f t="shared" ref="H267:H273" si="203">SUM(B267:G267)</f>
        <v>23</v>
      </c>
      <c r="I267" s="58"/>
      <c r="J267" s="45"/>
      <c r="K267" s="45"/>
      <c r="L267" s="45"/>
      <c r="M267" s="45"/>
      <c r="N267" s="191"/>
      <c r="O267" s="86"/>
      <c r="P267" s="49"/>
      <c r="Q267" s="49"/>
      <c r="R267" s="82">
        <f>SUM(J267:Q267)</f>
        <v>0</v>
      </c>
    </row>
    <row r="268" spans="1:18" x14ac:dyDescent="0.2">
      <c r="A268" s="34" t="s">
        <v>2</v>
      </c>
      <c r="B268" s="45"/>
      <c r="C268" s="45">
        <v>13.4</v>
      </c>
      <c r="D268" s="45"/>
      <c r="E268" s="45">
        <v>18.57</v>
      </c>
      <c r="F268" s="45">
        <v>19.48</v>
      </c>
      <c r="G268" s="45"/>
      <c r="H268" s="75">
        <f t="shared" si="203"/>
        <v>51.45</v>
      </c>
      <c r="I268" s="58"/>
      <c r="J268" s="45"/>
      <c r="K268" s="45"/>
      <c r="L268" s="45"/>
      <c r="M268" s="45"/>
      <c r="N268" s="191"/>
      <c r="O268" s="86"/>
      <c r="P268" s="49"/>
      <c r="Q268" s="49"/>
      <c r="R268" s="82">
        <f t="shared" ref="R268:R273" si="204">SUM(J268:Q268)</f>
        <v>0</v>
      </c>
    </row>
    <row r="269" spans="1:18" x14ac:dyDescent="0.2">
      <c r="A269" s="34" t="s">
        <v>3</v>
      </c>
      <c r="B269" s="45"/>
      <c r="C269" s="45"/>
      <c r="D269" s="45"/>
      <c r="E269" s="45">
        <v>475.11</v>
      </c>
      <c r="F269" s="45">
        <v>34.049999999999997</v>
      </c>
      <c r="G269" s="45"/>
      <c r="H269" s="75">
        <f t="shared" si="203"/>
        <v>509.16</v>
      </c>
      <c r="I269" s="58"/>
      <c r="J269" s="45"/>
      <c r="K269" s="45"/>
      <c r="L269" s="45"/>
      <c r="M269" s="45"/>
      <c r="N269" s="191"/>
      <c r="O269" s="86"/>
      <c r="P269" s="49"/>
      <c r="Q269" s="49"/>
      <c r="R269" s="82">
        <f t="shared" si="204"/>
        <v>0</v>
      </c>
    </row>
    <row r="270" spans="1:18" x14ac:dyDescent="0.2">
      <c r="A270" s="34" t="s">
        <v>13</v>
      </c>
      <c r="B270" s="45"/>
      <c r="C270" s="45">
        <v>9.5</v>
      </c>
      <c r="D270" s="45"/>
      <c r="E270" s="45"/>
      <c r="F270" s="45"/>
      <c r="G270" s="45"/>
      <c r="H270" s="75">
        <f t="shared" si="203"/>
        <v>9.5</v>
      </c>
      <c r="I270" s="58"/>
      <c r="J270" s="45"/>
      <c r="K270" s="45"/>
      <c r="L270" s="45"/>
      <c r="M270" s="45"/>
      <c r="N270" s="71"/>
      <c r="O270" s="70"/>
      <c r="P270" s="48"/>
      <c r="Q270" s="48"/>
      <c r="R270" s="82">
        <f t="shared" si="204"/>
        <v>0</v>
      </c>
    </row>
    <row r="271" spans="1:18" x14ac:dyDescent="0.2">
      <c r="A271" s="34" t="s">
        <v>15</v>
      </c>
      <c r="B271" s="45"/>
      <c r="C271" s="45"/>
      <c r="D271" s="45"/>
      <c r="E271" s="45"/>
      <c r="F271" s="45"/>
      <c r="G271" s="45"/>
      <c r="H271" s="75">
        <f t="shared" si="203"/>
        <v>0</v>
      </c>
      <c r="I271" s="58"/>
      <c r="J271" s="45"/>
      <c r="K271" s="45"/>
      <c r="L271" s="45"/>
      <c r="M271" s="45"/>
      <c r="N271" s="71"/>
      <c r="O271" s="70"/>
      <c r="P271" s="48"/>
      <c r="Q271" s="48"/>
      <c r="R271" s="82">
        <f t="shared" si="204"/>
        <v>0</v>
      </c>
    </row>
    <row r="272" spans="1:18" x14ac:dyDescent="0.2">
      <c r="A272" s="181" t="s">
        <v>112</v>
      </c>
      <c r="B272" s="60"/>
      <c r="C272" s="60"/>
      <c r="D272" s="60"/>
      <c r="E272" s="60"/>
      <c r="F272" s="60"/>
      <c r="G272" s="60"/>
      <c r="H272" s="176">
        <f t="shared" si="203"/>
        <v>0</v>
      </c>
      <c r="I272" s="61"/>
      <c r="J272" s="60"/>
      <c r="K272" s="60"/>
      <c r="L272" s="60"/>
      <c r="M272" s="60"/>
      <c r="N272" s="189"/>
      <c r="O272" s="177"/>
      <c r="P272" s="178"/>
      <c r="Q272" s="178"/>
      <c r="R272" s="82">
        <f t="shared" si="204"/>
        <v>0</v>
      </c>
    </row>
    <row r="273" spans="1:18" ht="12.75" customHeight="1" x14ac:dyDescent="0.2">
      <c r="A273" s="182" t="s">
        <v>111</v>
      </c>
      <c r="B273" s="47"/>
      <c r="C273" s="47">
        <v>16.2</v>
      </c>
      <c r="D273" s="47"/>
      <c r="E273" s="47"/>
      <c r="F273" s="47"/>
      <c r="G273" s="47"/>
      <c r="H273" s="77">
        <f t="shared" si="203"/>
        <v>16.2</v>
      </c>
      <c r="I273" s="63"/>
      <c r="J273" s="47"/>
      <c r="K273" s="47"/>
      <c r="L273" s="47"/>
      <c r="M273" s="47"/>
      <c r="N273" s="190"/>
      <c r="O273" s="84"/>
      <c r="P273" s="50"/>
      <c r="Q273" s="50"/>
      <c r="R273" s="85">
        <f t="shared" si="204"/>
        <v>0</v>
      </c>
    </row>
    <row r="274" spans="1:18" x14ac:dyDescent="0.2">
      <c r="A274" s="73" t="s">
        <v>9</v>
      </c>
      <c r="B274" s="6">
        <f>SUM(B267:B273)</f>
        <v>0</v>
      </c>
      <c r="C274" s="6">
        <f t="shared" ref="C274" si="205">SUM(C267:C273)</f>
        <v>39.099999999999994</v>
      </c>
      <c r="D274" s="6">
        <f t="shared" ref="D274" si="206">SUM(D267:D273)</f>
        <v>0</v>
      </c>
      <c r="E274" s="6">
        <f t="shared" ref="E274" si="207">SUM(E267:E273)</f>
        <v>506.68</v>
      </c>
      <c r="F274" s="6">
        <f t="shared" ref="F274" si="208">SUM(F267:F273)</f>
        <v>63.53</v>
      </c>
      <c r="G274" s="6">
        <f t="shared" ref="G274" si="209">SUM(G267:G273)</f>
        <v>0</v>
      </c>
      <c r="H274" s="75">
        <f>SUM(H267:H273)</f>
        <v>609.31000000000006</v>
      </c>
      <c r="I274" s="6"/>
      <c r="J274" s="6">
        <f>SUM(J267:J273)</f>
        <v>0</v>
      </c>
      <c r="K274" s="6">
        <f t="shared" ref="K274" si="210">SUM(K267:K273)</f>
        <v>0</v>
      </c>
      <c r="L274" s="6">
        <f t="shared" ref="L274" si="211">SUM(L267:L273)</f>
        <v>0</v>
      </c>
      <c r="M274" s="6">
        <f>SUM(M267:M273)</f>
        <v>0</v>
      </c>
      <c r="N274" s="6">
        <f t="shared" ref="N274" si="212">SUM(N267:N273)</f>
        <v>0</v>
      </c>
      <c r="O274" s="78">
        <f>SUM(O267:O273)</f>
        <v>0</v>
      </c>
      <c r="P274" s="6">
        <f t="shared" ref="P274:Q274" si="213">SUM(P267:P272)</f>
        <v>0</v>
      </c>
      <c r="Q274" s="6">
        <f t="shared" si="213"/>
        <v>0</v>
      </c>
      <c r="R274" s="79">
        <f>SUM(R267:R273)</f>
        <v>0</v>
      </c>
    </row>
    <row r="276" spans="1:18" x14ac:dyDescent="0.2">
      <c r="A276" s="314" t="s">
        <v>131</v>
      </c>
      <c r="B276" s="173" t="s">
        <v>271</v>
      </c>
      <c r="C276" s="173" t="s">
        <v>287</v>
      </c>
      <c r="D276" s="173" t="s">
        <v>288</v>
      </c>
      <c r="E276" s="173" t="s">
        <v>289</v>
      </c>
      <c r="F276" s="173" t="s">
        <v>290</v>
      </c>
      <c r="G276" s="173" t="s">
        <v>291</v>
      </c>
      <c r="H276" s="183" t="s">
        <v>110</v>
      </c>
      <c r="I276" s="173" t="s">
        <v>108</v>
      </c>
      <c r="J276" s="173" t="s">
        <v>271</v>
      </c>
      <c r="K276" s="173" t="s">
        <v>287</v>
      </c>
      <c r="L276" s="173" t="s">
        <v>288</v>
      </c>
      <c r="M276" s="173" t="s">
        <v>289</v>
      </c>
      <c r="N276" s="173" t="s">
        <v>290</v>
      </c>
      <c r="O276" s="173" t="s">
        <v>291</v>
      </c>
      <c r="P276" s="35"/>
      <c r="Q276" s="35"/>
      <c r="R276" s="183" t="s">
        <v>110</v>
      </c>
    </row>
    <row r="277" spans="1:18" x14ac:dyDescent="0.2">
      <c r="A277" s="34" t="s">
        <v>1</v>
      </c>
      <c r="B277" s="48">
        <v>61</v>
      </c>
      <c r="C277" s="48"/>
      <c r="D277" s="48"/>
      <c r="E277" s="48"/>
      <c r="F277" s="48"/>
      <c r="G277" s="48"/>
      <c r="H277" s="75">
        <f t="shared" ref="H277:H283" si="214">SUM(B277:G277)</f>
        <v>61</v>
      </c>
      <c r="I277" s="58"/>
      <c r="J277" s="49"/>
      <c r="K277" s="49"/>
      <c r="L277" s="49"/>
      <c r="M277" s="49"/>
      <c r="N277" s="86"/>
      <c r="O277" s="86"/>
      <c r="P277" s="49"/>
      <c r="Q277" s="49"/>
      <c r="R277" s="82">
        <f>SUM(J277:Q277)</f>
        <v>0</v>
      </c>
    </row>
    <row r="278" spans="1:18" x14ac:dyDescent="0.2">
      <c r="A278" s="34" t="s">
        <v>2</v>
      </c>
      <c r="B278" s="48">
        <v>17.87</v>
      </c>
      <c r="C278" s="48"/>
      <c r="D278" s="48"/>
      <c r="E278" s="48"/>
      <c r="F278" s="48"/>
      <c r="G278" s="48"/>
      <c r="H278" s="75">
        <f t="shared" si="214"/>
        <v>17.87</v>
      </c>
      <c r="I278" s="58"/>
      <c r="J278" s="49"/>
      <c r="K278" s="49"/>
      <c r="L278" s="49"/>
      <c r="M278" s="49"/>
      <c r="N278" s="86"/>
      <c r="O278" s="86"/>
      <c r="P278" s="49"/>
      <c r="Q278" s="49"/>
      <c r="R278" s="82">
        <f t="shared" ref="R278:R283" si="215">SUM(J278:Q278)</f>
        <v>0</v>
      </c>
    </row>
    <row r="279" spans="1:18" x14ac:dyDescent="0.2">
      <c r="A279" s="34" t="s">
        <v>3</v>
      </c>
      <c r="B279" s="48"/>
      <c r="C279" s="48"/>
      <c r="D279" s="48"/>
      <c r="E279" s="48"/>
      <c r="F279" s="48"/>
      <c r="G279" s="48"/>
      <c r="H279" s="75">
        <f t="shared" si="214"/>
        <v>0</v>
      </c>
      <c r="I279" s="58"/>
      <c r="J279" s="49"/>
      <c r="K279" s="49"/>
      <c r="L279" s="49"/>
      <c r="M279" s="49"/>
      <c r="N279" s="86"/>
      <c r="O279" s="86"/>
      <c r="P279" s="49"/>
      <c r="Q279" s="49"/>
      <c r="R279" s="82">
        <f t="shared" si="215"/>
        <v>0</v>
      </c>
    </row>
    <row r="280" spans="1:18" x14ac:dyDescent="0.2">
      <c r="A280" s="34" t="s">
        <v>13</v>
      </c>
      <c r="B280" s="48"/>
      <c r="C280" s="48"/>
      <c r="D280" s="48"/>
      <c r="E280" s="48"/>
      <c r="F280" s="48"/>
      <c r="G280" s="48"/>
      <c r="H280" s="75">
        <f t="shared" si="214"/>
        <v>0</v>
      </c>
      <c r="I280" s="205"/>
      <c r="J280" s="49"/>
      <c r="K280" s="49"/>
      <c r="L280" s="49"/>
      <c r="M280" s="49"/>
      <c r="N280" s="70"/>
      <c r="O280" s="70"/>
      <c r="P280" s="48"/>
      <c r="Q280" s="48"/>
      <c r="R280" s="82">
        <f t="shared" si="215"/>
        <v>0</v>
      </c>
    </row>
    <row r="281" spans="1:18" x14ac:dyDescent="0.2">
      <c r="A281" s="34" t="s">
        <v>15</v>
      </c>
      <c r="B281" s="48"/>
      <c r="C281" s="48"/>
      <c r="D281" s="48"/>
      <c r="E281" s="48"/>
      <c r="F281" s="48"/>
      <c r="G281" s="48"/>
      <c r="H281" s="75">
        <f t="shared" si="214"/>
        <v>0</v>
      </c>
      <c r="I281" s="49"/>
      <c r="J281" s="49"/>
      <c r="K281" s="49"/>
      <c r="L281" s="49"/>
      <c r="M281" s="49"/>
      <c r="N281" s="70"/>
      <c r="O281" s="70"/>
      <c r="P281" s="48"/>
      <c r="Q281" s="48"/>
      <c r="R281" s="82">
        <f t="shared" si="215"/>
        <v>0</v>
      </c>
    </row>
    <row r="282" spans="1:18" x14ac:dyDescent="0.2">
      <c r="A282" s="181" t="s">
        <v>112</v>
      </c>
      <c r="B282" s="178"/>
      <c r="C282" s="178"/>
      <c r="D282" s="178"/>
      <c r="E282" s="178"/>
      <c r="F282" s="178"/>
      <c r="G282" s="178"/>
      <c r="H282" s="176">
        <f t="shared" si="214"/>
        <v>0</v>
      </c>
      <c r="I282" s="179"/>
      <c r="J282" s="179"/>
      <c r="K282" s="179"/>
      <c r="L282" s="179"/>
      <c r="M282" s="179"/>
      <c r="N282" s="180"/>
      <c r="O282" s="180"/>
      <c r="P282" s="178"/>
      <c r="Q282" s="178"/>
      <c r="R282" s="82">
        <f t="shared" si="215"/>
        <v>0</v>
      </c>
    </row>
    <row r="283" spans="1:18" ht="14.25" customHeight="1" x14ac:dyDescent="0.2">
      <c r="A283" s="182" t="s">
        <v>111</v>
      </c>
      <c r="B283" s="50"/>
      <c r="C283" s="50"/>
      <c r="D283" s="50"/>
      <c r="E283" s="50"/>
      <c r="F283" s="50"/>
      <c r="G283" s="50"/>
      <c r="H283" s="77">
        <f t="shared" si="214"/>
        <v>0</v>
      </c>
      <c r="I283" s="87"/>
      <c r="J283" s="87"/>
      <c r="K283" s="87"/>
      <c r="L283" s="87"/>
      <c r="M283" s="87"/>
      <c r="N283" s="88"/>
      <c r="O283" s="88"/>
      <c r="P283" s="50"/>
      <c r="Q283" s="50"/>
      <c r="R283" s="85">
        <f t="shared" si="215"/>
        <v>0</v>
      </c>
    </row>
    <row r="284" spans="1:18" x14ac:dyDescent="0.2">
      <c r="A284" s="73" t="s">
        <v>9</v>
      </c>
      <c r="B284" s="6">
        <f>SUM(B277:B283)</f>
        <v>78.87</v>
      </c>
      <c r="C284" s="6">
        <f t="shared" ref="C284" si="216">SUM(C277:C283)</f>
        <v>0</v>
      </c>
      <c r="D284" s="6">
        <f t="shared" ref="D284" si="217">SUM(D277:D283)</f>
        <v>0</v>
      </c>
      <c r="E284" s="6">
        <f t="shared" ref="E284" si="218">SUM(E277:E283)</f>
        <v>0</v>
      </c>
      <c r="F284" s="6">
        <f t="shared" ref="F284" si="219">SUM(F277:F283)</f>
        <v>0</v>
      </c>
      <c r="G284" s="6">
        <f t="shared" ref="G284" si="220">SUM(G277:G283)</f>
        <v>0</v>
      </c>
      <c r="H284" s="75">
        <f>SUM(H277:H283)</f>
        <v>78.87</v>
      </c>
      <c r="I284" s="6"/>
      <c r="J284" s="6">
        <f>SUM(J277:J283)</f>
        <v>0</v>
      </c>
      <c r="K284" s="6">
        <f t="shared" ref="K284:Q284" si="221">SUM(K277:K283)</f>
        <v>0</v>
      </c>
      <c r="L284" s="6">
        <f t="shared" si="221"/>
        <v>0</v>
      </c>
      <c r="M284" s="6">
        <f t="shared" si="221"/>
        <v>0</v>
      </c>
      <c r="N284" s="6">
        <f t="shared" si="221"/>
        <v>0</v>
      </c>
      <c r="O284" s="6">
        <f t="shared" si="221"/>
        <v>0</v>
      </c>
      <c r="P284" s="6">
        <f t="shared" si="221"/>
        <v>0</v>
      </c>
      <c r="Q284" s="6">
        <f t="shared" si="221"/>
        <v>0</v>
      </c>
      <c r="R284" s="79">
        <f>SUM(R277:R283)</f>
        <v>0</v>
      </c>
    </row>
    <row r="286" spans="1:18" ht="39" thickBot="1" x14ac:dyDescent="0.25">
      <c r="B286" s="66" t="s">
        <v>1</v>
      </c>
      <c r="C286" s="66" t="s">
        <v>2</v>
      </c>
      <c r="D286" s="66" t="s">
        <v>3</v>
      </c>
      <c r="E286" s="66" t="s">
        <v>13</v>
      </c>
      <c r="F286" s="66" t="s">
        <v>15</v>
      </c>
      <c r="G286" s="67" t="s">
        <v>11</v>
      </c>
      <c r="H286" s="184" t="s">
        <v>111</v>
      </c>
      <c r="J286" s="67"/>
      <c r="K286" s="67"/>
      <c r="L286" s="67"/>
      <c r="M286" s="67"/>
      <c r="N286" s="91" t="s">
        <v>20</v>
      </c>
      <c r="O286" s="91"/>
    </row>
    <row r="287" spans="1:18" ht="13.5" thickBot="1" x14ac:dyDescent="0.25">
      <c r="A287" s="89" t="s">
        <v>40</v>
      </c>
      <c r="B287" s="185">
        <f>H237+H247+H257+H267+H277</f>
        <v>197.54</v>
      </c>
      <c r="C287" s="185">
        <f>H238+H248+H258+H268+H278</f>
        <v>192.81</v>
      </c>
      <c r="D287" s="185">
        <f>H239+H249+H259+H269+H279</f>
        <v>877.74</v>
      </c>
      <c r="E287" s="185">
        <f>H240+H250+H260+H270+H280</f>
        <v>14</v>
      </c>
      <c r="F287" s="185">
        <f>H241+H251+H261+H271+H281</f>
        <v>0</v>
      </c>
      <c r="G287" s="185">
        <f>H242+H252+H272+H282</f>
        <v>0</v>
      </c>
      <c r="H287" s="185">
        <f>H243+H253+H263+H273+H283</f>
        <v>16.2</v>
      </c>
      <c r="I287" s="185">
        <f>H244+H254+H264+H274+H284</f>
        <v>1298.29</v>
      </c>
      <c r="J287" s="55"/>
      <c r="K287" s="55"/>
      <c r="L287" s="55"/>
      <c r="M287" s="55"/>
      <c r="N287" s="90">
        <f>R244+R254+R264+R274+R284</f>
        <v>0</v>
      </c>
      <c r="O287" s="199">
        <f>I287+N287</f>
        <v>1298.29</v>
      </c>
    </row>
    <row r="288" spans="1:18" ht="13.5" thickTop="1" x14ac:dyDescent="0.2"/>
    <row r="289" spans="1:18" x14ac:dyDescent="0.2">
      <c r="A289" s="40"/>
      <c r="B289" s="51" t="s">
        <v>21</v>
      </c>
      <c r="C289" s="51"/>
      <c r="D289" s="51" t="s">
        <v>22</v>
      </c>
      <c r="E289" s="196">
        <f>O287</f>
        <v>1298.29</v>
      </c>
      <c r="F289" s="51"/>
      <c r="G289" s="51">
        <f>SUM(C289-E289)</f>
        <v>-1298.29</v>
      </c>
    </row>
    <row r="294" spans="1:18" ht="31.5" customHeight="1" x14ac:dyDescent="0.2">
      <c r="A294" s="56"/>
      <c r="B294" s="57"/>
      <c r="C294" s="288"/>
      <c r="D294" s="288"/>
      <c r="E294" s="288"/>
      <c r="F294" s="289" t="s">
        <v>314</v>
      </c>
      <c r="G294" s="288"/>
      <c r="H294" s="288"/>
      <c r="I294" s="288"/>
      <c r="J294" s="57"/>
      <c r="K294" s="57"/>
      <c r="L294" s="57"/>
      <c r="M294" s="57"/>
      <c r="N294" s="68"/>
      <c r="O294" s="68"/>
      <c r="P294" s="57"/>
      <c r="Q294" s="57"/>
      <c r="R294" s="69"/>
    </row>
    <row r="295" spans="1:18" x14ac:dyDescent="0.2">
      <c r="A295" s="314" t="s">
        <v>131</v>
      </c>
      <c r="B295" s="173" t="s">
        <v>320</v>
      </c>
      <c r="C295" s="173" t="s">
        <v>321</v>
      </c>
      <c r="D295" s="173" t="s">
        <v>322</v>
      </c>
      <c r="E295" s="173" t="s">
        <v>323</v>
      </c>
      <c r="F295" s="173" t="s">
        <v>324</v>
      </c>
      <c r="G295" s="173" t="s">
        <v>325</v>
      </c>
      <c r="H295" s="183" t="s">
        <v>110</v>
      </c>
      <c r="I295" s="173" t="s">
        <v>108</v>
      </c>
      <c r="J295" s="173" t="s">
        <v>320</v>
      </c>
      <c r="K295" s="173" t="s">
        <v>321</v>
      </c>
      <c r="L295" s="173" t="s">
        <v>322</v>
      </c>
      <c r="M295" s="173" t="s">
        <v>323</v>
      </c>
      <c r="N295" s="173" t="s">
        <v>324</v>
      </c>
      <c r="O295" s="173" t="s">
        <v>325</v>
      </c>
      <c r="P295" s="35"/>
      <c r="Q295" s="35"/>
      <c r="R295" s="183" t="s">
        <v>110</v>
      </c>
    </row>
    <row r="296" spans="1:18" x14ac:dyDescent="0.2">
      <c r="A296" s="34" t="s">
        <v>1</v>
      </c>
      <c r="B296" s="59"/>
      <c r="C296" s="59"/>
      <c r="D296" s="59"/>
      <c r="E296" s="59"/>
      <c r="F296" s="59"/>
      <c r="G296" s="59"/>
      <c r="H296" s="75">
        <f>SUM(B296:G296)</f>
        <v>0</v>
      </c>
      <c r="J296" s="58"/>
      <c r="K296" s="58"/>
      <c r="L296" s="58"/>
      <c r="M296" s="58"/>
      <c r="N296" s="74"/>
      <c r="O296" s="74"/>
      <c r="P296" s="58"/>
      <c r="Q296" s="58"/>
      <c r="R296" s="75">
        <f>SUM(J296:Q296)</f>
        <v>0</v>
      </c>
    </row>
    <row r="297" spans="1:18" x14ac:dyDescent="0.2">
      <c r="A297" s="34" t="s">
        <v>2</v>
      </c>
      <c r="B297" s="59"/>
      <c r="C297" s="59"/>
      <c r="D297" s="60"/>
      <c r="E297" s="60"/>
      <c r="F297" s="60"/>
      <c r="G297" s="60"/>
      <c r="H297" s="75">
        <f t="shared" ref="H297:H302" si="222">SUM(B297:G297)</f>
        <v>0</v>
      </c>
      <c r="J297" s="61"/>
      <c r="K297" s="61"/>
      <c r="L297" s="61"/>
      <c r="M297" s="61"/>
      <c r="N297" s="29"/>
      <c r="O297" s="29"/>
      <c r="P297" s="61"/>
      <c r="Q297" s="61"/>
      <c r="R297" s="75">
        <f>SUM(J297:Q297)</f>
        <v>0</v>
      </c>
    </row>
    <row r="298" spans="1:18" x14ac:dyDescent="0.2">
      <c r="A298" s="34" t="s">
        <v>3</v>
      </c>
      <c r="B298" s="59"/>
      <c r="C298" s="59"/>
      <c r="D298" s="60"/>
      <c r="E298" s="60"/>
      <c r="F298" s="60"/>
      <c r="G298" s="60"/>
      <c r="H298" s="75">
        <f t="shared" si="222"/>
        <v>0</v>
      </c>
      <c r="J298" s="61"/>
      <c r="K298" s="61"/>
      <c r="L298" s="61"/>
      <c r="M298" s="61"/>
      <c r="N298" s="29"/>
      <c r="O298" s="29"/>
      <c r="P298" s="61"/>
      <c r="Q298" s="61"/>
      <c r="R298" s="75">
        <f>SUM(J298:Q298)</f>
        <v>0</v>
      </c>
    </row>
    <row r="299" spans="1:18" x14ac:dyDescent="0.2">
      <c r="A299" s="34" t="s">
        <v>13</v>
      </c>
      <c r="B299" s="59"/>
      <c r="C299" s="59"/>
      <c r="D299" s="60"/>
      <c r="E299" s="60"/>
      <c r="F299" s="60"/>
      <c r="G299" s="60"/>
      <c r="H299" s="75">
        <f t="shared" si="222"/>
        <v>0</v>
      </c>
      <c r="J299" s="61"/>
      <c r="K299" s="61"/>
      <c r="L299" s="61"/>
      <c r="M299" s="61"/>
      <c r="N299" s="29"/>
      <c r="O299" s="29"/>
      <c r="P299" s="61"/>
      <c r="Q299" s="61"/>
      <c r="R299" s="75">
        <f t="shared" ref="R299:R302" si="223">SUM(J299:Q299)</f>
        <v>0</v>
      </c>
    </row>
    <row r="300" spans="1:18" x14ac:dyDescent="0.2">
      <c r="A300" s="34" t="s">
        <v>15</v>
      </c>
      <c r="B300" s="59"/>
      <c r="C300" s="59"/>
      <c r="D300" s="60"/>
      <c r="E300" s="60"/>
      <c r="F300" s="60"/>
      <c r="G300" s="60"/>
      <c r="H300" s="75">
        <f t="shared" si="222"/>
        <v>0</v>
      </c>
      <c r="J300" s="61"/>
      <c r="K300" s="61"/>
      <c r="L300" s="61"/>
      <c r="M300" s="61"/>
      <c r="N300" s="29"/>
      <c r="O300" s="29"/>
      <c r="P300" s="61"/>
      <c r="Q300" s="61"/>
      <c r="R300" s="75">
        <f t="shared" si="223"/>
        <v>0</v>
      </c>
    </row>
    <row r="301" spans="1:18" x14ac:dyDescent="0.2">
      <c r="A301" s="181" t="s">
        <v>112</v>
      </c>
      <c r="B301" s="175"/>
      <c r="C301" s="175"/>
      <c r="D301" s="60"/>
      <c r="E301" s="60"/>
      <c r="F301" s="60"/>
      <c r="G301" s="60"/>
      <c r="H301" s="176">
        <f t="shared" si="222"/>
        <v>0</v>
      </c>
      <c r="I301" s="53"/>
      <c r="J301" s="61"/>
      <c r="K301" s="61"/>
      <c r="L301" s="61"/>
      <c r="M301" s="61"/>
      <c r="N301" s="29"/>
      <c r="O301" s="29"/>
      <c r="P301" s="61"/>
      <c r="Q301" s="61"/>
      <c r="R301" s="75">
        <f t="shared" si="223"/>
        <v>0</v>
      </c>
    </row>
    <row r="302" spans="1:18" ht="13.5" customHeight="1" x14ac:dyDescent="0.2">
      <c r="A302" s="182" t="s">
        <v>111</v>
      </c>
      <c r="B302" s="62"/>
      <c r="C302" s="62"/>
      <c r="D302" s="47"/>
      <c r="E302" s="47"/>
      <c r="F302" s="47"/>
      <c r="G302" s="47"/>
      <c r="H302" s="77">
        <f t="shared" si="222"/>
        <v>0</v>
      </c>
      <c r="I302" s="174"/>
      <c r="J302" s="63"/>
      <c r="K302" s="63"/>
      <c r="L302" s="63"/>
      <c r="M302" s="63"/>
      <c r="N302" s="76"/>
      <c r="O302" s="76"/>
      <c r="P302" s="63"/>
      <c r="Q302" s="63"/>
      <c r="R302" s="77">
        <f t="shared" si="223"/>
        <v>0</v>
      </c>
    </row>
    <row r="303" spans="1:18" x14ac:dyDescent="0.2">
      <c r="A303" s="73" t="s">
        <v>9</v>
      </c>
      <c r="B303" s="164">
        <f>SUM(B296:B302)</f>
        <v>0</v>
      </c>
      <c r="C303" s="164">
        <f t="shared" ref="C303:G303" si="224">SUM(C296:C302)</f>
        <v>0</v>
      </c>
      <c r="D303" s="164">
        <f t="shared" si="224"/>
        <v>0</v>
      </c>
      <c r="E303" s="164">
        <f t="shared" si="224"/>
        <v>0</v>
      </c>
      <c r="F303" s="164">
        <f t="shared" si="224"/>
        <v>0</v>
      </c>
      <c r="G303" s="164">
        <f t="shared" si="224"/>
        <v>0</v>
      </c>
      <c r="H303" s="75">
        <f>SUM(H296:H302)</f>
        <v>0</v>
      </c>
      <c r="I303" s="6"/>
      <c r="J303" s="6">
        <f>SUM(J296:J302)</f>
        <v>0</v>
      </c>
      <c r="K303" s="6">
        <f t="shared" ref="K303:O303" si="225">SUM(K296:K302)</f>
        <v>0</v>
      </c>
      <c r="L303" s="6">
        <f t="shared" si="225"/>
        <v>0</v>
      </c>
      <c r="M303" s="6">
        <f t="shared" si="225"/>
        <v>0</v>
      </c>
      <c r="N303" s="6">
        <f t="shared" si="225"/>
        <v>0</v>
      </c>
      <c r="O303" s="6">
        <f t="shared" si="225"/>
        <v>0</v>
      </c>
      <c r="P303" s="6"/>
      <c r="Q303" s="6"/>
      <c r="R303" s="79">
        <f>SUM(R296:R301)</f>
        <v>0</v>
      </c>
    </row>
    <row r="305" spans="1:18" x14ac:dyDescent="0.2">
      <c r="A305" s="314" t="s">
        <v>131</v>
      </c>
      <c r="B305" s="173" t="s">
        <v>326</v>
      </c>
      <c r="C305" s="173" t="s">
        <v>330</v>
      </c>
      <c r="D305" s="173" t="s">
        <v>331</v>
      </c>
      <c r="E305" s="173" t="s">
        <v>332</v>
      </c>
      <c r="F305" s="173" t="s">
        <v>333</v>
      </c>
      <c r="G305" s="173" t="s">
        <v>334</v>
      </c>
      <c r="H305" s="183" t="s">
        <v>110</v>
      </c>
      <c r="I305" s="173" t="s">
        <v>108</v>
      </c>
      <c r="J305" s="173" t="s">
        <v>326</v>
      </c>
      <c r="K305" s="173" t="s">
        <v>330</v>
      </c>
      <c r="L305" s="173" t="s">
        <v>331</v>
      </c>
      <c r="M305" s="173" t="s">
        <v>332</v>
      </c>
      <c r="N305" s="173" t="s">
        <v>333</v>
      </c>
      <c r="O305" s="173" t="s">
        <v>334</v>
      </c>
      <c r="P305" s="35"/>
      <c r="Q305" s="35"/>
      <c r="R305" s="183" t="s">
        <v>110</v>
      </c>
    </row>
    <row r="306" spans="1:18" x14ac:dyDescent="0.2">
      <c r="A306" s="34" t="s">
        <v>1</v>
      </c>
      <c r="B306" s="45"/>
      <c r="C306" s="45"/>
      <c r="D306" s="45"/>
      <c r="E306" s="45"/>
      <c r="F306" s="45"/>
      <c r="G306" s="45"/>
      <c r="H306" s="75">
        <f t="shared" ref="H306:H312" si="226">SUM(B306:G306)</f>
        <v>0</v>
      </c>
      <c r="I306" s="45"/>
      <c r="J306" s="45"/>
      <c r="K306" s="45"/>
      <c r="L306" s="45"/>
      <c r="M306" s="45"/>
      <c r="N306" s="81"/>
      <c r="O306" s="81"/>
      <c r="P306" s="45"/>
      <c r="Q306" s="45"/>
      <c r="R306" s="82">
        <f>SUM(J306:Q306)</f>
        <v>0</v>
      </c>
    </row>
    <row r="307" spans="1:18" x14ac:dyDescent="0.2">
      <c r="A307" s="34" t="s">
        <v>2</v>
      </c>
      <c r="B307" s="45"/>
      <c r="C307" s="45"/>
      <c r="D307" s="45"/>
      <c r="E307" s="45"/>
      <c r="F307" s="45"/>
      <c r="G307" s="45"/>
      <c r="H307" s="75">
        <f t="shared" si="226"/>
        <v>0</v>
      </c>
      <c r="I307" s="45"/>
      <c r="J307" s="45"/>
      <c r="K307" s="45"/>
      <c r="L307" s="45"/>
      <c r="M307" s="45"/>
      <c r="N307" s="81"/>
      <c r="O307" s="81"/>
      <c r="P307" s="46"/>
      <c r="Q307" s="46"/>
      <c r="R307" s="82">
        <f t="shared" ref="R307:R309" si="227">SUM(B307:Q307)</f>
        <v>0</v>
      </c>
    </row>
    <row r="308" spans="1:18" x14ac:dyDescent="0.2">
      <c r="A308" s="34" t="s">
        <v>3</v>
      </c>
      <c r="B308" s="45"/>
      <c r="C308" s="45"/>
      <c r="D308" s="45"/>
      <c r="E308" s="45"/>
      <c r="F308" s="45"/>
      <c r="G308" s="45"/>
      <c r="H308" s="75">
        <f t="shared" si="226"/>
        <v>0</v>
      </c>
      <c r="I308" s="45"/>
      <c r="J308" s="45"/>
      <c r="K308" s="45"/>
      <c r="L308" s="45"/>
      <c r="M308" s="45"/>
      <c r="N308" s="83"/>
      <c r="O308" s="83"/>
      <c r="P308" s="46"/>
      <c r="Q308" s="46"/>
      <c r="R308" s="82">
        <f t="shared" si="227"/>
        <v>0</v>
      </c>
    </row>
    <row r="309" spans="1:18" x14ac:dyDescent="0.2">
      <c r="A309" s="34" t="s">
        <v>13</v>
      </c>
      <c r="B309" s="45"/>
      <c r="C309" s="45"/>
      <c r="D309" s="45"/>
      <c r="E309" s="45"/>
      <c r="F309" s="45"/>
      <c r="G309" s="45"/>
      <c r="H309" s="75">
        <f t="shared" si="226"/>
        <v>0</v>
      </c>
      <c r="I309" s="45"/>
      <c r="J309" s="45"/>
      <c r="K309" s="45"/>
      <c r="L309" s="45"/>
      <c r="M309" s="45"/>
      <c r="N309" s="81"/>
      <c r="O309" s="81"/>
      <c r="P309" s="45"/>
      <c r="Q309" s="45"/>
      <c r="R309" s="82">
        <f t="shared" si="227"/>
        <v>0</v>
      </c>
    </row>
    <row r="310" spans="1:18" x14ac:dyDescent="0.2">
      <c r="A310" s="34" t="s">
        <v>15</v>
      </c>
      <c r="B310" s="45"/>
      <c r="C310" s="45"/>
      <c r="D310" s="45"/>
      <c r="E310" s="45"/>
      <c r="F310" s="45"/>
      <c r="G310" s="45"/>
      <c r="H310" s="75">
        <f t="shared" si="226"/>
        <v>0</v>
      </c>
      <c r="I310" s="45"/>
      <c r="J310" s="45"/>
      <c r="K310" s="45"/>
      <c r="L310" s="45"/>
      <c r="M310" s="45"/>
      <c r="N310" s="81"/>
      <c r="O310" s="81"/>
      <c r="P310" s="45"/>
      <c r="Q310" s="45"/>
      <c r="R310" s="82">
        <f>SUM(B310:Q310)</f>
        <v>0</v>
      </c>
    </row>
    <row r="311" spans="1:18" x14ac:dyDescent="0.2">
      <c r="A311" s="181" t="s">
        <v>112</v>
      </c>
      <c r="B311" s="60"/>
      <c r="C311" s="60"/>
      <c r="D311" s="60"/>
      <c r="E311" s="60"/>
      <c r="F311" s="60"/>
      <c r="G311" s="60"/>
      <c r="H311" s="75">
        <f t="shared" si="226"/>
        <v>0</v>
      </c>
      <c r="I311" s="60"/>
      <c r="J311" s="60"/>
      <c r="K311" s="60"/>
      <c r="L311" s="60"/>
      <c r="M311" s="60"/>
      <c r="N311" s="177"/>
      <c r="O311" s="177"/>
      <c r="P311" s="60"/>
      <c r="Q311" s="60"/>
      <c r="R311" s="82">
        <f t="shared" ref="R311" si="228">SUM(B311:Q311)</f>
        <v>0</v>
      </c>
    </row>
    <row r="312" spans="1:18" ht="12.75" customHeight="1" x14ac:dyDescent="0.2">
      <c r="A312" s="182" t="s">
        <v>111</v>
      </c>
      <c r="B312" s="47"/>
      <c r="C312" s="47"/>
      <c r="D312" s="47"/>
      <c r="E312" s="47"/>
      <c r="F312" s="47"/>
      <c r="G312" s="47"/>
      <c r="H312" s="77">
        <f t="shared" si="226"/>
        <v>0</v>
      </c>
      <c r="I312" s="47"/>
      <c r="J312" s="47"/>
      <c r="K312" s="47"/>
      <c r="L312" s="47"/>
      <c r="M312" s="47"/>
      <c r="N312" s="84"/>
      <c r="O312" s="84"/>
      <c r="P312" s="47"/>
      <c r="Q312" s="47"/>
      <c r="R312" s="85"/>
    </row>
    <row r="313" spans="1:18" x14ac:dyDescent="0.2">
      <c r="A313" s="73" t="s">
        <v>9</v>
      </c>
      <c r="B313" s="6">
        <f>SUM(B306:B312)</f>
        <v>0</v>
      </c>
      <c r="C313" s="6">
        <f t="shared" ref="C313:G313" si="229">SUM(C306:C312)</f>
        <v>0</v>
      </c>
      <c r="D313" s="6">
        <f t="shared" si="229"/>
        <v>0</v>
      </c>
      <c r="E313" s="6">
        <f t="shared" si="229"/>
        <v>0</v>
      </c>
      <c r="F313" s="6">
        <f t="shared" si="229"/>
        <v>0</v>
      </c>
      <c r="G313" s="6">
        <f t="shared" si="229"/>
        <v>0</v>
      </c>
      <c r="H313" s="75">
        <f>SUM(H306:H312)</f>
        <v>0</v>
      </c>
      <c r="I313" s="6"/>
      <c r="J313" s="6">
        <f>SUM(J306:J312)</f>
        <v>0</v>
      </c>
      <c r="K313" s="6">
        <f t="shared" ref="K313:O313" si="230">SUM(K306:K312)</f>
        <v>0</v>
      </c>
      <c r="L313" s="6">
        <f t="shared" si="230"/>
        <v>0</v>
      </c>
      <c r="M313" s="6">
        <f t="shared" si="230"/>
        <v>0</v>
      </c>
      <c r="N313" s="6">
        <f t="shared" si="230"/>
        <v>0</v>
      </c>
      <c r="O313" s="6">
        <f t="shared" si="230"/>
        <v>0</v>
      </c>
      <c r="P313" s="6">
        <f t="shared" ref="P313:Q313" si="231">SUM(P306:P311)</f>
        <v>0</v>
      </c>
      <c r="Q313" s="6">
        <f t="shared" si="231"/>
        <v>0</v>
      </c>
      <c r="R313" s="73">
        <f>SUM(R306:R311)</f>
        <v>0</v>
      </c>
    </row>
    <row r="315" spans="1:18" x14ac:dyDescent="0.2">
      <c r="A315" s="314" t="s">
        <v>131</v>
      </c>
      <c r="B315" s="173" t="s">
        <v>327</v>
      </c>
      <c r="C315" s="173" t="s">
        <v>335</v>
      </c>
      <c r="D315" s="173" t="s">
        <v>336</v>
      </c>
      <c r="E315" s="173" t="s">
        <v>337</v>
      </c>
      <c r="F315" s="173" t="s">
        <v>338</v>
      </c>
      <c r="G315" s="173" t="s">
        <v>339</v>
      </c>
      <c r="H315" s="183" t="s">
        <v>110</v>
      </c>
      <c r="I315" s="173" t="s">
        <v>108</v>
      </c>
      <c r="J315" s="173" t="s">
        <v>327</v>
      </c>
      <c r="K315" s="173" t="s">
        <v>335</v>
      </c>
      <c r="L315" s="173" t="s">
        <v>336</v>
      </c>
      <c r="M315" s="173" t="s">
        <v>337</v>
      </c>
      <c r="N315" s="173" t="s">
        <v>338</v>
      </c>
      <c r="O315" s="173" t="s">
        <v>339</v>
      </c>
      <c r="P315" s="35"/>
      <c r="Q315" s="35"/>
      <c r="R315" s="183" t="s">
        <v>110</v>
      </c>
    </row>
    <row r="316" spans="1:18" x14ac:dyDescent="0.2">
      <c r="A316" s="34" t="s">
        <v>1</v>
      </c>
      <c r="B316" s="45"/>
      <c r="C316" s="188"/>
      <c r="D316" s="188"/>
      <c r="E316" s="188"/>
      <c r="F316" s="188"/>
      <c r="G316" s="188"/>
      <c r="H316" s="75">
        <f t="shared" ref="H316:H322" si="232">SUM(B316:G316)</f>
        <v>0</v>
      </c>
      <c r="I316" s="58"/>
      <c r="J316" s="188"/>
      <c r="K316" s="188"/>
      <c r="L316" s="188"/>
      <c r="M316" s="188"/>
      <c r="N316" s="188"/>
      <c r="O316" s="188"/>
      <c r="P316" s="188"/>
      <c r="Q316" s="191"/>
      <c r="R316" s="82">
        <f t="shared" ref="R316:R322" si="233">SUM(J316:Q316)</f>
        <v>0</v>
      </c>
    </row>
    <row r="317" spans="1:18" x14ac:dyDescent="0.2">
      <c r="A317" s="34" t="s">
        <v>2</v>
      </c>
      <c r="B317" s="45"/>
      <c r="C317" s="188"/>
      <c r="D317" s="188"/>
      <c r="E317" s="188"/>
      <c r="F317" s="188"/>
      <c r="G317" s="188"/>
      <c r="H317" s="75">
        <f t="shared" si="232"/>
        <v>0</v>
      </c>
      <c r="I317" s="58"/>
      <c r="J317" s="188"/>
      <c r="K317" s="188"/>
      <c r="L317" s="188"/>
      <c r="M317" s="188"/>
      <c r="N317" s="188"/>
      <c r="O317" s="188"/>
      <c r="P317" s="192"/>
      <c r="Q317" s="191"/>
      <c r="R317" s="82">
        <f t="shared" si="233"/>
        <v>0</v>
      </c>
    </row>
    <row r="318" spans="1:18" x14ac:dyDescent="0.2">
      <c r="A318" s="34" t="s">
        <v>3</v>
      </c>
      <c r="B318" s="45"/>
      <c r="C318" s="188"/>
      <c r="D318" s="188"/>
      <c r="E318" s="188"/>
      <c r="F318" s="188"/>
      <c r="G318" s="188"/>
      <c r="H318" s="75">
        <f t="shared" si="232"/>
        <v>0</v>
      </c>
      <c r="I318" s="58"/>
      <c r="J318" s="188"/>
      <c r="K318" s="188"/>
      <c r="L318" s="188"/>
      <c r="M318" s="188"/>
      <c r="N318" s="192"/>
      <c r="O318" s="192"/>
      <c r="P318" s="192"/>
      <c r="Q318" s="191"/>
      <c r="R318" s="82">
        <f t="shared" si="233"/>
        <v>0</v>
      </c>
    </row>
    <row r="319" spans="1:18" x14ac:dyDescent="0.2">
      <c r="A319" s="34" t="s">
        <v>13</v>
      </c>
      <c r="B319" s="45"/>
      <c r="C319" s="188"/>
      <c r="D319" s="188"/>
      <c r="E319" s="188"/>
      <c r="F319" s="188"/>
      <c r="G319" s="188"/>
      <c r="H319" s="75">
        <f t="shared" si="232"/>
        <v>0</v>
      </c>
      <c r="I319" s="58"/>
      <c r="J319" s="188"/>
      <c r="K319" s="188"/>
      <c r="L319" s="188"/>
      <c r="M319" s="188"/>
      <c r="N319" s="188"/>
      <c r="O319" s="188"/>
      <c r="P319" s="188"/>
      <c r="Q319" s="71"/>
      <c r="R319" s="82">
        <f t="shared" si="233"/>
        <v>0</v>
      </c>
    </row>
    <row r="320" spans="1:18" x14ac:dyDescent="0.2">
      <c r="A320" s="34" t="s">
        <v>15</v>
      </c>
      <c r="B320" s="45"/>
      <c r="C320" s="188"/>
      <c r="D320" s="188"/>
      <c r="E320" s="188"/>
      <c r="F320" s="188"/>
      <c r="G320" s="188"/>
      <c r="H320" s="75">
        <f t="shared" si="232"/>
        <v>0</v>
      </c>
      <c r="I320" s="58"/>
      <c r="J320" s="188"/>
      <c r="K320" s="188"/>
      <c r="L320" s="188"/>
      <c r="M320" s="188"/>
      <c r="N320" s="188"/>
      <c r="O320" s="188"/>
      <c r="P320" s="188"/>
      <c r="Q320" s="71"/>
      <c r="R320" s="82">
        <f t="shared" si="233"/>
        <v>0</v>
      </c>
    </row>
    <row r="321" spans="1:18" x14ac:dyDescent="0.2">
      <c r="A321" s="181" t="s">
        <v>112</v>
      </c>
      <c r="B321" s="60"/>
      <c r="C321" s="189"/>
      <c r="D321" s="189"/>
      <c r="E321" s="189"/>
      <c r="F321" s="189"/>
      <c r="G321" s="189"/>
      <c r="H321" s="176">
        <f t="shared" si="232"/>
        <v>0</v>
      </c>
      <c r="I321" s="61"/>
      <c r="J321" s="189"/>
      <c r="K321" s="189"/>
      <c r="L321" s="189"/>
      <c r="M321" s="189"/>
      <c r="N321" s="189"/>
      <c r="O321" s="189"/>
      <c r="P321" s="189"/>
      <c r="Q321" s="193"/>
      <c r="R321" s="82">
        <f t="shared" si="233"/>
        <v>0</v>
      </c>
    </row>
    <row r="322" spans="1:18" ht="22.5" x14ac:dyDescent="0.2">
      <c r="A322" s="182" t="s">
        <v>111</v>
      </c>
      <c r="B322" s="47"/>
      <c r="C322" s="190"/>
      <c r="D322" s="190"/>
      <c r="E322" s="190"/>
      <c r="F322" s="190"/>
      <c r="G322" s="190"/>
      <c r="H322" s="77">
        <f t="shared" si="232"/>
        <v>0</v>
      </c>
      <c r="I322" s="63"/>
      <c r="J322" s="190"/>
      <c r="K322" s="190"/>
      <c r="L322" s="190"/>
      <c r="M322" s="190"/>
      <c r="N322" s="190"/>
      <c r="O322" s="190"/>
      <c r="P322" s="190"/>
      <c r="Q322" s="194"/>
      <c r="R322" s="85">
        <f t="shared" si="233"/>
        <v>0</v>
      </c>
    </row>
    <row r="323" spans="1:18" x14ac:dyDescent="0.2">
      <c r="A323" s="73" t="s">
        <v>9</v>
      </c>
      <c r="B323" s="78">
        <f t="shared" ref="B323:H323" si="234">SUM(B316:B322)</f>
        <v>0</v>
      </c>
      <c r="C323" s="78">
        <f t="shared" si="234"/>
        <v>0</v>
      </c>
      <c r="D323" s="78">
        <f t="shared" si="234"/>
        <v>0</v>
      </c>
      <c r="E323" s="78">
        <f t="shared" si="234"/>
        <v>0</v>
      </c>
      <c r="F323" s="78">
        <f t="shared" si="234"/>
        <v>0</v>
      </c>
      <c r="G323" s="78">
        <f t="shared" si="234"/>
        <v>0</v>
      </c>
      <c r="H323" s="75">
        <f t="shared" si="234"/>
        <v>0</v>
      </c>
      <c r="I323" s="6"/>
      <c r="J323" s="78">
        <f>SUM(J316:J322)</f>
        <v>0</v>
      </c>
      <c r="K323" s="78">
        <f>SUM(K316:K322)</f>
        <v>0</v>
      </c>
      <c r="L323" s="78">
        <f t="shared" ref="L323:O323" si="235">SUM(L316:L322)</f>
        <v>0</v>
      </c>
      <c r="M323" s="78">
        <f t="shared" si="235"/>
        <v>0</v>
      </c>
      <c r="N323" s="78">
        <f t="shared" si="235"/>
        <v>0</v>
      </c>
      <c r="O323" s="78">
        <f t="shared" si="235"/>
        <v>0</v>
      </c>
      <c r="P323" s="78">
        <f t="shared" ref="P323:R323" si="236">SUM(P316:P321)</f>
        <v>0</v>
      </c>
      <c r="Q323" s="78">
        <f t="shared" si="236"/>
        <v>0</v>
      </c>
      <c r="R323" s="79">
        <f t="shared" si="236"/>
        <v>0</v>
      </c>
    </row>
    <row r="325" spans="1:18" x14ac:dyDescent="0.2">
      <c r="A325" s="314" t="s">
        <v>131</v>
      </c>
      <c r="B325" s="173" t="s">
        <v>328</v>
      </c>
      <c r="C325" s="173" t="s">
        <v>340</v>
      </c>
      <c r="D325" s="173" t="s">
        <v>341</v>
      </c>
      <c r="E325" s="173" t="s">
        <v>342</v>
      </c>
      <c r="F325" s="173" t="s">
        <v>343</v>
      </c>
      <c r="G325" s="173" t="s">
        <v>344</v>
      </c>
      <c r="H325" s="183" t="s">
        <v>110</v>
      </c>
      <c r="I325" s="173" t="s">
        <v>108</v>
      </c>
      <c r="J325" s="173" t="s">
        <v>328</v>
      </c>
      <c r="K325" s="173" t="s">
        <v>340</v>
      </c>
      <c r="L325" s="173" t="s">
        <v>341</v>
      </c>
      <c r="M325" s="173" t="s">
        <v>342</v>
      </c>
      <c r="N325" s="173" t="s">
        <v>343</v>
      </c>
      <c r="O325" s="173" t="s">
        <v>344</v>
      </c>
      <c r="P325" s="35"/>
      <c r="Q325" s="35"/>
      <c r="R325" s="183" t="s">
        <v>110</v>
      </c>
    </row>
    <row r="326" spans="1:18" x14ac:dyDescent="0.2">
      <c r="A326" s="34" t="s">
        <v>1</v>
      </c>
      <c r="B326" s="45">
        <v>28.5</v>
      </c>
      <c r="C326" s="45">
        <v>18.25</v>
      </c>
      <c r="D326" s="45">
        <v>7.33</v>
      </c>
      <c r="E326" s="45">
        <v>20.329999999999998</v>
      </c>
      <c r="F326" s="45">
        <v>3.8</v>
      </c>
      <c r="G326" s="45"/>
      <c r="H326" s="75">
        <f t="shared" ref="H326:H332" si="237">SUM(B326:G326)</f>
        <v>78.209999999999994</v>
      </c>
      <c r="I326" s="58" t="s">
        <v>415</v>
      </c>
      <c r="J326" s="45">
        <v>160</v>
      </c>
      <c r="K326" s="45">
        <v>220</v>
      </c>
      <c r="L326" s="45">
        <v>160</v>
      </c>
      <c r="M326" s="45">
        <v>160</v>
      </c>
      <c r="N326" s="191">
        <v>160</v>
      </c>
      <c r="O326" s="86"/>
      <c r="P326" s="49"/>
      <c r="Q326" s="49"/>
      <c r="R326" s="82">
        <f>SUM(J326:Q326)</f>
        <v>860</v>
      </c>
    </row>
    <row r="327" spans="1:18" x14ac:dyDescent="0.2">
      <c r="A327" s="34" t="s">
        <v>2</v>
      </c>
      <c r="B327" s="45">
        <v>17.87</v>
      </c>
      <c r="C327" s="45">
        <v>13.4</v>
      </c>
      <c r="D327" s="45">
        <v>17.87</v>
      </c>
      <c r="E327" s="45">
        <v>17.87</v>
      </c>
      <c r="F327" s="45">
        <v>10.72</v>
      </c>
      <c r="G327" s="45"/>
      <c r="H327" s="75">
        <f t="shared" si="237"/>
        <v>77.73</v>
      </c>
      <c r="I327" s="61" t="s">
        <v>122</v>
      </c>
      <c r="J327" s="45">
        <v>190</v>
      </c>
      <c r="K327" s="45"/>
      <c r="L327" s="45"/>
      <c r="M327" s="45"/>
      <c r="N327" s="191"/>
      <c r="O327" s="86"/>
      <c r="P327" s="49"/>
      <c r="Q327" s="49"/>
      <c r="R327" s="82">
        <f t="shared" ref="R327:R332" si="238">SUM(J327:Q327)</f>
        <v>190</v>
      </c>
    </row>
    <row r="328" spans="1:18" x14ac:dyDescent="0.2">
      <c r="A328" s="34" t="s">
        <v>3</v>
      </c>
      <c r="B328" s="45">
        <v>51.74</v>
      </c>
      <c r="C328" s="45">
        <v>21.92</v>
      </c>
      <c r="D328" s="45">
        <v>47.26</v>
      </c>
      <c r="E328" s="45"/>
      <c r="F328" s="45"/>
      <c r="G328" s="45"/>
      <c r="H328" s="75">
        <f t="shared" si="237"/>
        <v>120.91999999999999</v>
      </c>
      <c r="I328" s="58" t="s">
        <v>414</v>
      </c>
      <c r="J328" s="45"/>
      <c r="K328" s="45">
        <v>160</v>
      </c>
      <c r="L328" s="45">
        <v>220</v>
      </c>
      <c r="M328" s="45">
        <v>220</v>
      </c>
      <c r="N328" s="191">
        <v>220</v>
      </c>
      <c r="O328" s="86"/>
      <c r="P328" s="49"/>
      <c r="Q328" s="49"/>
      <c r="R328" s="82">
        <f t="shared" si="238"/>
        <v>820</v>
      </c>
    </row>
    <row r="329" spans="1:18" x14ac:dyDescent="0.2">
      <c r="A329" s="34" t="s">
        <v>13</v>
      </c>
      <c r="B329" s="45">
        <v>3.63</v>
      </c>
      <c r="C329" s="45"/>
      <c r="D329" s="45"/>
      <c r="E329" s="45"/>
      <c r="F329" s="45"/>
      <c r="G329" s="45"/>
      <c r="H329" s="75">
        <f t="shared" si="237"/>
        <v>3.63</v>
      </c>
      <c r="I329" s="58"/>
      <c r="J329" s="45"/>
      <c r="K329" s="45"/>
      <c r="L329" s="45"/>
      <c r="M329" s="45"/>
      <c r="N329" s="71"/>
      <c r="O329" s="70"/>
      <c r="P329" s="48"/>
      <c r="Q329" s="48"/>
      <c r="R329" s="82">
        <f t="shared" si="238"/>
        <v>0</v>
      </c>
    </row>
    <row r="330" spans="1:18" x14ac:dyDescent="0.2">
      <c r="A330" s="34" t="s">
        <v>15</v>
      </c>
      <c r="B330" s="45"/>
      <c r="C330" s="45"/>
      <c r="D330" s="45"/>
      <c r="E330" s="45"/>
      <c r="F330" s="45"/>
      <c r="G330" s="45"/>
      <c r="H330" s="75">
        <f t="shared" si="237"/>
        <v>0</v>
      </c>
      <c r="J330" s="45"/>
      <c r="K330" s="45"/>
      <c r="L330" s="45"/>
      <c r="M330" s="45"/>
      <c r="N330" s="71"/>
      <c r="O330" s="70"/>
      <c r="P330" s="48"/>
      <c r="Q330" s="48"/>
      <c r="R330" s="82">
        <f t="shared" si="238"/>
        <v>0</v>
      </c>
    </row>
    <row r="331" spans="1:18" x14ac:dyDescent="0.2">
      <c r="A331" s="181" t="s">
        <v>112</v>
      </c>
      <c r="B331" s="60"/>
      <c r="C331" s="60"/>
      <c r="D331" s="60"/>
      <c r="E331" s="60"/>
      <c r="F331" s="60"/>
      <c r="G331" s="60"/>
      <c r="H331" s="176">
        <f t="shared" si="237"/>
        <v>0</v>
      </c>
      <c r="J331" s="60"/>
      <c r="K331" s="60"/>
      <c r="L331" s="60"/>
      <c r="M331" s="60"/>
      <c r="N331" s="189"/>
      <c r="O331" s="177"/>
      <c r="P331" s="178"/>
      <c r="Q331" s="178"/>
      <c r="R331" s="82">
        <f t="shared" si="238"/>
        <v>0</v>
      </c>
    </row>
    <row r="332" spans="1:18" ht="15.75" customHeight="1" x14ac:dyDescent="0.2">
      <c r="A332" s="182" t="s">
        <v>111</v>
      </c>
      <c r="B332" s="47">
        <v>12.08</v>
      </c>
      <c r="C332" s="47">
        <v>4.0599999999999996</v>
      </c>
      <c r="D332" s="47">
        <v>5.42</v>
      </c>
      <c r="E332" s="47"/>
      <c r="F332" s="47"/>
      <c r="G332" s="47"/>
      <c r="H332" s="77">
        <f t="shared" si="237"/>
        <v>21.560000000000002</v>
      </c>
      <c r="I332" s="63"/>
      <c r="J332" s="47"/>
      <c r="K332" s="47"/>
      <c r="L332" s="47"/>
      <c r="M332" s="47"/>
      <c r="N332" s="190"/>
      <c r="O332" s="84"/>
      <c r="P332" s="50"/>
      <c r="Q332" s="50"/>
      <c r="R332" s="85">
        <f t="shared" si="238"/>
        <v>0</v>
      </c>
    </row>
    <row r="333" spans="1:18" x14ac:dyDescent="0.2">
      <c r="A333" s="73" t="s">
        <v>9</v>
      </c>
      <c r="B333" s="6">
        <f>SUM(B326:B332)</f>
        <v>113.82000000000001</v>
      </c>
      <c r="C333" s="6">
        <f t="shared" ref="C333:G333" si="239">SUM(C326:C332)</f>
        <v>57.63</v>
      </c>
      <c r="D333" s="6">
        <f t="shared" si="239"/>
        <v>77.88000000000001</v>
      </c>
      <c r="E333" s="6">
        <f t="shared" si="239"/>
        <v>38.200000000000003</v>
      </c>
      <c r="F333" s="6">
        <f t="shared" si="239"/>
        <v>14.52</v>
      </c>
      <c r="G333" s="6">
        <f t="shared" si="239"/>
        <v>0</v>
      </c>
      <c r="H333" s="75">
        <f>SUM(H326:H332)</f>
        <v>302.05</v>
      </c>
      <c r="I333" s="6"/>
      <c r="J333" s="6">
        <f>SUM(J326:J332)</f>
        <v>350</v>
      </c>
      <c r="K333" s="6">
        <f t="shared" ref="K333:L333" si="240">SUM(K326:K332)</f>
        <v>380</v>
      </c>
      <c r="L333" s="6">
        <f t="shared" si="240"/>
        <v>380</v>
      </c>
      <c r="M333" s="6">
        <f>SUM(M326:M332)</f>
        <v>380</v>
      </c>
      <c r="N333" s="6">
        <f t="shared" ref="N333" si="241">SUM(N326:N332)</f>
        <v>380</v>
      </c>
      <c r="O333" s="78">
        <f>SUM(O326:O332)</f>
        <v>0</v>
      </c>
      <c r="P333" s="6">
        <f t="shared" ref="P333:Q333" si="242">SUM(P326:P331)</f>
        <v>0</v>
      </c>
      <c r="Q333" s="6">
        <f t="shared" si="242"/>
        <v>0</v>
      </c>
      <c r="R333" s="79">
        <f>SUM(R326:R332)</f>
        <v>1870</v>
      </c>
    </row>
    <row r="335" spans="1:18" x14ac:dyDescent="0.2">
      <c r="A335" s="314" t="s">
        <v>131</v>
      </c>
      <c r="B335" s="173" t="s">
        <v>329</v>
      </c>
      <c r="C335" s="173" t="s">
        <v>345</v>
      </c>
      <c r="D335" s="173"/>
      <c r="E335" s="173"/>
      <c r="F335" s="173"/>
      <c r="G335" s="173"/>
      <c r="H335" s="183" t="s">
        <v>110</v>
      </c>
      <c r="I335" s="173" t="s">
        <v>108</v>
      </c>
      <c r="J335" s="173" t="s">
        <v>329</v>
      </c>
      <c r="K335" s="173" t="s">
        <v>345</v>
      </c>
      <c r="L335" s="173"/>
      <c r="M335" s="173"/>
      <c r="N335" s="173"/>
      <c r="O335" s="173"/>
      <c r="P335" s="35"/>
      <c r="Q335" s="35"/>
      <c r="R335" s="183" t="s">
        <v>110</v>
      </c>
    </row>
    <row r="336" spans="1:18" x14ac:dyDescent="0.2">
      <c r="A336" s="34" t="s">
        <v>1</v>
      </c>
      <c r="B336" s="48"/>
      <c r="C336" s="48"/>
      <c r="D336" s="48"/>
      <c r="E336" s="48"/>
      <c r="F336" s="48"/>
      <c r="G336" s="48"/>
      <c r="H336" s="75">
        <f t="shared" ref="H336:H342" si="243">SUM(B336:G336)</f>
        <v>0</v>
      </c>
      <c r="I336" s="58"/>
      <c r="J336" s="49"/>
      <c r="K336" s="49"/>
      <c r="L336" s="49"/>
      <c r="M336" s="49"/>
      <c r="N336" s="86"/>
      <c r="O336" s="86"/>
      <c r="P336" s="49"/>
      <c r="Q336" s="49"/>
      <c r="R336" s="82">
        <f>SUM(J336:Q336)</f>
        <v>0</v>
      </c>
    </row>
    <row r="337" spans="1:18" x14ac:dyDescent="0.2">
      <c r="A337" s="34" t="s">
        <v>2</v>
      </c>
      <c r="B337" s="48"/>
      <c r="C337" s="48"/>
      <c r="D337" s="48"/>
      <c r="E337" s="48"/>
      <c r="F337" s="48"/>
      <c r="G337" s="48"/>
      <c r="H337" s="75">
        <f t="shared" si="243"/>
        <v>0</v>
      </c>
      <c r="I337" s="58"/>
      <c r="J337" s="49"/>
      <c r="K337" s="49"/>
      <c r="L337" s="49"/>
      <c r="M337" s="49"/>
      <c r="N337" s="86"/>
      <c r="O337" s="86"/>
      <c r="P337" s="49"/>
      <c r="Q337" s="49"/>
      <c r="R337" s="82">
        <f t="shared" ref="R337:R342" si="244">SUM(J337:Q337)</f>
        <v>0</v>
      </c>
    </row>
    <row r="338" spans="1:18" x14ac:dyDescent="0.2">
      <c r="A338" s="34" t="s">
        <v>3</v>
      </c>
      <c r="B338" s="48"/>
      <c r="C338" s="48"/>
      <c r="D338" s="48"/>
      <c r="E338" s="48"/>
      <c r="F338" s="48"/>
      <c r="G338" s="48"/>
      <c r="H338" s="75">
        <f t="shared" si="243"/>
        <v>0</v>
      </c>
      <c r="I338" s="58"/>
      <c r="J338" s="49"/>
      <c r="K338" s="49"/>
      <c r="L338" s="49"/>
      <c r="M338" s="49"/>
      <c r="N338" s="86"/>
      <c r="O338" s="86"/>
      <c r="P338" s="49"/>
      <c r="Q338" s="49"/>
      <c r="R338" s="82">
        <f t="shared" si="244"/>
        <v>0</v>
      </c>
    </row>
    <row r="339" spans="1:18" x14ac:dyDescent="0.2">
      <c r="A339" s="34" t="s">
        <v>13</v>
      </c>
      <c r="B339" s="48"/>
      <c r="C339" s="48"/>
      <c r="D339" s="48"/>
      <c r="E339" s="48"/>
      <c r="F339" s="48"/>
      <c r="G339" s="48"/>
      <c r="H339" s="75">
        <f t="shared" si="243"/>
        <v>0</v>
      </c>
      <c r="I339" s="205"/>
      <c r="J339" s="49"/>
      <c r="K339" s="49"/>
      <c r="L339" s="49"/>
      <c r="M339" s="49"/>
      <c r="N339" s="70"/>
      <c r="O339" s="70"/>
      <c r="P339" s="48"/>
      <c r="Q339" s="48"/>
      <c r="R339" s="82">
        <f t="shared" si="244"/>
        <v>0</v>
      </c>
    </row>
    <row r="340" spans="1:18" x14ac:dyDescent="0.2">
      <c r="A340" s="34" t="s">
        <v>15</v>
      </c>
      <c r="B340" s="48"/>
      <c r="C340" s="48"/>
      <c r="D340" s="48"/>
      <c r="E340" s="48"/>
      <c r="F340" s="48"/>
      <c r="G340" s="48"/>
      <c r="H340" s="75">
        <f t="shared" si="243"/>
        <v>0</v>
      </c>
      <c r="I340" s="49"/>
      <c r="J340" s="49"/>
      <c r="K340" s="49"/>
      <c r="L340" s="49"/>
      <c r="M340" s="49"/>
      <c r="N340" s="70"/>
      <c r="O340" s="70"/>
      <c r="P340" s="48"/>
      <c r="Q340" s="48"/>
      <c r="R340" s="82">
        <f t="shared" si="244"/>
        <v>0</v>
      </c>
    </row>
    <row r="341" spans="1:18" x14ac:dyDescent="0.2">
      <c r="A341" s="181" t="s">
        <v>112</v>
      </c>
      <c r="B341" s="178"/>
      <c r="C341" s="178"/>
      <c r="D341" s="178"/>
      <c r="E341" s="178"/>
      <c r="F341" s="178"/>
      <c r="G341" s="178"/>
      <c r="H341" s="176">
        <f t="shared" si="243"/>
        <v>0</v>
      </c>
      <c r="I341" s="179"/>
      <c r="J341" s="179"/>
      <c r="K341" s="179"/>
      <c r="L341" s="179"/>
      <c r="M341" s="179"/>
      <c r="N341" s="180"/>
      <c r="O341" s="180"/>
      <c r="P341" s="178"/>
      <c r="Q341" s="178"/>
      <c r="R341" s="82">
        <f t="shared" si="244"/>
        <v>0</v>
      </c>
    </row>
    <row r="342" spans="1:18" ht="12.75" customHeight="1" x14ac:dyDescent="0.2">
      <c r="A342" s="182" t="s">
        <v>111</v>
      </c>
      <c r="B342" s="50"/>
      <c r="C342" s="50"/>
      <c r="D342" s="50"/>
      <c r="E342" s="50"/>
      <c r="F342" s="50"/>
      <c r="G342" s="50"/>
      <c r="H342" s="77">
        <f t="shared" si="243"/>
        <v>0</v>
      </c>
      <c r="I342" s="87"/>
      <c r="J342" s="87"/>
      <c r="K342" s="87"/>
      <c r="L342" s="87"/>
      <c r="M342" s="87"/>
      <c r="N342" s="88"/>
      <c r="O342" s="88"/>
      <c r="P342" s="50"/>
      <c r="Q342" s="50"/>
      <c r="R342" s="85">
        <f t="shared" si="244"/>
        <v>0</v>
      </c>
    </row>
    <row r="343" spans="1:18" x14ac:dyDescent="0.2">
      <c r="A343" s="73" t="s">
        <v>9</v>
      </c>
      <c r="B343" s="6">
        <f>SUM(B336:B342)</f>
        <v>0</v>
      </c>
      <c r="C343" s="6">
        <f t="shared" ref="C343:G343" si="245">SUM(C336:C342)</f>
        <v>0</v>
      </c>
      <c r="D343" s="6">
        <f t="shared" si="245"/>
        <v>0</v>
      </c>
      <c r="E343" s="6">
        <f t="shared" si="245"/>
        <v>0</v>
      </c>
      <c r="F343" s="6">
        <f t="shared" si="245"/>
        <v>0</v>
      </c>
      <c r="G343" s="6">
        <f t="shared" si="245"/>
        <v>0</v>
      </c>
      <c r="H343" s="75">
        <f>SUM(H336:H342)</f>
        <v>0</v>
      </c>
      <c r="I343" s="6"/>
      <c r="J343" s="6">
        <f>SUM(J336:J342)</f>
        <v>0</v>
      </c>
      <c r="K343" s="6">
        <f t="shared" ref="K343" si="246">SUM(K336:K342)</f>
        <v>0</v>
      </c>
      <c r="L343" s="6">
        <f t="shared" ref="L343" si="247">SUM(L336:L342)</f>
        <v>0</v>
      </c>
      <c r="M343" s="6">
        <f t="shared" ref="M343" si="248">SUM(M336:M342)</f>
        <v>0</v>
      </c>
      <c r="N343" s="6">
        <f t="shared" ref="N343" si="249">SUM(N336:N342)</f>
        <v>0</v>
      </c>
      <c r="O343" s="6">
        <f t="shared" ref="O343" si="250">SUM(O336:O342)</f>
        <v>0</v>
      </c>
      <c r="P343" s="6">
        <f t="shared" ref="P343" si="251">SUM(P336:P342)</f>
        <v>0</v>
      </c>
      <c r="Q343" s="6">
        <f t="shared" ref="Q343" si="252">SUM(Q336:Q342)</f>
        <v>0</v>
      </c>
      <c r="R343" s="79">
        <f>SUM(R336:R342)</f>
        <v>0</v>
      </c>
    </row>
    <row r="345" spans="1:18" ht="39" thickBot="1" x14ac:dyDescent="0.25">
      <c r="B345" s="66" t="s">
        <v>1</v>
      </c>
      <c r="C345" s="66" t="s">
        <v>2</v>
      </c>
      <c r="D345" s="66" t="s">
        <v>3</v>
      </c>
      <c r="E345" s="66" t="s">
        <v>13</v>
      </c>
      <c r="F345" s="66" t="s">
        <v>15</v>
      </c>
      <c r="G345" s="67" t="s">
        <v>11</v>
      </c>
      <c r="H345" s="184" t="s">
        <v>111</v>
      </c>
      <c r="J345" s="67"/>
      <c r="K345" s="67"/>
      <c r="L345" s="67"/>
      <c r="M345" s="67"/>
      <c r="N345" s="91" t="s">
        <v>20</v>
      </c>
      <c r="O345" s="91"/>
    </row>
    <row r="346" spans="1:18" ht="13.5" thickBot="1" x14ac:dyDescent="0.25">
      <c r="A346" s="89" t="s">
        <v>40</v>
      </c>
      <c r="B346" s="185">
        <f>H296+H306+H316+H326+H336</f>
        <v>78.209999999999994</v>
      </c>
      <c r="C346" s="185">
        <f>H297+H307+H317+H327+H337</f>
        <v>77.73</v>
      </c>
      <c r="D346" s="185">
        <f>H298+H308+H318+H328+H338</f>
        <v>120.91999999999999</v>
      </c>
      <c r="E346" s="185">
        <f>H299+H309+H319+H329+H339</f>
        <v>3.63</v>
      </c>
      <c r="F346" s="185">
        <f>H300+H310+H320+H330+H340</f>
        <v>0</v>
      </c>
      <c r="G346" s="185">
        <f>H301+H311+H331+H341</f>
        <v>0</v>
      </c>
      <c r="H346" s="185">
        <f>H302+H312+H322+H332+H342</f>
        <v>21.560000000000002</v>
      </c>
      <c r="I346" s="185">
        <f>H303+H313+H323+H333+H343</f>
        <v>302.05</v>
      </c>
      <c r="J346" s="55"/>
      <c r="K346" s="55"/>
      <c r="L346" s="55"/>
      <c r="M346" s="55"/>
      <c r="N346" s="90">
        <f>R303+R313+R323+R333+R343</f>
        <v>1870</v>
      </c>
      <c r="O346" s="199">
        <f>I346+N346</f>
        <v>2172.0500000000002</v>
      </c>
    </row>
    <row r="347" spans="1:18" ht="13.5" thickTop="1" x14ac:dyDescent="0.2"/>
    <row r="348" spans="1:18" x14ac:dyDescent="0.2">
      <c r="A348" s="40"/>
      <c r="B348" s="51" t="s">
        <v>21</v>
      </c>
      <c r="C348" s="51"/>
      <c r="D348" s="51" t="s">
        <v>22</v>
      </c>
      <c r="E348" s="196">
        <f>O346</f>
        <v>2172.0500000000002</v>
      </c>
      <c r="F348" s="51"/>
      <c r="G348" s="51">
        <f>SUM(C348-E348)</f>
        <v>-2172.0500000000002</v>
      </c>
    </row>
    <row r="353" spans="1:18" ht="30" customHeight="1" x14ac:dyDescent="0.2">
      <c r="A353" s="56"/>
      <c r="B353" s="57"/>
      <c r="C353" s="288"/>
      <c r="D353" s="288"/>
      <c r="E353" s="288"/>
      <c r="F353" s="289" t="s">
        <v>315</v>
      </c>
      <c r="G353" s="288"/>
      <c r="H353" s="288"/>
      <c r="I353" s="288"/>
      <c r="J353" s="57"/>
      <c r="K353" s="57"/>
      <c r="L353" s="57"/>
      <c r="M353" s="57"/>
      <c r="N353" s="68"/>
      <c r="O353" s="68"/>
      <c r="P353" s="57"/>
      <c r="Q353" s="57"/>
      <c r="R353" s="69"/>
    </row>
    <row r="354" spans="1:18" x14ac:dyDescent="0.2">
      <c r="A354" s="314" t="s">
        <v>131</v>
      </c>
      <c r="B354" s="173"/>
      <c r="C354" s="173"/>
      <c r="D354" s="173"/>
      <c r="E354" s="214"/>
      <c r="F354" s="476"/>
      <c r="G354" s="476"/>
      <c r="H354" s="183" t="s">
        <v>110</v>
      </c>
      <c r="I354" s="173" t="s">
        <v>108</v>
      </c>
      <c r="J354" s="173"/>
      <c r="K354" s="173"/>
      <c r="L354" s="173"/>
      <c r="M354" s="214"/>
      <c r="N354" s="476"/>
      <c r="O354" s="476"/>
      <c r="P354" s="35"/>
      <c r="Q354" s="35"/>
      <c r="R354" s="183" t="s">
        <v>110</v>
      </c>
    </row>
    <row r="355" spans="1:18" x14ac:dyDescent="0.2">
      <c r="A355" s="34" t="s">
        <v>1</v>
      </c>
      <c r="B355" s="59"/>
      <c r="C355" s="59"/>
      <c r="D355" s="59"/>
      <c r="E355" s="59"/>
      <c r="F355" s="59"/>
      <c r="G355" s="59"/>
      <c r="H355" s="75">
        <f>SUM(B355:G355)</f>
        <v>0</v>
      </c>
      <c r="J355" s="58"/>
      <c r="K355" s="58"/>
      <c r="L355" s="58"/>
      <c r="M355" s="58"/>
      <c r="N355" s="74"/>
      <c r="O355" s="74"/>
      <c r="P355" s="58"/>
      <c r="Q355" s="58"/>
      <c r="R355" s="75">
        <f>SUM(J355:Q355)</f>
        <v>0</v>
      </c>
    </row>
    <row r="356" spans="1:18" x14ac:dyDescent="0.2">
      <c r="A356" s="34" t="s">
        <v>2</v>
      </c>
      <c r="B356" s="59"/>
      <c r="C356" s="59"/>
      <c r="D356" s="60"/>
      <c r="E356" s="60"/>
      <c r="F356" s="60"/>
      <c r="G356" s="60"/>
      <c r="H356" s="75">
        <f t="shared" ref="H356:H361" si="253">SUM(B356:G356)</f>
        <v>0</v>
      </c>
      <c r="J356" s="61"/>
      <c r="K356" s="61"/>
      <c r="L356" s="61"/>
      <c r="M356" s="61"/>
      <c r="N356" s="29"/>
      <c r="O356" s="29"/>
      <c r="P356" s="61"/>
      <c r="Q356" s="61"/>
      <c r="R356" s="75">
        <f>SUM(J356:Q356)</f>
        <v>0</v>
      </c>
    </row>
    <row r="357" spans="1:18" x14ac:dyDescent="0.2">
      <c r="A357" s="34" t="s">
        <v>3</v>
      </c>
      <c r="B357" s="59"/>
      <c r="C357" s="59"/>
      <c r="D357" s="60"/>
      <c r="E357" s="60"/>
      <c r="F357" s="60"/>
      <c r="G357" s="60"/>
      <c r="H357" s="75">
        <f t="shared" si="253"/>
        <v>0</v>
      </c>
      <c r="J357" s="61"/>
      <c r="K357" s="61"/>
      <c r="L357" s="61"/>
      <c r="M357" s="61"/>
      <c r="N357" s="29"/>
      <c r="O357" s="29"/>
      <c r="P357" s="61"/>
      <c r="Q357" s="61"/>
      <c r="R357" s="75">
        <f>SUM(J357:Q357)</f>
        <v>0</v>
      </c>
    </row>
    <row r="358" spans="1:18" x14ac:dyDescent="0.2">
      <c r="A358" s="34" t="s">
        <v>13</v>
      </c>
      <c r="B358" s="59"/>
      <c r="C358" s="59"/>
      <c r="D358" s="60"/>
      <c r="E358" s="60"/>
      <c r="F358" s="60"/>
      <c r="G358" s="60"/>
      <c r="H358" s="75">
        <f t="shared" si="253"/>
        <v>0</v>
      </c>
      <c r="J358" s="61"/>
      <c r="K358" s="61"/>
      <c r="L358" s="61"/>
      <c r="M358" s="61"/>
      <c r="N358" s="29"/>
      <c r="O358" s="29"/>
      <c r="P358" s="61"/>
      <c r="Q358" s="61"/>
      <c r="R358" s="75">
        <f t="shared" ref="R358:R361" si="254">SUM(J358:Q358)</f>
        <v>0</v>
      </c>
    </row>
    <row r="359" spans="1:18" x14ac:dyDescent="0.2">
      <c r="A359" s="34" t="s">
        <v>15</v>
      </c>
      <c r="B359" s="59"/>
      <c r="C359" s="59"/>
      <c r="D359" s="60"/>
      <c r="E359" s="60"/>
      <c r="F359" s="60"/>
      <c r="G359" s="60"/>
      <c r="H359" s="75">
        <f t="shared" si="253"/>
        <v>0</v>
      </c>
      <c r="J359" s="61"/>
      <c r="K359" s="61"/>
      <c r="L359" s="61"/>
      <c r="M359" s="61"/>
      <c r="N359" s="29"/>
      <c r="O359" s="29"/>
      <c r="P359" s="61"/>
      <c r="Q359" s="61"/>
      <c r="R359" s="75">
        <f t="shared" si="254"/>
        <v>0</v>
      </c>
    </row>
    <row r="360" spans="1:18" x14ac:dyDescent="0.2">
      <c r="A360" s="181" t="s">
        <v>112</v>
      </c>
      <c r="B360" s="175"/>
      <c r="C360" s="175"/>
      <c r="D360" s="60"/>
      <c r="E360" s="60"/>
      <c r="F360" s="60"/>
      <c r="G360" s="60"/>
      <c r="H360" s="176">
        <f t="shared" si="253"/>
        <v>0</v>
      </c>
      <c r="I360" s="53"/>
      <c r="J360" s="61"/>
      <c r="K360" s="61"/>
      <c r="L360" s="61"/>
      <c r="M360" s="61"/>
      <c r="N360" s="29"/>
      <c r="O360" s="29"/>
      <c r="P360" s="61"/>
      <c r="Q360" s="61"/>
      <c r="R360" s="75">
        <f t="shared" si="254"/>
        <v>0</v>
      </c>
    </row>
    <row r="361" spans="1:18" ht="22.5" x14ac:dyDescent="0.2">
      <c r="A361" s="182" t="s">
        <v>111</v>
      </c>
      <c r="B361" s="62"/>
      <c r="C361" s="62"/>
      <c r="D361" s="47"/>
      <c r="E361" s="47"/>
      <c r="F361" s="47"/>
      <c r="G361" s="47"/>
      <c r="H361" s="77">
        <f t="shared" si="253"/>
        <v>0</v>
      </c>
      <c r="I361" s="174"/>
      <c r="J361" s="63"/>
      <c r="K361" s="63"/>
      <c r="L361" s="63"/>
      <c r="M361" s="63"/>
      <c r="N361" s="76"/>
      <c r="O361" s="76"/>
      <c r="P361" s="63"/>
      <c r="Q361" s="63"/>
      <c r="R361" s="77">
        <f t="shared" si="254"/>
        <v>0</v>
      </c>
    </row>
    <row r="362" spans="1:18" x14ac:dyDescent="0.2">
      <c r="A362" s="73" t="s">
        <v>9</v>
      </c>
      <c r="B362" s="164">
        <f>SUM(B355:B361)</f>
        <v>0</v>
      </c>
      <c r="C362" s="164">
        <f t="shared" ref="C362:G362" si="255">SUM(C355:C361)</f>
        <v>0</v>
      </c>
      <c r="D362" s="164">
        <f t="shared" si="255"/>
        <v>0</v>
      </c>
      <c r="E362" s="164">
        <f t="shared" si="255"/>
        <v>0</v>
      </c>
      <c r="F362" s="164">
        <f t="shared" si="255"/>
        <v>0</v>
      </c>
      <c r="G362" s="164">
        <f t="shared" si="255"/>
        <v>0</v>
      </c>
      <c r="H362" s="75">
        <f>SUM(H355:H361)</f>
        <v>0</v>
      </c>
      <c r="I362" s="6"/>
      <c r="J362" s="6">
        <f>SUM(J355:J361)</f>
        <v>0</v>
      </c>
      <c r="K362" s="6">
        <f t="shared" ref="K362:O362" si="256">SUM(K355:K361)</f>
        <v>0</v>
      </c>
      <c r="L362" s="6">
        <f t="shared" si="256"/>
        <v>0</v>
      </c>
      <c r="M362" s="6">
        <f t="shared" si="256"/>
        <v>0</v>
      </c>
      <c r="N362" s="6">
        <f t="shared" si="256"/>
        <v>0</v>
      </c>
      <c r="O362" s="6">
        <f t="shared" si="256"/>
        <v>0</v>
      </c>
      <c r="P362" s="6"/>
      <c r="Q362" s="6"/>
      <c r="R362" s="79">
        <f>SUM(R355:R360)</f>
        <v>0</v>
      </c>
    </row>
    <row r="364" spans="1:18" x14ac:dyDescent="0.2">
      <c r="A364" s="314" t="s">
        <v>131</v>
      </c>
      <c r="B364" s="173"/>
      <c r="C364" s="173"/>
      <c r="D364" s="173"/>
      <c r="E364" s="173"/>
      <c r="F364" s="173"/>
      <c r="G364" s="173"/>
      <c r="H364" s="183" t="s">
        <v>110</v>
      </c>
      <c r="I364" s="173" t="s">
        <v>108</v>
      </c>
      <c r="J364" s="173"/>
      <c r="K364" s="173"/>
      <c r="L364" s="173"/>
      <c r="M364" s="173"/>
      <c r="N364" s="173"/>
      <c r="O364" s="173"/>
      <c r="P364" s="35"/>
      <c r="Q364" s="35"/>
      <c r="R364" s="183" t="s">
        <v>110</v>
      </c>
    </row>
    <row r="365" spans="1:18" x14ac:dyDescent="0.2">
      <c r="A365" s="34" t="s">
        <v>1</v>
      </c>
      <c r="B365" s="45"/>
      <c r="C365" s="45"/>
      <c r="D365" s="45"/>
      <c r="E365" s="45"/>
      <c r="F365" s="45"/>
      <c r="G365" s="45"/>
      <c r="H365" s="75">
        <f t="shared" ref="H365:H371" si="257">SUM(B365:G365)</f>
        <v>0</v>
      </c>
      <c r="I365" s="45"/>
      <c r="J365" s="45"/>
      <c r="K365" s="45"/>
      <c r="L365" s="45"/>
      <c r="M365" s="45"/>
      <c r="N365" s="81"/>
      <c r="O365" s="81"/>
      <c r="P365" s="45"/>
      <c r="Q365" s="45"/>
      <c r="R365" s="82">
        <f>SUM(J365:Q365)</f>
        <v>0</v>
      </c>
    </row>
    <row r="366" spans="1:18" x14ac:dyDescent="0.2">
      <c r="A366" s="34" t="s">
        <v>2</v>
      </c>
      <c r="B366" s="45"/>
      <c r="C366" s="45"/>
      <c r="D366" s="45"/>
      <c r="E366" s="45"/>
      <c r="F366" s="45"/>
      <c r="G366" s="45"/>
      <c r="H366" s="75">
        <f t="shared" si="257"/>
        <v>0</v>
      </c>
      <c r="I366" s="45"/>
      <c r="J366" s="45"/>
      <c r="K366" s="45"/>
      <c r="L366" s="45"/>
      <c r="M366" s="45"/>
      <c r="N366" s="81"/>
      <c r="O366" s="81"/>
      <c r="P366" s="46"/>
      <c r="Q366" s="46"/>
      <c r="R366" s="82">
        <f t="shared" ref="R366:R368" si="258">SUM(B366:Q366)</f>
        <v>0</v>
      </c>
    </row>
    <row r="367" spans="1:18" x14ac:dyDescent="0.2">
      <c r="A367" s="34" t="s">
        <v>3</v>
      </c>
      <c r="B367" s="45"/>
      <c r="C367" s="45"/>
      <c r="D367" s="45"/>
      <c r="E367" s="45"/>
      <c r="F367" s="45"/>
      <c r="G367" s="45"/>
      <c r="H367" s="75">
        <f t="shared" si="257"/>
        <v>0</v>
      </c>
      <c r="I367" s="45"/>
      <c r="J367" s="45"/>
      <c r="K367" s="45"/>
      <c r="L367" s="45"/>
      <c r="M367" s="45"/>
      <c r="N367" s="83"/>
      <c r="O367" s="83"/>
      <c r="P367" s="46"/>
      <c r="Q367" s="46"/>
      <c r="R367" s="82">
        <f t="shared" si="258"/>
        <v>0</v>
      </c>
    </row>
    <row r="368" spans="1:18" x14ac:dyDescent="0.2">
      <c r="A368" s="34" t="s">
        <v>13</v>
      </c>
      <c r="B368" s="45"/>
      <c r="C368" s="45"/>
      <c r="D368" s="45"/>
      <c r="E368" s="45"/>
      <c r="F368" s="45"/>
      <c r="G368" s="45"/>
      <c r="H368" s="75">
        <f t="shared" si="257"/>
        <v>0</v>
      </c>
      <c r="I368" s="45"/>
      <c r="J368" s="45"/>
      <c r="K368" s="45"/>
      <c r="L368" s="45"/>
      <c r="M368" s="45"/>
      <c r="N368" s="81"/>
      <c r="O368" s="81"/>
      <c r="P368" s="45"/>
      <c r="Q368" s="45"/>
      <c r="R368" s="82">
        <f t="shared" si="258"/>
        <v>0</v>
      </c>
    </row>
    <row r="369" spans="1:18" x14ac:dyDescent="0.2">
      <c r="A369" s="34" t="s">
        <v>15</v>
      </c>
      <c r="B369" s="45"/>
      <c r="C369" s="45"/>
      <c r="D369" s="45"/>
      <c r="E369" s="45"/>
      <c r="F369" s="45"/>
      <c r="G369" s="45"/>
      <c r="H369" s="75">
        <f t="shared" si="257"/>
        <v>0</v>
      </c>
      <c r="I369" s="45"/>
      <c r="J369" s="45"/>
      <c r="K369" s="45"/>
      <c r="L369" s="45"/>
      <c r="M369" s="45"/>
      <c r="N369" s="81"/>
      <c r="O369" s="81"/>
      <c r="P369" s="45"/>
      <c r="Q369" s="45"/>
      <c r="R369" s="82">
        <f>SUM(B369:Q369)</f>
        <v>0</v>
      </c>
    </row>
    <row r="370" spans="1:18" x14ac:dyDescent="0.2">
      <c r="A370" s="181" t="s">
        <v>112</v>
      </c>
      <c r="B370" s="60"/>
      <c r="C370" s="60"/>
      <c r="D370" s="60"/>
      <c r="E370" s="60"/>
      <c r="F370" s="60"/>
      <c r="G370" s="60"/>
      <c r="H370" s="75">
        <f t="shared" si="257"/>
        <v>0</v>
      </c>
      <c r="I370" s="60"/>
      <c r="J370" s="60"/>
      <c r="K370" s="60"/>
      <c r="L370" s="60"/>
      <c r="M370" s="60"/>
      <c r="N370" s="177"/>
      <c r="O370" s="177"/>
      <c r="P370" s="60"/>
      <c r="Q370" s="60"/>
      <c r="R370" s="82">
        <f t="shared" ref="R370" si="259">SUM(B370:Q370)</f>
        <v>0</v>
      </c>
    </row>
    <row r="371" spans="1:18" ht="22.5" x14ac:dyDescent="0.2">
      <c r="A371" s="182" t="s">
        <v>111</v>
      </c>
      <c r="B371" s="47"/>
      <c r="C371" s="47"/>
      <c r="D371" s="47"/>
      <c r="E371" s="47"/>
      <c r="F371" s="47"/>
      <c r="G371" s="47"/>
      <c r="H371" s="77">
        <f t="shared" si="257"/>
        <v>0</v>
      </c>
      <c r="I371" s="47"/>
      <c r="J371" s="47"/>
      <c r="K371" s="47"/>
      <c r="L371" s="47"/>
      <c r="M371" s="47"/>
      <c r="N371" s="84"/>
      <c r="O371" s="84"/>
      <c r="P371" s="47"/>
      <c r="Q371" s="47"/>
      <c r="R371" s="85"/>
    </row>
    <row r="372" spans="1:18" x14ac:dyDescent="0.2">
      <c r="A372" s="73" t="s">
        <v>9</v>
      </c>
      <c r="B372" s="6">
        <f>SUM(B365:B371)</f>
        <v>0</v>
      </c>
      <c r="C372" s="6">
        <f t="shared" ref="C372:G372" si="260">SUM(C365:C371)</f>
        <v>0</v>
      </c>
      <c r="D372" s="6">
        <f t="shared" si="260"/>
        <v>0</v>
      </c>
      <c r="E372" s="6">
        <f t="shared" si="260"/>
        <v>0</v>
      </c>
      <c r="F372" s="6">
        <f t="shared" si="260"/>
        <v>0</v>
      </c>
      <c r="G372" s="6">
        <f t="shared" si="260"/>
        <v>0</v>
      </c>
      <c r="H372" s="75">
        <f>SUM(H365:H371)</f>
        <v>0</v>
      </c>
      <c r="I372" s="6"/>
      <c r="J372" s="6">
        <f>SUM(J365:J371)</f>
        <v>0</v>
      </c>
      <c r="K372" s="6">
        <f t="shared" ref="K372:O372" si="261">SUM(K365:K371)</f>
        <v>0</v>
      </c>
      <c r="L372" s="6">
        <f t="shared" si="261"/>
        <v>0</v>
      </c>
      <c r="M372" s="6">
        <f t="shared" si="261"/>
        <v>0</v>
      </c>
      <c r="N372" s="6">
        <f t="shared" si="261"/>
        <v>0</v>
      </c>
      <c r="O372" s="6">
        <f t="shared" si="261"/>
        <v>0</v>
      </c>
      <c r="P372" s="6">
        <f t="shared" ref="P372:Q372" si="262">SUM(P365:P370)</f>
        <v>0</v>
      </c>
      <c r="Q372" s="6">
        <f t="shared" si="262"/>
        <v>0</v>
      </c>
      <c r="R372" s="73">
        <f>SUM(R365:R370)</f>
        <v>0</v>
      </c>
    </row>
    <row r="374" spans="1:18" x14ac:dyDescent="0.2">
      <c r="A374" s="314" t="s">
        <v>131</v>
      </c>
      <c r="B374" s="173"/>
      <c r="C374" s="173"/>
      <c r="D374" s="173"/>
      <c r="E374" s="173"/>
      <c r="F374" s="173"/>
      <c r="G374" s="173"/>
      <c r="H374" s="183" t="s">
        <v>110</v>
      </c>
      <c r="I374" s="173" t="s">
        <v>108</v>
      </c>
      <c r="J374" s="173"/>
      <c r="K374" s="173"/>
      <c r="L374" s="173"/>
      <c r="M374" s="173"/>
      <c r="N374" s="173"/>
      <c r="O374" s="173"/>
      <c r="P374" s="35"/>
      <c r="Q374" s="35"/>
      <c r="R374" s="183" t="s">
        <v>110</v>
      </c>
    </row>
    <row r="375" spans="1:18" x14ac:dyDescent="0.2">
      <c r="A375" s="34" t="s">
        <v>1</v>
      </c>
      <c r="B375" s="45"/>
      <c r="C375" s="188"/>
      <c r="D375" s="188"/>
      <c r="E375" s="188"/>
      <c r="F375" s="188"/>
      <c r="G375" s="188"/>
      <c r="H375" s="75">
        <f t="shared" ref="H375:H381" si="263">SUM(B375:G375)</f>
        <v>0</v>
      </c>
      <c r="I375" s="58"/>
      <c r="J375" s="188"/>
      <c r="K375" s="188"/>
      <c r="L375" s="188"/>
      <c r="M375" s="188"/>
      <c r="N375" s="188"/>
      <c r="O375" s="188"/>
      <c r="P375" s="188"/>
      <c r="Q375" s="191"/>
      <c r="R375" s="82">
        <f t="shared" ref="R375:R381" si="264">SUM(J375:Q375)</f>
        <v>0</v>
      </c>
    </row>
    <row r="376" spans="1:18" x14ac:dyDescent="0.2">
      <c r="A376" s="34" t="s">
        <v>2</v>
      </c>
      <c r="B376" s="45"/>
      <c r="C376" s="188"/>
      <c r="D376" s="188"/>
      <c r="E376" s="188"/>
      <c r="F376" s="188"/>
      <c r="G376" s="188"/>
      <c r="H376" s="75">
        <f t="shared" si="263"/>
        <v>0</v>
      </c>
      <c r="I376" s="58"/>
      <c r="J376" s="188"/>
      <c r="K376" s="188"/>
      <c r="L376" s="188"/>
      <c r="M376" s="188"/>
      <c r="N376" s="188"/>
      <c r="O376" s="188"/>
      <c r="P376" s="192"/>
      <c r="Q376" s="191"/>
      <c r="R376" s="82">
        <f t="shared" si="264"/>
        <v>0</v>
      </c>
    </row>
    <row r="377" spans="1:18" x14ac:dyDescent="0.2">
      <c r="A377" s="34" t="s">
        <v>3</v>
      </c>
      <c r="B377" s="45"/>
      <c r="C377" s="188"/>
      <c r="D377" s="188"/>
      <c r="E377" s="188"/>
      <c r="F377" s="188"/>
      <c r="G377" s="188"/>
      <c r="H377" s="75">
        <f t="shared" si="263"/>
        <v>0</v>
      </c>
      <c r="I377" s="58"/>
      <c r="J377" s="188"/>
      <c r="K377" s="188"/>
      <c r="L377" s="188"/>
      <c r="M377" s="188"/>
      <c r="N377" s="192"/>
      <c r="O377" s="192"/>
      <c r="P377" s="192"/>
      <c r="Q377" s="191"/>
      <c r="R377" s="82">
        <f t="shared" si="264"/>
        <v>0</v>
      </c>
    </row>
    <row r="378" spans="1:18" x14ac:dyDescent="0.2">
      <c r="A378" s="34" t="s">
        <v>13</v>
      </c>
      <c r="B378" s="45"/>
      <c r="C378" s="188"/>
      <c r="D378" s="188"/>
      <c r="E378" s="188"/>
      <c r="F378" s="188"/>
      <c r="G378" s="188"/>
      <c r="H378" s="75">
        <f t="shared" si="263"/>
        <v>0</v>
      </c>
      <c r="I378" s="58"/>
      <c r="J378" s="188"/>
      <c r="K378" s="188"/>
      <c r="L378" s="188"/>
      <c r="M378" s="188"/>
      <c r="N378" s="188"/>
      <c r="O378" s="188"/>
      <c r="P378" s="188"/>
      <c r="Q378" s="71"/>
      <c r="R378" s="82">
        <f t="shared" si="264"/>
        <v>0</v>
      </c>
    </row>
    <row r="379" spans="1:18" x14ac:dyDescent="0.2">
      <c r="A379" s="34" t="s">
        <v>15</v>
      </c>
      <c r="B379" s="45"/>
      <c r="C379" s="188"/>
      <c r="D379" s="188"/>
      <c r="E379" s="188"/>
      <c r="F379" s="188"/>
      <c r="G379" s="188"/>
      <c r="H379" s="75">
        <f t="shared" si="263"/>
        <v>0</v>
      </c>
      <c r="I379" s="58"/>
      <c r="J379" s="188"/>
      <c r="K379" s="188"/>
      <c r="L379" s="188"/>
      <c r="M379" s="188"/>
      <c r="N379" s="188"/>
      <c r="O379" s="188"/>
      <c r="P379" s="188"/>
      <c r="Q379" s="71"/>
      <c r="R379" s="82">
        <f t="shared" si="264"/>
        <v>0</v>
      </c>
    </row>
    <row r="380" spans="1:18" x14ac:dyDescent="0.2">
      <c r="A380" s="181" t="s">
        <v>112</v>
      </c>
      <c r="B380" s="60"/>
      <c r="C380" s="189"/>
      <c r="D380" s="189"/>
      <c r="E380" s="189"/>
      <c r="F380" s="189"/>
      <c r="G380" s="189"/>
      <c r="H380" s="176">
        <f t="shared" si="263"/>
        <v>0</v>
      </c>
      <c r="I380" s="61"/>
      <c r="J380" s="189"/>
      <c r="K380" s="189"/>
      <c r="L380" s="189"/>
      <c r="M380" s="189"/>
      <c r="N380" s="189"/>
      <c r="O380" s="189"/>
      <c r="P380" s="189"/>
      <c r="Q380" s="193"/>
      <c r="R380" s="82">
        <f t="shared" si="264"/>
        <v>0</v>
      </c>
    </row>
    <row r="381" spans="1:18" ht="22.5" x14ac:dyDescent="0.2">
      <c r="A381" s="182" t="s">
        <v>111</v>
      </c>
      <c r="B381" s="47"/>
      <c r="C381" s="190"/>
      <c r="D381" s="190"/>
      <c r="E381" s="190"/>
      <c r="F381" s="190"/>
      <c r="G381" s="190"/>
      <c r="H381" s="77">
        <f t="shared" si="263"/>
        <v>0</v>
      </c>
      <c r="I381" s="63"/>
      <c r="J381" s="190"/>
      <c r="K381" s="190"/>
      <c r="L381" s="190"/>
      <c r="M381" s="190"/>
      <c r="N381" s="190"/>
      <c r="O381" s="190"/>
      <c r="P381" s="190"/>
      <c r="Q381" s="194"/>
      <c r="R381" s="85">
        <f t="shared" si="264"/>
        <v>0</v>
      </c>
    </row>
    <row r="382" spans="1:18" x14ac:dyDescent="0.2">
      <c r="A382" s="73" t="s">
        <v>9</v>
      </c>
      <c r="B382" s="78">
        <f t="shared" ref="B382:H382" si="265">SUM(B375:B381)</f>
        <v>0</v>
      </c>
      <c r="C382" s="78">
        <f t="shared" si="265"/>
        <v>0</v>
      </c>
      <c r="D382" s="78">
        <f t="shared" si="265"/>
        <v>0</v>
      </c>
      <c r="E382" s="78">
        <f t="shared" si="265"/>
        <v>0</v>
      </c>
      <c r="F382" s="78">
        <f t="shared" si="265"/>
        <v>0</v>
      </c>
      <c r="G382" s="78">
        <f t="shared" si="265"/>
        <v>0</v>
      </c>
      <c r="H382" s="75">
        <f t="shared" si="265"/>
        <v>0</v>
      </c>
      <c r="I382" s="6"/>
      <c r="J382" s="78">
        <f>SUM(J375:J381)</f>
        <v>0</v>
      </c>
      <c r="K382" s="78">
        <f>SUM(K375:K381)</f>
        <v>0</v>
      </c>
      <c r="L382" s="78">
        <f t="shared" ref="L382:O382" si="266">SUM(L375:L381)</f>
        <v>0</v>
      </c>
      <c r="M382" s="78">
        <f t="shared" si="266"/>
        <v>0</v>
      </c>
      <c r="N382" s="78">
        <f t="shared" si="266"/>
        <v>0</v>
      </c>
      <c r="O382" s="78">
        <f t="shared" si="266"/>
        <v>0</v>
      </c>
      <c r="P382" s="78">
        <f t="shared" ref="P382:R382" si="267">SUM(P375:P380)</f>
        <v>0</v>
      </c>
      <c r="Q382" s="78">
        <f t="shared" si="267"/>
        <v>0</v>
      </c>
      <c r="R382" s="79">
        <f t="shared" si="267"/>
        <v>0</v>
      </c>
    </row>
    <row r="384" spans="1:18" x14ac:dyDescent="0.2">
      <c r="A384" s="314" t="s">
        <v>131</v>
      </c>
      <c r="B384" s="173"/>
      <c r="C384" s="173"/>
      <c r="D384" s="173"/>
      <c r="E384" s="173"/>
      <c r="F384" s="173"/>
      <c r="G384" s="173"/>
      <c r="H384" s="183" t="s">
        <v>110</v>
      </c>
      <c r="I384" s="173" t="s">
        <v>108</v>
      </c>
      <c r="J384" s="173"/>
      <c r="K384" s="173"/>
      <c r="L384" s="173"/>
      <c r="M384" s="173"/>
      <c r="N384" s="173"/>
      <c r="O384" s="173"/>
      <c r="P384" s="35"/>
      <c r="Q384" s="35"/>
      <c r="R384" s="183" t="s">
        <v>110</v>
      </c>
    </row>
    <row r="385" spans="1:18" x14ac:dyDescent="0.2">
      <c r="A385" s="34" t="s">
        <v>1</v>
      </c>
      <c r="B385" s="45"/>
      <c r="C385" s="45"/>
      <c r="D385" s="45"/>
      <c r="E385" s="45"/>
      <c r="F385" s="45"/>
      <c r="G385" s="45"/>
      <c r="H385" s="75">
        <f t="shared" ref="H385:H391" si="268">SUM(B385:G385)</f>
        <v>0</v>
      </c>
      <c r="I385" s="58"/>
      <c r="J385" s="45"/>
      <c r="K385" s="45"/>
      <c r="L385" s="45"/>
      <c r="M385" s="45"/>
      <c r="N385" s="191"/>
      <c r="O385" s="86"/>
      <c r="P385" s="49"/>
      <c r="Q385" s="49"/>
      <c r="R385" s="82">
        <f>SUM(J385:Q385)</f>
        <v>0</v>
      </c>
    </row>
    <row r="386" spans="1:18" x14ac:dyDescent="0.2">
      <c r="A386" s="34" t="s">
        <v>2</v>
      </c>
      <c r="B386" s="45"/>
      <c r="C386" s="45"/>
      <c r="D386" s="45"/>
      <c r="E386" s="45"/>
      <c r="F386" s="45"/>
      <c r="G386" s="45"/>
      <c r="H386" s="75">
        <f t="shared" si="268"/>
        <v>0</v>
      </c>
      <c r="I386" s="58"/>
      <c r="J386" s="45"/>
      <c r="K386" s="45"/>
      <c r="L386" s="45"/>
      <c r="M386" s="45"/>
      <c r="N386" s="191"/>
      <c r="O386" s="86"/>
      <c r="P386" s="49"/>
      <c r="Q386" s="49"/>
      <c r="R386" s="82">
        <f t="shared" ref="R386:R391" si="269">SUM(J386:Q386)</f>
        <v>0</v>
      </c>
    </row>
    <row r="387" spans="1:18" x14ac:dyDescent="0.2">
      <c r="A387" s="34" t="s">
        <v>3</v>
      </c>
      <c r="B387" s="45"/>
      <c r="C387" s="45"/>
      <c r="D387" s="45"/>
      <c r="E387" s="45"/>
      <c r="F387" s="45"/>
      <c r="G387" s="45"/>
      <c r="H387" s="75">
        <f t="shared" si="268"/>
        <v>0</v>
      </c>
      <c r="I387" s="58"/>
      <c r="J387" s="45"/>
      <c r="K387" s="45"/>
      <c r="L387" s="45"/>
      <c r="M387" s="45"/>
      <c r="N387" s="191"/>
      <c r="O387" s="86"/>
      <c r="P387" s="49"/>
      <c r="Q387" s="49"/>
      <c r="R387" s="82">
        <f t="shared" si="269"/>
        <v>0</v>
      </c>
    </row>
    <row r="388" spans="1:18" x14ac:dyDescent="0.2">
      <c r="A388" s="34" t="s">
        <v>13</v>
      </c>
      <c r="B388" s="45"/>
      <c r="C388" s="45"/>
      <c r="D388" s="45"/>
      <c r="E388" s="45"/>
      <c r="F388" s="45"/>
      <c r="G388" s="45"/>
      <c r="H388" s="75">
        <f t="shared" si="268"/>
        <v>0</v>
      </c>
      <c r="I388" s="58"/>
      <c r="J388" s="45"/>
      <c r="K388" s="45"/>
      <c r="L388" s="45"/>
      <c r="M388" s="45"/>
      <c r="N388" s="71"/>
      <c r="O388" s="70"/>
      <c r="P388" s="48"/>
      <c r="Q388" s="48"/>
      <c r="R388" s="82">
        <f t="shared" si="269"/>
        <v>0</v>
      </c>
    </row>
    <row r="389" spans="1:18" x14ac:dyDescent="0.2">
      <c r="A389" s="34" t="s">
        <v>15</v>
      </c>
      <c r="B389" s="45"/>
      <c r="C389" s="45"/>
      <c r="D389" s="45"/>
      <c r="E389" s="45"/>
      <c r="F389" s="45"/>
      <c r="G389" s="45"/>
      <c r="H389" s="75">
        <f t="shared" si="268"/>
        <v>0</v>
      </c>
      <c r="I389" s="58"/>
      <c r="J389" s="45"/>
      <c r="K389" s="45"/>
      <c r="L389" s="45"/>
      <c r="M389" s="45"/>
      <c r="N389" s="71"/>
      <c r="O389" s="70"/>
      <c r="P389" s="48"/>
      <c r="Q389" s="48"/>
      <c r="R389" s="82">
        <f t="shared" si="269"/>
        <v>0</v>
      </c>
    </row>
    <row r="390" spans="1:18" x14ac:dyDescent="0.2">
      <c r="A390" s="181" t="s">
        <v>112</v>
      </c>
      <c r="B390" s="60"/>
      <c r="C390" s="60"/>
      <c r="D390" s="60"/>
      <c r="E390" s="60"/>
      <c r="F390" s="60"/>
      <c r="G390" s="60"/>
      <c r="H390" s="176">
        <f t="shared" si="268"/>
        <v>0</v>
      </c>
      <c r="I390" s="61"/>
      <c r="J390" s="60"/>
      <c r="K390" s="60"/>
      <c r="L390" s="60"/>
      <c r="M390" s="60"/>
      <c r="N390" s="189"/>
      <c r="O390" s="177"/>
      <c r="P390" s="178"/>
      <c r="Q390" s="178"/>
      <c r="R390" s="82">
        <f t="shared" si="269"/>
        <v>0</v>
      </c>
    </row>
    <row r="391" spans="1:18" ht="22.5" x14ac:dyDescent="0.2">
      <c r="A391" s="182" t="s">
        <v>111</v>
      </c>
      <c r="B391" s="47"/>
      <c r="C391" s="47"/>
      <c r="D391" s="47"/>
      <c r="E391" s="47"/>
      <c r="F391" s="47"/>
      <c r="G391" s="47"/>
      <c r="H391" s="77">
        <f t="shared" si="268"/>
        <v>0</v>
      </c>
      <c r="I391" s="63"/>
      <c r="J391" s="47"/>
      <c r="K391" s="47"/>
      <c r="L391" s="47"/>
      <c r="M391" s="47"/>
      <c r="N391" s="190"/>
      <c r="O391" s="84"/>
      <c r="P391" s="50"/>
      <c r="Q391" s="50"/>
      <c r="R391" s="85">
        <f t="shared" si="269"/>
        <v>0</v>
      </c>
    </row>
    <row r="392" spans="1:18" x14ac:dyDescent="0.2">
      <c r="A392" s="73" t="s">
        <v>9</v>
      </c>
      <c r="B392" s="6">
        <f>SUM(B385:B391)</f>
        <v>0</v>
      </c>
      <c r="C392" s="6">
        <f t="shared" ref="C392:G392" si="270">SUM(C385:C391)</f>
        <v>0</v>
      </c>
      <c r="D392" s="6">
        <f t="shared" si="270"/>
        <v>0</v>
      </c>
      <c r="E392" s="6">
        <f t="shared" si="270"/>
        <v>0</v>
      </c>
      <c r="F392" s="6">
        <f t="shared" si="270"/>
        <v>0</v>
      </c>
      <c r="G392" s="6">
        <f t="shared" si="270"/>
        <v>0</v>
      </c>
      <c r="H392" s="75">
        <f>SUM(H385:H391)</f>
        <v>0</v>
      </c>
      <c r="I392" s="6"/>
      <c r="J392" s="6">
        <f>SUM(J385:J391)</f>
        <v>0</v>
      </c>
      <c r="K392" s="6">
        <f t="shared" ref="K392:L392" si="271">SUM(K385:K391)</f>
        <v>0</v>
      </c>
      <c r="L392" s="6">
        <f t="shared" si="271"/>
        <v>0</v>
      </c>
      <c r="M392" s="6">
        <f>SUM(M385:M391)</f>
        <v>0</v>
      </c>
      <c r="N392" s="6">
        <f t="shared" ref="N392" si="272">SUM(N385:N391)</f>
        <v>0</v>
      </c>
      <c r="O392" s="78">
        <f>SUM(O385:O391)</f>
        <v>0</v>
      </c>
      <c r="P392" s="6">
        <f t="shared" ref="P392:Q392" si="273">SUM(P385:P390)</f>
        <v>0</v>
      </c>
      <c r="Q392" s="6">
        <f t="shared" si="273"/>
        <v>0</v>
      </c>
      <c r="R392" s="79">
        <f>SUM(R385:R391)</f>
        <v>0</v>
      </c>
    </row>
    <row r="394" spans="1:18" x14ac:dyDescent="0.2">
      <c r="A394" s="314" t="s">
        <v>131</v>
      </c>
      <c r="B394" s="173"/>
      <c r="C394" s="173"/>
      <c r="D394" s="173"/>
      <c r="E394" s="173"/>
      <c r="F394" s="173"/>
      <c r="G394" s="173"/>
      <c r="H394" s="183" t="s">
        <v>110</v>
      </c>
      <c r="I394" s="173" t="s">
        <v>108</v>
      </c>
      <c r="J394" s="173"/>
      <c r="K394" s="173"/>
      <c r="L394" s="173"/>
      <c r="M394" s="173"/>
      <c r="N394" s="173"/>
      <c r="O394" s="173"/>
      <c r="P394" s="35"/>
      <c r="Q394" s="35"/>
      <c r="R394" s="183" t="s">
        <v>110</v>
      </c>
    </row>
    <row r="395" spans="1:18" x14ac:dyDescent="0.2">
      <c r="A395" s="34" t="s">
        <v>1</v>
      </c>
      <c r="B395" s="48"/>
      <c r="C395" s="48"/>
      <c r="D395" s="48"/>
      <c r="E395" s="48"/>
      <c r="F395" s="48"/>
      <c r="G395" s="48"/>
      <c r="H395" s="75">
        <f t="shared" ref="H395:H401" si="274">SUM(B395:G395)</f>
        <v>0</v>
      </c>
      <c r="I395" s="58"/>
      <c r="J395" s="49"/>
      <c r="K395" s="49"/>
      <c r="L395" s="49"/>
      <c r="M395" s="49"/>
      <c r="N395" s="86"/>
      <c r="O395" s="86"/>
      <c r="P395" s="49"/>
      <c r="Q395" s="49"/>
      <c r="R395" s="82">
        <f>SUM(J395:Q395)</f>
        <v>0</v>
      </c>
    </row>
    <row r="396" spans="1:18" x14ac:dyDescent="0.2">
      <c r="A396" s="34" t="s">
        <v>2</v>
      </c>
      <c r="B396" s="48"/>
      <c r="C396" s="48"/>
      <c r="D396" s="48"/>
      <c r="E396" s="48"/>
      <c r="F396" s="48"/>
      <c r="G396" s="48"/>
      <c r="H396" s="75">
        <f t="shared" si="274"/>
        <v>0</v>
      </c>
      <c r="I396" s="58"/>
      <c r="J396" s="49"/>
      <c r="K396" s="49"/>
      <c r="L396" s="49"/>
      <c r="M396" s="49"/>
      <c r="N396" s="86"/>
      <c r="O396" s="86"/>
      <c r="P396" s="49"/>
      <c r="Q396" s="49"/>
      <c r="R396" s="82">
        <f t="shared" ref="R396:R401" si="275">SUM(J396:Q396)</f>
        <v>0</v>
      </c>
    </row>
    <row r="397" spans="1:18" x14ac:dyDescent="0.2">
      <c r="A397" s="34" t="s">
        <v>3</v>
      </c>
      <c r="B397" s="48"/>
      <c r="C397" s="48"/>
      <c r="D397" s="48"/>
      <c r="E397" s="48"/>
      <c r="F397" s="48"/>
      <c r="G397" s="48"/>
      <c r="H397" s="75">
        <f t="shared" si="274"/>
        <v>0</v>
      </c>
      <c r="I397" s="58"/>
      <c r="J397" s="49"/>
      <c r="K397" s="49"/>
      <c r="L397" s="49"/>
      <c r="M397" s="49"/>
      <c r="N397" s="86"/>
      <c r="O397" s="86"/>
      <c r="P397" s="49"/>
      <c r="Q397" s="49"/>
      <c r="R397" s="82">
        <f t="shared" si="275"/>
        <v>0</v>
      </c>
    </row>
    <row r="398" spans="1:18" x14ac:dyDescent="0.2">
      <c r="A398" s="34" t="s">
        <v>13</v>
      </c>
      <c r="B398" s="48"/>
      <c r="C398" s="48"/>
      <c r="D398" s="48"/>
      <c r="E398" s="48"/>
      <c r="F398" s="48"/>
      <c r="G398" s="48"/>
      <c r="H398" s="75">
        <f t="shared" si="274"/>
        <v>0</v>
      </c>
      <c r="I398" s="205"/>
      <c r="J398" s="49"/>
      <c r="K398" s="49"/>
      <c r="L398" s="49"/>
      <c r="M398" s="49"/>
      <c r="N398" s="70"/>
      <c r="O398" s="70"/>
      <c r="P398" s="48"/>
      <c r="Q398" s="48"/>
      <c r="R398" s="82">
        <f t="shared" si="275"/>
        <v>0</v>
      </c>
    </row>
    <row r="399" spans="1:18" x14ac:dyDescent="0.2">
      <c r="A399" s="34" t="s">
        <v>15</v>
      </c>
      <c r="B399" s="48"/>
      <c r="C399" s="48"/>
      <c r="D399" s="48"/>
      <c r="E399" s="48"/>
      <c r="F399" s="48"/>
      <c r="G399" s="48"/>
      <c r="H399" s="75">
        <f t="shared" si="274"/>
        <v>0</v>
      </c>
      <c r="I399" s="49"/>
      <c r="J399" s="49"/>
      <c r="K399" s="49"/>
      <c r="L399" s="49"/>
      <c r="M399" s="49"/>
      <c r="N399" s="70"/>
      <c r="O399" s="70"/>
      <c r="P399" s="48"/>
      <c r="Q399" s="48"/>
      <c r="R399" s="82">
        <f t="shared" si="275"/>
        <v>0</v>
      </c>
    </row>
    <row r="400" spans="1:18" x14ac:dyDescent="0.2">
      <c r="A400" s="181" t="s">
        <v>112</v>
      </c>
      <c r="B400" s="178"/>
      <c r="C400" s="178"/>
      <c r="D400" s="178"/>
      <c r="E400" s="178"/>
      <c r="F400" s="178"/>
      <c r="G400" s="178"/>
      <c r="H400" s="176">
        <f t="shared" si="274"/>
        <v>0</v>
      </c>
      <c r="I400" s="179"/>
      <c r="J400" s="179"/>
      <c r="K400" s="179"/>
      <c r="L400" s="179"/>
      <c r="M400" s="179"/>
      <c r="N400" s="180"/>
      <c r="O400" s="180"/>
      <c r="P400" s="178"/>
      <c r="Q400" s="178"/>
      <c r="R400" s="82">
        <f t="shared" si="275"/>
        <v>0</v>
      </c>
    </row>
    <row r="401" spans="1:18" ht="22.5" x14ac:dyDescent="0.2">
      <c r="A401" s="182" t="s">
        <v>111</v>
      </c>
      <c r="B401" s="50"/>
      <c r="C401" s="50"/>
      <c r="D401" s="50"/>
      <c r="E401" s="50"/>
      <c r="F401" s="50"/>
      <c r="G401" s="50"/>
      <c r="H401" s="77">
        <f t="shared" si="274"/>
        <v>0</v>
      </c>
      <c r="I401" s="87"/>
      <c r="J401" s="87"/>
      <c r="K401" s="87"/>
      <c r="L401" s="87"/>
      <c r="M401" s="87"/>
      <c r="N401" s="88"/>
      <c r="O401" s="88"/>
      <c r="P401" s="50"/>
      <c r="Q401" s="50"/>
      <c r="R401" s="85">
        <f t="shared" si="275"/>
        <v>0</v>
      </c>
    </row>
    <row r="402" spans="1:18" x14ac:dyDescent="0.2">
      <c r="A402" s="73" t="s">
        <v>9</v>
      </c>
      <c r="B402" s="6">
        <f>SUM(B395:B401)</f>
        <v>0</v>
      </c>
      <c r="C402" s="6">
        <f t="shared" ref="C402:G402" si="276">SUM(C395:C401)</f>
        <v>0</v>
      </c>
      <c r="D402" s="6">
        <f t="shared" si="276"/>
        <v>0</v>
      </c>
      <c r="E402" s="6">
        <f t="shared" si="276"/>
        <v>0</v>
      </c>
      <c r="F402" s="6">
        <f t="shared" si="276"/>
        <v>0</v>
      </c>
      <c r="G402" s="6">
        <f t="shared" si="276"/>
        <v>0</v>
      </c>
      <c r="H402" s="75">
        <f>SUM(H395:H401)</f>
        <v>0</v>
      </c>
      <c r="I402" s="6"/>
      <c r="J402" s="6">
        <f>SUM(J395:J401)</f>
        <v>0</v>
      </c>
      <c r="K402" s="6">
        <f t="shared" ref="K402" si="277">SUM(K395:K401)</f>
        <v>0</v>
      </c>
      <c r="L402" s="6">
        <f t="shared" ref="L402" si="278">SUM(L395:L401)</f>
        <v>0</v>
      </c>
      <c r="M402" s="6">
        <f t="shared" ref="M402" si="279">SUM(M395:M401)</f>
        <v>0</v>
      </c>
      <c r="N402" s="6">
        <f t="shared" ref="N402" si="280">SUM(N395:N401)</f>
        <v>0</v>
      </c>
      <c r="O402" s="6">
        <f t="shared" ref="O402" si="281">SUM(O395:O401)</f>
        <v>0</v>
      </c>
      <c r="P402" s="6">
        <f t="shared" ref="P402" si="282">SUM(P395:P401)</f>
        <v>0</v>
      </c>
      <c r="Q402" s="6">
        <f t="shared" ref="Q402" si="283">SUM(Q395:Q401)</f>
        <v>0</v>
      </c>
      <c r="R402" s="79">
        <f>SUM(R395:R401)</f>
        <v>0</v>
      </c>
    </row>
    <row r="404" spans="1:18" ht="39" thickBot="1" x14ac:dyDescent="0.25">
      <c r="B404" s="66" t="s">
        <v>1</v>
      </c>
      <c r="C404" s="66" t="s">
        <v>2</v>
      </c>
      <c r="D404" s="66" t="s">
        <v>3</v>
      </c>
      <c r="E404" s="66" t="s">
        <v>13</v>
      </c>
      <c r="F404" s="66" t="s">
        <v>15</v>
      </c>
      <c r="G404" s="67" t="s">
        <v>11</v>
      </c>
      <c r="H404" s="184" t="s">
        <v>111</v>
      </c>
      <c r="J404" s="67"/>
      <c r="K404" s="67"/>
      <c r="L404" s="67"/>
      <c r="M404" s="67"/>
      <c r="N404" s="91" t="s">
        <v>20</v>
      </c>
      <c r="O404" s="91"/>
    </row>
    <row r="405" spans="1:18" ht="13.5" thickBot="1" x14ac:dyDescent="0.25">
      <c r="A405" s="89" t="s">
        <v>40</v>
      </c>
      <c r="B405" s="185">
        <f>H355+H365+H375+H385+H395</f>
        <v>0</v>
      </c>
      <c r="C405" s="185">
        <f>H356+H366+H376+H386+H396</f>
        <v>0</v>
      </c>
      <c r="D405" s="185">
        <f>H357+H367+H377+H387+H397</f>
        <v>0</v>
      </c>
      <c r="E405" s="185">
        <f>H358+H368+H378+H388+H398</f>
        <v>0</v>
      </c>
      <c r="F405" s="185">
        <f>H359+H369+H379+H389+H399</f>
        <v>0</v>
      </c>
      <c r="G405" s="185">
        <f>H360+H370+H390+H400</f>
        <v>0</v>
      </c>
      <c r="H405" s="185">
        <f>H361+H371+H381+H391+H401</f>
        <v>0</v>
      </c>
      <c r="I405" s="185">
        <f>H362+H372+H382+H392+H402</f>
        <v>0</v>
      </c>
      <c r="J405" s="55"/>
      <c r="K405" s="55"/>
      <c r="L405" s="55"/>
      <c r="M405" s="55"/>
      <c r="N405" s="90">
        <f>R362+R372+R382+R392+R402</f>
        <v>0</v>
      </c>
      <c r="O405" s="199">
        <f>I405+N405</f>
        <v>0</v>
      </c>
    </row>
    <row r="406" spans="1:18" ht="13.5" thickTop="1" x14ac:dyDescent="0.2"/>
    <row r="407" spans="1:18" x14ac:dyDescent="0.2">
      <c r="A407" s="40"/>
      <c r="B407" s="51" t="s">
        <v>21</v>
      </c>
      <c r="C407" s="51"/>
      <c r="D407" s="51" t="s">
        <v>22</v>
      </c>
      <c r="E407" s="196">
        <f>O405</f>
        <v>0</v>
      </c>
      <c r="F407" s="51"/>
      <c r="G407" s="51">
        <f>SUM(C407-E407)</f>
        <v>0</v>
      </c>
    </row>
    <row r="410" spans="1:18" ht="38.25" customHeight="1" x14ac:dyDescent="0.2">
      <c r="A410" s="56"/>
      <c r="B410" s="57"/>
      <c r="C410" s="288"/>
      <c r="D410" s="288"/>
      <c r="E410" s="288"/>
      <c r="F410" s="289" t="s">
        <v>316</v>
      </c>
      <c r="G410" s="288"/>
      <c r="H410" s="288"/>
      <c r="I410" s="288"/>
      <c r="J410" s="57"/>
      <c r="K410" s="57"/>
      <c r="L410" s="57"/>
      <c r="M410" s="57"/>
      <c r="N410" s="68"/>
      <c r="O410" s="68"/>
      <c r="P410" s="57"/>
      <c r="Q410" s="57"/>
      <c r="R410" s="69"/>
    </row>
    <row r="411" spans="1:18" x14ac:dyDescent="0.2">
      <c r="A411" s="314" t="s">
        <v>131</v>
      </c>
      <c r="B411" s="173"/>
      <c r="C411" s="173"/>
      <c r="D411" s="173"/>
      <c r="E411" s="214"/>
      <c r="F411" s="476"/>
      <c r="G411" s="476"/>
      <c r="H411" s="183" t="s">
        <v>110</v>
      </c>
      <c r="I411" s="173" t="s">
        <v>108</v>
      </c>
      <c r="J411" s="173"/>
      <c r="K411" s="173"/>
      <c r="L411" s="173"/>
      <c r="M411" s="214"/>
      <c r="N411" s="476"/>
      <c r="O411" s="476"/>
      <c r="P411" s="35"/>
      <c r="Q411" s="35"/>
      <c r="R411" s="183" t="s">
        <v>110</v>
      </c>
    </row>
    <row r="412" spans="1:18" x14ac:dyDescent="0.2">
      <c r="A412" s="34" t="s">
        <v>1</v>
      </c>
      <c r="B412" s="59"/>
      <c r="C412" s="59"/>
      <c r="D412" s="59"/>
      <c r="E412" s="59"/>
      <c r="F412" s="59"/>
      <c r="G412" s="59"/>
      <c r="H412" s="75">
        <f>SUM(B412:G412)</f>
        <v>0</v>
      </c>
      <c r="J412" s="58"/>
      <c r="K412" s="58"/>
      <c r="L412" s="58"/>
      <c r="M412" s="58"/>
      <c r="N412" s="74"/>
      <c r="O412" s="74"/>
      <c r="P412" s="58"/>
      <c r="Q412" s="58"/>
      <c r="R412" s="75">
        <f>SUM(J412:Q412)</f>
        <v>0</v>
      </c>
    </row>
    <row r="413" spans="1:18" x14ac:dyDescent="0.2">
      <c r="A413" s="34" t="s">
        <v>2</v>
      </c>
      <c r="B413" s="59"/>
      <c r="C413" s="59"/>
      <c r="D413" s="60"/>
      <c r="E413" s="60"/>
      <c r="F413" s="60"/>
      <c r="G413" s="60"/>
      <c r="H413" s="75">
        <f t="shared" ref="H413:H418" si="284">SUM(B413:G413)</f>
        <v>0</v>
      </c>
      <c r="J413" s="61"/>
      <c r="K413" s="61"/>
      <c r="L413" s="61"/>
      <c r="M413" s="61"/>
      <c r="N413" s="29"/>
      <c r="O413" s="29"/>
      <c r="P413" s="61"/>
      <c r="Q413" s="61"/>
      <c r="R413" s="75">
        <f>SUM(J413:Q413)</f>
        <v>0</v>
      </c>
    </row>
    <row r="414" spans="1:18" x14ac:dyDescent="0.2">
      <c r="A414" s="34" t="s">
        <v>3</v>
      </c>
      <c r="B414" s="59"/>
      <c r="C414" s="59"/>
      <c r="D414" s="60"/>
      <c r="E414" s="60"/>
      <c r="F414" s="60"/>
      <c r="G414" s="60"/>
      <c r="H414" s="75">
        <f t="shared" si="284"/>
        <v>0</v>
      </c>
      <c r="J414" s="61"/>
      <c r="K414" s="61"/>
      <c r="L414" s="61"/>
      <c r="M414" s="61"/>
      <c r="N414" s="29"/>
      <c r="O414" s="29"/>
      <c r="P414" s="61"/>
      <c r="Q414" s="61"/>
      <c r="R414" s="75">
        <f>SUM(J414:Q414)</f>
        <v>0</v>
      </c>
    </row>
    <row r="415" spans="1:18" x14ac:dyDescent="0.2">
      <c r="A415" s="34" t="s">
        <v>13</v>
      </c>
      <c r="B415" s="59"/>
      <c r="C415" s="59"/>
      <c r="D415" s="60"/>
      <c r="E415" s="60"/>
      <c r="F415" s="60"/>
      <c r="G415" s="60"/>
      <c r="H415" s="75">
        <f t="shared" si="284"/>
        <v>0</v>
      </c>
      <c r="J415" s="61"/>
      <c r="K415" s="61"/>
      <c r="L415" s="61"/>
      <c r="M415" s="61"/>
      <c r="N415" s="29"/>
      <c r="O415" s="29"/>
      <c r="P415" s="61"/>
      <c r="Q415" s="61"/>
      <c r="R415" s="75">
        <f t="shared" ref="R415:R418" si="285">SUM(J415:Q415)</f>
        <v>0</v>
      </c>
    </row>
    <row r="416" spans="1:18" x14ac:dyDescent="0.2">
      <c r="A416" s="34" t="s">
        <v>15</v>
      </c>
      <c r="B416" s="59"/>
      <c r="C416" s="59"/>
      <c r="D416" s="60"/>
      <c r="E416" s="60"/>
      <c r="F416" s="60"/>
      <c r="G416" s="60"/>
      <c r="H416" s="75">
        <f t="shared" si="284"/>
        <v>0</v>
      </c>
      <c r="J416" s="61"/>
      <c r="K416" s="61"/>
      <c r="L416" s="61"/>
      <c r="M416" s="61"/>
      <c r="N416" s="29"/>
      <c r="O416" s="29"/>
      <c r="P416" s="61"/>
      <c r="Q416" s="61"/>
      <c r="R416" s="75">
        <f t="shared" si="285"/>
        <v>0</v>
      </c>
    </row>
    <row r="417" spans="1:18" x14ac:dyDescent="0.2">
      <c r="A417" s="181" t="s">
        <v>112</v>
      </c>
      <c r="B417" s="175"/>
      <c r="C417" s="175"/>
      <c r="D417" s="60"/>
      <c r="E417" s="60"/>
      <c r="F417" s="60"/>
      <c r="G417" s="60"/>
      <c r="H417" s="176">
        <f t="shared" si="284"/>
        <v>0</v>
      </c>
      <c r="I417" s="53"/>
      <c r="J417" s="61"/>
      <c r="K417" s="61"/>
      <c r="L417" s="61"/>
      <c r="M417" s="61"/>
      <c r="N417" s="29"/>
      <c r="O417" s="29"/>
      <c r="P417" s="61"/>
      <c r="Q417" s="61"/>
      <c r="R417" s="75">
        <f t="shared" si="285"/>
        <v>0</v>
      </c>
    </row>
    <row r="418" spans="1:18" ht="22.5" x14ac:dyDescent="0.2">
      <c r="A418" s="182" t="s">
        <v>111</v>
      </c>
      <c r="B418" s="62"/>
      <c r="C418" s="62"/>
      <c r="D418" s="47"/>
      <c r="E418" s="47"/>
      <c r="F418" s="47"/>
      <c r="G418" s="47"/>
      <c r="H418" s="77">
        <f t="shared" si="284"/>
        <v>0</v>
      </c>
      <c r="I418" s="174"/>
      <c r="J418" s="63"/>
      <c r="K418" s="63"/>
      <c r="L418" s="63"/>
      <c r="M418" s="63"/>
      <c r="N418" s="76"/>
      <c r="O418" s="76"/>
      <c r="P418" s="63"/>
      <c r="Q418" s="63"/>
      <c r="R418" s="77">
        <f t="shared" si="285"/>
        <v>0</v>
      </c>
    </row>
    <row r="419" spans="1:18" x14ac:dyDescent="0.2">
      <c r="A419" s="73" t="s">
        <v>9</v>
      </c>
      <c r="B419" s="164">
        <f>SUM(B412:B418)</f>
        <v>0</v>
      </c>
      <c r="C419" s="164">
        <f t="shared" ref="C419:G419" si="286">SUM(C412:C418)</f>
        <v>0</v>
      </c>
      <c r="D419" s="164">
        <f t="shared" si="286"/>
        <v>0</v>
      </c>
      <c r="E419" s="164">
        <f t="shared" si="286"/>
        <v>0</v>
      </c>
      <c r="F419" s="164">
        <f t="shared" si="286"/>
        <v>0</v>
      </c>
      <c r="G419" s="164">
        <f t="shared" si="286"/>
        <v>0</v>
      </c>
      <c r="H419" s="75">
        <f>SUM(H412:H418)</f>
        <v>0</v>
      </c>
      <c r="I419" s="6"/>
      <c r="J419" s="6">
        <f>SUM(J412:J418)</f>
        <v>0</v>
      </c>
      <c r="K419" s="6">
        <f t="shared" ref="K419:O419" si="287">SUM(K412:K418)</f>
        <v>0</v>
      </c>
      <c r="L419" s="6">
        <f t="shared" si="287"/>
        <v>0</v>
      </c>
      <c r="M419" s="6">
        <f t="shared" si="287"/>
        <v>0</v>
      </c>
      <c r="N419" s="6">
        <f t="shared" si="287"/>
        <v>0</v>
      </c>
      <c r="O419" s="6">
        <f t="shared" si="287"/>
        <v>0</v>
      </c>
      <c r="P419" s="6"/>
      <c r="Q419" s="6"/>
      <c r="R419" s="79">
        <f>SUM(R412:R417)</f>
        <v>0</v>
      </c>
    </row>
    <row r="421" spans="1:18" x14ac:dyDescent="0.2">
      <c r="A421" s="314" t="s">
        <v>131</v>
      </c>
      <c r="B421" s="173"/>
      <c r="C421" s="173"/>
      <c r="D421" s="173"/>
      <c r="E421" s="173"/>
      <c r="F421" s="173"/>
      <c r="G421" s="173"/>
      <c r="H421" s="183" t="s">
        <v>110</v>
      </c>
      <c r="I421" s="173" t="s">
        <v>108</v>
      </c>
      <c r="J421" s="173"/>
      <c r="K421" s="173"/>
      <c r="L421" s="173"/>
      <c r="M421" s="173"/>
      <c r="N421" s="173"/>
      <c r="O421" s="173"/>
      <c r="P421" s="35"/>
      <c r="Q421" s="35"/>
      <c r="R421" s="183" t="s">
        <v>110</v>
      </c>
    </row>
    <row r="422" spans="1:18" x14ac:dyDescent="0.2">
      <c r="A422" s="34" t="s">
        <v>1</v>
      </c>
      <c r="B422" s="45"/>
      <c r="C422" s="45"/>
      <c r="D422" s="45"/>
      <c r="E422" s="45"/>
      <c r="F422" s="45"/>
      <c r="G422" s="45"/>
      <c r="H422" s="75">
        <f t="shared" ref="H422:H428" si="288">SUM(B422:G422)</f>
        <v>0</v>
      </c>
      <c r="I422" s="45"/>
      <c r="J422" s="45"/>
      <c r="K422" s="45"/>
      <c r="L422" s="45"/>
      <c r="M422" s="45"/>
      <c r="N422" s="81"/>
      <c r="O422" s="81"/>
      <c r="P422" s="45"/>
      <c r="Q422" s="45"/>
      <c r="R422" s="82">
        <f>SUM(J422:Q422)</f>
        <v>0</v>
      </c>
    </row>
    <row r="423" spans="1:18" x14ac:dyDescent="0.2">
      <c r="A423" s="34" t="s">
        <v>2</v>
      </c>
      <c r="B423" s="45"/>
      <c r="C423" s="45"/>
      <c r="D423" s="45"/>
      <c r="E423" s="45"/>
      <c r="F423" s="45"/>
      <c r="G423" s="45"/>
      <c r="H423" s="75">
        <f t="shared" si="288"/>
        <v>0</v>
      </c>
      <c r="I423" s="45"/>
      <c r="J423" s="45"/>
      <c r="K423" s="45"/>
      <c r="L423" s="45"/>
      <c r="M423" s="45"/>
      <c r="N423" s="81"/>
      <c r="O423" s="81"/>
      <c r="P423" s="46"/>
      <c r="Q423" s="46"/>
      <c r="R423" s="82">
        <f t="shared" ref="R423:R425" si="289">SUM(B423:Q423)</f>
        <v>0</v>
      </c>
    </row>
    <row r="424" spans="1:18" x14ac:dyDescent="0.2">
      <c r="A424" s="34" t="s">
        <v>3</v>
      </c>
      <c r="B424" s="45"/>
      <c r="C424" s="45"/>
      <c r="D424" s="45"/>
      <c r="E424" s="45"/>
      <c r="F424" s="45"/>
      <c r="G424" s="45"/>
      <c r="H424" s="75">
        <f t="shared" si="288"/>
        <v>0</v>
      </c>
      <c r="I424" s="45"/>
      <c r="J424" s="45"/>
      <c r="K424" s="45"/>
      <c r="L424" s="45"/>
      <c r="M424" s="45"/>
      <c r="N424" s="83"/>
      <c r="O424" s="83"/>
      <c r="P424" s="46"/>
      <c r="Q424" s="46"/>
      <c r="R424" s="82">
        <f t="shared" si="289"/>
        <v>0</v>
      </c>
    </row>
    <row r="425" spans="1:18" x14ac:dyDescent="0.2">
      <c r="A425" s="34" t="s">
        <v>13</v>
      </c>
      <c r="B425" s="45"/>
      <c r="C425" s="45"/>
      <c r="D425" s="45"/>
      <c r="E425" s="45"/>
      <c r="F425" s="45"/>
      <c r="G425" s="45"/>
      <c r="H425" s="75">
        <f t="shared" si="288"/>
        <v>0</v>
      </c>
      <c r="I425" s="45"/>
      <c r="J425" s="45"/>
      <c r="K425" s="45"/>
      <c r="L425" s="45"/>
      <c r="M425" s="45"/>
      <c r="N425" s="81"/>
      <c r="O425" s="81"/>
      <c r="P425" s="45"/>
      <c r="Q425" s="45"/>
      <c r="R425" s="82">
        <f t="shared" si="289"/>
        <v>0</v>
      </c>
    </row>
    <row r="426" spans="1:18" x14ac:dyDescent="0.2">
      <c r="A426" s="34" t="s">
        <v>15</v>
      </c>
      <c r="B426" s="45"/>
      <c r="C426" s="45"/>
      <c r="D426" s="45"/>
      <c r="E426" s="45"/>
      <c r="F426" s="45"/>
      <c r="G426" s="45"/>
      <c r="H426" s="75">
        <f t="shared" si="288"/>
        <v>0</v>
      </c>
      <c r="I426" s="45"/>
      <c r="J426" s="45"/>
      <c r="K426" s="45"/>
      <c r="L426" s="45"/>
      <c r="M426" s="45"/>
      <c r="N426" s="81"/>
      <c r="O426" s="81"/>
      <c r="P426" s="45"/>
      <c r="Q426" s="45"/>
      <c r="R426" s="82">
        <f>SUM(B426:Q426)</f>
        <v>0</v>
      </c>
    </row>
    <row r="427" spans="1:18" x14ac:dyDescent="0.2">
      <c r="A427" s="181" t="s">
        <v>112</v>
      </c>
      <c r="B427" s="60"/>
      <c r="C427" s="60"/>
      <c r="D427" s="60"/>
      <c r="E427" s="60"/>
      <c r="F427" s="60"/>
      <c r="G427" s="60"/>
      <c r="H427" s="75">
        <f t="shared" si="288"/>
        <v>0</v>
      </c>
      <c r="I427" s="60"/>
      <c r="J427" s="60"/>
      <c r="K427" s="60"/>
      <c r="L427" s="60"/>
      <c r="M427" s="60"/>
      <c r="N427" s="177"/>
      <c r="O427" s="177"/>
      <c r="P427" s="60"/>
      <c r="Q427" s="60"/>
      <c r="R427" s="82">
        <f t="shared" ref="R427" si="290">SUM(B427:Q427)</f>
        <v>0</v>
      </c>
    </row>
    <row r="428" spans="1:18" ht="22.5" x14ac:dyDescent="0.2">
      <c r="A428" s="182" t="s">
        <v>111</v>
      </c>
      <c r="B428" s="47"/>
      <c r="C428" s="47"/>
      <c r="D428" s="47"/>
      <c r="E428" s="47"/>
      <c r="F428" s="47"/>
      <c r="G428" s="47"/>
      <c r="H428" s="77">
        <f t="shared" si="288"/>
        <v>0</v>
      </c>
      <c r="I428" s="47"/>
      <c r="J428" s="47"/>
      <c r="K428" s="47"/>
      <c r="L428" s="47"/>
      <c r="M428" s="47"/>
      <c r="N428" s="84"/>
      <c r="O428" s="84"/>
      <c r="P428" s="47"/>
      <c r="Q428" s="47"/>
      <c r="R428" s="85"/>
    </row>
    <row r="429" spans="1:18" x14ac:dyDescent="0.2">
      <c r="A429" s="73" t="s">
        <v>9</v>
      </c>
      <c r="B429" s="6">
        <f>SUM(B422:B428)</f>
        <v>0</v>
      </c>
      <c r="C429" s="6">
        <f t="shared" ref="C429:G429" si="291">SUM(C422:C428)</f>
        <v>0</v>
      </c>
      <c r="D429" s="6">
        <f t="shared" si="291"/>
        <v>0</v>
      </c>
      <c r="E429" s="6">
        <f t="shared" si="291"/>
        <v>0</v>
      </c>
      <c r="F429" s="6">
        <f t="shared" si="291"/>
        <v>0</v>
      </c>
      <c r="G429" s="6">
        <f t="shared" si="291"/>
        <v>0</v>
      </c>
      <c r="H429" s="75">
        <f>SUM(H422:H428)</f>
        <v>0</v>
      </c>
      <c r="I429" s="6"/>
      <c r="J429" s="6">
        <f>SUM(J422:J428)</f>
        <v>0</v>
      </c>
      <c r="K429" s="6">
        <f t="shared" ref="K429:O429" si="292">SUM(K422:K428)</f>
        <v>0</v>
      </c>
      <c r="L429" s="6">
        <f t="shared" si="292"/>
        <v>0</v>
      </c>
      <c r="M429" s="6">
        <f t="shared" si="292"/>
        <v>0</v>
      </c>
      <c r="N429" s="6">
        <f t="shared" si="292"/>
        <v>0</v>
      </c>
      <c r="O429" s="6">
        <f t="shared" si="292"/>
        <v>0</v>
      </c>
      <c r="P429" s="6">
        <f t="shared" ref="P429:Q429" si="293">SUM(P422:P427)</f>
        <v>0</v>
      </c>
      <c r="Q429" s="6">
        <f t="shared" si="293"/>
        <v>0</v>
      </c>
      <c r="R429" s="73">
        <f>SUM(R422:R427)</f>
        <v>0</v>
      </c>
    </row>
    <row r="431" spans="1:18" x14ac:dyDescent="0.2">
      <c r="A431" s="314" t="s">
        <v>131</v>
      </c>
      <c r="B431" s="173"/>
      <c r="C431" s="173"/>
      <c r="D431" s="173"/>
      <c r="E431" s="173"/>
      <c r="F431" s="173"/>
      <c r="G431" s="173"/>
      <c r="H431" s="183" t="s">
        <v>110</v>
      </c>
      <c r="I431" s="173" t="s">
        <v>108</v>
      </c>
      <c r="J431" s="173"/>
      <c r="K431" s="173"/>
      <c r="L431" s="173"/>
      <c r="M431" s="173"/>
      <c r="N431" s="173"/>
      <c r="O431" s="173"/>
      <c r="P431" s="35"/>
      <c r="Q431" s="35"/>
      <c r="R431" s="183" t="s">
        <v>110</v>
      </c>
    </row>
    <row r="432" spans="1:18" x14ac:dyDescent="0.2">
      <c r="A432" s="34" t="s">
        <v>1</v>
      </c>
      <c r="B432" s="45"/>
      <c r="C432" s="188"/>
      <c r="D432" s="188"/>
      <c r="E432" s="188"/>
      <c r="F432" s="188"/>
      <c r="G432" s="188"/>
      <c r="H432" s="75">
        <f t="shared" ref="H432:H438" si="294">SUM(B432:G432)</f>
        <v>0</v>
      </c>
      <c r="I432" s="58"/>
      <c r="J432" s="188"/>
      <c r="K432" s="188"/>
      <c r="L432" s="188"/>
      <c r="M432" s="188"/>
      <c r="N432" s="188"/>
      <c r="O432" s="188"/>
      <c r="P432" s="188"/>
      <c r="Q432" s="191"/>
      <c r="R432" s="82">
        <f t="shared" ref="R432:R438" si="295">SUM(J432:Q432)</f>
        <v>0</v>
      </c>
    </row>
    <row r="433" spans="1:18" x14ac:dyDescent="0.2">
      <c r="A433" s="34" t="s">
        <v>2</v>
      </c>
      <c r="B433" s="45"/>
      <c r="C433" s="188"/>
      <c r="D433" s="188"/>
      <c r="E433" s="188"/>
      <c r="F433" s="188"/>
      <c r="G433" s="188"/>
      <c r="H433" s="75">
        <f t="shared" si="294"/>
        <v>0</v>
      </c>
      <c r="I433" s="58"/>
      <c r="J433" s="188"/>
      <c r="K433" s="188"/>
      <c r="L433" s="188"/>
      <c r="M433" s="188"/>
      <c r="N433" s="188"/>
      <c r="O433" s="188"/>
      <c r="P433" s="192"/>
      <c r="Q433" s="191"/>
      <c r="R433" s="82">
        <f t="shared" si="295"/>
        <v>0</v>
      </c>
    </row>
    <row r="434" spans="1:18" x14ac:dyDescent="0.2">
      <c r="A434" s="34" t="s">
        <v>3</v>
      </c>
      <c r="B434" s="45"/>
      <c r="C434" s="188"/>
      <c r="D434" s="188"/>
      <c r="E434" s="188"/>
      <c r="F434" s="188"/>
      <c r="G434" s="188"/>
      <c r="H434" s="75">
        <f t="shared" si="294"/>
        <v>0</v>
      </c>
      <c r="I434" s="58"/>
      <c r="J434" s="188"/>
      <c r="K434" s="188"/>
      <c r="L434" s="188"/>
      <c r="M434" s="188"/>
      <c r="N434" s="192"/>
      <c r="O434" s="192"/>
      <c r="P434" s="192"/>
      <c r="Q434" s="191"/>
      <c r="R434" s="82">
        <f t="shared" si="295"/>
        <v>0</v>
      </c>
    </row>
    <row r="435" spans="1:18" x14ac:dyDescent="0.2">
      <c r="A435" s="34" t="s">
        <v>13</v>
      </c>
      <c r="B435" s="45"/>
      <c r="C435" s="188"/>
      <c r="D435" s="188"/>
      <c r="E435" s="188"/>
      <c r="F435" s="188"/>
      <c r="G435" s="188"/>
      <c r="H435" s="75">
        <f t="shared" si="294"/>
        <v>0</v>
      </c>
      <c r="I435" s="58"/>
      <c r="J435" s="188"/>
      <c r="K435" s="188"/>
      <c r="L435" s="188"/>
      <c r="M435" s="188"/>
      <c r="N435" s="188"/>
      <c r="O435" s="188"/>
      <c r="P435" s="188"/>
      <c r="Q435" s="71"/>
      <c r="R435" s="82">
        <f t="shared" si="295"/>
        <v>0</v>
      </c>
    </row>
    <row r="436" spans="1:18" x14ac:dyDescent="0.2">
      <c r="A436" s="34" t="s">
        <v>15</v>
      </c>
      <c r="B436" s="45"/>
      <c r="C436" s="188"/>
      <c r="D436" s="188"/>
      <c r="E436" s="188"/>
      <c r="F436" s="188"/>
      <c r="G436" s="188"/>
      <c r="H436" s="75">
        <f t="shared" si="294"/>
        <v>0</v>
      </c>
      <c r="I436" s="58"/>
      <c r="J436" s="188"/>
      <c r="K436" s="188"/>
      <c r="L436" s="188"/>
      <c r="M436" s="188"/>
      <c r="N436" s="188"/>
      <c r="O436" s="188"/>
      <c r="P436" s="188"/>
      <c r="Q436" s="71"/>
      <c r="R436" s="82">
        <f t="shared" si="295"/>
        <v>0</v>
      </c>
    </row>
    <row r="437" spans="1:18" x14ac:dyDescent="0.2">
      <c r="A437" s="181" t="s">
        <v>112</v>
      </c>
      <c r="B437" s="60"/>
      <c r="C437" s="189"/>
      <c r="D437" s="189"/>
      <c r="E437" s="189"/>
      <c r="F437" s="189"/>
      <c r="G437" s="189"/>
      <c r="H437" s="176">
        <f t="shared" si="294"/>
        <v>0</v>
      </c>
      <c r="I437" s="61"/>
      <c r="J437" s="189"/>
      <c r="K437" s="189"/>
      <c r="L437" s="189"/>
      <c r="M437" s="189"/>
      <c r="N437" s="189"/>
      <c r="O437" s="189"/>
      <c r="P437" s="189"/>
      <c r="Q437" s="193"/>
      <c r="R437" s="82">
        <f t="shared" si="295"/>
        <v>0</v>
      </c>
    </row>
    <row r="438" spans="1:18" ht="22.5" x14ac:dyDescent="0.2">
      <c r="A438" s="182" t="s">
        <v>111</v>
      </c>
      <c r="B438" s="47"/>
      <c r="C438" s="190"/>
      <c r="D438" s="190"/>
      <c r="E438" s="190"/>
      <c r="F438" s="190"/>
      <c r="G438" s="190"/>
      <c r="H438" s="77">
        <f t="shared" si="294"/>
        <v>0</v>
      </c>
      <c r="I438" s="63"/>
      <c r="J438" s="190"/>
      <c r="K438" s="190"/>
      <c r="L438" s="190"/>
      <c r="M438" s="190"/>
      <c r="N438" s="190"/>
      <c r="O438" s="190"/>
      <c r="P438" s="190"/>
      <c r="Q438" s="194"/>
      <c r="R438" s="85">
        <f t="shared" si="295"/>
        <v>0</v>
      </c>
    </row>
    <row r="439" spans="1:18" x14ac:dyDescent="0.2">
      <c r="A439" s="73" t="s">
        <v>9</v>
      </c>
      <c r="B439" s="78">
        <f t="shared" ref="B439:H439" si="296">SUM(B432:B438)</f>
        <v>0</v>
      </c>
      <c r="C439" s="78">
        <f t="shared" si="296"/>
        <v>0</v>
      </c>
      <c r="D439" s="78">
        <f t="shared" si="296"/>
        <v>0</v>
      </c>
      <c r="E439" s="78">
        <f t="shared" si="296"/>
        <v>0</v>
      </c>
      <c r="F439" s="78">
        <f t="shared" si="296"/>
        <v>0</v>
      </c>
      <c r="G439" s="78">
        <f t="shared" si="296"/>
        <v>0</v>
      </c>
      <c r="H439" s="75">
        <f t="shared" si="296"/>
        <v>0</v>
      </c>
      <c r="I439" s="6"/>
      <c r="J439" s="78">
        <f>SUM(J432:J438)</f>
        <v>0</v>
      </c>
      <c r="K439" s="78">
        <f>SUM(K432:K438)</f>
        <v>0</v>
      </c>
      <c r="L439" s="78">
        <f t="shared" ref="L439:O439" si="297">SUM(L432:L438)</f>
        <v>0</v>
      </c>
      <c r="M439" s="78">
        <f t="shared" si="297"/>
        <v>0</v>
      </c>
      <c r="N439" s="78">
        <f t="shared" si="297"/>
        <v>0</v>
      </c>
      <c r="O439" s="78">
        <f t="shared" si="297"/>
        <v>0</v>
      </c>
      <c r="P439" s="78">
        <f t="shared" ref="P439:R439" si="298">SUM(P432:P437)</f>
        <v>0</v>
      </c>
      <c r="Q439" s="78">
        <f t="shared" si="298"/>
        <v>0</v>
      </c>
      <c r="R439" s="79">
        <f t="shared" si="298"/>
        <v>0</v>
      </c>
    </row>
    <row r="441" spans="1:18" x14ac:dyDescent="0.2">
      <c r="A441" s="314" t="s">
        <v>131</v>
      </c>
      <c r="B441" s="173"/>
      <c r="C441" s="173"/>
      <c r="D441" s="173"/>
      <c r="E441" s="173"/>
      <c r="F441" s="173"/>
      <c r="G441" s="173"/>
      <c r="H441" s="183" t="s">
        <v>110</v>
      </c>
      <c r="I441" s="173" t="s">
        <v>108</v>
      </c>
      <c r="J441" s="173"/>
      <c r="K441" s="173"/>
      <c r="L441" s="173"/>
      <c r="M441" s="173"/>
      <c r="N441" s="173"/>
      <c r="O441" s="173"/>
      <c r="P441" s="35"/>
      <c r="Q441" s="35"/>
      <c r="R441" s="183" t="s">
        <v>110</v>
      </c>
    </row>
    <row r="442" spans="1:18" x14ac:dyDescent="0.2">
      <c r="A442" s="34" t="s">
        <v>1</v>
      </c>
      <c r="B442" s="45"/>
      <c r="C442" s="45"/>
      <c r="D442" s="45"/>
      <c r="E442" s="45"/>
      <c r="F442" s="45"/>
      <c r="G442" s="45"/>
      <c r="H442" s="75">
        <f t="shared" ref="H442:H448" si="299">SUM(B442:G442)</f>
        <v>0</v>
      </c>
      <c r="I442" s="58"/>
      <c r="J442" s="45"/>
      <c r="K442" s="45"/>
      <c r="L442" s="45"/>
      <c r="M442" s="45"/>
      <c r="N442" s="191"/>
      <c r="O442" s="86"/>
      <c r="P442" s="49"/>
      <c r="Q442" s="49"/>
      <c r="R442" s="82">
        <f>SUM(J442:Q442)</f>
        <v>0</v>
      </c>
    </row>
    <row r="443" spans="1:18" x14ac:dyDescent="0.2">
      <c r="A443" s="34" t="s">
        <v>2</v>
      </c>
      <c r="B443" s="45"/>
      <c r="C443" s="45"/>
      <c r="D443" s="45"/>
      <c r="E443" s="45"/>
      <c r="F443" s="45"/>
      <c r="G443" s="45"/>
      <c r="H443" s="75">
        <f t="shared" si="299"/>
        <v>0</v>
      </c>
      <c r="I443" s="58"/>
      <c r="J443" s="45"/>
      <c r="K443" s="45"/>
      <c r="L443" s="45"/>
      <c r="M443" s="45"/>
      <c r="N443" s="191"/>
      <c r="O443" s="86"/>
      <c r="P443" s="49"/>
      <c r="Q443" s="49"/>
      <c r="R443" s="82">
        <f t="shared" ref="R443:R448" si="300">SUM(J443:Q443)</f>
        <v>0</v>
      </c>
    </row>
    <row r="444" spans="1:18" x14ac:dyDescent="0.2">
      <c r="A444" s="34" t="s">
        <v>3</v>
      </c>
      <c r="B444" s="45"/>
      <c r="C444" s="45"/>
      <c r="D444" s="45"/>
      <c r="E444" s="45"/>
      <c r="F444" s="45"/>
      <c r="G444" s="45"/>
      <c r="H444" s="75">
        <f t="shared" si="299"/>
        <v>0</v>
      </c>
      <c r="I444" s="58"/>
      <c r="J444" s="45"/>
      <c r="K444" s="45"/>
      <c r="L444" s="45"/>
      <c r="M444" s="45"/>
      <c r="N444" s="191"/>
      <c r="O444" s="86"/>
      <c r="P444" s="49"/>
      <c r="Q444" s="49"/>
      <c r="R444" s="82">
        <f t="shared" si="300"/>
        <v>0</v>
      </c>
    </row>
    <row r="445" spans="1:18" x14ac:dyDescent="0.2">
      <c r="A445" s="34" t="s">
        <v>13</v>
      </c>
      <c r="B445" s="45"/>
      <c r="C445" s="45"/>
      <c r="D445" s="45"/>
      <c r="E445" s="45"/>
      <c r="F445" s="45"/>
      <c r="G445" s="45"/>
      <c r="H445" s="75">
        <f t="shared" si="299"/>
        <v>0</v>
      </c>
      <c r="I445" s="58"/>
      <c r="J445" s="45"/>
      <c r="K445" s="45"/>
      <c r="L445" s="45"/>
      <c r="M445" s="45"/>
      <c r="N445" s="71"/>
      <c r="O445" s="70"/>
      <c r="P445" s="48"/>
      <c r="Q445" s="48"/>
      <c r="R445" s="82">
        <f t="shared" si="300"/>
        <v>0</v>
      </c>
    </row>
    <row r="446" spans="1:18" x14ac:dyDescent="0.2">
      <c r="A446" s="34" t="s">
        <v>15</v>
      </c>
      <c r="B446" s="45"/>
      <c r="C446" s="45"/>
      <c r="D446" s="45"/>
      <c r="E446" s="45"/>
      <c r="F446" s="45"/>
      <c r="G446" s="45"/>
      <c r="H446" s="75">
        <f t="shared" si="299"/>
        <v>0</v>
      </c>
      <c r="I446" s="58"/>
      <c r="J446" s="45"/>
      <c r="K446" s="45"/>
      <c r="L446" s="45"/>
      <c r="M446" s="45"/>
      <c r="N446" s="71"/>
      <c r="O446" s="70"/>
      <c r="P446" s="48"/>
      <c r="Q446" s="48"/>
      <c r="R446" s="82">
        <f t="shared" si="300"/>
        <v>0</v>
      </c>
    </row>
    <row r="447" spans="1:18" x14ac:dyDescent="0.2">
      <c r="A447" s="181" t="s">
        <v>112</v>
      </c>
      <c r="B447" s="60"/>
      <c r="C447" s="60"/>
      <c r="D447" s="60"/>
      <c r="E447" s="60"/>
      <c r="F447" s="60"/>
      <c r="G447" s="60"/>
      <c r="H447" s="176">
        <f t="shared" si="299"/>
        <v>0</v>
      </c>
      <c r="I447" s="61"/>
      <c r="J447" s="60"/>
      <c r="K447" s="60"/>
      <c r="L447" s="60"/>
      <c r="M447" s="60"/>
      <c r="N447" s="189"/>
      <c r="O447" s="177"/>
      <c r="P447" s="178"/>
      <c r="Q447" s="178"/>
      <c r="R447" s="82">
        <f t="shared" si="300"/>
        <v>0</v>
      </c>
    </row>
    <row r="448" spans="1:18" ht="22.5" x14ac:dyDescent="0.2">
      <c r="A448" s="182" t="s">
        <v>111</v>
      </c>
      <c r="B448" s="47"/>
      <c r="C448" s="47"/>
      <c r="D448" s="47"/>
      <c r="E448" s="47"/>
      <c r="F448" s="47"/>
      <c r="G448" s="47"/>
      <c r="H448" s="77">
        <f t="shared" si="299"/>
        <v>0</v>
      </c>
      <c r="I448" s="63"/>
      <c r="J448" s="47"/>
      <c r="K448" s="47"/>
      <c r="L448" s="47"/>
      <c r="M448" s="47"/>
      <c r="N448" s="190"/>
      <c r="O448" s="84"/>
      <c r="P448" s="50"/>
      <c r="Q448" s="50"/>
      <c r="R448" s="85">
        <f t="shared" si="300"/>
        <v>0</v>
      </c>
    </row>
    <row r="449" spans="1:18" x14ac:dyDescent="0.2">
      <c r="A449" s="73" t="s">
        <v>9</v>
      </c>
      <c r="B449" s="6">
        <f>SUM(B442:B448)</f>
        <v>0</v>
      </c>
      <c r="C449" s="6">
        <f t="shared" ref="C449:G449" si="301">SUM(C442:C448)</f>
        <v>0</v>
      </c>
      <c r="D449" s="6">
        <f t="shared" si="301"/>
        <v>0</v>
      </c>
      <c r="E449" s="6">
        <f t="shared" si="301"/>
        <v>0</v>
      </c>
      <c r="F449" s="6">
        <f t="shared" si="301"/>
        <v>0</v>
      </c>
      <c r="G449" s="6">
        <f t="shared" si="301"/>
        <v>0</v>
      </c>
      <c r="H449" s="75">
        <f>SUM(H442:H448)</f>
        <v>0</v>
      </c>
      <c r="I449" s="6"/>
      <c r="J449" s="6">
        <f>SUM(J442:J448)</f>
        <v>0</v>
      </c>
      <c r="K449" s="6">
        <f t="shared" ref="K449:L449" si="302">SUM(K442:K448)</f>
        <v>0</v>
      </c>
      <c r="L449" s="6">
        <f t="shared" si="302"/>
        <v>0</v>
      </c>
      <c r="M449" s="6">
        <f>SUM(M442:M448)</f>
        <v>0</v>
      </c>
      <c r="N449" s="6">
        <f t="shared" ref="N449" si="303">SUM(N442:N448)</f>
        <v>0</v>
      </c>
      <c r="O449" s="78">
        <f>SUM(O442:O448)</f>
        <v>0</v>
      </c>
      <c r="P449" s="6">
        <f t="shared" ref="P449:Q449" si="304">SUM(P442:P447)</f>
        <v>0</v>
      </c>
      <c r="Q449" s="6">
        <f t="shared" si="304"/>
        <v>0</v>
      </c>
      <c r="R449" s="79">
        <f>SUM(R442:R448)</f>
        <v>0</v>
      </c>
    </row>
    <row r="451" spans="1:18" x14ac:dyDescent="0.2">
      <c r="A451" s="314" t="s">
        <v>131</v>
      </c>
      <c r="B451" s="173"/>
      <c r="C451" s="173"/>
      <c r="D451" s="173"/>
      <c r="E451" s="173"/>
      <c r="F451" s="173"/>
      <c r="G451" s="173"/>
      <c r="H451" s="183" t="s">
        <v>110</v>
      </c>
      <c r="I451" s="173" t="s">
        <v>108</v>
      </c>
      <c r="J451" s="173"/>
      <c r="K451" s="173"/>
      <c r="L451" s="173"/>
      <c r="M451" s="173"/>
      <c r="N451" s="173"/>
      <c r="O451" s="173"/>
      <c r="P451" s="35"/>
      <c r="Q451" s="35"/>
      <c r="R451" s="183" t="s">
        <v>110</v>
      </c>
    </row>
    <row r="452" spans="1:18" x14ac:dyDescent="0.2">
      <c r="A452" s="34" t="s">
        <v>1</v>
      </c>
      <c r="B452" s="48"/>
      <c r="C452" s="48"/>
      <c r="D452" s="48"/>
      <c r="E452" s="48"/>
      <c r="F452" s="48"/>
      <c r="G452" s="48"/>
      <c r="H452" s="75">
        <f t="shared" ref="H452:H458" si="305">SUM(B452:G452)</f>
        <v>0</v>
      </c>
      <c r="I452" s="58"/>
      <c r="J452" s="49"/>
      <c r="K452" s="49"/>
      <c r="L452" s="49"/>
      <c r="M452" s="49"/>
      <c r="N452" s="86"/>
      <c r="O452" s="86"/>
      <c r="P452" s="49"/>
      <c r="Q452" s="49"/>
      <c r="R452" s="82">
        <f>SUM(J452:Q452)</f>
        <v>0</v>
      </c>
    </row>
    <row r="453" spans="1:18" x14ac:dyDescent="0.2">
      <c r="A453" s="34" t="s">
        <v>2</v>
      </c>
      <c r="B453" s="48"/>
      <c r="C453" s="48"/>
      <c r="D453" s="48"/>
      <c r="E453" s="48"/>
      <c r="F453" s="48"/>
      <c r="G453" s="48"/>
      <c r="H453" s="75">
        <f t="shared" si="305"/>
        <v>0</v>
      </c>
      <c r="I453" s="58"/>
      <c r="J453" s="49"/>
      <c r="K453" s="49"/>
      <c r="L453" s="49"/>
      <c r="M453" s="49"/>
      <c r="N453" s="86"/>
      <c r="O453" s="86"/>
      <c r="P453" s="49"/>
      <c r="Q453" s="49"/>
      <c r="R453" s="82">
        <f t="shared" ref="R453:R458" si="306">SUM(J453:Q453)</f>
        <v>0</v>
      </c>
    </row>
    <row r="454" spans="1:18" x14ac:dyDescent="0.2">
      <c r="A454" s="34" t="s">
        <v>3</v>
      </c>
      <c r="B454" s="48"/>
      <c r="C454" s="48"/>
      <c r="D454" s="48"/>
      <c r="E454" s="48"/>
      <c r="F454" s="48"/>
      <c r="G454" s="48"/>
      <c r="H454" s="75">
        <f t="shared" si="305"/>
        <v>0</v>
      </c>
      <c r="I454" s="58"/>
      <c r="J454" s="49"/>
      <c r="K454" s="49"/>
      <c r="L454" s="49"/>
      <c r="M454" s="49"/>
      <c r="N454" s="86"/>
      <c r="O454" s="86"/>
      <c r="P454" s="49"/>
      <c r="Q454" s="49"/>
      <c r="R454" s="82">
        <f t="shared" si="306"/>
        <v>0</v>
      </c>
    </row>
    <row r="455" spans="1:18" x14ac:dyDescent="0.2">
      <c r="A455" s="34" t="s">
        <v>13</v>
      </c>
      <c r="B455" s="48"/>
      <c r="C455" s="48"/>
      <c r="D455" s="48"/>
      <c r="E455" s="48"/>
      <c r="F455" s="48"/>
      <c r="G455" s="48"/>
      <c r="H455" s="75">
        <f t="shared" si="305"/>
        <v>0</v>
      </c>
      <c r="I455" s="205"/>
      <c r="J455" s="49"/>
      <c r="K455" s="49"/>
      <c r="L455" s="49"/>
      <c r="M455" s="49"/>
      <c r="N455" s="70"/>
      <c r="O455" s="70"/>
      <c r="P455" s="48"/>
      <c r="Q455" s="48"/>
      <c r="R455" s="82">
        <f t="shared" si="306"/>
        <v>0</v>
      </c>
    </row>
    <row r="456" spans="1:18" x14ac:dyDescent="0.2">
      <c r="A456" s="34" t="s">
        <v>15</v>
      </c>
      <c r="B456" s="48"/>
      <c r="C456" s="48"/>
      <c r="D456" s="48"/>
      <c r="E456" s="48"/>
      <c r="F456" s="48"/>
      <c r="G456" s="48"/>
      <c r="H456" s="75">
        <f t="shared" si="305"/>
        <v>0</v>
      </c>
      <c r="I456" s="49"/>
      <c r="J456" s="49"/>
      <c r="K456" s="49"/>
      <c r="L456" s="49"/>
      <c r="M456" s="49"/>
      <c r="N456" s="70"/>
      <c r="O456" s="70"/>
      <c r="P456" s="48"/>
      <c r="Q456" s="48"/>
      <c r="R456" s="82">
        <f t="shared" si="306"/>
        <v>0</v>
      </c>
    </row>
    <row r="457" spans="1:18" x14ac:dyDescent="0.2">
      <c r="A457" s="181" t="s">
        <v>112</v>
      </c>
      <c r="B457" s="178"/>
      <c r="C457" s="178"/>
      <c r="D457" s="178"/>
      <c r="E457" s="178"/>
      <c r="F457" s="178"/>
      <c r="G457" s="178"/>
      <c r="H457" s="176">
        <f t="shared" si="305"/>
        <v>0</v>
      </c>
      <c r="I457" s="179"/>
      <c r="J457" s="179"/>
      <c r="K457" s="179"/>
      <c r="L457" s="179"/>
      <c r="M457" s="179"/>
      <c r="N457" s="180"/>
      <c r="O457" s="180"/>
      <c r="P457" s="178"/>
      <c r="Q457" s="178"/>
      <c r="R457" s="82">
        <f t="shared" si="306"/>
        <v>0</v>
      </c>
    </row>
    <row r="458" spans="1:18" ht="22.5" x14ac:dyDescent="0.2">
      <c r="A458" s="182" t="s">
        <v>111</v>
      </c>
      <c r="B458" s="50"/>
      <c r="C458" s="50"/>
      <c r="D458" s="50"/>
      <c r="E458" s="50"/>
      <c r="F458" s="50"/>
      <c r="G458" s="50"/>
      <c r="H458" s="77">
        <f t="shared" si="305"/>
        <v>0</v>
      </c>
      <c r="I458" s="87"/>
      <c r="J458" s="87"/>
      <c r="K458" s="87"/>
      <c r="L458" s="87"/>
      <c r="M458" s="87"/>
      <c r="N458" s="88"/>
      <c r="O458" s="88"/>
      <c r="P458" s="50"/>
      <c r="Q458" s="50"/>
      <c r="R458" s="85">
        <f t="shared" si="306"/>
        <v>0</v>
      </c>
    </row>
    <row r="459" spans="1:18" x14ac:dyDescent="0.2">
      <c r="A459" s="73" t="s">
        <v>9</v>
      </c>
      <c r="B459" s="6">
        <f>SUM(B452:B458)</f>
        <v>0</v>
      </c>
      <c r="C459" s="6">
        <f t="shared" ref="C459:G459" si="307">SUM(C452:C458)</f>
        <v>0</v>
      </c>
      <c r="D459" s="6">
        <f t="shared" si="307"/>
        <v>0</v>
      </c>
      <c r="E459" s="6">
        <f t="shared" si="307"/>
        <v>0</v>
      </c>
      <c r="F459" s="6">
        <f t="shared" si="307"/>
        <v>0</v>
      </c>
      <c r="G459" s="6">
        <f t="shared" si="307"/>
        <v>0</v>
      </c>
      <c r="H459" s="75">
        <f>SUM(H452:H458)</f>
        <v>0</v>
      </c>
      <c r="I459" s="6"/>
      <c r="J459" s="6">
        <f>SUM(J452:J458)</f>
        <v>0</v>
      </c>
      <c r="K459" s="6">
        <f t="shared" ref="K459" si="308">SUM(K452:K458)</f>
        <v>0</v>
      </c>
      <c r="L459" s="6">
        <f t="shared" ref="L459" si="309">SUM(L452:L458)</f>
        <v>0</v>
      </c>
      <c r="M459" s="6">
        <f t="shared" ref="M459" si="310">SUM(M452:M458)</f>
        <v>0</v>
      </c>
      <c r="N459" s="6">
        <f t="shared" ref="N459" si="311">SUM(N452:N458)</f>
        <v>0</v>
      </c>
      <c r="O459" s="6">
        <f t="shared" ref="O459" si="312">SUM(O452:O458)</f>
        <v>0</v>
      </c>
      <c r="P459" s="6">
        <f t="shared" ref="P459" si="313">SUM(P452:P458)</f>
        <v>0</v>
      </c>
      <c r="Q459" s="6">
        <f t="shared" ref="Q459" si="314">SUM(Q452:Q458)</f>
        <v>0</v>
      </c>
      <c r="R459" s="79">
        <f>SUM(R452:R458)</f>
        <v>0</v>
      </c>
    </row>
    <row r="461" spans="1:18" ht="39" thickBot="1" x14ac:dyDescent="0.25">
      <c r="B461" s="66" t="s">
        <v>1</v>
      </c>
      <c r="C461" s="66" t="s">
        <v>2</v>
      </c>
      <c r="D461" s="66" t="s">
        <v>3</v>
      </c>
      <c r="E461" s="66" t="s">
        <v>13</v>
      </c>
      <c r="F461" s="66" t="s">
        <v>15</v>
      </c>
      <c r="G461" s="67" t="s">
        <v>11</v>
      </c>
      <c r="H461" s="184" t="s">
        <v>111</v>
      </c>
      <c r="J461" s="67"/>
      <c r="K461" s="67"/>
      <c r="L461" s="67"/>
      <c r="M461" s="67"/>
      <c r="N461" s="91" t="s">
        <v>20</v>
      </c>
      <c r="O461" s="91"/>
    </row>
    <row r="462" spans="1:18" ht="13.5" thickBot="1" x14ac:dyDescent="0.25">
      <c r="A462" s="89" t="s">
        <v>40</v>
      </c>
      <c r="B462" s="185">
        <f>H412+H422+H432+H442+H452</f>
        <v>0</v>
      </c>
      <c r="C462" s="185">
        <f>H413+H423+H433+H443+H453</f>
        <v>0</v>
      </c>
      <c r="D462" s="185">
        <f>H414+H424+H434+H444+H454</f>
        <v>0</v>
      </c>
      <c r="E462" s="185">
        <f>H415+H425+H435+H445+H455</f>
        <v>0</v>
      </c>
      <c r="F462" s="185">
        <f>H416+H426+H436+H446+H456</f>
        <v>0</v>
      </c>
      <c r="G462" s="185">
        <f>H417+H427+H447+H457</f>
        <v>0</v>
      </c>
      <c r="H462" s="185">
        <f>H418+H428+H438+H448+H458</f>
        <v>0</v>
      </c>
      <c r="I462" s="185">
        <f>H419+H429+H439+H449+H459</f>
        <v>0</v>
      </c>
      <c r="J462" s="55"/>
      <c r="K462" s="55"/>
      <c r="L462" s="55"/>
      <c r="M462" s="55"/>
      <c r="N462" s="90">
        <f>R419+R429+R439+R449+R459</f>
        <v>0</v>
      </c>
      <c r="O462" s="199">
        <f>I462+N462</f>
        <v>0</v>
      </c>
    </row>
    <row r="463" spans="1:18" ht="13.5" thickTop="1" x14ac:dyDescent="0.2"/>
    <row r="464" spans="1:18" x14ac:dyDescent="0.2">
      <c r="A464" s="40"/>
      <c r="B464" s="51" t="s">
        <v>21</v>
      </c>
      <c r="C464" s="51"/>
      <c r="D464" s="51" t="s">
        <v>22</v>
      </c>
      <c r="E464" s="196">
        <f>O462</f>
        <v>0</v>
      </c>
      <c r="F464" s="51"/>
      <c r="G464" s="51">
        <f>SUM(C464-E464)</f>
        <v>0</v>
      </c>
    </row>
    <row r="467" spans="1:18" ht="33" customHeight="1" x14ac:dyDescent="0.2">
      <c r="A467" s="56"/>
      <c r="B467" s="57"/>
      <c r="C467" s="288"/>
      <c r="D467" s="288"/>
      <c r="E467" s="288"/>
      <c r="F467" s="289"/>
      <c r="G467" s="288"/>
      <c r="H467" s="288"/>
      <c r="I467" s="288"/>
      <c r="J467" s="57"/>
      <c r="K467" s="57"/>
      <c r="L467" s="57"/>
      <c r="M467" s="57"/>
      <c r="N467" s="68"/>
      <c r="O467" s="68"/>
      <c r="P467" s="57"/>
      <c r="Q467" s="57"/>
      <c r="R467" s="69"/>
    </row>
    <row r="468" spans="1:18" x14ac:dyDescent="0.2">
      <c r="A468" s="314"/>
      <c r="B468" s="173"/>
      <c r="C468" s="173"/>
      <c r="D468" s="173"/>
      <c r="E468" s="214"/>
      <c r="F468" s="476"/>
      <c r="G468" s="476"/>
      <c r="H468" s="183" t="s">
        <v>110</v>
      </c>
      <c r="I468" s="173" t="s">
        <v>108</v>
      </c>
      <c r="J468" s="173"/>
      <c r="K468" s="173"/>
      <c r="L468" s="173"/>
      <c r="M468" s="214"/>
      <c r="N468" s="476"/>
      <c r="O468" s="476"/>
      <c r="P468" s="35"/>
      <c r="Q468" s="35"/>
      <c r="R468" s="183" t="s">
        <v>110</v>
      </c>
    </row>
    <row r="469" spans="1:18" x14ac:dyDescent="0.2">
      <c r="A469" s="34" t="s">
        <v>1</v>
      </c>
      <c r="B469" s="59"/>
      <c r="C469" s="59"/>
      <c r="D469" s="59"/>
      <c r="E469" s="59"/>
      <c r="F469" s="59"/>
      <c r="G469" s="59"/>
      <c r="H469" s="75">
        <f>SUM(B469:G469)</f>
        <v>0</v>
      </c>
      <c r="J469" s="58"/>
      <c r="K469" s="58"/>
      <c r="L469" s="58"/>
      <c r="M469" s="58"/>
      <c r="N469" s="74"/>
      <c r="O469" s="74"/>
      <c r="P469" s="58"/>
      <c r="Q469" s="58"/>
      <c r="R469" s="75">
        <f>SUM(J469:Q469)</f>
        <v>0</v>
      </c>
    </row>
    <row r="470" spans="1:18" x14ac:dyDescent="0.2">
      <c r="A470" s="34" t="s">
        <v>2</v>
      </c>
      <c r="B470" s="59"/>
      <c r="C470" s="59"/>
      <c r="D470" s="60"/>
      <c r="E470" s="60"/>
      <c r="F470" s="60"/>
      <c r="G470" s="60"/>
      <c r="H470" s="75">
        <f t="shared" ref="H470:H475" si="315">SUM(B470:G470)</f>
        <v>0</v>
      </c>
      <c r="J470" s="61"/>
      <c r="K470" s="61"/>
      <c r="L470" s="61"/>
      <c r="M470" s="61"/>
      <c r="N470" s="29"/>
      <c r="O470" s="29"/>
      <c r="P470" s="61"/>
      <c r="Q470" s="61"/>
      <c r="R470" s="75">
        <f>SUM(J470:Q470)</f>
        <v>0</v>
      </c>
    </row>
    <row r="471" spans="1:18" x14ac:dyDescent="0.2">
      <c r="A471" s="34" t="s">
        <v>3</v>
      </c>
      <c r="B471" s="59"/>
      <c r="C471" s="59"/>
      <c r="D471" s="60"/>
      <c r="E471" s="60"/>
      <c r="F471" s="60"/>
      <c r="G471" s="60"/>
      <c r="H471" s="75">
        <f t="shared" si="315"/>
        <v>0</v>
      </c>
      <c r="J471" s="61"/>
      <c r="K471" s="61"/>
      <c r="L471" s="61"/>
      <c r="M471" s="61"/>
      <c r="N471" s="29"/>
      <c r="O471" s="29"/>
      <c r="P471" s="61"/>
      <c r="Q471" s="61"/>
      <c r="R471" s="75">
        <f>SUM(J471:Q471)</f>
        <v>0</v>
      </c>
    </row>
    <row r="472" spans="1:18" x14ac:dyDescent="0.2">
      <c r="A472" s="34" t="s">
        <v>13</v>
      </c>
      <c r="B472" s="59"/>
      <c r="C472" s="59"/>
      <c r="D472" s="60"/>
      <c r="E472" s="60"/>
      <c r="F472" s="60"/>
      <c r="G472" s="60"/>
      <c r="H472" s="75">
        <f t="shared" si="315"/>
        <v>0</v>
      </c>
      <c r="J472" s="61"/>
      <c r="K472" s="61"/>
      <c r="L472" s="61"/>
      <c r="M472" s="61"/>
      <c r="N472" s="29"/>
      <c r="O472" s="29"/>
      <c r="P472" s="61"/>
      <c r="Q472" s="61"/>
      <c r="R472" s="75">
        <f t="shared" ref="R472:R475" si="316">SUM(J472:Q472)</f>
        <v>0</v>
      </c>
    </row>
    <row r="473" spans="1:18" x14ac:dyDescent="0.2">
      <c r="A473" s="34" t="s">
        <v>15</v>
      </c>
      <c r="B473" s="59"/>
      <c r="C473" s="59"/>
      <c r="D473" s="60"/>
      <c r="E473" s="60"/>
      <c r="F473" s="60"/>
      <c r="G473" s="60"/>
      <c r="H473" s="75">
        <f t="shared" si="315"/>
        <v>0</v>
      </c>
      <c r="J473" s="61"/>
      <c r="K473" s="61"/>
      <c r="L473" s="61"/>
      <c r="M473" s="61"/>
      <c r="N473" s="29"/>
      <c r="O473" s="29"/>
      <c r="P473" s="61"/>
      <c r="Q473" s="61"/>
      <c r="R473" s="75">
        <f t="shared" si="316"/>
        <v>0</v>
      </c>
    </row>
    <row r="474" spans="1:18" x14ac:dyDescent="0.2">
      <c r="A474" s="181" t="s">
        <v>112</v>
      </c>
      <c r="B474" s="175"/>
      <c r="C474" s="175"/>
      <c r="D474" s="60"/>
      <c r="E474" s="60"/>
      <c r="F474" s="60"/>
      <c r="G474" s="60"/>
      <c r="H474" s="176">
        <f t="shared" si="315"/>
        <v>0</v>
      </c>
      <c r="I474" s="53"/>
      <c r="J474" s="61"/>
      <c r="K474" s="61"/>
      <c r="L474" s="61"/>
      <c r="M474" s="61"/>
      <c r="N474" s="29"/>
      <c r="O474" s="29"/>
      <c r="P474" s="61"/>
      <c r="Q474" s="61"/>
      <c r="R474" s="75">
        <f t="shared" si="316"/>
        <v>0</v>
      </c>
    </row>
    <row r="475" spans="1:18" ht="22.5" x14ac:dyDescent="0.2">
      <c r="A475" s="182" t="s">
        <v>111</v>
      </c>
      <c r="B475" s="62"/>
      <c r="C475" s="62"/>
      <c r="D475" s="47"/>
      <c r="E475" s="47"/>
      <c r="F475" s="47"/>
      <c r="G475" s="47"/>
      <c r="H475" s="77">
        <f t="shared" si="315"/>
        <v>0</v>
      </c>
      <c r="I475" s="174"/>
      <c r="J475" s="63"/>
      <c r="K475" s="63"/>
      <c r="L475" s="63"/>
      <c r="M475" s="63"/>
      <c r="N475" s="76"/>
      <c r="O475" s="76"/>
      <c r="P475" s="63"/>
      <c r="Q475" s="63"/>
      <c r="R475" s="77">
        <f t="shared" si="316"/>
        <v>0</v>
      </c>
    </row>
    <row r="476" spans="1:18" x14ac:dyDescent="0.2">
      <c r="A476" s="73" t="s">
        <v>9</v>
      </c>
      <c r="B476" s="164">
        <f>SUM(B469:B475)</f>
        <v>0</v>
      </c>
      <c r="C476" s="164">
        <f t="shared" ref="C476:G476" si="317">SUM(C469:C475)</f>
        <v>0</v>
      </c>
      <c r="D476" s="164">
        <f t="shared" si="317"/>
        <v>0</v>
      </c>
      <c r="E476" s="164">
        <f t="shared" si="317"/>
        <v>0</v>
      </c>
      <c r="F476" s="164">
        <f t="shared" si="317"/>
        <v>0</v>
      </c>
      <c r="G476" s="164">
        <f t="shared" si="317"/>
        <v>0</v>
      </c>
      <c r="H476" s="75">
        <f>SUM(H469:H475)</f>
        <v>0</v>
      </c>
      <c r="I476" s="6"/>
      <c r="J476" s="6">
        <f>SUM(J469:J475)</f>
        <v>0</v>
      </c>
      <c r="K476" s="6">
        <f t="shared" ref="K476:O476" si="318">SUM(K469:K475)</f>
        <v>0</v>
      </c>
      <c r="L476" s="6">
        <f t="shared" si="318"/>
        <v>0</v>
      </c>
      <c r="M476" s="6">
        <f t="shared" si="318"/>
        <v>0</v>
      </c>
      <c r="N476" s="6">
        <f t="shared" si="318"/>
        <v>0</v>
      </c>
      <c r="O476" s="6">
        <f t="shared" si="318"/>
        <v>0</v>
      </c>
      <c r="P476" s="6"/>
      <c r="Q476" s="6"/>
      <c r="R476" s="79">
        <f>SUM(R469:R474)</f>
        <v>0</v>
      </c>
    </row>
    <row r="478" spans="1:18" x14ac:dyDescent="0.2">
      <c r="A478" s="314"/>
      <c r="B478" s="173"/>
      <c r="C478" s="173"/>
      <c r="D478" s="173"/>
      <c r="E478" s="173"/>
      <c r="F478" s="173"/>
      <c r="G478" s="173"/>
      <c r="H478" s="183" t="s">
        <v>110</v>
      </c>
      <c r="I478" s="173" t="s">
        <v>108</v>
      </c>
      <c r="J478" s="173"/>
      <c r="K478" s="173"/>
      <c r="L478" s="173"/>
      <c r="M478" s="173"/>
      <c r="N478" s="173"/>
      <c r="O478" s="173"/>
      <c r="P478" s="35"/>
      <c r="Q478" s="35"/>
      <c r="R478" s="183" t="s">
        <v>110</v>
      </c>
    </row>
    <row r="479" spans="1:18" x14ac:dyDescent="0.2">
      <c r="A479" s="34" t="s">
        <v>1</v>
      </c>
      <c r="B479" s="45"/>
      <c r="C479" s="45"/>
      <c r="D479" s="45"/>
      <c r="E479" s="45"/>
      <c r="F479" s="45"/>
      <c r="G479" s="45"/>
      <c r="H479" s="75">
        <f t="shared" ref="H479:H485" si="319">SUM(B479:G479)</f>
        <v>0</v>
      </c>
      <c r="I479" s="45"/>
      <c r="J479" s="45"/>
      <c r="K479" s="45"/>
      <c r="L479" s="45"/>
      <c r="M479" s="45"/>
      <c r="N479" s="81"/>
      <c r="O479" s="81"/>
      <c r="P479" s="45"/>
      <c r="Q479" s="45"/>
      <c r="R479" s="82">
        <f>SUM(J479:Q479)</f>
        <v>0</v>
      </c>
    </row>
    <row r="480" spans="1:18" x14ac:dyDescent="0.2">
      <c r="A480" s="34" t="s">
        <v>2</v>
      </c>
      <c r="B480" s="45"/>
      <c r="C480" s="45"/>
      <c r="D480" s="45"/>
      <c r="E480" s="45"/>
      <c r="F480" s="45"/>
      <c r="G480" s="45"/>
      <c r="H480" s="75">
        <f t="shared" si="319"/>
        <v>0</v>
      </c>
      <c r="I480" s="45"/>
      <c r="J480" s="45"/>
      <c r="K480" s="45"/>
      <c r="L480" s="45"/>
      <c r="M480" s="45"/>
      <c r="N480" s="81"/>
      <c r="O480" s="81"/>
      <c r="P480" s="46"/>
      <c r="Q480" s="46"/>
      <c r="R480" s="82">
        <f t="shared" ref="R480:R482" si="320">SUM(B480:Q480)</f>
        <v>0</v>
      </c>
    </row>
    <row r="481" spans="1:18" x14ac:dyDescent="0.2">
      <c r="A481" s="34" t="s">
        <v>3</v>
      </c>
      <c r="B481" s="45"/>
      <c r="C481" s="45"/>
      <c r="D481" s="45"/>
      <c r="E481" s="45"/>
      <c r="F481" s="45"/>
      <c r="G481" s="45"/>
      <c r="H481" s="75">
        <f t="shared" si="319"/>
        <v>0</v>
      </c>
      <c r="I481" s="45"/>
      <c r="J481" s="45"/>
      <c r="K481" s="45"/>
      <c r="L481" s="45"/>
      <c r="M481" s="45"/>
      <c r="N481" s="83"/>
      <c r="O481" s="83"/>
      <c r="P481" s="46"/>
      <c r="Q481" s="46"/>
      <c r="R481" s="82">
        <f t="shared" si="320"/>
        <v>0</v>
      </c>
    </row>
    <row r="482" spans="1:18" x14ac:dyDescent="0.2">
      <c r="A482" s="34" t="s">
        <v>13</v>
      </c>
      <c r="B482" s="45"/>
      <c r="C482" s="45"/>
      <c r="D482" s="45"/>
      <c r="E482" s="45"/>
      <c r="F482" s="45"/>
      <c r="G482" s="45"/>
      <c r="H482" s="75">
        <f t="shared" si="319"/>
        <v>0</v>
      </c>
      <c r="I482" s="45"/>
      <c r="J482" s="45"/>
      <c r="K482" s="45"/>
      <c r="L482" s="45"/>
      <c r="M482" s="45"/>
      <c r="N482" s="81"/>
      <c r="O482" s="81"/>
      <c r="P482" s="45"/>
      <c r="Q482" s="45"/>
      <c r="R482" s="82">
        <f t="shared" si="320"/>
        <v>0</v>
      </c>
    </row>
    <row r="483" spans="1:18" x14ac:dyDescent="0.2">
      <c r="A483" s="34" t="s">
        <v>15</v>
      </c>
      <c r="B483" s="45"/>
      <c r="C483" s="45"/>
      <c r="D483" s="45"/>
      <c r="E483" s="45"/>
      <c r="F483" s="45"/>
      <c r="G483" s="45"/>
      <c r="H483" s="75">
        <f t="shared" si="319"/>
        <v>0</v>
      </c>
      <c r="I483" s="45"/>
      <c r="J483" s="45"/>
      <c r="K483" s="45"/>
      <c r="L483" s="45"/>
      <c r="M483" s="45"/>
      <c r="N483" s="81"/>
      <c r="O483" s="81"/>
      <c r="P483" s="45"/>
      <c r="Q483" s="45"/>
      <c r="R483" s="82">
        <f>SUM(B483:Q483)</f>
        <v>0</v>
      </c>
    </row>
    <row r="484" spans="1:18" x14ac:dyDescent="0.2">
      <c r="A484" s="181" t="s">
        <v>112</v>
      </c>
      <c r="B484" s="60"/>
      <c r="C484" s="60"/>
      <c r="D484" s="60"/>
      <c r="E484" s="60"/>
      <c r="F484" s="60"/>
      <c r="G484" s="60"/>
      <c r="H484" s="75">
        <f t="shared" si="319"/>
        <v>0</v>
      </c>
      <c r="I484" s="60"/>
      <c r="J484" s="60"/>
      <c r="K484" s="60"/>
      <c r="L484" s="60"/>
      <c r="M484" s="60"/>
      <c r="N484" s="177"/>
      <c r="O484" s="177"/>
      <c r="P484" s="60"/>
      <c r="Q484" s="60"/>
      <c r="R484" s="82">
        <f t="shared" ref="R484" si="321">SUM(B484:Q484)</f>
        <v>0</v>
      </c>
    </row>
    <row r="485" spans="1:18" ht="22.5" x14ac:dyDescent="0.2">
      <c r="A485" s="182" t="s">
        <v>111</v>
      </c>
      <c r="B485" s="47"/>
      <c r="C485" s="47"/>
      <c r="D485" s="47"/>
      <c r="E485" s="47"/>
      <c r="F485" s="47"/>
      <c r="G485" s="47"/>
      <c r="H485" s="77">
        <f t="shared" si="319"/>
        <v>0</v>
      </c>
      <c r="I485" s="47"/>
      <c r="J485" s="47"/>
      <c r="K485" s="47"/>
      <c r="L485" s="47"/>
      <c r="M485" s="47"/>
      <c r="N485" s="84"/>
      <c r="O485" s="84"/>
      <c r="P485" s="47"/>
      <c r="Q485" s="47"/>
      <c r="R485" s="85"/>
    </row>
    <row r="486" spans="1:18" x14ac:dyDescent="0.2">
      <c r="A486" s="73" t="s">
        <v>9</v>
      </c>
      <c r="B486" s="6">
        <f>SUM(B479:B485)</f>
        <v>0</v>
      </c>
      <c r="C486" s="6">
        <f t="shared" ref="C486:G486" si="322">SUM(C479:C485)</f>
        <v>0</v>
      </c>
      <c r="D486" s="6">
        <f t="shared" si="322"/>
        <v>0</v>
      </c>
      <c r="E486" s="6">
        <f t="shared" si="322"/>
        <v>0</v>
      </c>
      <c r="F486" s="6">
        <f t="shared" si="322"/>
        <v>0</v>
      </c>
      <c r="G486" s="6">
        <f t="shared" si="322"/>
        <v>0</v>
      </c>
      <c r="H486" s="75">
        <f>SUM(H479:H485)</f>
        <v>0</v>
      </c>
      <c r="I486" s="6"/>
      <c r="J486" s="6">
        <f>SUM(J479:J485)</f>
        <v>0</v>
      </c>
      <c r="K486" s="6">
        <f t="shared" ref="K486:O486" si="323">SUM(K479:K485)</f>
        <v>0</v>
      </c>
      <c r="L486" s="6">
        <f t="shared" si="323"/>
        <v>0</v>
      </c>
      <c r="M486" s="6">
        <f t="shared" si="323"/>
        <v>0</v>
      </c>
      <c r="N486" s="6">
        <f t="shared" si="323"/>
        <v>0</v>
      </c>
      <c r="O486" s="6">
        <f t="shared" si="323"/>
        <v>0</v>
      </c>
      <c r="P486" s="6">
        <f t="shared" ref="P486:Q486" si="324">SUM(P479:P484)</f>
        <v>0</v>
      </c>
      <c r="Q486" s="6">
        <f t="shared" si="324"/>
        <v>0</v>
      </c>
      <c r="R486" s="73">
        <f>SUM(R479:R484)</f>
        <v>0</v>
      </c>
    </row>
    <row r="488" spans="1:18" x14ac:dyDescent="0.2">
      <c r="A488" s="314"/>
      <c r="B488" s="173"/>
      <c r="C488" s="173"/>
      <c r="D488" s="173"/>
      <c r="E488" s="173"/>
      <c r="F488" s="173"/>
      <c r="G488" s="173"/>
      <c r="H488" s="183" t="s">
        <v>110</v>
      </c>
      <c r="I488" s="173" t="s">
        <v>108</v>
      </c>
      <c r="J488" s="173"/>
      <c r="K488" s="173"/>
      <c r="L488" s="173"/>
      <c r="M488" s="173"/>
      <c r="N488" s="173"/>
      <c r="O488" s="173"/>
      <c r="P488" s="35"/>
      <c r="Q488" s="35"/>
      <c r="R488" s="183" t="s">
        <v>110</v>
      </c>
    </row>
    <row r="489" spans="1:18" x14ac:dyDescent="0.2">
      <c r="A489" s="34" t="s">
        <v>1</v>
      </c>
      <c r="B489" s="45"/>
      <c r="C489" s="188"/>
      <c r="D489" s="188"/>
      <c r="E489" s="188"/>
      <c r="F489" s="188"/>
      <c r="G489" s="188"/>
      <c r="H489" s="75">
        <f t="shared" ref="H489:H495" si="325">SUM(B489:G489)</f>
        <v>0</v>
      </c>
      <c r="I489" s="58"/>
      <c r="J489" s="188"/>
      <c r="K489" s="188"/>
      <c r="L489" s="188"/>
      <c r="M489" s="188"/>
      <c r="N489" s="188"/>
      <c r="O489" s="188"/>
      <c r="P489" s="188"/>
      <c r="Q489" s="191"/>
      <c r="R489" s="82">
        <f t="shared" ref="R489:R495" si="326">SUM(J489:Q489)</f>
        <v>0</v>
      </c>
    </row>
    <row r="490" spans="1:18" x14ac:dyDescent="0.2">
      <c r="A490" s="34" t="s">
        <v>2</v>
      </c>
      <c r="B490" s="45"/>
      <c r="C490" s="188"/>
      <c r="D490" s="188"/>
      <c r="E490" s="188"/>
      <c r="F490" s="188"/>
      <c r="G490" s="188"/>
      <c r="H490" s="75">
        <f t="shared" si="325"/>
        <v>0</v>
      </c>
      <c r="I490" s="58"/>
      <c r="J490" s="188"/>
      <c r="K490" s="188"/>
      <c r="L490" s="188"/>
      <c r="M490" s="188"/>
      <c r="N490" s="188"/>
      <c r="O490" s="188"/>
      <c r="P490" s="192"/>
      <c r="Q490" s="191"/>
      <c r="R490" s="82">
        <f t="shared" si="326"/>
        <v>0</v>
      </c>
    </row>
    <row r="491" spans="1:18" x14ac:dyDescent="0.2">
      <c r="A491" s="34" t="s">
        <v>3</v>
      </c>
      <c r="B491" s="45"/>
      <c r="C491" s="188"/>
      <c r="D491" s="188"/>
      <c r="E491" s="188"/>
      <c r="F491" s="188"/>
      <c r="G491" s="188"/>
      <c r="H491" s="75">
        <f t="shared" si="325"/>
        <v>0</v>
      </c>
      <c r="I491" s="58"/>
      <c r="J491" s="188"/>
      <c r="K491" s="188"/>
      <c r="L491" s="188"/>
      <c r="M491" s="188"/>
      <c r="N491" s="192"/>
      <c r="O491" s="192"/>
      <c r="P491" s="192"/>
      <c r="Q491" s="191"/>
      <c r="R491" s="82">
        <f t="shared" si="326"/>
        <v>0</v>
      </c>
    </row>
    <row r="492" spans="1:18" x14ac:dyDescent="0.2">
      <c r="A492" s="34" t="s">
        <v>13</v>
      </c>
      <c r="B492" s="45"/>
      <c r="C492" s="188"/>
      <c r="D492" s="188"/>
      <c r="E492" s="188"/>
      <c r="F492" s="188"/>
      <c r="G492" s="188"/>
      <c r="H492" s="75">
        <f t="shared" si="325"/>
        <v>0</v>
      </c>
      <c r="I492" s="58"/>
      <c r="J492" s="188"/>
      <c r="K492" s="188"/>
      <c r="L492" s="188"/>
      <c r="M492" s="188"/>
      <c r="N492" s="188"/>
      <c r="O492" s="188"/>
      <c r="P492" s="188"/>
      <c r="Q492" s="71"/>
      <c r="R492" s="82">
        <f t="shared" si="326"/>
        <v>0</v>
      </c>
    </row>
    <row r="493" spans="1:18" x14ac:dyDescent="0.2">
      <c r="A493" s="34" t="s">
        <v>15</v>
      </c>
      <c r="B493" s="45"/>
      <c r="C493" s="188"/>
      <c r="D493" s="188"/>
      <c r="E493" s="188"/>
      <c r="F493" s="188"/>
      <c r="G493" s="188"/>
      <c r="H493" s="75">
        <f t="shared" si="325"/>
        <v>0</v>
      </c>
      <c r="I493" s="58"/>
      <c r="J493" s="188"/>
      <c r="K493" s="188"/>
      <c r="L493" s="188"/>
      <c r="M493" s="188"/>
      <c r="N493" s="188"/>
      <c r="O493" s="188"/>
      <c r="P493" s="188"/>
      <c r="Q493" s="71"/>
      <c r="R493" s="82">
        <f t="shared" si="326"/>
        <v>0</v>
      </c>
    </row>
    <row r="494" spans="1:18" x14ac:dyDescent="0.2">
      <c r="A494" s="181" t="s">
        <v>112</v>
      </c>
      <c r="B494" s="60"/>
      <c r="C494" s="189"/>
      <c r="D494" s="189"/>
      <c r="E494" s="189"/>
      <c r="F494" s="189"/>
      <c r="G494" s="189"/>
      <c r="H494" s="176">
        <f t="shared" si="325"/>
        <v>0</v>
      </c>
      <c r="I494" s="61"/>
      <c r="J494" s="189"/>
      <c r="K494" s="189"/>
      <c r="L494" s="189"/>
      <c r="M494" s="189"/>
      <c r="N494" s="189"/>
      <c r="O494" s="189"/>
      <c r="P494" s="189"/>
      <c r="Q494" s="193"/>
      <c r="R494" s="82">
        <f t="shared" si="326"/>
        <v>0</v>
      </c>
    </row>
    <row r="495" spans="1:18" ht="22.5" x14ac:dyDescent="0.2">
      <c r="A495" s="182" t="s">
        <v>111</v>
      </c>
      <c r="B495" s="47"/>
      <c r="C495" s="190"/>
      <c r="D495" s="190"/>
      <c r="E495" s="190"/>
      <c r="F495" s="190"/>
      <c r="G495" s="190"/>
      <c r="H495" s="77">
        <f t="shared" si="325"/>
        <v>0</v>
      </c>
      <c r="I495" s="63"/>
      <c r="J495" s="190"/>
      <c r="K495" s="190"/>
      <c r="L495" s="190"/>
      <c r="M495" s="190"/>
      <c r="N495" s="190"/>
      <c r="O495" s="190"/>
      <c r="P495" s="190"/>
      <c r="Q495" s="194"/>
      <c r="R495" s="85">
        <f t="shared" si="326"/>
        <v>0</v>
      </c>
    </row>
    <row r="496" spans="1:18" x14ac:dyDescent="0.2">
      <c r="A496" s="73" t="s">
        <v>9</v>
      </c>
      <c r="B496" s="78">
        <f t="shared" ref="B496:H496" si="327">SUM(B489:B495)</f>
        <v>0</v>
      </c>
      <c r="C496" s="78">
        <f t="shared" si="327"/>
        <v>0</v>
      </c>
      <c r="D496" s="78">
        <f t="shared" si="327"/>
        <v>0</v>
      </c>
      <c r="E496" s="78">
        <f t="shared" si="327"/>
        <v>0</v>
      </c>
      <c r="F496" s="78">
        <f t="shared" si="327"/>
        <v>0</v>
      </c>
      <c r="G496" s="78">
        <f t="shared" si="327"/>
        <v>0</v>
      </c>
      <c r="H496" s="75">
        <f t="shared" si="327"/>
        <v>0</v>
      </c>
      <c r="I496" s="6"/>
      <c r="J496" s="78">
        <f>SUM(J489:J495)</f>
        <v>0</v>
      </c>
      <c r="K496" s="78">
        <f>SUM(K489:K495)</f>
        <v>0</v>
      </c>
      <c r="L496" s="78">
        <f t="shared" ref="L496:O496" si="328">SUM(L489:L495)</f>
        <v>0</v>
      </c>
      <c r="M496" s="78">
        <f t="shared" si="328"/>
        <v>0</v>
      </c>
      <c r="N496" s="78">
        <f t="shared" si="328"/>
        <v>0</v>
      </c>
      <c r="O496" s="78">
        <f t="shared" si="328"/>
        <v>0</v>
      </c>
      <c r="P496" s="78">
        <f t="shared" ref="P496:R496" si="329">SUM(P489:P494)</f>
        <v>0</v>
      </c>
      <c r="Q496" s="78">
        <f t="shared" si="329"/>
        <v>0</v>
      </c>
      <c r="R496" s="79">
        <f t="shared" si="329"/>
        <v>0</v>
      </c>
    </row>
    <row r="498" spans="1:18" x14ac:dyDescent="0.2">
      <c r="A498" s="314"/>
      <c r="B498" s="173"/>
      <c r="C498" s="173"/>
      <c r="D498" s="173"/>
      <c r="E498" s="173"/>
      <c r="F498" s="173"/>
      <c r="G498" s="173"/>
      <c r="H498" s="183" t="s">
        <v>110</v>
      </c>
      <c r="I498" s="173" t="s">
        <v>108</v>
      </c>
      <c r="J498" s="173"/>
      <c r="K498" s="173"/>
      <c r="L498" s="173"/>
      <c r="M498" s="173"/>
      <c r="N498" s="173"/>
      <c r="O498" s="173"/>
      <c r="P498" s="35"/>
      <c r="Q498" s="35"/>
      <c r="R498" s="183" t="s">
        <v>110</v>
      </c>
    </row>
    <row r="499" spans="1:18" x14ac:dyDescent="0.2">
      <c r="A499" s="34" t="s">
        <v>1</v>
      </c>
      <c r="B499" s="45"/>
      <c r="C499" s="45"/>
      <c r="D499" s="45"/>
      <c r="E499" s="45"/>
      <c r="F499" s="45"/>
      <c r="G499" s="45"/>
      <c r="H499" s="75">
        <f t="shared" ref="H499:H505" si="330">SUM(B499:G499)</f>
        <v>0</v>
      </c>
      <c r="I499" s="58"/>
      <c r="J499" s="45"/>
      <c r="K499" s="45"/>
      <c r="L499" s="45"/>
      <c r="M499" s="45"/>
      <c r="N499" s="191"/>
      <c r="O499" s="86"/>
      <c r="P499" s="49"/>
      <c r="Q499" s="49"/>
      <c r="R499" s="82">
        <f>SUM(J499:Q499)</f>
        <v>0</v>
      </c>
    </row>
    <row r="500" spans="1:18" x14ac:dyDescent="0.2">
      <c r="A500" s="34" t="s">
        <v>2</v>
      </c>
      <c r="B500" s="45"/>
      <c r="C500" s="45"/>
      <c r="D500" s="45"/>
      <c r="E500" s="45"/>
      <c r="F500" s="45"/>
      <c r="G500" s="45"/>
      <c r="H500" s="75">
        <f t="shared" si="330"/>
        <v>0</v>
      </c>
      <c r="I500" s="58"/>
      <c r="J500" s="45"/>
      <c r="K500" s="45"/>
      <c r="L500" s="45"/>
      <c r="M500" s="45"/>
      <c r="N500" s="191"/>
      <c r="O500" s="86"/>
      <c r="P500" s="49"/>
      <c r="Q500" s="49"/>
      <c r="R500" s="82">
        <f t="shared" ref="R500:R505" si="331">SUM(J500:Q500)</f>
        <v>0</v>
      </c>
    </row>
    <row r="501" spans="1:18" x14ac:dyDescent="0.2">
      <c r="A501" s="34" t="s">
        <v>3</v>
      </c>
      <c r="B501" s="45"/>
      <c r="C501" s="45"/>
      <c r="D501" s="45"/>
      <c r="E501" s="45"/>
      <c r="F501" s="45"/>
      <c r="G501" s="45"/>
      <c r="H501" s="75">
        <f t="shared" si="330"/>
        <v>0</v>
      </c>
      <c r="I501" s="58"/>
      <c r="J501" s="45"/>
      <c r="K501" s="45"/>
      <c r="L501" s="45"/>
      <c r="M501" s="45"/>
      <c r="N501" s="191"/>
      <c r="O501" s="86"/>
      <c r="P501" s="49"/>
      <c r="Q501" s="49"/>
      <c r="R501" s="82">
        <f t="shared" si="331"/>
        <v>0</v>
      </c>
    </row>
    <row r="502" spans="1:18" x14ac:dyDescent="0.2">
      <c r="A502" s="34" t="s">
        <v>13</v>
      </c>
      <c r="B502" s="45"/>
      <c r="C502" s="45"/>
      <c r="D502" s="45"/>
      <c r="E502" s="45"/>
      <c r="F502" s="45"/>
      <c r="G502" s="45"/>
      <c r="H502" s="75">
        <f t="shared" si="330"/>
        <v>0</v>
      </c>
      <c r="I502" s="58"/>
      <c r="J502" s="45"/>
      <c r="K502" s="45"/>
      <c r="L502" s="45"/>
      <c r="M502" s="45"/>
      <c r="N502" s="71"/>
      <c r="O502" s="70"/>
      <c r="P502" s="48"/>
      <c r="Q502" s="48"/>
      <c r="R502" s="82">
        <f t="shared" si="331"/>
        <v>0</v>
      </c>
    </row>
    <row r="503" spans="1:18" x14ac:dyDescent="0.2">
      <c r="A503" s="34" t="s">
        <v>15</v>
      </c>
      <c r="B503" s="45"/>
      <c r="C503" s="45"/>
      <c r="D503" s="45"/>
      <c r="E503" s="45"/>
      <c r="F503" s="45"/>
      <c r="G503" s="45"/>
      <c r="H503" s="75">
        <f t="shared" si="330"/>
        <v>0</v>
      </c>
      <c r="I503" s="58"/>
      <c r="J503" s="45"/>
      <c r="K503" s="45"/>
      <c r="L503" s="45"/>
      <c r="M503" s="45"/>
      <c r="N503" s="71"/>
      <c r="O503" s="70"/>
      <c r="P503" s="48"/>
      <c r="Q503" s="48"/>
      <c r="R503" s="82">
        <f t="shared" si="331"/>
        <v>0</v>
      </c>
    </row>
    <row r="504" spans="1:18" x14ac:dyDescent="0.2">
      <c r="A504" s="181" t="s">
        <v>112</v>
      </c>
      <c r="B504" s="60"/>
      <c r="C504" s="60"/>
      <c r="D504" s="60"/>
      <c r="E504" s="60"/>
      <c r="F504" s="60"/>
      <c r="G504" s="60"/>
      <c r="H504" s="176">
        <f t="shared" si="330"/>
        <v>0</v>
      </c>
      <c r="I504" s="61"/>
      <c r="J504" s="60"/>
      <c r="K504" s="60"/>
      <c r="L504" s="60"/>
      <c r="M504" s="60"/>
      <c r="N504" s="189"/>
      <c r="O504" s="177"/>
      <c r="P504" s="178"/>
      <c r="Q504" s="178"/>
      <c r="R504" s="82">
        <f t="shared" si="331"/>
        <v>0</v>
      </c>
    </row>
    <row r="505" spans="1:18" ht="22.5" x14ac:dyDescent="0.2">
      <c r="A505" s="182" t="s">
        <v>111</v>
      </c>
      <c r="B505" s="47"/>
      <c r="C505" s="47"/>
      <c r="D505" s="47"/>
      <c r="E505" s="47"/>
      <c r="F505" s="47"/>
      <c r="G505" s="47"/>
      <c r="H505" s="77">
        <f t="shared" si="330"/>
        <v>0</v>
      </c>
      <c r="I505" s="63"/>
      <c r="J505" s="47"/>
      <c r="K505" s="47"/>
      <c r="L505" s="47"/>
      <c r="M505" s="47"/>
      <c r="N505" s="190"/>
      <c r="O505" s="84"/>
      <c r="P505" s="50"/>
      <c r="Q505" s="50"/>
      <c r="R505" s="85">
        <f t="shared" si="331"/>
        <v>0</v>
      </c>
    </row>
    <row r="506" spans="1:18" x14ac:dyDescent="0.2">
      <c r="A506" s="73" t="s">
        <v>9</v>
      </c>
      <c r="B506" s="6">
        <f>SUM(B499:B505)</f>
        <v>0</v>
      </c>
      <c r="C506" s="6">
        <f t="shared" ref="C506:G506" si="332">SUM(C499:C505)</f>
        <v>0</v>
      </c>
      <c r="D506" s="6">
        <f t="shared" si="332"/>
        <v>0</v>
      </c>
      <c r="E506" s="6">
        <f t="shared" si="332"/>
        <v>0</v>
      </c>
      <c r="F506" s="6">
        <f t="shared" si="332"/>
        <v>0</v>
      </c>
      <c r="G506" s="6">
        <f t="shared" si="332"/>
        <v>0</v>
      </c>
      <c r="H506" s="75">
        <f>SUM(H499:H505)</f>
        <v>0</v>
      </c>
      <c r="I506" s="6"/>
      <c r="J506" s="6">
        <f>SUM(J499:J505)</f>
        <v>0</v>
      </c>
      <c r="K506" s="6">
        <f t="shared" ref="K506:L506" si="333">SUM(K499:K505)</f>
        <v>0</v>
      </c>
      <c r="L506" s="6">
        <f t="shared" si="333"/>
        <v>0</v>
      </c>
      <c r="M506" s="6">
        <f>SUM(M499:M505)</f>
        <v>0</v>
      </c>
      <c r="N506" s="6">
        <f t="shared" ref="N506" si="334">SUM(N499:N505)</f>
        <v>0</v>
      </c>
      <c r="O506" s="78">
        <f>SUM(O499:O505)</f>
        <v>0</v>
      </c>
      <c r="P506" s="6">
        <f t="shared" ref="P506:Q506" si="335">SUM(P499:P504)</f>
        <v>0</v>
      </c>
      <c r="Q506" s="6">
        <f t="shared" si="335"/>
        <v>0</v>
      </c>
      <c r="R506" s="79">
        <f>SUM(R499:R505)</f>
        <v>0</v>
      </c>
    </row>
    <row r="508" spans="1:18" x14ac:dyDescent="0.2">
      <c r="A508" s="314"/>
      <c r="B508" s="173"/>
      <c r="C508" s="173"/>
      <c r="D508" s="173"/>
      <c r="E508" s="173"/>
      <c r="F508" s="173"/>
      <c r="G508" s="173"/>
      <c r="H508" s="183" t="s">
        <v>110</v>
      </c>
      <c r="I508" s="173" t="s">
        <v>108</v>
      </c>
      <c r="J508" s="173"/>
      <c r="K508" s="173"/>
      <c r="L508" s="173"/>
      <c r="M508" s="173"/>
      <c r="N508" s="173"/>
      <c r="O508" s="173"/>
      <c r="P508" s="35"/>
      <c r="Q508" s="35"/>
      <c r="R508" s="183" t="s">
        <v>110</v>
      </c>
    </row>
    <row r="509" spans="1:18" x14ac:dyDescent="0.2">
      <c r="A509" s="34" t="s">
        <v>1</v>
      </c>
      <c r="B509" s="48"/>
      <c r="C509" s="48"/>
      <c r="D509" s="48"/>
      <c r="E509" s="48"/>
      <c r="F509" s="48"/>
      <c r="G509" s="48"/>
      <c r="H509" s="75">
        <f t="shared" ref="H509:H515" si="336">SUM(B509:G509)</f>
        <v>0</v>
      </c>
      <c r="I509" s="58"/>
      <c r="J509" s="49"/>
      <c r="K509" s="49"/>
      <c r="L509" s="49"/>
      <c r="M509" s="49"/>
      <c r="N509" s="86"/>
      <c r="O509" s="86"/>
      <c r="P509" s="49"/>
      <c r="Q509" s="49"/>
      <c r="R509" s="82">
        <f>SUM(J509:Q509)</f>
        <v>0</v>
      </c>
    </row>
    <row r="510" spans="1:18" x14ac:dyDescent="0.2">
      <c r="A510" s="34" t="s">
        <v>2</v>
      </c>
      <c r="B510" s="48"/>
      <c r="C510" s="48"/>
      <c r="D510" s="48"/>
      <c r="E510" s="48"/>
      <c r="F510" s="48"/>
      <c r="G510" s="48"/>
      <c r="H510" s="75">
        <f t="shared" si="336"/>
        <v>0</v>
      </c>
      <c r="I510" s="58"/>
      <c r="J510" s="49"/>
      <c r="K510" s="49"/>
      <c r="L510" s="49"/>
      <c r="M510" s="49"/>
      <c r="N510" s="86"/>
      <c r="O510" s="86"/>
      <c r="P510" s="49"/>
      <c r="Q510" s="49"/>
      <c r="R510" s="82">
        <f t="shared" ref="R510:R515" si="337">SUM(J510:Q510)</f>
        <v>0</v>
      </c>
    </row>
    <row r="511" spans="1:18" x14ac:dyDescent="0.2">
      <c r="A511" s="34" t="s">
        <v>3</v>
      </c>
      <c r="B511" s="48"/>
      <c r="C511" s="48"/>
      <c r="D511" s="48"/>
      <c r="E511" s="48"/>
      <c r="F511" s="48"/>
      <c r="G511" s="48"/>
      <c r="H511" s="75">
        <f t="shared" si="336"/>
        <v>0</v>
      </c>
      <c r="I511" s="58"/>
      <c r="J511" s="49"/>
      <c r="K511" s="49"/>
      <c r="L511" s="49"/>
      <c r="M511" s="49"/>
      <c r="N511" s="86"/>
      <c r="O511" s="86"/>
      <c r="P511" s="49"/>
      <c r="Q511" s="49"/>
      <c r="R511" s="82">
        <f t="shared" si="337"/>
        <v>0</v>
      </c>
    </row>
    <row r="512" spans="1:18" x14ac:dyDescent="0.2">
      <c r="A512" s="34" t="s">
        <v>13</v>
      </c>
      <c r="B512" s="48"/>
      <c r="C512" s="48"/>
      <c r="D512" s="48"/>
      <c r="E512" s="48"/>
      <c r="F512" s="48"/>
      <c r="G512" s="48"/>
      <c r="H512" s="75">
        <f t="shared" si="336"/>
        <v>0</v>
      </c>
      <c r="I512" s="205"/>
      <c r="J512" s="49"/>
      <c r="K512" s="49"/>
      <c r="L512" s="49"/>
      <c r="M512" s="49"/>
      <c r="N512" s="70"/>
      <c r="O512" s="70"/>
      <c r="P512" s="48"/>
      <c r="Q512" s="48"/>
      <c r="R512" s="82">
        <f t="shared" si="337"/>
        <v>0</v>
      </c>
    </row>
    <row r="513" spans="1:18" x14ac:dyDescent="0.2">
      <c r="A513" s="34" t="s">
        <v>15</v>
      </c>
      <c r="B513" s="48"/>
      <c r="C513" s="48"/>
      <c r="D513" s="48"/>
      <c r="E513" s="48"/>
      <c r="F513" s="48"/>
      <c r="G513" s="48"/>
      <c r="H513" s="75">
        <f t="shared" si="336"/>
        <v>0</v>
      </c>
      <c r="I513" s="49"/>
      <c r="J513" s="49"/>
      <c r="K513" s="49"/>
      <c r="L513" s="49"/>
      <c r="M513" s="49"/>
      <c r="N513" s="70"/>
      <c r="O513" s="70"/>
      <c r="P513" s="48"/>
      <c r="Q513" s="48"/>
      <c r="R513" s="82">
        <f t="shared" si="337"/>
        <v>0</v>
      </c>
    </row>
    <row r="514" spans="1:18" x14ac:dyDescent="0.2">
      <c r="A514" s="181" t="s">
        <v>112</v>
      </c>
      <c r="B514" s="178"/>
      <c r="C514" s="178"/>
      <c r="D514" s="178"/>
      <c r="E514" s="178"/>
      <c r="F514" s="178"/>
      <c r="G514" s="178"/>
      <c r="H514" s="176">
        <f t="shared" si="336"/>
        <v>0</v>
      </c>
      <c r="I514" s="179"/>
      <c r="J514" s="179"/>
      <c r="K514" s="179"/>
      <c r="L514" s="179"/>
      <c r="M514" s="179"/>
      <c r="N514" s="180"/>
      <c r="O514" s="180"/>
      <c r="P514" s="178"/>
      <c r="Q514" s="178"/>
      <c r="R514" s="82">
        <f t="shared" si="337"/>
        <v>0</v>
      </c>
    </row>
    <row r="515" spans="1:18" ht="22.5" x14ac:dyDescent="0.2">
      <c r="A515" s="182" t="s">
        <v>111</v>
      </c>
      <c r="B515" s="50"/>
      <c r="C515" s="50"/>
      <c r="D515" s="50"/>
      <c r="E515" s="50"/>
      <c r="F515" s="50"/>
      <c r="G515" s="50"/>
      <c r="H515" s="77">
        <f t="shared" si="336"/>
        <v>0</v>
      </c>
      <c r="I515" s="87"/>
      <c r="J515" s="87"/>
      <c r="K515" s="87"/>
      <c r="L515" s="87"/>
      <c r="M515" s="87"/>
      <c r="N515" s="88"/>
      <c r="O515" s="88"/>
      <c r="P515" s="50"/>
      <c r="Q515" s="50"/>
      <c r="R515" s="85">
        <f t="shared" si="337"/>
        <v>0</v>
      </c>
    </row>
    <row r="516" spans="1:18" x14ac:dyDescent="0.2">
      <c r="A516" s="73" t="s">
        <v>9</v>
      </c>
      <c r="B516" s="6">
        <f>SUM(B509:B515)</f>
        <v>0</v>
      </c>
      <c r="C516" s="6">
        <f t="shared" ref="C516:G516" si="338">SUM(C509:C515)</f>
        <v>0</v>
      </c>
      <c r="D516" s="6">
        <f t="shared" si="338"/>
        <v>0</v>
      </c>
      <c r="E516" s="6">
        <f t="shared" si="338"/>
        <v>0</v>
      </c>
      <c r="F516" s="6">
        <f t="shared" si="338"/>
        <v>0</v>
      </c>
      <c r="G516" s="6">
        <f t="shared" si="338"/>
        <v>0</v>
      </c>
      <c r="H516" s="75">
        <f>SUM(H509:H515)</f>
        <v>0</v>
      </c>
      <c r="I516" s="6"/>
      <c r="J516" s="6">
        <f>SUM(J509:J515)</f>
        <v>0</v>
      </c>
      <c r="K516" s="6">
        <f t="shared" ref="K516" si="339">SUM(K509:K515)</f>
        <v>0</v>
      </c>
      <c r="L516" s="6">
        <f t="shared" ref="L516" si="340">SUM(L509:L515)</f>
        <v>0</v>
      </c>
      <c r="M516" s="6">
        <f t="shared" ref="M516" si="341">SUM(M509:M515)</f>
        <v>0</v>
      </c>
      <c r="N516" s="6">
        <f t="shared" ref="N516" si="342">SUM(N509:N515)</f>
        <v>0</v>
      </c>
      <c r="O516" s="6">
        <f t="shared" ref="O516" si="343">SUM(O509:O515)</f>
        <v>0</v>
      </c>
      <c r="P516" s="6">
        <f t="shared" ref="P516" si="344">SUM(P509:P515)</f>
        <v>0</v>
      </c>
      <c r="Q516" s="6">
        <f t="shared" ref="Q516" si="345">SUM(Q509:Q515)</f>
        <v>0</v>
      </c>
      <c r="R516" s="79">
        <f>SUM(R509:R515)</f>
        <v>0</v>
      </c>
    </row>
    <row r="518" spans="1:18" ht="39" thickBot="1" x14ac:dyDescent="0.25">
      <c r="B518" s="66" t="s">
        <v>1</v>
      </c>
      <c r="C518" s="66" t="s">
        <v>2</v>
      </c>
      <c r="D518" s="66" t="s">
        <v>3</v>
      </c>
      <c r="E518" s="66" t="s">
        <v>13</v>
      </c>
      <c r="F518" s="66" t="s">
        <v>15</v>
      </c>
      <c r="G518" s="67" t="s">
        <v>11</v>
      </c>
      <c r="H518" s="184" t="s">
        <v>111</v>
      </c>
      <c r="J518" s="67"/>
      <c r="K518" s="67"/>
      <c r="L518" s="67"/>
      <c r="M518" s="67"/>
      <c r="N518" s="91" t="s">
        <v>20</v>
      </c>
      <c r="O518" s="91"/>
    </row>
    <row r="519" spans="1:18" ht="13.5" thickBot="1" x14ac:dyDescent="0.25">
      <c r="A519" s="89" t="s">
        <v>40</v>
      </c>
      <c r="B519" s="185">
        <f>H469+H479+H489+H499+H509</f>
        <v>0</v>
      </c>
      <c r="C519" s="185">
        <f>H470+H480+H490+H500+H510</f>
        <v>0</v>
      </c>
      <c r="D519" s="185">
        <f>H471+H481+H491+H501+H511</f>
        <v>0</v>
      </c>
      <c r="E519" s="185">
        <f>H472+H482+H492+H502+H512</f>
        <v>0</v>
      </c>
      <c r="F519" s="185">
        <f>H473+H483+H493+H503+H513</f>
        <v>0</v>
      </c>
      <c r="G519" s="185">
        <f>H474+H484+H504+H514</f>
        <v>0</v>
      </c>
      <c r="H519" s="185">
        <f>H475+H485+H495+H505+H515</f>
        <v>0</v>
      </c>
      <c r="I519" s="185">
        <f>H476+H486+H496+H506+H516</f>
        <v>0</v>
      </c>
      <c r="J519" s="55"/>
      <c r="K519" s="55"/>
      <c r="L519" s="55"/>
      <c r="M519" s="55"/>
      <c r="N519" s="90">
        <f>R476+R486+R496+R506+R516</f>
        <v>0</v>
      </c>
      <c r="O519" s="199">
        <f>I519+N519</f>
        <v>0</v>
      </c>
    </row>
    <row r="520" spans="1:18" ht="13.5" thickTop="1" x14ac:dyDescent="0.2"/>
    <row r="521" spans="1:18" x14ac:dyDescent="0.2">
      <c r="A521" s="40"/>
      <c r="B521" s="51" t="s">
        <v>21</v>
      </c>
      <c r="C521" s="51"/>
      <c r="D521" s="51" t="s">
        <v>22</v>
      </c>
      <c r="E521" s="196">
        <f>O519</f>
        <v>0</v>
      </c>
      <c r="F521" s="51"/>
      <c r="G521" s="51">
        <f>SUM(C521-E521)</f>
        <v>0</v>
      </c>
    </row>
  </sheetData>
  <pageMargins left="0" right="0" top="0" bottom="0" header="0" footer="0"/>
  <pageSetup scale="65" orientation="landscape" r:id="rId1"/>
  <headerFooter alignWithMargins="0"/>
  <ignoredErrors>
    <ignoredError sqref="H50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831D-1EAA-44AF-A3A2-348D292082F4}">
  <dimension ref="A1:R286"/>
  <sheetViews>
    <sheetView topLeftCell="A123" zoomScaleNormal="100" workbookViewId="0">
      <selection activeCell="N152" sqref="N152"/>
    </sheetView>
  </sheetViews>
  <sheetFormatPr defaultRowHeight="12.75" x14ac:dyDescent="0.2"/>
  <cols>
    <col min="1" max="1" width="14.7109375" style="54" customWidth="1"/>
    <col min="2" max="7" width="11.7109375" style="40" customWidth="1"/>
    <col min="8" max="8" width="16.140625" style="40" customWidth="1"/>
    <col min="9" max="9" width="17.28515625" style="40" customWidth="1"/>
    <col min="10" max="13" width="11.7109375" style="40" customWidth="1"/>
    <col min="14" max="15" width="11.7109375" style="41" customWidth="1"/>
    <col min="16" max="16" width="4.85546875" style="40" hidden="1" customWidth="1"/>
    <col min="17" max="17" width="3.140625" style="40" hidden="1" customWidth="1"/>
    <col min="18" max="18" width="13.7109375" style="80" customWidth="1"/>
    <col min="19" max="16384" width="9.140625" style="40"/>
  </cols>
  <sheetData>
    <row r="1" spans="1:18" s="57" customFormat="1" ht="42" customHeight="1" x14ac:dyDescent="0.2">
      <c r="A1" s="56"/>
      <c r="C1" s="186"/>
      <c r="D1" s="186"/>
      <c r="E1" s="186"/>
      <c r="F1" s="187" t="s">
        <v>120</v>
      </c>
      <c r="G1" s="186"/>
      <c r="H1" s="186"/>
      <c r="I1" s="186"/>
      <c r="N1" s="68"/>
      <c r="O1" s="68"/>
      <c r="R1" s="69"/>
    </row>
    <row r="2" spans="1:18" s="58" customFormat="1" ht="19.5" customHeight="1" x14ac:dyDescent="0.2">
      <c r="A2" s="195" t="s">
        <v>121</v>
      </c>
      <c r="B2" s="173" t="s">
        <v>97</v>
      </c>
      <c r="C2" s="173" t="s">
        <v>23</v>
      </c>
      <c r="D2" s="173" t="s">
        <v>42</v>
      </c>
      <c r="E2" s="173" t="s">
        <v>24</v>
      </c>
      <c r="F2" s="173" t="s">
        <v>25</v>
      </c>
      <c r="G2" s="173" t="s">
        <v>26</v>
      </c>
      <c r="H2" s="183" t="s">
        <v>110</v>
      </c>
      <c r="I2" s="173" t="s">
        <v>108</v>
      </c>
      <c r="J2" s="173" t="s">
        <v>97</v>
      </c>
      <c r="K2" s="173" t="s">
        <v>23</v>
      </c>
      <c r="L2" s="173" t="s">
        <v>42</v>
      </c>
      <c r="M2" s="173" t="s">
        <v>24</v>
      </c>
      <c r="N2" s="173" t="s">
        <v>25</v>
      </c>
      <c r="O2" s="173" t="s">
        <v>26</v>
      </c>
      <c r="P2" s="35"/>
      <c r="Q2" s="35"/>
      <c r="R2" s="183" t="s">
        <v>110</v>
      </c>
    </row>
    <row r="3" spans="1:18" x14ac:dyDescent="0.2">
      <c r="A3" s="34" t="s">
        <v>1</v>
      </c>
      <c r="B3" s="59"/>
      <c r="C3" s="59"/>
      <c r="D3" s="59"/>
      <c r="E3" s="59"/>
      <c r="F3" s="59"/>
      <c r="G3" s="59">
        <v>10.1</v>
      </c>
      <c r="H3" s="75">
        <f t="shared" ref="H3:H9" si="0">SUM(B3:G3)</f>
        <v>10.1</v>
      </c>
      <c r="J3" s="58"/>
      <c r="K3" s="58"/>
      <c r="L3" s="58"/>
      <c r="M3" s="58"/>
      <c r="N3" s="74"/>
      <c r="O3" s="74"/>
      <c r="P3" s="58"/>
      <c r="Q3" s="58"/>
      <c r="R3" s="75">
        <f>SUM(J3:Q3)</f>
        <v>0</v>
      </c>
    </row>
    <row r="4" spans="1:18" x14ac:dyDescent="0.2">
      <c r="A4" s="34" t="s">
        <v>2</v>
      </c>
      <c r="B4" s="59">
        <v>17.649999999999999</v>
      </c>
      <c r="C4" s="59">
        <v>20.399999999999999</v>
      </c>
      <c r="D4" s="60">
        <v>10.45</v>
      </c>
      <c r="E4" s="60">
        <v>15.08</v>
      </c>
      <c r="F4" s="60"/>
      <c r="G4" s="60"/>
      <c r="H4" s="75">
        <f t="shared" si="0"/>
        <v>63.58</v>
      </c>
      <c r="J4" s="61"/>
      <c r="K4" s="61"/>
      <c r="L4" s="61"/>
      <c r="M4" s="61"/>
      <c r="N4" s="29"/>
      <c r="O4" s="29"/>
      <c r="P4" s="61"/>
      <c r="Q4" s="61"/>
      <c r="R4" s="75">
        <f>SUM(J4:Q4)</f>
        <v>0</v>
      </c>
    </row>
    <row r="5" spans="1:18" x14ac:dyDescent="0.2">
      <c r="A5" s="34" t="s">
        <v>3</v>
      </c>
      <c r="B5" s="59">
        <v>47.83</v>
      </c>
      <c r="C5" s="59"/>
      <c r="D5" s="60">
        <v>34.76</v>
      </c>
      <c r="E5" s="60">
        <v>150.88</v>
      </c>
      <c r="F5" s="60"/>
      <c r="G5" s="60"/>
      <c r="H5" s="75">
        <f t="shared" si="0"/>
        <v>233.47</v>
      </c>
      <c r="J5" s="61"/>
      <c r="K5" s="61"/>
      <c r="L5" s="61"/>
      <c r="M5" s="61"/>
      <c r="N5" s="29"/>
      <c r="O5" s="29"/>
      <c r="P5" s="61"/>
      <c r="Q5" s="61"/>
      <c r="R5" s="75">
        <f>SUM(J5:Q5)</f>
        <v>0</v>
      </c>
    </row>
    <row r="6" spans="1:18" x14ac:dyDescent="0.2">
      <c r="A6" s="34" t="s">
        <v>13</v>
      </c>
      <c r="B6" s="59"/>
      <c r="C6" s="59"/>
      <c r="D6" s="60"/>
      <c r="E6" s="60"/>
      <c r="F6" s="60"/>
      <c r="G6" s="60"/>
      <c r="H6" s="75">
        <f t="shared" si="0"/>
        <v>0</v>
      </c>
      <c r="J6" s="61"/>
      <c r="K6" s="61"/>
      <c r="L6" s="61"/>
      <c r="M6" s="61"/>
      <c r="N6" s="29"/>
      <c r="O6" s="29"/>
      <c r="P6" s="61"/>
      <c r="Q6" s="61"/>
      <c r="R6" s="75">
        <f t="shared" ref="R6:R9" si="1">SUM(J6:Q6)</f>
        <v>0</v>
      </c>
    </row>
    <row r="7" spans="1:18" x14ac:dyDescent="0.2">
      <c r="A7" s="34" t="s">
        <v>15</v>
      </c>
      <c r="B7" s="59"/>
      <c r="C7" s="59"/>
      <c r="D7" s="60"/>
      <c r="E7" s="60"/>
      <c r="F7" s="60"/>
      <c r="G7" s="60"/>
      <c r="H7" s="75">
        <f t="shared" si="0"/>
        <v>0</v>
      </c>
      <c r="J7" s="61"/>
      <c r="K7" s="61"/>
      <c r="L7" s="61"/>
      <c r="M7" s="61"/>
      <c r="N7" s="29"/>
      <c r="O7" s="29"/>
      <c r="P7" s="61"/>
      <c r="Q7" s="61"/>
      <c r="R7" s="75">
        <f t="shared" si="1"/>
        <v>0</v>
      </c>
    </row>
    <row r="8" spans="1:18" x14ac:dyDescent="0.2">
      <c r="A8" s="181" t="s">
        <v>112</v>
      </c>
      <c r="B8" s="175"/>
      <c r="C8" s="175"/>
      <c r="D8" s="60"/>
      <c r="E8" s="60"/>
      <c r="F8" s="60"/>
      <c r="G8" s="60"/>
      <c r="H8" s="176">
        <f t="shared" si="0"/>
        <v>0</v>
      </c>
      <c r="I8" s="53"/>
      <c r="J8" s="61"/>
      <c r="K8" s="61"/>
      <c r="L8" s="61"/>
      <c r="M8" s="61"/>
      <c r="N8" s="29"/>
      <c r="O8" s="29"/>
      <c r="P8" s="61"/>
      <c r="Q8" s="61"/>
      <c r="R8" s="75">
        <f t="shared" si="1"/>
        <v>0</v>
      </c>
    </row>
    <row r="9" spans="1:18" ht="16.5" customHeight="1" x14ac:dyDescent="0.2">
      <c r="A9" s="182" t="s">
        <v>111</v>
      </c>
      <c r="B9" s="62">
        <v>48.33</v>
      </c>
      <c r="C9" s="62">
        <v>48.33</v>
      </c>
      <c r="D9" s="47">
        <v>48.33</v>
      </c>
      <c r="E9" s="47">
        <v>48.33</v>
      </c>
      <c r="F9" s="47">
        <v>20</v>
      </c>
      <c r="G9" s="47"/>
      <c r="H9" s="77">
        <f t="shared" si="0"/>
        <v>213.32</v>
      </c>
      <c r="I9" s="174"/>
      <c r="J9" s="63"/>
      <c r="K9" s="63"/>
      <c r="L9" s="63"/>
      <c r="M9" s="63"/>
      <c r="N9" s="76"/>
      <c r="O9" s="76"/>
      <c r="P9" s="63"/>
      <c r="Q9" s="63"/>
      <c r="R9" s="77">
        <f t="shared" si="1"/>
        <v>0</v>
      </c>
    </row>
    <row r="10" spans="1:18" s="6" customFormat="1" x14ac:dyDescent="0.2">
      <c r="A10" s="73" t="s">
        <v>9</v>
      </c>
      <c r="B10" s="164">
        <f>SUM(B3:B9)</f>
        <v>113.80999999999999</v>
      </c>
      <c r="C10" s="164">
        <f t="shared" ref="C10:G10" si="2">SUM(C3:C9)</f>
        <v>68.72999999999999</v>
      </c>
      <c r="D10" s="164">
        <f t="shared" si="2"/>
        <v>93.539999999999992</v>
      </c>
      <c r="E10" s="164">
        <f t="shared" si="2"/>
        <v>214.29000000000002</v>
      </c>
      <c r="F10" s="164">
        <f t="shared" si="2"/>
        <v>20</v>
      </c>
      <c r="G10" s="164">
        <f t="shared" si="2"/>
        <v>10.1</v>
      </c>
      <c r="H10" s="75">
        <f>SUM(H3:H9)</f>
        <v>520.47</v>
      </c>
      <c r="J10" s="6">
        <f>SUM(J3:J9)</f>
        <v>0</v>
      </c>
      <c r="K10" s="6">
        <f t="shared" ref="K10:O10" si="3">SUM(K3:K9)</f>
        <v>0</v>
      </c>
      <c r="L10" s="6">
        <f t="shared" si="3"/>
        <v>0</v>
      </c>
      <c r="M10" s="6">
        <f t="shared" si="3"/>
        <v>0</v>
      </c>
      <c r="N10" s="6">
        <f t="shared" si="3"/>
        <v>0</v>
      </c>
      <c r="O10" s="6">
        <f t="shared" si="3"/>
        <v>0</v>
      </c>
      <c r="R10" s="79">
        <f>SUM(R3:R9)</f>
        <v>0</v>
      </c>
    </row>
    <row r="11" spans="1:18" ht="15" customHeight="1" x14ac:dyDescent="0.2"/>
    <row r="12" spans="1:18" s="58" customFormat="1" ht="23.25" customHeight="1" x14ac:dyDescent="0.2">
      <c r="A12" s="195" t="s">
        <v>121</v>
      </c>
      <c r="B12" s="173" t="s">
        <v>98</v>
      </c>
      <c r="C12" s="173" t="s">
        <v>27</v>
      </c>
      <c r="D12" s="173" t="s">
        <v>43</v>
      </c>
      <c r="E12" s="173" t="s">
        <v>28</v>
      </c>
      <c r="F12" s="173" t="s">
        <v>29</v>
      </c>
      <c r="G12" s="173" t="s">
        <v>30</v>
      </c>
      <c r="H12" s="183" t="s">
        <v>110</v>
      </c>
      <c r="I12" s="173" t="s">
        <v>108</v>
      </c>
      <c r="J12" s="173" t="s">
        <v>98</v>
      </c>
      <c r="K12" s="173" t="s">
        <v>27</v>
      </c>
      <c r="L12" s="173" t="s">
        <v>43</v>
      </c>
      <c r="M12" s="173" t="s">
        <v>28</v>
      </c>
      <c r="N12" s="173" t="s">
        <v>29</v>
      </c>
      <c r="O12" s="173" t="s">
        <v>30</v>
      </c>
      <c r="P12" s="35"/>
      <c r="Q12" s="35"/>
      <c r="R12" s="183" t="s">
        <v>110</v>
      </c>
    </row>
    <row r="13" spans="1:18" s="58" customFormat="1" x14ac:dyDescent="0.2">
      <c r="A13" s="34" t="s">
        <v>1</v>
      </c>
      <c r="B13" s="45">
        <f>'Cash Daily'!I93</f>
        <v>0</v>
      </c>
      <c r="C13" s="45">
        <f>'Cash Daily'!I94</f>
        <v>0</v>
      </c>
      <c r="D13" s="45">
        <f>'Cash Daily'!I95</f>
        <v>0</v>
      </c>
      <c r="E13" s="45">
        <f>'Cash Daily'!I96</f>
        <v>0</v>
      </c>
      <c r="F13" s="45">
        <f>'Cash Daily'!I97</f>
        <v>0</v>
      </c>
      <c r="G13" s="45">
        <v>0</v>
      </c>
      <c r="H13" s="75">
        <f t="shared" ref="H13:H19" si="4">SUM(B13:G13)</f>
        <v>0</v>
      </c>
      <c r="I13" s="45"/>
      <c r="J13" s="45">
        <f>'Cash Daily'!I101</f>
        <v>0</v>
      </c>
      <c r="K13" s="45">
        <f>'Cash Daily'!I102</f>
        <v>0</v>
      </c>
      <c r="L13" s="45">
        <f>'Cash Daily'!I103</f>
        <v>0</v>
      </c>
      <c r="M13" s="45">
        <f>'Cash Daily'!I104</f>
        <v>0</v>
      </c>
      <c r="N13" s="81"/>
      <c r="O13" s="81"/>
      <c r="P13" s="45"/>
      <c r="Q13" s="45"/>
      <c r="R13" s="82">
        <f>SUM(J13:Q13)</f>
        <v>0</v>
      </c>
    </row>
    <row r="14" spans="1:18" s="58" customFormat="1" x14ac:dyDescent="0.2">
      <c r="A14" s="34" t="s">
        <v>2</v>
      </c>
      <c r="B14" s="45">
        <f>'Cash Daily'!I107</f>
        <v>0</v>
      </c>
      <c r="C14" s="45">
        <v>11.73</v>
      </c>
      <c r="D14" s="45">
        <v>19.77</v>
      </c>
      <c r="E14" s="45">
        <v>15.86</v>
      </c>
      <c r="F14" s="45">
        <v>16.77</v>
      </c>
      <c r="G14" s="45">
        <v>7.21</v>
      </c>
      <c r="H14" s="75">
        <f t="shared" si="4"/>
        <v>71.339999999999989</v>
      </c>
      <c r="I14" s="61" t="s">
        <v>126</v>
      </c>
      <c r="J14" s="45">
        <f>'Cash Daily'!I115</f>
        <v>0</v>
      </c>
      <c r="K14" s="45">
        <f>'Cash Daily'!I116</f>
        <v>0</v>
      </c>
      <c r="L14" s="45">
        <f>'Cash Daily'!I117</f>
        <v>0</v>
      </c>
      <c r="M14" s="45">
        <f>'Cash Daily'!I118</f>
        <v>0</v>
      </c>
      <c r="N14" s="81"/>
      <c r="O14" s="81"/>
      <c r="P14" s="46"/>
      <c r="Q14" s="46"/>
      <c r="R14" s="82">
        <f t="shared" ref="R14:R19" si="5">SUM(J14:Q14)</f>
        <v>0</v>
      </c>
    </row>
    <row r="15" spans="1:18" s="58" customFormat="1" x14ac:dyDescent="0.2">
      <c r="A15" s="34" t="s">
        <v>3</v>
      </c>
      <c r="B15" s="45">
        <f>'Cash Daily'!I121</f>
        <v>0</v>
      </c>
      <c r="C15" s="45">
        <v>39.880000000000003</v>
      </c>
      <c r="D15" s="45">
        <v>39.880000000000003</v>
      </c>
      <c r="E15" s="45">
        <v>39.880000000000003</v>
      </c>
      <c r="F15" s="45">
        <v>39.880000000000003</v>
      </c>
      <c r="G15" s="45">
        <v>39.880000000000003</v>
      </c>
      <c r="H15" s="75">
        <f t="shared" si="4"/>
        <v>199.4</v>
      </c>
      <c r="I15" s="45"/>
      <c r="J15" s="45">
        <f>'Cash Daily'!I129</f>
        <v>0</v>
      </c>
      <c r="K15" s="45">
        <f>'Cash Daily'!I130</f>
        <v>0</v>
      </c>
      <c r="L15" s="45">
        <f>'Cash Daily'!I131</f>
        <v>0</v>
      </c>
      <c r="M15" s="45">
        <f>'Cash Daily'!I132</f>
        <v>0</v>
      </c>
      <c r="N15" s="83"/>
      <c r="O15" s="83"/>
      <c r="P15" s="46"/>
      <c r="Q15" s="46"/>
      <c r="R15" s="82">
        <f t="shared" si="5"/>
        <v>0</v>
      </c>
    </row>
    <row r="16" spans="1:18" x14ac:dyDescent="0.2">
      <c r="A16" s="34" t="s">
        <v>13</v>
      </c>
      <c r="B16" s="45">
        <f>'Cash Daily'!I135</f>
        <v>0</v>
      </c>
      <c r="C16" s="45">
        <f>'Cash Daily'!I136</f>
        <v>0</v>
      </c>
      <c r="D16" s="45">
        <f>'Cash Daily'!I137</f>
        <v>0</v>
      </c>
      <c r="E16" s="45">
        <f>'Cash Daily'!I138</f>
        <v>0</v>
      </c>
      <c r="F16" s="45">
        <f>'Cash Daily'!I139</f>
        <v>0</v>
      </c>
      <c r="G16" s="45">
        <v>0</v>
      </c>
      <c r="H16" s="75">
        <f t="shared" si="4"/>
        <v>0</v>
      </c>
      <c r="I16" s="45"/>
      <c r="J16" s="45">
        <f>'Cash Daily'!I143</f>
        <v>0</v>
      </c>
      <c r="K16" s="45">
        <f>'Cash Daily'!I144</f>
        <v>0</v>
      </c>
      <c r="L16" s="45">
        <f>'Cash Daily'!I145</f>
        <v>0</v>
      </c>
      <c r="M16" s="45">
        <f>'Cash Daily'!I146</f>
        <v>0</v>
      </c>
      <c r="N16" s="81"/>
      <c r="O16" s="81"/>
      <c r="P16" s="45"/>
      <c r="Q16" s="45"/>
      <c r="R16" s="82">
        <f t="shared" si="5"/>
        <v>0</v>
      </c>
    </row>
    <row r="17" spans="1:18" x14ac:dyDescent="0.2">
      <c r="A17" s="34" t="s">
        <v>15</v>
      </c>
      <c r="B17" s="45">
        <f>'Cash Daily'!I149</f>
        <v>0</v>
      </c>
      <c r="C17" s="45">
        <f>'Cash Daily'!I150</f>
        <v>0</v>
      </c>
      <c r="D17" s="45">
        <f>'Cash Daily'!I151</f>
        <v>0</v>
      </c>
      <c r="E17" s="45">
        <f>'Cash Daily'!I152</f>
        <v>0</v>
      </c>
      <c r="F17" s="45">
        <f>'Cash Daily'!I153</f>
        <v>0</v>
      </c>
      <c r="G17" s="45">
        <v>0</v>
      </c>
      <c r="H17" s="75">
        <f t="shared" si="4"/>
        <v>0</v>
      </c>
      <c r="I17" s="45"/>
      <c r="J17" s="45">
        <f>'Cash Daily'!I157</f>
        <v>0</v>
      </c>
      <c r="K17" s="45">
        <f>'Cash Daily'!I158</f>
        <v>0</v>
      </c>
      <c r="L17" s="45">
        <f>'Cash Daily'!I159</f>
        <v>0</v>
      </c>
      <c r="M17" s="45">
        <f>'Cash Daily'!I160</f>
        <v>0</v>
      </c>
      <c r="N17" s="81"/>
      <c r="O17" s="81"/>
      <c r="P17" s="45"/>
      <c r="Q17" s="45"/>
      <c r="R17" s="82">
        <f t="shared" si="5"/>
        <v>0</v>
      </c>
    </row>
    <row r="18" spans="1:18" x14ac:dyDescent="0.2">
      <c r="A18" s="181" t="s">
        <v>112</v>
      </c>
      <c r="B18" s="60">
        <f>'Cash Daily'!I163</f>
        <v>0</v>
      </c>
      <c r="C18" s="60">
        <f>'Cash Daily'!I164</f>
        <v>0</v>
      </c>
      <c r="D18" s="60">
        <f>'Cash Daily'!I165</f>
        <v>0</v>
      </c>
      <c r="E18" s="60">
        <f>'Cash Daily'!I166</f>
        <v>0</v>
      </c>
      <c r="F18" s="60">
        <f>'Cash Daily'!I167</f>
        <v>0</v>
      </c>
      <c r="G18" s="60">
        <v>0</v>
      </c>
      <c r="H18" s="75">
        <f t="shared" si="4"/>
        <v>0</v>
      </c>
      <c r="I18" s="60"/>
      <c r="J18" s="60">
        <f>'Cash Daily'!I171</f>
        <v>0</v>
      </c>
      <c r="K18" s="60">
        <f>'Cash Daily'!I172</f>
        <v>0</v>
      </c>
      <c r="L18" s="60">
        <f>'Cash Daily'!I173</f>
        <v>0</v>
      </c>
      <c r="M18" s="60">
        <f>'Cash Daily'!I174</f>
        <v>0</v>
      </c>
      <c r="N18" s="177">
        <f>'Cash Daily'!I175</f>
        <v>0</v>
      </c>
      <c r="O18" s="177"/>
      <c r="P18" s="60"/>
      <c r="Q18" s="60"/>
      <c r="R18" s="82">
        <f t="shared" si="5"/>
        <v>0</v>
      </c>
    </row>
    <row r="19" spans="1:18" ht="12.75" customHeight="1" x14ac:dyDescent="0.2">
      <c r="A19" s="182" t="s">
        <v>111</v>
      </c>
      <c r="B19" s="47"/>
      <c r="C19" s="47"/>
      <c r="D19" s="47"/>
      <c r="E19" s="47"/>
      <c r="F19" s="47"/>
      <c r="G19" s="47"/>
      <c r="H19" s="77">
        <f t="shared" si="4"/>
        <v>0</v>
      </c>
      <c r="I19" s="47"/>
      <c r="J19" s="47"/>
      <c r="K19" s="47"/>
      <c r="L19" s="47"/>
      <c r="M19" s="47"/>
      <c r="N19" s="84"/>
      <c r="O19" s="84"/>
      <c r="P19" s="47"/>
      <c r="Q19" s="47"/>
      <c r="R19" s="85">
        <f t="shared" si="5"/>
        <v>0</v>
      </c>
    </row>
    <row r="20" spans="1:18" x14ac:dyDescent="0.2">
      <c r="A20" s="73" t="s">
        <v>9</v>
      </c>
      <c r="B20" s="6">
        <f>SUM(B13:B19)</f>
        <v>0</v>
      </c>
      <c r="C20" s="6">
        <f t="shared" ref="C20:F20" si="6">SUM(C13:C19)</f>
        <v>51.61</v>
      </c>
      <c r="D20" s="6">
        <f t="shared" si="6"/>
        <v>59.650000000000006</v>
      </c>
      <c r="E20" s="6">
        <f t="shared" si="6"/>
        <v>55.74</v>
      </c>
      <c r="F20" s="6">
        <f t="shared" si="6"/>
        <v>56.650000000000006</v>
      </c>
      <c r="G20" s="6">
        <f>SUM(G13:G19)</f>
        <v>47.09</v>
      </c>
      <c r="H20" s="75">
        <f>SUM(H13:H19)</f>
        <v>270.74</v>
      </c>
      <c r="I20" s="6"/>
      <c r="J20" s="6">
        <f>SUM(J13:J19)</f>
        <v>0</v>
      </c>
      <c r="K20" s="6">
        <f t="shared" ref="K20:O20" si="7">SUM(K13:K19)</f>
        <v>0</v>
      </c>
      <c r="L20" s="6">
        <f t="shared" si="7"/>
        <v>0</v>
      </c>
      <c r="M20" s="6">
        <f t="shared" si="7"/>
        <v>0</v>
      </c>
      <c r="N20" s="6">
        <f t="shared" si="7"/>
        <v>0</v>
      </c>
      <c r="O20" s="6">
        <f t="shared" si="7"/>
        <v>0</v>
      </c>
      <c r="P20" s="6">
        <f t="shared" ref="P20:Q20" si="8">SUM(P13:P18)</f>
        <v>0</v>
      </c>
      <c r="Q20" s="6">
        <f t="shared" si="8"/>
        <v>0</v>
      </c>
      <c r="R20" s="73">
        <f>SUM(R13:R19)</f>
        <v>0</v>
      </c>
    </row>
    <row r="21" spans="1:18" ht="15" customHeight="1" x14ac:dyDescent="0.2"/>
    <row r="22" spans="1:18" s="58" customFormat="1" ht="19.5" customHeight="1" x14ac:dyDescent="0.2">
      <c r="A22" s="195" t="s">
        <v>121</v>
      </c>
      <c r="B22" s="173" t="s">
        <v>99</v>
      </c>
      <c r="C22" s="173" t="s">
        <v>31</v>
      </c>
      <c r="D22" s="173" t="s">
        <v>44</v>
      </c>
      <c r="E22" s="173" t="s">
        <v>32</v>
      </c>
      <c r="F22" s="173" t="s">
        <v>33</v>
      </c>
      <c r="G22" s="173" t="s">
        <v>34</v>
      </c>
      <c r="H22" s="183" t="s">
        <v>110</v>
      </c>
      <c r="I22" s="173" t="s">
        <v>108</v>
      </c>
      <c r="J22" s="173" t="s">
        <v>99</v>
      </c>
      <c r="K22" s="173" t="s">
        <v>31</v>
      </c>
      <c r="L22" s="173" t="s">
        <v>44</v>
      </c>
      <c r="M22" s="173" t="s">
        <v>32</v>
      </c>
      <c r="N22" s="173" t="s">
        <v>33</v>
      </c>
      <c r="O22" s="173" t="s">
        <v>34</v>
      </c>
      <c r="P22" s="35"/>
      <c r="Q22" s="35"/>
      <c r="R22" s="183" t="s">
        <v>110</v>
      </c>
    </row>
    <row r="23" spans="1:18" x14ac:dyDescent="0.2">
      <c r="A23" s="34" t="s">
        <v>1</v>
      </c>
      <c r="B23" s="45">
        <v>31.1</v>
      </c>
      <c r="C23" s="188">
        <v>0</v>
      </c>
      <c r="D23" s="188">
        <v>33</v>
      </c>
      <c r="E23" s="188">
        <v>20.05</v>
      </c>
      <c r="F23" s="188">
        <v>29.6</v>
      </c>
      <c r="G23" s="188">
        <f>30+30</f>
        <v>60</v>
      </c>
      <c r="H23" s="75">
        <f t="shared" ref="H23:H29" si="9">SUM(B23:G23)</f>
        <v>173.75</v>
      </c>
      <c r="I23" s="58" t="s">
        <v>127</v>
      </c>
      <c r="J23" s="188"/>
      <c r="K23" s="188"/>
      <c r="L23" s="188"/>
      <c r="M23" s="188"/>
      <c r="N23" s="188"/>
      <c r="O23" s="188"/>
      <c r="P23" s="188"/>
      <c r="Q23" s="191"/>
      <c r="R23" s="82">
        <f>SUM(J23:Q23)</f>
        <v>0</v>
      </c>
    </row>
    <row r="24" spans="1:18" x14ac:dyDescent="0.2">
      <c r="A24" s="34" t="s">
        <v>2</v>
      </c>
      <c r="B24" s="45">
        <v>28.3</v>
      </c>
      <c r="C24" s="188">
        <v>28.3</v>
      </c>
      <c r="D24" s="188">
        <v>28.3</v>
      </c>
      <c r="E24" s="188">
        <v>28.3</v>
      </c>
      <c r="F24" s="188">
        <v>28.3</v>
      </c>
      <c r="G24" s="188">
        <f>32+35.3</f>
        <v>67.3</v>
      </c>
      <c r="H24" s="75">
        <f t="shared" si="9"/>
        <v>208.8</v>
      </c>
      <c r="I24" s="58" t="s">
        <v>122</v>
      </c>
      <c r="J24" s="188"/>
      <c r="K24" s="188"/>
      <c r="L24" s="188"/>
      <c r="M24" s="188"/>
      <c r="N24" s="188"/>
      <c r="O24" s="188"/>
      <c r="P24" s="192"/>
      <c r="Q24" s="191"/>
      <c r="R24" s="82">
        <f t="shared" ref="R24:R29" si="10">SUM(J24:Q24)</f>
        <v>0</v>
      </c>
    </row>
    <row r="25" spans="1:18" x14ac:dyDescent="0.2">
      <c r="A25" s="34" t="s">
        <v>3</v>
      </c>
      <c r="B25" s="45">
        <f>'Cash Daily'!I207</f>
        <v>0</v>
      </c>
      <c r="C25" s="188">
        <v>42.32</v>
      </c>
      <c r="D25" s="188">
        <v>42.55</v>
      </c>
      <c r="E25" s="188">
        <f>'Cash Daily'!I210</f>
        <v>0</v>
      </c>
      <c r="F25" s="188">
        <v>27.77</v>
      </c>
      <c r="G25" s="188">
        <v>0</v>
      </c>
      <c r="H25" s="75">
        <f t="shared" si="9"/>
        <v>112.64</v>
      </c>
      <c r="I25" s="58" t="s">
        <v>128</v>
      </c>
      <c r="J25" s="188"/>
      <c r="K25" s="188"/>
      <c r="L25" s="188"/>
      <c r="M25" s="188"/>
      <c r="N25" s="192"/>
      <c r="O25" s="192"/>
      <c r="P25" s="192"/>
      <c r="Q25" s="191"/>
      <c r="R25" s="82">
        <f t="shared" si="10"/>
        <v>0</v>
      </c>
    </row>
    <row r="26" spans="1:18" x14ac:dyDescent="0.2">
      <c r="A26" s="34" t="s">
        <v>13</v>
      </c>
      <c r="B26" s="45">
        <f>'Cash Daily'!I221</f>
        <v>0</v>
      </c>
      <c r="C26" s="188">
        <v>0</v>
      </c>
      <c r="D26" s="188">
        <v>0</v>
      </c>
      <c r="E26" s="188">
        <v>0</v>
      </c>
      <c r="F26" s="188">
        <f>'Cash Daily'!I225</f>
        <v>0</v>
      </c>
      <c r="G26" s="188">
        <v>0</v>
      </c>
      <c r="H26" s="75">
        <f t="shared" si="9"/>
        <v>0</v>
      </c>
      <c r="I26" s="58" t="s">
        <v>124</v>
      </c>
      <c r="J26" s="188"/>
      <c r="K26" s="188"/>
      <c r="L26" s="188"/>
      <c r="M26" s="188"/>
      <c r="N26" s="188"/>
      <c r="O26" s="188"/>
      <c r="P26" s="188"/>
      <c r="Q26" s="71"/>
      <c r="R26" s="82">
        <f t="shared" si="10"/>
        <v>0</v>
      </c>
    </row>
    <row r="27" spans="1:18" x14ac:dyDescent="0.2">
      <c r="A27" s="34" t="s">
        <v>15</v>
      </c>
      <c r="B27" s="45">
        <f>'Cash Daily'!I235</f>
        <v>0</v>
      </c>
      <c r="C27" s="188">
        <f>'Cash Daily'!I236</f>
        <v>0</v>
      </c>
      <c r="D27" s="188">
        <f>'Cash Daily'!I237</f>
        <v>0</v>
      </c>
      <c r="E27" s="188">
        <f>'Cash Daily'!I238</f>
        <v>0</v>
      </c>
      <c r="F27" s="188">
        <f>'Cash Daily'!I239</f>
        <v>0</v>
      </c>
      <c r="G27" s="188">
        <v>0</v>
      </c>
      <c r="H27" s="75">
        <f t="shared" si="9"/>
        <v>0</v>
      </c>
      <c r="I27" s="58" t="s">
        <v>125</v>
      </c>
      <c r="J27" s="188"/>
      <c r="K27" s="188"/>
      <c r="L27" s="188"/>
      <c r="M27" s="188"/>
      <c r="N27" s="188"/>
      <c r="O27" s="188"/>
      <c r="P27" s="188"/>
      <c r="Q27" s="71"/>
      <c r="R27" s="82">
        <f t="shared" si="10"/>
        <v>0</v>
      </c>
    </row>
    <row r="28" spans="1:18" x14ac:dyDescent="0.2">
      <c r="A28" s="181" t="s">
        <v>112</v>
      </c>
      <c r="B28" s="60">
        <v>47</v>
      </c>
      <c r="C28" s="189">
        <v>47</v>
      </c>
      <c r="D28" s="189">
        <f>'Cash Daily'!I251</f>
        <v>0</v>
      </c>
      <c r="E28" s="189">
        <v>47</v>
      </c>
      <c r="F28" s="189">
        <v>47</v>
      </c>
      <c r="G28" s="189">
        <v>0</v>
      </c>
      <c r="H28" s="176">
        <f t="shared" si="9"/>
        <v>188</v>
      </c>
      <c r="I28" s="61" t="s">
        <v>126</v>
      </c>
      <c r="J28" s="189"/>
      <c r="K28" s="189"/>
      <c r="L28" s="189"/>
      <c r="M28" s="189"/>
      <c r="N28" s="189"/>
      <c r="O28" s="189"/>
      <c r="P28" s="189"/>
      <c r="Q28" s="193"/>
      <c r="R28" s="82">
        <f t="shared" si="10"/>
        <v>0</v>
      </c>
    </row>
    <row r="29" spans="1:18" ht="14.25" customHeight="1" x14ac:dyDescent="0.2">
      <c r="A29" s="182" t="s">
        <v>111</v>
      </c>
      <c r="B29" s="47">
        <v>0</v>
      </c>
      <c r="C29" s="190"/>
      <c r="D29" s="190"/>
      <c r="E29" s="190"/>
      <c r="F29" s="190"/>
      <c r="G29" s="190">
        <v>129</v>
      </c>
      <c r="H29" s="77">
        <f t="shared" si="9"/>
        <v>129</v>
      </c>
      <c r="I29" s="63" t="s">
        <v>129</v>
      </c>
      <c r="J29" s="190"/>
      <c r="K29" s="190"/>
      <c r="L29" s="190"/>
      <c r="M29" s="190"/>
      <c r="N29" s="190"/>
      <c r="O29" s="190"/>
      <c r="P29" s="190"/>
      <c r="Q29" s="194"/>
      <c r="R29" s="85">
        <f t="shared" si="10"/>
        <v>0</v>
      </c>
    </row>
    <row r="30" spans="1:18" x14ac:dyDescent="0.2">
      <c r="A30" s="73" t="s">
        <v>9</v>
      </c>
      <c r="B30" s="78">
        <f t="shared" ref="B30:H30" si="11">SUM(B23:B29)</f>
        <v>106.4</v>
      </c>
      <c r="C30" s="78">
        <f t="shared" si="11"/>
        <v>117.62</v>
      </c>
      <c r="D30" s="78">
        <f t="shared" si="11"/>
        <v>103.85</v>
      </c>
      <c r="E30" s="78">
        <f t="shared" si="11"/>
        <v>95.35</v>
      </c>
      <c r="F30" s="78">
        <f t="shared" si="11"/>
        <v>132.67000000000002</v>
      </c>
      <c r="G30" s="78">
        <f t="shared" si="11"/>
        <v>256.3</v>
      </c>
      <c r="H30" s="75">
        <f t="shared" si="11"/>
        <v>812.19</v>
      </c>
      <c r="I30" s="6"/>
      <c r="J30" s="78">
        <f t="shared" ref="J30:O30" si="12">SUM(J23:J29)</f>
        <v>0</v>
      </c>
      <c r="K30" s="78">
        <f t="shared" si="12"/>
        <v>0</v>
      </c>
      <c r="L30" s="78">
        <f t="shared" si="12"/>
        <v>0</v>
      </c>
      <c r="M30" s="78">
        <f t="shared" si="12"/>
        <v>0</v>
      </c>
      <c r="N30" s="78">
        <f t="shared" si="12"/>
        <v>0</v>
      </c>
      <c r="O30" s="78">
        <f t="shared" si="12"/>
        <v>0</v>
      </c>
      <c r="P30" s="78">
        <f t="shared" ref="P30:Q30" si="13">SUM(P23:P28)</f>
        <v>0</v>
      </c>
      <c r="Q30" s="78">
        <f t="shared" si="13"/>
        <v>0</v>
      </c>
      <c r="R30" s="79">
        <f>SUM(R23:R29)</f>
        <v>0</v>
      </c>
    </row>
    <row r="31" spans="1:18" ht="13.5" customHeight="1" x14ac:dyDescent="0.2"/>
    <row r="32" spans="1:18" s="58" customFormat="1" ht="18" customHeight="1" x14ac:dyDescent="0.2">
      <c r="A32" s="195" t="s">
        <v>121</v>
      </c>
      <c r="B32" s="173" t="s">
        <v>100</v>
      </c>
      <c r="C32" s="173" t="s">
        <v>35</v>
      </c>
      <c r="D32" s="173" t="s">
        <v>45</v>
      </c>
      <c r="E32" s="173" t="s">
        <v>36</v>
      </c>
      <c r="F32" s="173" t="s">
        <v>37</v>
      </c>
      <c r="G32" s="173" t="s">
        <v>38</v>
      </c>
      <c r="H32" s="183" t="s">
        <v>110</v>
      </c>
      <c r="I32" s="173" t="s">
        <v>108</v>
      </c>
      <c r="J32" s="173" t="s">
        <v>100</v>
      </c>
      <c r="K32" s="173" t="s">
        <v>35</v>
      </c>
      <c r="L32" s="173" t="s">
        <v>45</v>
      </c>
      <c r="M32" s="173" t="s">
        <v>36</v>
      </c>
      <c r="N32" s="173" t="s">
        <v>37</v>
      </c>
      <c r="O32" s="173" t="s">
        <v>38</v>
      </c>
      <c r="P32" s="35"/>
      <c r="Q32" s="35"/>
      <c r="R32" s="183" t="s">
        <v>110</v>
      </c>
    </row>
    <row r="33" spans="1:18" x14ac:dyDescent="0.2">
      <c r="A33" s="34" t="s">
        <v>1</v>
      </c>
      <c r="B33" s="45">
        <v>27</v>
      </c>
      <c r="C33" s="45">
        <v>0</v>
      </c>
      <c r="D33" s="45">
        <v>14</v>
      </c>
      <c r="E33" s="45">
        <v>0</v>
      </c>
      <c r="F33" s="45">
        <v>0</v>
      </c>
      <c r="G33" s="45">
        <v>0</v>
      </c>
      <c r="H33" s="75">
        <f t="shared" ref="H33:H39" si="14">SUM(B33:G33)</f>
        <v>41</v>
      </c>
      <c r="I33" s="58" t="s">
        <v>118</v>
      </c>
      <c r="J33" s="45" t="s">
        <v>151</v>
      </c>
      <c r="K33" s="45"/>
      <c r="L33" s="45" t="s">
        <v>151</v>
      </c>
      <c r="M33" s="45"/>
      <c r="N33" s="191"/>
      <c r="O33" s="86"/>
      <c r="P33" s="49"/>
      <c r="Q33" s="49"/>
      <c r="R33" s="82">
        <f>SUM(J33:Q33)</f>
        <v>0</v>
      </c>
    </row>
    <row r="34" spans="1:18" x14ac:dyDescent="0.2">
      <c r="A34" s="34" t="s">
        <v>2</v>
      </c>
      <c r="B34" s="45">
        <v>28.3</v>
      </c>
      <c r="C34" s="45">
        <v>0</v>
      </c>
      <c r="D34" s="45">
        <v>14.15</v>
      </c>
      <c r="E34" s="45">
        <v>0</v>
      </c>
      <c r="F34" s="45">
        <v>9.36</v>
      </c>
      <c r="G34" s="45">
        <v>0</v>
      </c>
      <c r="H34" s="75">
        <f t="shared" si="14"/>
        <v>51.81</v>
      </c>
      <c r="I34" s="58" t="s">
        <v>122</v>
      </c>
      <c r="J34" s="45" t="s">
        <v>151</v>
      </c>
      <c r="K34" s="45"/>
      <c r="L34" s="45"/>
      <c r="M34" s="45"/>
      <c r="N34" s="191"/>
      <c r="O34" s="86"/>
      <c r="P34" s="49"/>
      <c r="Q34" s="49"/>
      <c r="R34" s="82">
        <f t="shared" ref="R34:R39" si="15">SUM(J34:Q34)</f>
        <v>0</v>
      </c>
    </row>
    <row r="35" spans="1:18" x14ac:dyDescent="0.2">
      <c r="A35" s="34" t="s">
        <v>3</v>
      </c>
      <c r="B35" s="45">
        <f>'Cash Daily'!I293</f>
        <v>0</v>
      </c>
      <c r="C35" s="45">
        <f>'Cash Daily'!I294</f>
        <v>0</v>
      </c>
      <c r="D35" s="45">
        <v>0</v>
      </c>
      <c r="E35" s="45">
        <f>'Cash Daily'!I296</f>
        <v>0</v>
      </c>
      <c r="F35" s="45">
        <f>'Cash Daily'!I297</f>
        <v>0</v>
      </c>
      <c r="G35" s="45">
        <v>0</v>
      </c>
      <c r="H35" s="75">
        <f t="shared" si="14"/>
        <v>0</v>
      </c>
      <c r="I35" s="58" t="s">
        <v>123</v>
      </c>
      <c r="J35" s="45" t="s">
        <v>151</v>
      </c>
      <c r="K35" s="45"/>
      <c r="L35" s="45"/>
      <c r="M35" s="45"/>
      <c r="N35" s="191"/>
      <c r="O35" s="86"/>
      <c r="P35" s="49"/>
      <c r="Q35" s="49"/>
      <c r="R35" s="82">
        <f t="shared" si="15"/>
        <v>0</v>
      </c>
    </row>
    <row r="36" spans="1:18" x14ac:dyDescent="0.2">
      <c r="A36" s="34" t="s">
        <v>13</v>
      </c>
      <c r="B36" s="45">
        <v>0</v>
      </c>
      <c r="C36" s="45">
        <v>0</v>
      </c>
      <c r="D36" s="45">
        <v>5.25</v>
      </c>
      <c r="E36" s="45">
        <f>'Cash Daily'!I310</f>
        <v>0</v>
      </c>
      <c r="F36" s="45">
        <v>0</v>
      </c>
      <c r="G36" s="45">
        <v>0</v>
      </c>
      <c r="H36" s="75">
        <f t="shared" si="14"/>
        <v>5.25</v>
      </c>
      <c r="I36" s="58" t="s">
        <v>115</v>
      </c>
      <c r="J36" s="45" t="s">
        <v>151</v>
      </c>
      <c r="K36" s="45"/>
      <c r="L36" s="45"/>
      <c r="M36" s="45"/>
      <c r="N36" s="71"/>
      <c r="O36" s="70"/>
      <c r="P36" s="48"/>
      <c r="Q36" s="48"/>
      <c r="R36" s="82">
        <f>SUM(J36:Q36)</f>
        <v>0</v>
      </c>
    </row>
    <row r="37" spans="1:18" x14ac:dyDescent="0.2">
      <c r="A37" s="34" t="s">
        <v>15</v>
      </c>
      <c r="B37" s="45">
        <f>'Cash Daily'!I321</f>
        <v>0</v>
      </c>
      <c r="C37" s="45">
        <f>'Cash Daily'!I322</f>
        <v>0</v>
      </c>
      <c r="D37" s="45">
        <f>'Cash Daily'!I323</f>
        <v>0</v>
      </c>
      <c r="E37" s="45">
        <f>'Cash Daily'!I324</f>
        <v>0</v>
      </c>
      <c r="F37" s="45">
        <f>'Cash Daily'!I325</f>
        <v>0</v>
      </c>
      <c r="G37" s="45">
        <v>0</v>
      </c>
      <c r="H37" s="75">
        <f t="shared" si="14"/>
        <v>0</v>
      </c>
      <c r="I37" s="58" t="s">
        <v>119</v>
      </c>
      <c r="J37" s="45" t="s">
        <v>151</v>
      </c>
      <c r="K37" s="45"/>
      <c r="L37" s="45"/>
      <c r="M37" s="45"/>
      <c r="N37" s="71"/>
      <c r="O37" s="70"/>
      <c r="P37" s="48"/>
      <c r="Q37" s="48"/>
      <c r="R37" s="82">
        <f t="shared" si="15"/>
        <v>0</v>
      </c>
    </row>
    <row r="38" spans="1:18" x14ac:dyDescent="0.2">
      <c r="A38" s="181" t="s">
        <v>112</v>
      </c>
      <c r="B38" s="60">
        <v>32</v>
      </c>
      <c r="C38" s="60">
        <f>'Cash Daily'!I336</f>
        <v>0</v>
      </c>
      <c r="D38" s="60">
        <v>39</v>
      </c>
      <c r="E38" s="60">
        <f>'Cash Daily'!I338</f>
        <v>0</v>
      </c>
      <c r="F38" s="60">
        <f>'Cash Daily'!I339</f>
        <v>0</v>
      </c>
      <c r="G38" s="60">
        <v>0</v>
      </c>
      <c r="H38" s="176">
        <f t="shared" si="14"/>
        <v>71</v>
      </c>
      <c r="I38" s="61" t="s">
        <v>129</v>
      </c>
      <c r="J38" s="60" t="s">
        <v>151</v>
      </c>
      <c r="K38" s="60"/>
      <c r="L38" s="60" t="s">
        <v>151</v>
      </c>
      <c r="M38" s="60"/>
      <c r="N38" s="189"/>
      <c r="O38" s="177"/>
      <c r="P38" s="178"/>
      <c r="Q38" s="178"/>
      <c r="R38" s="82">
        <f t="shared" si="15"/>
        <v>0</v>
      </c>
    </row>
    <row r="39" spans="1:18" ht="14.25" customHeight="1" x14ac:dyDescent="0.2">
      <c r="A39" s="182" t="s">
        <v>111</v>
      </c>
      <c r="B39" s="47"/>
      <c r="C39" s="47"/>
      <c r="D39" s="47"/>
      <c r="E39" s="47"/>
      <c r="F39" s="47"/>
      <c r="G39" s="47">
        <v>0</v>
      </c>
      <c r="H39" s="77">
        <f t="shared" si="14"/>
        <v>0</v>
      </c>
      <c r="I39" s="63"/>
      <c r="J39" s="47"/>
      <c r="K39" s="47"/>
      <c r="L39" s="47"/>
      <c r="M39" s="47"/>
      <c r="N39" s="190"/>
      <c r="O39" s="84"/>
      <c r="P39" s="50"/>
      <c r="Q39" s="50"/>
      <c r="R39" s="85">
        <f t="shared" si="15"/>
        <v>0</v>
      </c>
    </row>
    <row r="40" spans="1:18" ht="18.75" customHeight="1" x14ac:dyDescent="0.2">
      <c r="A40" s="73" t="s">
        <v>9</v>
      </c>
      <c r="B40" s="6">
        <f>SUM(B33:B39)</f>
        <v>87.3</v>
      </c>
      <c r="C40" s="6">
        <f t="shared" ref="C40:G40" si="16">SUM(C33:C39)</f>
        <v>0</v>
      </c>
      <c r="D40" s="6">
        <f t="shared" si="16"/>
        <v>72.400000000000006</v>
      </c>
      <c r="E40" s="6">
        <f t="shared" si="16"/>
        <v>0</v>
      </c>
      <c r="F40" s="6">
        <f t="shared" si="16"/>
        <v>9.36</v>
      </c>
      <c r="G40" s="6">
        <f t="shared" si="16"/>
        <v>0</v>
      </c>
      <c r="H40" s="75">
        <f>SUM(H33:H38)</f>
        <v>169.06</v>
      </c>
      <c r="I40" s="6"/>
      <c r="J40" s="6">
        <f>SUM(J33:J39)</f>
        <v>0</v>
      </c>
      <c r="K40" s="6">
        <f t="shared" ref="K40:O40" si="17">SUM(K33:K39)</f>
        <v>0</v>
      </c>
      <c r="L40" s="6">
        <f t="shared" si="17"/>
        <v>0</v>
      </c>
      <c r="M40" s="6">
        <f t="shared" si="17"/>
        <v>0</v>
      </c>
      <c r="N40" s="6">
        <f t="shared" si="17"/>
        <v>0</v>
      </c>
      <c r="O40" s="6">
        <f t="shared" si="17"/>
        <v>0</v>
      </c>
      <c r="P40" s="6">
        <f t="shared" ref="P40:Q40" si="18">SUM(P33:P38)</f>
        <v>0</v>
      </c>
      <c r="Q40" s="6">
        <f t="shared" si="18"/>
        <v>0</v>
      </c>
      <c r="R40" s="79">
        <f>SUM(R33:R39)</f>
        <v>0</v>
      </c>
    </row>
    <row r="41" spans="1:18" ht="13.5" customHeight="1" x14ac:dyDescent="0.2"/>
    <row r="42" spans="1:18" s="58" customFormat="1" ht="17.25" customHeight="1" x14ac:dyDescent="0.2">
      <c r="A42" s="195" t="s">
        <v>121</v>
      </c>
      <c r="B42" s="173" t="s">
        <v>101</v>
      </c>
      <c r="C42" s="173" t="s">
        <v>39</v>
      </c>
      <c r="D42" s="173" t="s">
        <v>46</v>
      </c>
      <c r="E42" s="34"/>
      <c r="F42" s="34"/>
      <c r="G42" s="34"/>
      <c r="H42" s="183" t="s">
        <v>110</v>
      </c>
      <c r="I42" s="173" t="s">
        <v>108</v>
      </c>
      <c r="J42" s="173" t="s">
        <v>101</v>
      </c>
      <c r="K42" s="173" t="s">
        <v>39</v>
      </c>
      <c r="L42" s="173" t="s">
        <v>46</v>
      </c>
      <c r="M42" s="35"/>
      <c r="N42" s="72"/>
      <c r="O42" s="72"/>
      <c r="P42" s="35"/>
      <c r="Q42" s="35"/>
      <c r="R42" s="183" t="s">
        <v>110</v>
      </c>
    </row>
    <row r="43" spans="1:18" x14ac:dyDescent="0.2">
      <c r="A43" s="34" t="s">
        <v>1</v>
      </c>
      <c r="B43" s="48">
        <v>0</v>
      </c>
      <c r="C43" s="48">
        <v>0</v>
      </c>
      <c r="D43" s="48">
        <v>0</v>
      </c>
      <c r="E43" s="48">
        <v>0</v>
      </c>
      <c r="F43" s="48">
        <v>0</v>
      </c>
      <c r="G43" s="48">
        <v>0</v>
      </c>
      <c r="H43" s="75">
        <f t="shared" ref="H43:H49" si="19">SUM(B43:G43)</f>
        <v>0</v>
      </c>
      <c r="I43" s="49"/>
      <c r="J43" s="49"/>
      <c r="K43" s="49"/>
      <c r="L43" s="49"/>
      <c r="M43" s="49"/>
      <c r="N43" s="86"/>
      <c r="O43" s="86"/>
      <c r="P43" s="49"/>
      <c r="Q43" s="49"/>
      <c r="R43" s="82">
        <f>SUM(J43:Q43)</f>
        <v>0</v>
      </c>
    </row>
    <row r="44" spans="1:18" x14ac:dyDescent="0.2">
      <c r="A44" s="34" t="s">
        <v>2</v>
      </c>
      <c r="B44" s="48">
        <v>0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75">
        <f t="shared" si="19"/>
        <v>0</v>
      </c>
      <c r="I44" s="58"/>
      <c r="J44" s="49"/>
      <c r="K44" s="49"/>
      <c r="L44" s="49"/>
      <c r="M44" s="49"/>
      <c r="N44" s="86"/>
      <c r="O44" s="86"/>
      <c r="P44" s="49"/>
      <c r="Q44" s="49"/>
      <c r="R44" s="82">
        <f t="shared" ref="R44:R49" si="20">SUM(J44:Q44)</f>
        <v>0</v>
      </c>
    </row>
    <row r="45" spans="1:18" x14ac:dyDescent="0.2">
      <c r="A45" s="34" t="s">
        <v>3</v>
      </c>
      <c r="B45" s="48">
        <v>0</v>
      </c>
      <c r="C45" s="48">
        <v>0</v>
      </c>
      <c r="D45" s="48">
        <v>0</v>
      </c>
      <c r="E45" s="48">
        <v>0</v>
      </c>
      <c r="F45" s="48">
        <v>0</v>
      </c>
      <c r="G45" s="48">
        <v>0</v>
      </c>
      <c r="H45" s="75">
        <f t="shared" si="19"/>
        <v>0</v>
      </c>
      <c r="I45" s="58"/>
      <c r="J45" s="49"/>
      <c r="K45" s="49"/>
      <c r="L45" s="49"/>
      <c r="M45" s="49"/>
      <c r="N45" s="86"/>
      <c r="O45" s="86"/>
      <c r="P45" s="49"/>
      <c r="Q45" s="49"/>
      <c r="R45" s="82">
        <f t="shared" si="20"/>
        <v>0</v>
      </c>
    </row>
    <row r="46" spans="1:18" x14ac:dyDescent="0.2">
      <c r="A46" s="34" t="s">
        <v>13</v>
      </c>
      <c r="B46" s="48">
        <v>0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75">
        <f t="shared" si="19"/>
        <v>0</v>
      </c>
      <c r="I46" s="49"/>
      <c r="J46" s="49"/>
      <c r="K46" s="49"/>
      <c r="L46" s="49"/>
      <c r="M46" s="49"/>
      <c r="N46" s="70"/>
      <c r="O46" s="70"/>
      <c r="P46" s="48"/>
      <c r="Q46" s="48"/>
      <c r="R46" s="82">
        <f t="shared" si="20"/>
        <v>0</v>
      </c>
    </row>
    <row r="47" spans="1:18" x14ac:dyDescent="0.2">
      <c r="A47" s="34" t="s">
        <v>15</v>
      </c>
      <c r="B47" s="48">
        <v>0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75">
        <f t="shared" si="19"/>
        <v>0</v>
      </c>
      <c r="I47" s="49"/>
      <c r="J47" s="49"/>
      <c r="K47" s="49"/>
      <c r="L47" s="49"/>
      <c r="M47" s="49"/>
      <c r="N47" s="70"/>
      <c r="O47" s="70"/>
      <c r="P47" s="48"/>
      <c r="Q47" s="48"/>
      <c r="R47" s="82">
        <f>SUM(J47:Q47)</f>
        <v>0</v>
      </c>
    </row>
    <row r="48" spans="1:18" x14ac:dyDescent="0.2">
      <c r="A48" s="181" t="s">
        <v>112</v>
      </c>
      <c r="B48" s="178">
        <v>0</v>
      </c>
      <c r="C48" s="178">
        <v>0</v>
      </c>
      <c r="D48" s="178">
        <v>0</v>
      </c>
      <c r="E48" s="178">
        <v>0</v>
      </c>
      <c r="F48" s="178">
        <v>0</v>
      </c>
      <c r="G48" s="178">
        <v>0</v>
      </c>
      <c r="H48" s="176">
        <f t="shared" si="19"/>
        <v>0</v>
      </c>
      <c r="I48" s="179"/>
      <c r="J48" s="179"/>
      <c r="K48" s="179"/>
      <c r="L48" s="179"/>
      <c r="M48" s="179"/>
      <c r="N48" s="180"/>
      <c r="O48" s="180"/>
      <c r="P48" s="178"/>
      <c r="Q48" s="178"/>
      <c r="R48" s="82">
        <f t="shared" si="20"/>
        <v>0</v>
      </c>
    </row>
    <row r="49" spans="1:18" ht="15" customHeight="1" x14ac:dyDescent="0.2">
      <c r="A49" s="182" t="s">
        <v>111</v>
      </c>
      <c r="B49" s="50">
        <v>0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77">
        <f t="shared" si="19"/>
        <v>0</v>
      </c>
      <c r="I49" s="87"/>
      <c r="J49" s="87"/>
      <c r="K49" s="87"/>
      <c r="L49" s="87"/>
      <c r="M49" s="87"/>
      <c r="N49" s="88"/>
      <c r="O49" s="88"/>
      <c r="P49" s="50"/>
      <c r="Q49" s="50"/>
      <c r="R49" s="85">
        <f t="shared" si="20"/>
        <v>0</v>
      </c>
    </row>
    <row r="50" spans="1:18" x14ac:dyDescent="0.2">
      <c r="A50" s="73" t="s">
        <v>9</v>
      </c>
      <c r="B50" s="6">
        <f>SUM(B43:B49)</f>
        <v>0</v>
      </c>
      <c r="C50" s="6">
        <f t="shared" ref="C50:G50" si="21">SUM(C43:C49)</f>
        <v>0</v>
      </c>
      <c r="D50" s="6">
        <f t="shared" si="21"/>
        <v>0</v>
      </c>
      <c r="E50" s="6">
        <f t="shared" si="21"/>
        <v>0</v>
      </c>
      <c r="F50" s="6">
        <f t="shared" si="21"/>
        <v>0</v>
      </c>
      <c r="G50" s="6">
        <f t="shared" si="21"/>
        <v>0</v>
      </c>
      <c r="H50" s="75">
        <f>SUM(H43:H48)</f>
        <v>0</v>
      </c>
      <c r="I50" s="6"/>
      <c r="J50" s="6">
        <f>SUM(J43:J49)</f>
        <v>0</v>
      </c>
      <c r="K50" s="6">
        <f>SUM(K43:K49)</f>
        <v>0</v>
      </c>
      <c r="L50" s="6">
        <f t="shared" ref="L50:O50" si="22">SUM(L43:L49)</f>
        <v>0</v>
      </c>
      <c r="M50" s="6">
        <f t="shared" si="22"/>
        <v>0</v>
      </c>
      <c r="N50" s="6">
        <f t="shared" si="22"/>
        <v>0</v>
      </c>
      <c r="O50" s="6">
        <f t="shared" si="22"/>
        <v>0</v>
      </c>
      <c r="P50" s="6">
        <f t="shared" ref="P50:Q50" si="23">SUM(P43:P48)</f>
        <v>0</v>
      </c>
      <c r="Q50" s="6">
        <f t="shared" si="23"/>
        <v>0</v>
      </c>
      <c r="R50" s="79">
        <f>SUM(R43:R49)</f>
        <v>0</v>
      </c>
    </row>
    <row r="51" spans="1:18" ht="13.5" customHeight="1" x14ac:dyDescent="0.2"/>
    <row r="52" spans="1:18" ht="24.75" customHeight="1" thickBot="1" x14ac:dyDescent="0.25">
      <c r="B52" s="66" t="s">
        <v>1</v>
      </c>
      <c r="C52" s="66" t="s">
        <v>2</v>
      </c>
      <c r="D52" s="66" t="s">
        <v>3</v>
      </c>
      <c r="E52" s="66" t="s">
        <v>13</v>
      </c>
      <c r="F52" s="66" t="s">
        <v>15</v>
      </c>
      <c r="G52" s="67" t="s">
        <v>11</v>
      </c>
      <c r="H52" s="184" t="s">
        <v>111</v>
      </c>
      <c r="I52" s="297" t="s">
        <v>168</v>
      </c>
      <c r="J52" s="67"/>
      <c r="K52" s="67"/>
      <c r="L52" s="67"/>
      <c r="M52" s="67"/>
      <c r="N52" s="91" t="s">
        <v>20</v>
      </c>
      <c r="O52" s="296" t="s">
        <v>40</v>
      </c>
    </row>
    <row r="53" spans="1:18" ht="18.75" customHeight="1" thickBot="1" x14ac:dyDescent="0.25">
      <c r="A53" s="89" t="s">
        <v>40</v>
      </c>
      <c r="B53" s="185">
        <f>H3+H13+H23+H33+H43</f>
        <v>224.85</v>
      </c>
      <c r="C53" s="185">
        <f>H4+H14+H24+H34+H44</f>
        <v>395.53000000000003</v>
      </c>
      <c r="D53" s="185">
        <f>H5+H15+H25+H35+H45</f>
        <v>545.51</v>
      </c>
      <c r="E53" s="185">
        <f>H6+H16+H26+H36+H46</f>
        <v>5.25</v>
      </c>
      <c r="F53" s="185">
        <f>H7+H17+H27+H37+H47</f>
        <v>0</v>
      </c>
      <c r="G53" s="185">
        <f>H8+H18+H38+H48</f>
        <v>71</v>
      </c>
      <c r="H53" s="185">
        <f>H9+H19+H29+H39+H49</f>
        <v>342.32</v>
      </c>
      <c r="I53" s="185">
        <f>H10+H20+H30+H40+H50</f>
        <v>1772.46</v>
      </c>
      <c r="J53" s="55">
        <f t="shared" ref="J53:M53" si="24">J10+J20+J30+J40+J50</f>
        <v>0</v>
      </c>
      <c r="K53" s="55">
        <f t="shared" si="24"/>
        <v>0</v>
      </c>
      <c r="L53" s="55">
        <f t="shared" si="24"/>
        <v>0</v>
      </c>
      <c r="M53" s="55">
        <f t="shared" si="24"/>
        <v>0</v>
      </c>
      <c r="N53" s="90">
        <f>R10+R20+R30+R40+R50</f>
        <v>0</v>
      </c>
      <c r="O53" s="199">
        <f>I53+N53</f>
        <v>1772.46</v>
      </c>
    </row>
    <row r="54" spans="1:18" ht="13.5" thickTop="1" x14ac:dyDescent="0.2"/>
    <row r="55" spans="1:18" x14ac:dyDescent="0.2">
      <c r="A55" s="40"/>
      <c r="B55" s="51" t="s">
        <v>21</v>
      </c>
      <c r="C55" s="51"/>
      <c r="D55" s="51" t="s">
        <v>22</v>
      </c>
      <c r="E55" s="196">
        <f>O53</f>
        <v>1772.46</v>
      </c>
      <c r="F55" s="51"/>
      <c r="G55" s="51">
        <f>SUM(C55-E55)</f>
        <v>-1772.46</v>
      </c>
    </row>
    <row r="60" spans="1:18" s="57" customFormat="1" ht="44.25" customHeight="1" x14ac:dyDescent="0.2">
      <c r="A60" s="56"/>
      <c r="C60" s="186"/>
      <c r="D60" s="186"/>
      <c r="E60" s="186"/>
      <c r="F60" s="187" t="s">
        <v>400</v>
      </c>
      <c r="G60" s="186"/>
      <c r="H60" s="186"/>
      <c r="I60" s="186"/>
      <c r="N60" s="68"/>
      <c r="O60" s="68"/>
      <c r="R60" s="69"/>
    </row>
    <row r="61" spans="1:18" x14ac:dyDescent="0.2">
      <c r="A61" s="195" t="s">
        <v>121</v>
      </c>
      <c r="B61" s="173"/>
      <c r="C61" s="173"/>
      <c r="D61" s="173"/>
      <c r="E61" s="214"/>
      <c r="F61" s="476" t="s">
        <v>266</v>
      </c>
      <c r="G61" s="476" t="s">
        <v>267</v>
      </c>
      <c r="H61" s="183" t="s">
        <v>110</v>
      </c>
      <c r="I61" s="173" t="s">
        <v>108</v>
      </c>
      <c r="J61" s="173"/>
      <c r="K61" s="173"/>
      <c r="L61" s="173"/>
      <c r="M61" s="214"/>
      <c r="N61" s="476" t="s">
        <v>266</v>
      </c>
      <c r="O61" s="476" t="s">
        <v>267</v>
      </c>
      <c r="P61" s="35"/>
      <c r="Q61" s="35"/>
      <c r="R61" s="183" t="s">
        <v>110</v>
      </c>
    </row>
    <row r="62" spans="1:18" x14ac:dyDescent="0.2">
      <c r="A62" s="34" t="s">
        <v>1</v>
      </c>
      <c r="B62" s="59"/>
      <c r="C62" s="59"/>
      <c r="D62" s="59"/>
      <c r="E62" s="59"/>
      <c r="F62" s="59"/>
      <c r="G62" s="59"/>
      <c r="H62" s="75">
        <f t="shared" ref="H62:H68" si="25">SUM(B62:G62)</f>
        <v>0</v>
      </c>
      <c r="J62" s="58"/>
      <c r="K62" s="58"/>
      <c r="L62" s="58"/>
      <c r="M62" s="58"/>
      <c r="N62" s="74"/>
      <c r="O62" s="74"/>
      <c r="P62" s="58"/>
      <c r="Q62" s="58"/>
      <c r="R62" s="75">
        <f>SUM(J62:Q62)</f>
        <v>0</v>
      </c>
    </row>
    <row r="63" spans="1:18" x14ac:dyDescent="0.2">
      <c r="A63" s="34" t="s">
        <v>2</v>
      </c>
      <c r="B63" s="59"/>
      <c r="C63" s="59"/>
      <c r="D63" s="60"/>
      <c r="E63" s="60"/>
      <c r="F63" s="60"/>
      <c r="G63" s="60"/>
      <c r="H63" s="75">
        <f t="shared" si="25"/>
        <v>0</v>
      </c>
      <c r="J63" s="61"/>
      <c r="K63" s="61"/>
      <c r="L63" s="61"/>
      <c r="M63" s="61"/>
      <c r="N63" s="29"/>
      <c r="O63" s="29"/>
      <c r="P63" s="61"/>
      <c r="Q63" s="61"/>
      <c r="R63" s="75">
        <f t="shared" ref="R63:R68" si="26">SUM(J63:Q63)</f>
        <v>0</v>
      </c>
    </row>
    <row r="64" spans="1:18" x14ac:dyDescent="0.2">
      <c r="A64" s="34" t="s">
        <v>3</v>
      </c>
      <c r="B64" s="59"/>
      <c r="C64" s="59"/>
      <c r="D64" s="60"/>
      <c r="E64" s="60"/>
      <c r="F64" s="60"/>
      <c r="G64" s="60"/>
      <c r="H64" s="75">
        <f t="shared" si="25"/>
        <v>0</v>
      </c>
      <c r="J64" s="61"/>
      <c r="K64" s="61"/>
      <c r="L64" s="61"/>
      <c r="M64" s="61"/>
      <c r="N64" s="29"/>
      <c r="O64" s="29"/>
      <c r="P64" s="61"/>
      <c r="Q64" s="61"/>
      <c r="R64" s="75">
        <f t="shared" si="26"/>
        <v>0</v>
      </c>
    </row>
    <row r="65" spans="1:18" x14ac:dyDescent="0.2">
      <c r="A65" s="34" t="s">
        <v>13</v>
      </c>
      <c r="B65" s="59"/>
      <c r="C65" s="59"/>
      <c r="D65" s="60"/>
      <c r="E65" s="60"/>
      <c r="F65" s="60"/>
      <c r="G65" s="60"/>
      <c r="H65" s="75">
        <f t="shared" si="25"/>
        <v>0</v>
      </c>
      <c r="J65" s="61"/>
      <c r="K65" s="61"/>
      <c r="L65" s="61"/>
      <c r="M65" s="61"/>
      <c r="N65" s="29"/>
      <c r="O65" s="29"/>
      <c r="P65" s="61"/>
      <c r="Q65" s="61"/>
      <c r="R65" s="75">
        <f t="shared" si="26"/>
        <v>0</v>
      </c>
    </row>
    <row r="66" spans="1:18" x14ac:dyDescent="0.2">
      <c r="A66" s="34" t="s">
        <v>15</v>
      </c>
      <c r="B66" s="59"/>
      <c r="C66" s="59"/>
      <c r="D66" s="60"/>
      <c r="E66" s="60"/>
      <c r="F66" s="60"/>
      <c r="G66" s="60"/>
      <c r="H66" s="75">
        <f t="shared" si="25"/>
        <v>0</v>
      </c>
      <c r="J66" s="61"/>
      <c r="K66" s="61"/>
      <c r="L66" s="61"/>
      <c r="M66" s="61"/>
      <c r="N66" s="29"/>
      <c r="O66" s="29"/>
      <c r="P66" s="61"/>
      <c r="Q66" s="61"/>
      <c r="R66" s="75">
        <f t="shared" si="26"/>
        <v>0</v>
      </c>
    </row>
    <row r="67" spans="1:18" x14ac:dyDescent="0.2">
      <c r="A67" s="181" t="s">
        <v>112</v>
      </c>
      <c r="B67" s="175"/>
      <c r="C67" s="175"/>
      <c r="D67" s="60"/>
      <c r="E67" s="60"/>
      <c r="F67" s="60"/>
      <c r="G67" s="60"/>
      <c r="H67" s="176">
        <f t="shared" si="25"/>
        <v>0</v>
      </c>
      <c r="I67" s="53"/>
      <c r="J67" s="61"/>
      <c r="K67" s="61"/>
      <c r="L67" s="61"/>
      <c r="M67" s="61"/>
      <c r="N67" s="29"/>
      <c r="O67" s="29"/>
      <c r="P67" s="61"/>
      <c r="Q67" s="61"/>
      <c r="R67" s="75">
        <f t="shared" si="26"/>
        <v>0</v>
      </c>
    </row>
    <row r="68" spans="1:18" ht="17.25" customHeight="1" x14ac:dyDescent="0.2">
      <c r="A68" s="182" t="s">
        <v>111</v>
      </c>
      <c r="B68" s="62"/>
      <c r="C68" s="62"/>
      <c r="D68" s="47"/>
      <c r="E68" s="47"/>
      <c r="F68" s="47"/>
      <c r="G68" s="47"/>
      <c r="H68" s="77">
        <f t="shared" si="25"/>
        <v>0</v>
      </c>
      <c r="I68" s="174"/>
      <c r="J68" s="63"/>
      <c r="K68" s="63"/>
      <c r="L68" s="63"/>
      <c r="M68" s="63"/>
      <c r="N68" s="76"/>
      <c r="O68" s="76"/>
      <c r="P68" s="63"/>
      <c r="Q68" s="63"/>
      <c r="R68" s="77">
        <f t="shared" si="26"/>
        <v>0</v>
      </c>
    </row>
    <row r="69" spans="1:18" x14ac:dyDescent="0.2">
      <c r="A69" s="73" t="s">
        <v>9</v>
      </c>
      <c r="B69" s="164">
        <f>SUM(B62:B68)</f>
        <v>0</v>
      </c>
      <c r="C69" s="164">
        <f t="shared" ref="C69:G69" si="27">SUM(C62:C68)</f>
        <v>0</v>
      </c>
      <c r="D69" s="164">
        <f t="shared" si="27"/>
        <v>0</v>
      </c>
      <c r="E69" s="164">
        <f t="shared" si="27"/>
        <v>0</v>
      </c>
      <c r="F69" s="164">
        <f t="shared" si="27"/>
        <v>0</v>
      </c>
      <c r="G69" s="164">
        <f t="shared" si="27"/>
        <v>0</v>
      </c>
      <c r="H69" s="75">
        <f>SUM(H62:H68)</f>
        <v>0</v>
      </c>
      <c r="I69" s="6"/>
      <c r="J69" s="6">
        <f>SUM(J62:J68)</f>
        <v>0</v>
      </c>
      <c r="K69" s="6">
        <f t="shared" ref="K69:O69" si="28">SUM(K62:K68)</f>
        <v>0</v>
      </c>
      <c r="L69" s="6">
        <f t="shared" si="28"/>
        <v>0</v>
      </c>
      <c r="M69" s="6">
        <f t="shared" si="28"/>
        <v>0</v>
      </c>
      <c r="N69" s="6">
        <f t="shared" si="28"/>
        <v>0</v>
      </c>
      <c r="O69" s="6">
        <f t="shared" si="28"/>
        <v>0</v>
      </c>
      <c r="P69" s="6"/>
      <c r="Q69" s="6"/>
      <c r="R69" s="79">
        <f>SUM(R62:R68)</f>
        <v>0</v>
      </c>
    </row>
    <row r="71" spans="1:18" x14ac:dyDescent="0.2">
      <c r="A71" s="195" t="s">
        <v>121</v>
      </c>
      <c r="B71" s="173" t="s">
        <v>268</v>
      </c>
      <c r="C71" s="173" t="s">
        <v>272</v>
      </c>
      <c r="D71" s="173" t="s">
        <v>273</v>
      </c>
      <c r="E71" s="173" t="s">
        <v>274</v>
      </c>
      <c r="F71" s="173" t="s">
        <v>275</v>
      </c>
      <c r="G71" s="173" t="s">
        <v>276</v>
      </c>
      <c r="H71" s="183" t="s">
        <v>110</v>
      </c>
      <c r="I71" s="173" t="s">
        <v>108</v>
      </c>
      <c r="J71" s="173" t="s">
        <v>268</v>
      </c>
      <c r="K71" s="173" t="s">
        <v>272</v>
      </c>
      <c r="L71" s="173" t="s">
        <v>273</v>
      </c>
      <c r="M71" s="173" t="s">
        <v>274</v>
      </c>
      <c r="N71" s="173" t="s">
        <v>275</v>
      </c>
      <c r="O71" s="173" t="s">
        <v>276</v>
      </c>
      <c r="P71" s="35"/>
      <c r="Q71" s="35"/>
      <c r="R71" s="183" t="s">
        <v>110</v>
      </c>
    </row>
    <row r="72" spans="1:18" x14ac:dyDescent="0.2">
      <c r="A72" s="34" t="s">
        <v>1</v>
      </c>
      <c r="B72" s="45"/>
      <c r="C72" s="45"/>
      <c r="D72" s="45"/>
      <c r="E72" s="45"/>
      <c r="F72" s="45">
        <v>24</v>
      </c>
      <c r="G72" s="45"/>
      <c r="H72" s="75">
        <f t="shared" ref="H72:H78" si="29">SUM(B72:G72)</f>
        <v>24</v>
      </c>
      <c r="I72" s="45"/>
      <c r="J72" s="45"/>
      <c r="K72" s="45"/>
      <c r="L72" s="45"/>
      <c r="M72" s="45"/>
      <c r="N72" s="81"/>
      <c r="O72" s="81"/>
      <c r="P72" s="45"/>
      <c r="Q72" s="45"/>
      <c r="R72" s="82">
        <f>SUM(J72:Q72)</f>
        <v>0</v>
      </c>
    </row>
    <row r="73" spans="1:18" x14ac:dyDescent="0.2">
      <c r="A73" s="34" t="s">
        <v>2</v>
      </c>
      <c r="B73" s="45"/>
      <c r="C73" s="45"/>
      <c r="D73" s="45"/>
      <c r="E73" s="45">
        <v>13.44</v>
      </c>
      <c r="F73" s="45">
        <v>39.450000000000003</v>
      </c>
      <c r="G73" s="45"/>
      <c r="H73" s="75">
        <f t="shared" si="29"/>
        <v>52.89</v>
      </c>
      <c r="I73" s="45"/>
      <c r="J73" s="45"/>
      <c r="K73" s="45"/>
      <c r="L73" s="45"/>
      <c r="M73" s="45"/>
      <c r="N73" s="81"/>
      <c r="O73" s="81"/>
      <c r="P73" s="46"/>
      <c r="Q73" s="46"/>
      <c r="R73" s="82">
        <f t="shared" ref="R73:R78" si="30">SUM(J73:Q73)</f>
        <v>0</v>
      </c>
    </row>
    <row r="74" spans="1:18" x14ac:dyDescent="0.2">
      <c r="A74" s="34" t="s">
        <v>3</v>
      </c>
      <c r="B74" s="45"/>
      <c r="C74" s="45"/>
      <c r="D74" s="45"/>
      <c r="E74" s="45">
        <v>4.5</v>
      </c>
      <c r="F74" s="45"/>
      <c r="G74" s="45"/>
      <c r="H74" s="75">
        <f t="shared" si="29"/>
        <v>4.5</v>
      </c>
      <c r="I74" s="45"/>
      <c r="J74" s="45"/>
      <c r="K74" s="45"/>
      <c r="L74" s="45"/>
      <c r="M74" s="45"/>
      <c r="N74" s="83"/>
      <c r="O74" s="83"/>
      <c r="P74" s="46"/>
      <c r="Q74" s="46"/>
      <c r="R74" s="82">
        <f t="shared" si="30"/>
        <v>0</v>
      </c>
    </row>
    <row r="75" spans="1:18" x14ac:dyDescent="0.2">
      <c r="A75" s="34" t="s">
        <v>13</v>
      </c>
      <c r="B75" s="45"/>
      <c r="C75" s="45"/>
      <c r="D75" s="45"/>
      <c r="E75" s="45">
        <v>12.99</v>
      </c>
      <c r="F75" s="45"/>
      <c r="G75" s="45"/>
      <c r="H75" s="75">
        <f t="shared" si="29"/>
        <v>12.99</v>
      </c>
      <c r="I75" s="45"/>
      <c r="J75" s="45"/>
      <c r="K75" s="45"/>
      <c r="L75" s="45"/>
      <c r="M75" s="45"/>
      <c r="N75" s="81"/>
      <c r="O75" s="81"/>
      <c r="P75" s="45"/>
      <c r="Q75" s="45"/>
      <c r="R75" s="82">
        <f t="shared" si="30"/>
        <v>0</v>
      </c>
    </row>
    <row r="76" spans="1:18" x14ac:dyDescent="0.2">
      <c r="A76" s="34" t="s">
        <v>15</v>
      </c>
      <c r="B76" s="45"/>
      <c r="C76" s="45"/>
      <c r="D76" s="45"/>
      <c r="E76" s="45"/>
      <c r="F76" s="45"/>
      <c r="G76" s="45"/>
      <c r="H76" s="75">
        <f t="shared" si="29"/>
        <v>0</v>
      </c>
      <c r="I76" s="45"/>
      <c r="J76" s="45"/>
      <c r="K76" s="45"/>
      <c r="L76" s="45"/>
      <c r="M76" s="45"/>
      <c r="N76" s="81"/>
      <c r="O76" s="81"/>
      <c r="P76" s="45"/>
      <c r="Q76" s="45"/>
      <c r="R76" s="82">
        <f t="shared" si="30"/>
        <v>0</v>
      </c>
    </row>
    <row r="77" spans="1:18" x14ac:dyDescent="0.2">
      <c r="A77" s="181" t="s">
        <v>112</v>
      </c>
      <c r="B77" s="60"/>
      <c r="C77" s="60"/>
      <c r="D77" s="60"/>
      <c r="E77" s="60"/>
      <c r="F77" s="60"/>
      <c r="G77" s="60"/>
      <c r="H77" s="75">
        <f t="shared" si="29"/>
        <v>0</v>
      </c>
      <c r="I77" s="60"/>
      <c r="J77" s="60"/>
      <c r="K77" s="60"/>
      <c r="L77" s="60"/>
      <c r="M77" s="60"/>
      <c r="N77" s="177"/>
      <c r="O77" s="177"/>
      <c r="P77" s="60"/>
      <c r="Q77" s="60"/>
      <c r="R77" s="82">
        <f t="shared" si="30"/>
        <v>0</v>
      </c>
    </row>
    <row r="78" spans="1:18" ht="12.75" customHeight="1" x14ac:dyDescent="0.2">
      <c r="A78" s="182" t="s">
        <v>111</v>
      </c>
      <c r="B78" s="47"/>
      <c r="C78" s="47"/>
      <c r="D78" s="47"/>
      <c r="E78" s="47"/>
      <c r="F78" s="47"/>
      <c r="G78" s="47"/>
      <c r="H78" s="77">
        <f t="shared" si="29"/>
        <v>0</v>
      </c>
      <c r="I78" s="47"/>
      <c r="J78" s="47"/>
      <c r="K78" s="47"/>
      <c r="L78" s="47"/>
      <c r="M78" s="47"/>
      <c r="N78" s="84"/>
      <c r="O78" s="84"/>
      <c r="P78" s="47"/>
      <c r="Q78" s="47"/>
      <c r="R78" s="85">
        <f t="shared" si="30"/>
        <v>0</v>
      </c>
    </row>
    <row r="79" spans="1:18" x14ac:dyDescent="0.2">
      <c r="A79" s="73" t="s">
        <v>9</v>
      </c>
      <c r="B79" s="6">
        <f>SUM(B72:B78)</f>
        <v>0</v>
      </c>
      <c r="C79" s="6">
        <f>SUM(C72:C78)</f>
        <v>0</v>
      </c>
      <c r="D79" s="6">
        <f t="shared" ref="D79:G79" si="31">SUM(D72:D78)</f>
        <v>0</v>
      </c>
      <c r="E79" s="6">
        <f t="shared" si="31"/>
        <v>30.93</v>
      </c>
      <c r="F79" s="6">
        <f t="shared" si="31"/>
        <v>63.45</v>
      </c>
      <c r="G79" s="6">
        <f t="shared" si="31"/>
        <v>0</v>
      </c>
      <c r="H79" s="75">
        <f>SUM(H72:H78)</f>
        <v>94.38</v>
      </c>
      <c r="I79" s="6"/>
      <c r="J79" s="6">
        <f>SUM(J72:J78)</f>
        <v>0</v>
      </c>
      <c r="K79" s="6">
        <f t="shared" ref="K79:O79" si="32">SUM(K72:K78)</f>
        <v>0</v>
      </c>
      <c r="L79" s="6">
        <f t="shared" si="32"/>
        <v>0</v>
      </c>
      <c r="M79" s="6">
        <f t="shared" si="32"/>
        <v>0</v>
      </c>
      <c r="N79" s="6">
        <f t="shared" si="32"/>
        <v>0</v>
      </c>
      <c r="O79" s="6">
        <f t="shared" si="32"/>
        <v>0</v>
      </c>
      <c r="P79" s="6">
        <f t="shared" ref="P79:Q79" si="33">SUM(P72:P77)</f>
        <v>0</v>
      </c>
      <c r="Q79" s="6">
        <f t="shared" si="33"/>
        <v>0</v>
      </c>
      <c r="R79" s="73">
        <f>SUM(R72:R78)</f>
        <v>0</v>
      </c>
    </row>
    <row r="81" spans="1:18" x14ac:dyDescent="0.2">
      <c r="A81" s="195" t="s">
        <v>121</v>
      </c>
      <c r="B81" s="173" t="s">
        <v>269</v>
      </c>
      <c r="C81" s="173" t="s">
        <v>277</v>
      </c>
      <c r="D81" s="173" t="s">
        <v>278</v>
      </c>
      <c r="E81" s="173" t="s">
        <v>279</v>
      </c>
      <c r="F81" s="173" t="s">
        <v>280</v>
      </c>
      <c r="G81" s="173" t="s">
        <v>281</v>
      </c>
      <c r="H81" s="183" t="s">
        <v>110</v>
      </c>
      <c r="I81" s="173" t="s">
        <v>108</v>
      </c>
      <c r="J81" s="173" t="s">
        <v>269</v>
      </c>
      <c r="K81" s="173" t="s">
        <v>277</v>
      </c>
      <c r="L81" s="173" t="s">
        <v>278</v>
      </c>
      <c r="M81" s="173" t="s">
        <v>279</v>
      </c>
      <c r="N81" s="173" t="s">
        <v>280</v>
      </c>
      <c r="O81" s="173" t="s">
        <v>281</v>
      </c>
      <c r="P81" s="35"/>
      <c r="Q81" s="35"/>
      <c r="R81" s="183" t="s">
        <v>110</v>
      </c>
    </row>
    <row r="82" spans="1:18" x14ac:dyDescent="0.2">
      <c r="A82" s="34" t="s">
        <v>1</v>
      </c>
      <c r="B82" s="45"/>
      <c r="C82" s="188">
        <v>33</v>
      </c>
      <c r="D82" s="188"/>
      <c r="E82" s="188">
        <v>9.5399999999999991</v>
      </c>
      <c r="F82" s="188"/>
      <c r="G82" s="188"/>
      <c r="H82" s="75">
        <f t="shared" ref="H82:H88" si="34">SUM(B82:G82)</f>
        <v>42.54</v>
      </c>
      <c r="I82" s="58"/>
      <c r="J82" s="188"/>
      <c r="K82" s="188"/>
      <c r="L82" s="188"/>
      <c r="M82" s="188"/>
      <c r="N82" s="188"/>
      <c r="O82" s="188"/>
      <c r="P82" s="188"/>
      <c r="Q82" s="191"/>
      <c r="R82" s="82">
        <f t="shared" ref="R82:R88" si="35">SUM(J82:Q82)</f>
        <v>0</v>
      </c>
    </row>
    <row r="83" spans="1:18" x14ac:dyDescent="0.2">
      <c r="A83" s="34" t="s">
        <v>2</v>
      </c>
      <c r="B83" s="45">
        <v>15.15</v>
      </c>
      <c r="C83" s="188">
        <v>15.8</v>
      </c>
      <c r="D83" s="188"/>
      <c r="E83" s="188">
        <v>17.420000000000002</v>
      </c>
      <c r="F83" s="188">
        <v>17.350000000000001</v>
      </c>
      <c r="G83" s="188"/>
      <c r="H83" s="75">
        <f t="shared" si="34"/>
        <v>65.72</v>
      </c>
      <c r="I83" s="58"/>
      <c r="J83" s="188"/>
      <c r="K83" s="188"/>
      <c r="L83" s="188"/>
      <c r="M83" s="188"/>
      <c r="N83" s="188"/>
      <c r="O83" s="188"/>
      <c r="P83" s="192"/>
      <c r="Q83" s="191"/>
      <c r="R83" s="82">
        <f t="shared" si="35"/>
        <v>0</v>
      </c>
    </row>
    <row r="84" spans="1:18" x14ac:dyDescent="0.2">
      <c r="A84" s="34" t="s">
        <v>3</v>
      </c>
      <c r="B84" s="45"/>
      <c r="C84" s="188"/>
      <c r="D84" s="188"/>
      <c r="E84" s="188"/>
      <c r="F84" s="188"/>
      <c r="G84" s="188"/>
      <c r="H84" s="75">
        <f t="shared" si="34"/>
        <v>0</v>
      </c>
      <c r="I84" s="58"/>
      <c r="J84" s="188"/>
      <c r="K84" s="188"/>
      <c r="L84" s="188"/>
      <c r="M84" s="188"/>
      <c r="N84" s="192"/>
      <c r="O84" s="192"/>
      <c r="P84" s="192"/>
      <c r="Q84" s="191"/>
      <c r="R84" s="82">
        <f t="shared" si="35"/>
        <v>0</v>
      </c>
    </row>
    <row r="85" spans="1:18" x14ac:dyDescent="0.2">
      <c r="A85" s="34" t="s">
        <v>13</v>
      </c>
      <c r="B85" s="45"/>
      <c r="C85" s="188">
        <v>30</v>
      </c>
      <c r="D85" s="188"/>
      <c r="E85" s="188"/>
      <c r="F85" s="188"/>
      <c r="G85" s="188"/>
      <c r="H85" s="75">
        <f t="shared" si="34"/>
        <v>30</v>
      </c>
      <c r="I85" s="58"/>
      <c r="J85" s="188"/>
      <c r="K85" s="188"/>
      <c r="L85" s="188"/>
      <c r="M85" s="188"/>
      <c r="N85" s="188"/>
      <c r="O85" s="188"/>
      <c r="P85" s="188"/>
      <c r="Q85" s="71"/>
      <c r="R85" s="82">
        <f t="shared" si="35"/>
        <v>0</v>
      </c>
    </row>
    <row r="86" spans="1:18" x14ac:dyDescent="0.2">
      <c r="A86" s="34" t="s">
        <v>15</v>
      </c>
      <c r="B86" s="45"/>
      <c r="C86" s="188"/>
      <c r="D86" s="188"/>
      <c r="E86" s="188"/>
      <c r="F86" s="188"/>
      <c r="G86" s="188"/>
      <c r="H86" s="75">
        <f t="shared" si="34"/>
        <v>0</v>
      </c>
      <c r="I86" s="58"/>
      <c r="J86" s="188"/>
      <c r="K86" s="188"/>
      <c r="L86" s="188"/>
      <c r="M86" s="188"/>
      <c r="N86" s="188"/>
      <c r="O86" s="188"/>
      <c r="P86" s="188"/>
      <c r="Q86" s="71"/>
      <c r="R86" s="82">
        <f t="shared" si="35"/>
        <v>0</v>
      </c>
    </row>
    <row r="87" spans="1:18" x14ac:dyDescent="0.2">
      <c r="A87" s="181" t="s">
        <v>112</v>
      </c>
      <c r="B87" s="60"/>
      <c r="C87" s="189"/>
      <c r="D87" s="189"/>
      <c r="E87" s="189"/>
      <c r="F87" s="189"/>
      <c r="G87" s="189"/>
      <c r="H87" s="176">
        <f t="shared" si="34"/>
        <v>0</v>
      </c>
      <c r="I87" s="61"/>
      <c r="J87" s="189"/>
      <c r="K87" s="189"/>
      <c r="L87" s="189"/>
      <c r="M87" s="189"/>
      <c r="N87" s="189"/>
      <c r="O87" s="189"/>
      <c r="P87" s="189"/>
      <c r="Q87" s="193"/>
      <c r="R87" s="82">
        <f t="shared" si="35"/>
        <v>0</v>
      </c>
    </row>
    <row r="88" spans="1:18" ht="16.5" customHeight="1" x14ac:dyDescent="0.2">
      <c r="A88" s="182" t="s">
        <v>111</v>
      </c>
      <c r="B88" s="47"/>
      <c r="C88" s="190">
        <v>8.5</v>
      </c>
      <c r="D88" s="190"/>
      <c r="E88" s="190"/>
      <c r="F88" s="190"/>
      <c r="G88" s="190"/>
      <c r="H88" s="77">
        <f t="shared" si="34"/>
        <v>8.5</v>
      </c>
      <c r="I88" s="63"/>
      <c r="J88" s="190"/>
      <c r="K88" s="190"/>
      <c r="L88" s="190"/>
      <c r="M88" s="190"/>
      <c r="N88" s="190"/>
      <c r="O88" s="190"/>
      <c r="P88" s="190"/>
      <c r="Q88" s="194"/>
      <c r="R88" s="85">
        <f t="shared" si="35"/>
        <v>0</v>
      </c>
    </row>
    <row r="89" spans="1:18" x14ac:dyDescent="0.2">
      <c r="A89" s="73" t="s">
        <v>9</v>
      </c>
      <c r="B89" s="78">
        <f t="shared" ref="B89:H89" si="36">SUM(B82:B88)</f>
        <v>15.15</v>
      </c>
      <c r="C89" s="78">
        <f t="shared" si="36"/>
        <v>87.3</v>
      </c>
      <c r="D89" s="78">
        <f t="shared" si="36"/>
        <v>0</v>
      </c>
      <c r="E89" s="78">
        <f t="shared" si="36"/>
        <v>26.96</v>
      </c>
      <c r="F89" s="78">
        <f t="shared" si="36"/>
        <v>17.350000000000001</v>
      </c>
      <c r="G89" s="78">
        <f t="shared" si="36"/>
        <v>0</v>
      </c>
      <c r="H89" s="75">
        <f t="shared" si="36"/>
        <v>146.76</v>
      </c>
      <c r="I89" s="6"/>
      <c r="J89" s="78">
        <f t="shared" ref="J89:O89" si="37">SUM(J82:J88)</f>
        <v>0</v>
      </c>
      <c r="K89" s="78">
        <f t="shared" si="37"/>
        <v>0</v>
      </c>
      <c r="L89" s="78">
        <f t="shared" si="37"/>
        <v>0</v>
      </c>
      <c r="M89" s="78">
        <f t="shared" si="37"/>
        <v>0</v>
      </c>
      <c r="N89" s="78">
        <f t="shared" si="37"/>
        <v>0</v>
      </c>
      <c r="O89" s="78">
        <f t="shared" si="37"/>
        <v>0</v>
      </c>
      <c r="P89" s="78">
        <f t="shared" ref="P89:Q89" si="38">SUM(P82:P87)</f>
        <v>0</v>
      </c>
      <c r="Q89" s="78">
        <f t="shared" si="38"/>
        <v>0</v>
      </c>
      <c r="R89" s="79">
        <f>SUM(R82:R88)</f>
        <v>0</v>
      </c>
    </row>
    <row r="91" spans="1:18" x14ac:dyDescent="0.2">
      <c r="A91" s="195" t="s">
        <v>121</v>
      </c>
      <c r="B91" s="173" t="s">
        <v>270</v>
      </c>
      <c r="C91" s="173" t="s">
        <v>282</v>
      </c>
      <c r="D91" s="173" t="s">
        <v>283</v>
      </c>
      <c r="E91" s="173" t="s">
        <v>284</v>
      </c>
      <c r="F91" s="173" t="s">
        <v>285</v>
      </c>
      <c r="G91" s="173" t="s">
        <v>286</v>
      </c>
      <c r="H91" s="183" t="s">
        <v>110</v>
      </c>
      <c r="I91" s="173" t="s">
        <v>108</v>
      </c>
      <c r="J91" s="173" t="s">
        <v>270</v>
      </c>
      <c r="K91" s="173" t="s">
        <v>282</v>
      </c>
      <c r="L91" s="173" t="s">
        <v>283</v>
      </c>
      <c r="M91" s="173" t="s">
        <v>284</v>
      </c>
      <c r="N91" s="173" t="s">
        <v>285</v>
      </c>
      <c r="O91" s="173" t="s">
        <v>286</v>
      </c>
      <c r="P91" s="35"/>
      <c r="Q91" s="35"/>
      <c r="R91" s="183" t="s">
        <v>110</v>
      </c>
    </row>
    <row r="92" spans="1:18" x14ac:dyDescent="0.2">
      <c r="A92" s="34" t="s">
        <v>1</v>
      </c>
      <c r="B92" s="45"/>
      <c r="C92" s="45"/>
      <c r="D92" s="45">
        <v>33</v>
      </c>
      <c r="E92" s="45">
        <v>25</v>
      </c>
      <c r="F92" s="45">
        <f>10+15.78</f>
        <v>25.78</v>
      </c>
      <c r="G92" s="45"/>
      <c r="H92" s="75">
        <f t="shared" ref="H92:H98" si="39">SUM(B92:G92)</f>
        <v>83.78</v>
      </c>
      <c r="I92" s="58"/>
      <c r="J92" s="45"/>
      <c r="K92" s="45"/>
      <c r="L92" s="45"/>
      <c r="M92" s="45"/>
      <c r="N92" s="191"/>
      <c r="O92" s="86"/>
      <c r="P92" s="49"/>
      <c r="Q92" s="49"/>
      <c r="R92" s="82">
        <f>SUM(J92:Q92)</f>
        <v>0</v>
      </c>
    </row>
    <row r="93" spans="1:18" x14ac:dyDescent="0.2">
      <c r="A93" s="34" t="s">
        <v>2</v>
      </c>
      <c r="B93" s="45"/>
      <c r="C93" s="45">
        <v>13.4</v>
      </c>
      <c r="D93" s="45">
        <v>23.9</v>
      </c>
      <c r="E93" s="45">
        <v>18.57</v>
      </c>
      <c r="F93" s="45">
        <v>19.48</v>
      </c>
      <c r="G93" s="45"/>
      <c r="H93" s="75">
        <f t="shared" si="39"/>
        <v>75.349999999999994</v>
      </c>
      <c r="I93" s="58"/>
      <c r="J93" s="45"/>
      <c r="K93" s="45"/>
      <c r="L93" s="45"/>
      <c r="M93" s="45"/>
      <c r="N93" s="191"/>
      <c r="O93" s="86"/>
      <c r="P93" s="49"/>
      <c r="Q93" s="49"/>
      <c r="R93" s="82">
        <f t="shared" ref="R93:R98" si="40">SUM(J93:Q93)</f>
        <v>0</v>
      </c>
    </row>
    <row r="94" spans="1:18" x14ac:dyDescent="0.2">
      <c r="A94" s="34" t="s">
        <v>3</v>
      </c>
      <c r="B94" s="45"/>
      <c r="C94" s="45"/>
      <c r="D94" s="45">
        <f>21.59+20.17+158.91</f>
        <v>200.67000000000002</v>
      </c>
      <c r="E94" s="45"/>
      <c r="F94" s="45"/>
      <c r="G94" s="45"/>
      <c r="H94" s="75">
        <f t="shared" si="39"/>
        <v>200.67000000000002</v>
      </c>
      <c r="I94" s="58"/>
      <c r="J94" s="45"/>
      <c r="K94" s="45"/>
      <c r="L94" s="45"/>
      <c r="M94" s="45"/>
      <c r="N94" s="191"/>
      <c r="O94" s="86"/>
      <c r="P94" s="49"/>
      <c r="Q94" s="49"/>
      <c r="R94" s="82">
        <f t="shared" si="40"/>
        <v>0</v>
      </c>
    </row>
    <row r="95" spans="1:18" x14ac:dyDescent="0.2">
      <c r="A95" s="34" t="s">
        <v>13</v>
      </c>
      <c r="B95" s="45"/>
      <c r="C95" s="45">
        <v>9.5</v>
      </c>
      <c r="D95" s="45">
        <v>7.25</v>
      </c>
      <c r="E95" s="45"/>
      <c r="F95" s="45"/>
      <c r="G95" s="45"/>
      <c r="H95" s="75">
        <f t="shared" si="39"/>
        <v>16.75</v>
      </c>
      <c r="I95" s="58"/>
      <c r="J95" s="45"/>
      <c r="K95" s="45"/>
      <c r="L95" s="45"/>
      <c r="M95" s="45"/>
      <c r="N95" s="71"/>
      <c r="O95" s="70"/>
      <c r="P95" s="48"/>
      <c r="Q95" s="48"/>
      <c r="R95" s="82">
        <f t="shared" si="40"/>
        <v>0</v>
      </c>
    </row>
    <row r="96" spans="1:18" x14ac:dyDescent="0.2">
      <c r="A96" s="34" t="s">
        <v>15</v>
      </c>
      <c r="B96" s="45"/>
      <c r="C96" s="45"/>
      <c r="D96" s="45"/>
      <c r="E96" s="45"/>
      <c r="F96" s="45"/>
      <c r="G96" s="45"/>
      <c r="H96" s="75">
        <f t="shared" si="39"/>
        <v>0</v>
      </c>
      <c r="I96" s="58"/>
      <c r="J96" s="45"/>
      <c r="K96" s="45"/>
      <c r="L96" s="45"/>
      <c r="M96" s="45"/>
      <c r="N96" s="71"/>
      <c r="O96" s="70"/>
      <c r="P96" s="48"/>
      <c r="Q96" s="48"/>
      <c r="R96" s="82">
        <f t="shared" si="40"/>
        <v>0</v>
      </c>
    </row>
    <row r="97" spans="1:18" x14ac:dyDescent="0.2">
      <c r="A97" s="181" t="s">
        <v>112</v>
      </c>
      <c r="B97" s="60"/>
      <c r="C97" s="60"/>
      <c r="D97" s="60"/>
      <c r="E97" s="60"/>
      <c r="F97" s="60"/>
      <c r="G97" s="60"/>
      <c r="H97" s="176">
        <f t="shared" si="39"/>
        <v>0</v>
      </c>
      <c r="I97" s="61"/>
      <c r="J97" s="60"/>
      <c r="K97" s="60"/>
      <c r="L97" s="60"/>
      <c r="M97" s="60"/>
      <c r="N97" s="189"/>
      <c r="O97" s="177"/>
      <c r="P97" s="178"/>
      <c r="Q97" s="178"/>
      <c r="R97" s="82">
        <f t="shared" si="40"/>
        <v>0</v>
      </c>
    </row>
    <row r="98" spans="1:18" ht="14.25" customHeight="1" x14ac:dyDescent="0.2">
      <c r="A98" s="182" t="s">
        <v>111</v>
      </c>
      <c r="B98" s="47"/>
      <c r="C98" s="47"/>
      <c r="D98" s="47"/>
      <c r="E98" s="47">
        <v>77.61</v>
      </c>
      <c r="F98" s="47"/>
      <c r="G98" s="47"/>
      <c r="H98" s="77">
        <f t="shared" si="39"/>
        <v>77.61</v>
      </c>
      <c r="I98" s="63"/>
      <c r="J98" s="47"/>
      <c r="K98" s="47"/>
      <c r="L98" s="47"/>
      <c r="M98" s="47"/>
      <c r="N98" s="190"/>
      <c r="O98" s="84"/>
      <c r="P98" s="50"/>
      <c r="Q98" s="50"/>
      <c r="R98" s="85">
        <f t="shared" si="40"/>
        <v>0</v>
      </c>
    </row>
    <row r="99" spans="1:18" x14ac:dyDescent="0.2">
      <c r="A99" s="73" t="s">
        <v>9</v>
      </c>
      <c r="B99" s="6">
        <f>SUM(B92:B98)</f>
        <v>0</v>
      </c>
      <c r="C99" s="6">
        <f t="shared" ref="C99:G99" si="41">SUM(C92:C98)</f>
        <v>22.9</v>
      </c>
      <c r="D99" s="6">
        <f t="shared" si="41"/>
        <v>264.82</v>
      </c>
      <c r="E99" s="6">
        <f t="shared" si="41"/>
        <v>121.18</v>
      </c>
      <c r="F99" s="6">
        <f t="shared" si="41"/>
        <v>45.260000000000005</v>
      </c>
      <c r="G99" s="6">
        <f t="shared" si="41"/>
        <v>0</v>
      </c>
      <c r="H99" s="75">
        <f>SUM(H92:H98)</f>
        <v>454.16</v>
      </c>
      <c r="I99" s="6"/>
      <c r="J99" s="6">
        <f>SUM(J92:J98)</f>
        <v>0</v>
      </c>
      <c r="K99" s="6">
        <f t="shared" ref="K99:O99" si="42">SUM(K92:K98)</f>
        <v>0</v>
      </c>
      <c r="L99" s="6">
        <f t="shared" si="42"/>
        <v>0</v>
      </c>
      <c r="M99" s="6">
        <f t="shared" si="42"/>
        <v>0</v>
      </c>
      <c r="N99" s="6">
        <f t="shared" si="42"/>
        <v>0</v>
      </c>
      <c r="O99" s="6">
        <f t="shared" si="42"/>
        <v>0</v>
      </c>
      <c r="P99" s="6">
        <f t="shared" ref="P99:Q99" si="43">SUM(P92:P97)</f>
        <v>0</v>
      </c>
      <c r="Q99" s="6">
        <f t="shared" si="43"/>
        <v>0</v>
      </c>
      <c r="R99" s="79">
        <f>SUM(R92:R98)</f>
        <v>0</v>
      </c>
    </row>
    <row r="101" spans="1:18" x14ac:dyDescent="0.2">
      <c r="A101" s="195" t="s">
        <v>121</v>
      </c>
      <c r="B101" s="173" t="s">
        <v>271</v>
      </c>
      <c r="C101" s="173" t="s">
        <v>287</v>
      </c>
      <c r="D101" s="173" t="s">
        <v>288</v>
      </c>
      <c r="E101" s="173" t="s">
        <v>289</v>
      </c>
      <c r="F101" s="173" t="s">
        <v>290</v>
      </c>
      <c r="G101" s="173" t="s">
        <v>291</v>
      </c>
      <c r="H101" s="183" t="s">
        <v>110</v>
      </c>
      <c r="I101" s="173" t="s">
        <v>108</v>
      </c>
      <c r="J101" s="173" t="s">
        <v>271</v>
      </c>
      <c r="K101" s="173" t="s">
        <v>287</v>
      </c>
      <c r="L101" s="173" t="s">
        <v>288</v>
      </c>
      <c r="M101" s="173" t="s">
        <v>289</v>
      </c>
      <c r="N101" s="173" t="s">
        <v>290</v>
      </c>
      <c r="O101" s="173" t="s">
        <v>291</v>
      </c>
      <c r="P101" s="35"/>
      <c r="Q101" s="35"/>
      <c r="R101" s="183" t="s">
        <v>110</v>
      </c>
    </row>
    <row r="102" spans="1:18" x14ac:dyDescent="0.2">
      <c r="A102" s="34" t="s">
        <v>1</v>
      </c>
      <c r="B102" s="48">
        <v>10</v>
      </c>
      <c r="C102" s="48">
        <v>15</v>
      </c>
      <c r="D102" s="48">
        <v>15.67</v>
      </c>
      <c r="E102" s="48">
        <v>10</v>
      </c>
      <c r="F102" s="48">
        <v>36</v>
      </c>
      <c r="G102" s="48"/>
      <c r="H102" s="75">
        <f t="shared" ref="H102:H108" si="44">SUM(B102:G102)</f>
        <v>86.67</v>
      </c>
      <c r="I102" s="58"/>
      <c r="J102" s="49"/>
      <c r="K102" s="49"/>
      <c r="L102" s="49"/>
      <c r="M102" s="49"/>
      <c r="N102" s="86"/>
      <c r="O102" s="86"/>
      <c r="P102" s="49"/>
      <c r="Q102" s="49"/>
      <c r="R102" s="82">
        <f>SUM(J102:Q102)</f>
        <v>0</v>
      </c>
    </row>
    <row r="103" spans="1:18" x14ac:dyDescent="0.2">
      <c r="A103" s="34" t="s">
        <v>2</v>
      </c>
      <c r="B103" s="48">
        <v>17.87</v>
      </c>
      <c r="C103" s="48">
        <v>17.87</v>
      </c>
      <c r="D103" s="48">
        <v>17.87</v>
      </c>
      <c r="E103" s="48">
        <v>38.6</v>
      </c>
      <c r="F103" s="48">
        <v>29.98</v>
      </c>
      <c r="G103" s="48">
        <v>18.829999999999998</v>
      </c>
      <c r="H103" s="75">
        <f t="shared" si="44"/>
        <v>141.02000000000001</v>
      </c>
      <c r="I103" s="58"/>
      <c r="J103" s="49"/>
      <c r="K103" s="49"/>
      <c r="L103" s="49"/>
      <c r="M103" s="49"/>
      <c r="N103" s="86"/>
      <c r="O103" s="86"/>
      <c r="P103" s="49"/>
      <c r="Q103" s="49"/>
      <c r="R103" s="82">
        <f t="shared" ref="R103:R108" si="45">SUM(J103:Q103)</f>
        <v>0</v>
      </c>
    </row>
    <row r="104" spans="1:18" x14ac:dyDescent="0.2">
      <c r="A104" s="34" t="s">
        <v>3</v>
      </c>
      <c r="B104" s="48"/>
      <c r="C104" s="48"/>
      <c r="D104" s="48">
        <f>114.59+8.31+142.82+144.84</f>
        <v>410.56000000000006</v>
      </c>
      <c r="E104" s="48"/>
      <c r="F104" s="48"/>
      <c r="G104" s="48"/>
      <c r="H104" s="75">
        <f t="shared" si="44"/>
        <v>410.56000000000006</v>
      </c>
      <c r="I104" s="58"/>
      <c r="J104" s="49"/>
      <c r="K104" s="49"/>
      <c r="L104" s="49"/>
      <c r="M104" s="49"/>
      <c r="N104" s="86"/>
      <c r="O104" s="86"/>
      <c r="P104" s="49"/>
      <c r="Q104" s="49"/>
      <c r="R104" s="82">
        <f t="shared" si="45"/>
        <v>0</v>
      </c>
    </row>
    <row r="105" spans="1:18" x14ac:dyDescent="0.2">
      <c r="A105" s="34" t="s">
        <v>13</v>
      </c>
      <c r="B105" s="48"/>
      <c r="C105" s="48"/>
      <c r="D105" s="48"/>
      <c r="E105" s="48"/>
      <c r="F105" s="48"/>
      <c r="G105" s="48"/>
      <c r="H105" s="75">
        <f t="shared" si="44"/>
        <v>0</v>
      </c>
      <c r="I105" s="205"/>
      <c r="J105" s="49"/>
      <c r="K105" s="49"/>
      <c r="L105" s="49"/>
      <c r="M105" s="49"/>
      <c r="N105" s="70"/>
      <c r="O105" s="70"/>
      <c r="P105" s="48"/>
      <c r="Q105" s="48"/>
      <c r="R105" s="82">
        <f t="shared" si="45"/>
        <v>0</v>
      </c>
    </row>
    <row r="106" spans="1:18" x14ac:dyDescent="0.2">
      <c r="A106" s="34" t="s">
        <v>15</v>
      </c>
      <c r="B106" s="48"/>
      <c r="C106" s="48"/>
      <c r="D106" s="48"/>
      <c r="E106" s="48"/>
      <c r="F106" s="48"/>
      <c r="G106" s="48"/>
      <c r="H106" s="75">
        <f t="shared" si="44"/>
        <v>0</v>
      </c>
      <c r="I106" s="49"/>
      <c r="J106" s="49"/>
      <c r="K106" s="49"/>
      <c r="L106" s="49"/>
      <c r="M106" s="49"/>
      <c r="N106" s="70"/>
      <c r="O106" s="70"/>
      <c r="P106" s="48"/>
      <c r="Q106" s="48"/>
      <c r="R106" s="82">
        <f t="shared" si="45"/>
        <v>0</v>
      </c>
    </row>
    <row r="107" spans="1:18" x14ac:dyDescent="0.2">
      <c r="A107" s="181" t="s">
        <v>112</v>
      </c>
      <c r="B107" s="178"/>
      <c r="C107" s="178"/>
      <c r="D107" s="178">
        <v>3.57</v>
      </c>
      <c r="E107" s="178"/>
      <c r="F107" s="178"/>
      <c r="G107" s="178"/>
      <c r="H107" s="176">
        <f t="shared" si="44"/>
        <v>3.57</v>
      </c>
      <c r="I107" s="179"/>
      <c r="J107" s="179"/>
      <c r="K107" s="179"/>
      <c r="L107" s="179"/>
      <c r="M107" s="179"/>
      <c r="N107" s="180"/>
      <c r="O107" s="180"/>
      <c r="P107" s="178"/>
      <c r="Q107" s="178"/>
      <c r="R107" s="82">
        <f t="shared" si="45"/>
        <v>0</v>
      </c>
    </row>
    <row r="108" spans="1:18" ht="12" customHeight="1" x14ac:dyDescent="0.2">
      <c r="A108" s="182" t="s">
        <v>111</v>
      </c>
      <c r="B108" s="50"/>
      <c r="C108" s="50"/>
      <c r="D108" s="50"/>
      <c r="E108" s="50"/>
      <c r="F108" s="50"/>
      <c r="G108" s="50"/>
      <c r="H108" s="77">
        <f t="shared" si="44"/>
        <v>0</v>
      </c>
      <c r="I108" s="87"/>
      <c r="J108" s="87"/>
      <c r="K108" s="87"/>
      <c r="L108" s="87"/>
      <c r="M108" s="87"/>
      <c r="N108" s="88"/>
      <c r="O108" s="88"/>
      <c r="P108" s="50"/>
      <c r="Q108" s="50"/>
      <c r="R108" s="85">
        <f t="shared" si="45"/>
        <v>0</v>
      </c>
    </row>
    <row r="109" spans="1:18" x14ac:dyDescent="0.2">
      <c r="A109" s="73" t="s">
        <v>9</v>
      </c>
      <c r="B109" s="6">
        <f>SUM(B102:B108)</f>
        <v>27.87</v>
      </c>
      <c r="C109" s="6">
        <f t="shared" ref="C109:G109" si="46">SUM(C102:C108)</f>
        <v>32.870000000000005</v>
      </c>
      <c r="D109" s="6">
        <f t="shared" si="46"/>
        <v>447.67000000000007</v>
      </c>
      <c r="E109" s="6">
        <f t="shared" si="46"/>
        <v>48.6</v>
      </c>
      <c r="F109" s="6">
        <f t="shared" si="46"/>
        <v>65.98</v>
      </c>
      <c r="G109" s="6">
        <f t="shared" si="46"/>
        <v>18.829999999999998</v>
      </c>
      <c r="H109" s="75">
        <f>SUM(H102:H108)</f>
        <v>641.82000000000005</v>
      </c>
      <c r="I109" s="6">
        <f t="shared" ref="I109:N109" si="47">SUM(I102:I107)</f>
        <v>0</v>
      </c>
      <c r="J109" s="6">
        <f t="shared" si="47"/>
        <v>0</v>
      </c>
      <c r="K109" s="6">
        <f t="shared" si="47"/>
        <v>0</v>
      </c>
      <c r="L109" s="6">
        <f t="shared" si="47"/>
        <v>0</v>
      </c>
      <c r="M109" s="6">
        <f t="shared" si="47"/>
        <v>0</v>
      </c>
      <c r="N109" s="78">
        <f t="shared" si="47"/>
        <v>0</v>
      </c>
      <c r="O109" s="78"/>
      <c r="P109" s="6">
        <f t="shared" ref="P109:Q109" si="48">SUM(P102:P107)</f>
        <v>0</v>
      </c>
      <c r="Q109" s="6">
        <f t="shared" si="48"/>
        <v>0</v>
      </c>
      <c r="R109" s="79">
        <f>SUM(R102:R108)</f>
        <v>0</v>
      </c>
    </row>
    <row r="111" spans="1:18" ht="39" thickBot="1" x14ac:dyDescent="0.25">
      <c r="B111" s="66" t="s">
        <v>1</v>
      </c>
      <c r="C111" s="66" t="s">
        <v>2</v>
      </c>
      <c r="D111" s="66" t="s">
        <v>3</v>
      </c>
      <c r="E111" s="66" t="s">
        <v>13</v>
      </c>
      <c r="F111" s="66" t="s">
        <v>15</v>
      </c>
      <c r="G111" s="67" t="s">
        <v>11</v>
      </c>
      <c r="H111" s="184" t="s">
        <v>111</v>
      </c>
      <c r="J111" s="67"/>
      <c r="K111" s="67"/>
      <c r="L111" s="67"/>
      <c r="M111" s="67"/>
      <c r="N111" s="91" t="s">
        <v>20</v>
      </c>
      <c r="O111" s="91"/>
      <c r="R111" s="196">
        <f>O112+I53</f>
        <v>3109.58</v>
      </c>
    </row>
    <row r="112" spans="1:18" ht="13.5" thickBot="1" x14ac:dyDescent="0.25">
      <c r="A112" s="89" t="s">
        <v>40</v>
      </c>
      <c r="B112" s="185">
        <f>H62+H72+H82+H92+H102</f>
        <v>236.99</v>
      </c>
      <c r="C112" s="185">
        <f>H63+H73+H83+H93+H103</f>
        <v>334.98</v>
      </c>
      <c r="D112" s="185">
        <f>H64+H74+H84+H94+H104</f>
        <v>615.73</v>
      </c>
      <c r="E112" s="185">
        <f>H65+H75+H85+H95+H105</f>
        <v>59.74</v>
      </c>
      <c r="F112" s="185">
        <f>H66+H76+H86+H96+H106</f>
        <v>0</v>
      </c>
      <c r="G112" s="185">
        <f>H67+H77+H97+H107</f>
        <v>3.57</v>
      </c>
      <c r="H112" s="185">
        <f>H68+H78+H88+H98+H108</f>
        <v>86.11</v>
      </c>
      <c r="I112" s="185">
        <f>H69+H79+H89+H99+H109</f>
        <v>1337.12</v>
      </c>
      <c r="J112" s="55"/>
      <c r="K112" s="55"/>
      <c r="L112" s="55"/>
      <c r="M112" s="55"/>
      <c r="N112" s="90">
        <f>R69+R79+R89+R99+R109</f>
        <v>0</v>
      </c>
      <c r="O112" s="199">
        <f>I112+N112</f>
        <v>1337.12</v>
      </c>
    </row>
    <row r="113" spans="1:18" ht="13.5" thickTop="1" x14ac:dyDescent="0.2"/>
    <row r="114" spans="1:18" x14ac:dyDescent="0.2">
      <c r="A114" s="40"/>
      <c r="B114" s="51" t="s">
        <v>21</v>
      </c>
      <c r="C114" s="51"/>
      <c r="D114" s="51" t="s">
        <v>22</v>
      </c>
      <c r="E114" s="196">
        <f>O112</f>
        <v>1337.12</v>
      </c>
      <c r="F114" s="51"/>
      <c r="G114" s="51">
        <f>SUM(C114-E114)</f>
        <v>-1337.12</v>
      </c>
    </row>
    <row r="117" spans="1:18" ht="35.25" customHeight="1" x14ac:dyDescent="0.2">
      <c r="A117" s="241"/>
      <c r="B117" s="208"/>
      <c r="C117" s="288"/>
      <c r="D117" s="288"/>
      <c r="E117" s="288"/>
      <c r="F117" s="511" t="s">
        <v>422</v>
      </c>
      <c r="G117" s="288"/>
      <c r="H117" s="288"/>
      <c r="I117" s="288"/>
      <c r="J117" s="221"/>
      <c r="K117" s="221"/>
      <c r="L117" s="221"/>
      <c r="M117" s="221"/>
      <c r="N117" s="242"/>
      <c r="O117" s="242"/>
      <c r="P117" s="221"/>
      <c r="Q117" s="221"/>
      <c r="R117" s="243"/>
    </row>
    <row r="118" spans="1:18" x14ac:dyDescent="0.2">
      <c r="A118" s="195" t="s">
        <v>121</v>
      </c>
      <c r="B118" s="173" t="s">
        <v>320</v>
      </c>
      <c r="C118" s="173" t="s">
        <v>321</v>
      </c>
      <c r="D118" s="173" t="s">
        <v>322</v>
      </c>
      <c r="E118" s="173" t="s">
        <v>323</v>
      </c>
      <c r="F118" s="173" t="s">
        <v>324</v>
      </c>
      <c r="G118" s="173" t="s">
        <v>325</v>
      </c>
      <c r="H118" s="183" t="s">
        <v>110</v>
      </c>
      <c r="I118" s="173" t="s">
        <v>108</v>
      </c>
      <c r="J118" s="173" t="s">
        <v>320</v>
      </c>
      <c r="K118" s="173" t="s">
        <v>321</v>
      </c>
      <c r="L118" s="173" t="s">
        <v>322</v>
      </c>
      <c r="M118" s="173" t="s">
        <v>323</v>
      </c>
      <c r="N118" s="173" t="s">
        <v>324</v>
      </c>
      <c r="O118" s="173" t="s">
        <v>325</v>
      </c>
      <c r="P118" s="35"/>
      <c r="Q118" s="35"/>
      <c r="R118" s="183" t="s">
        <v>110</v>
      </c>
    </row>
    <row r="119" spans="1:18" x14ac:dyDescent="0.2">
      <c r="A119" s="34" t="s">
        <v>1</v>
      </c>
      <c r="B119" s="59"/>
      <c r="C119" s="59"/>
      <c r="D119" s="59"/>
      <c r="E119" s="59"/>
      <c r="F119" s="59"/>
      <c r="G119" s="59"/>
      <c r="H119" s="75">
        <f>SUM(B119:G119)</f>
        <v>0</v>
      </c>
      <c r="J119" s="58"/>
      <c r="K119" s="58"/>
      <c r="L119" s="58"/>
      <c r="M119" s="58"/>
      <c r="N119" s="74"/>
      <c r="O119" s="74"/>
      <c r="P119" s="58"/>
      <c r="Q119" s="58"/>
      <c r="R119" s="75">
        <f>SUM(J119:Q119)</f>
        <v>0</v>
      </c>
    </row>
    <row r="120" spans="1:18" x14ac:dyDescent="0.2">
      <c r="A120" s="34" t="s">
        <v>2</v>
      </c>
      <c r="B120" s="59"/>
      <c r="C120" s="59"/>
      <c r="D120" s="60"/>
      <c r="E120" s="60"/>
      <c r="F120" s="60"/>
      <c r="G120" s="60"/>
      <c r="H120" s="75">
        <f t="shared" ref="H120:H125" si="49">SUM(B120:G120)</f>
        <v>0</v>
      </c>
      <c r="J120" s="61"/>
      <c r="K120" s="61"/>
      <c r="L120" s="61"/>
      <c r="M120" s="61"/>
      <c r="N120" s="29"/>
      <c r="O120" s="29"/>
      <c r="P120" s="61"/>
      <c r="Q120" s="61"/>
      <c r="R120" s="75">
        <f>SUM(J120:Q120)</f>
        <v>0</v>
      </c>
    </row>
    <row r="121" spans="1:18" x14ac:dyDescent="0.2">
      <c r="A121" s="34" t="s">
        <v>3</v>
      </c>
      <c r="B121" s="59"/>
      <c r="C121" s="59"/>
      <c r="D121" s="60"/>
      <c r="E121" s="60"/>
      <c r="F121" s="60"/>
      <c r="G121" s="60"/>
      <c r="H121" s="75">
        <f t="shared" si="49"/>
        <v>0</v>
      </c>
      <c r="J121" s="61"/>
      <c r="K121" s="61"/>
      <c r="L121" s="61"/>
      <c r="M121" s="61"/>
      <c r="N121" s="29"/>
      <c r="O121" s="29"/>
      <c r="P121" s="61"/>
      <c r="Q121" s="61"/>
      <c r="R121" s="75">
        <f>SUM(J121:Q121)</f>
        <v>0</v>
      </c>
    </row>
    <row r="122" spans="1:18" x14ac:dyDescent="0.2">
      <c r="A122" s="34" t="s">
        <v>13</v>
      </c>
      <c r="B122" s="59"/>
      <c r="C122" s="59"/>
      <c r="D122" s="60"/>
      <c r="E122" s="60"/>
      <c r="F122" s="60"/>
      <c r="G122" s="60"/>
      <c r="H122" s="75">
        <f t="shared" si="49"/>
        <v>0</v>
      </c>
      <c r="J122" s="61"/>
      <c r="K122" s="61"/>
      <c r="L122" s="61"/>
      <c r="M122" s="61"/>
      <c r="N122" s="29"/>
      <c r="O122" s="29"/>
      <c r="P122" s="61"/>
      <c r="Q122" s="61"/>
      <c r="R122" s="75">
        <f t="shared" ref="R122:R125" si="50">SUM(J122:Q122)</f>
        <v>0</v>
      </c>
    </row>
    <row r="123" spans="1:18" x14ac:dyDescent="0.2">
      <c r="A123" s="34" t="s">
        <v>15</v>
      </c>
      <c r="B123" s="59"/>
      <c r="C123" s="59"/>
      <c r="D123" s="60"/>
      <c r="E123" s="60"/>
      <c r="F123" s="60"/>
      <c r="G123" s="60"/>
      <c r="H123" s="75">
        <f t="shared" si="49"/>
        <v>0</v>
      </c>
      <c r="J123" s="61"/>
      <c r="K123" s="61"/>
      <c r="L123" s="61"/>
      <c r="M123" s="61"/>
      <c r="N123" s="29"/>
      <c r="O123" s="29"/>
      <c r="P123" s="61"/>
      <c r="Q123" s="61"/>
      <c r="R123" s="75">
        <f t="shared" si="50"/>
        <v>0</v>
      </c>
    </row>
    <row r="124" spans="1:18" x14ac:dyDescent="0.2">
      <c r="A124" s="181" t="s">
        <v>112</v>
      </c>
      <c r="B124" s="175"/>
      <c r="C124" s="175"/>
      <c r="D124" s="60"/>
      <c r="E124" s="60"/>
      <c r="F124" s="60"/>
      <c r="G124" s="60"/>
      <c r="H124" s="176">
        <f t="shared" si="49"/>
        <v>0</v>
      </c>
      <c r="I124" s="53"/>
      <c r="J124" s="61"/>
      <c r="K124" s="61"/>
      <c r="L124" s="61"/>
      <c r="M124" s="61"/>
      <c r="N124" s="29"/>
      <c r="O124" s="29"/>
      <c r="P124" s="61"/>
      <c r="Q124" s="61"/>
      <c r="R124" s="75">
        <f t="shared" si="50"/>
        <v>0</v>
      </c>
    </row>
    <row r="125" spans="1:18" ht="22.5" x14ac:dyDescent="0.2">
      <c r="A125" s="182" t="s">
        <v>111</v>
      </c>
      <c r="B125" s="62"/>
      <c r="C125" s="62"/>
      <c r="D125" s="47"/>
      <c r="E125" s="47"/>
      <c r="F125" s="47"/>
      <c r="G125" s="47"/>
      <c r="H125" s="77">
        <f t="shared" si="49"/>
        <v>0</v>
      </c>
      <c r="I125" s="174"/>
      <c r="J125" s="63"/>
      <c r="K125" s="63"/>
      <c r="L125" s="63"/>
      <c r="M125" s="63"/>
      <c r="N125" s="76"/>
      <c r="O125" s="76"/>
      <c r="P125" s="63"/>
      <c r="Q125" s="63"/>
      <c r="R125" s="77">
        <f t="shared" si="50"/>
        <v>0</v>
      </c>
    </row>
    <row r="126" spans="1:18" x14ac:dyDescent="0.2">
      <c r="A126" s="73" t="s">
        <v>9</v>
      </c>
      <c r="B126" s="164">
        <f>SUM(B119:B125)</f>
        <v>0</v>
      </c>
      <c r="C126" s="164">
        <f t="shared" ref="C126:G126" si="51">SUM(C119:C125)</f>
        <v>0</v>
      </c>
      <c r="D126" s="164">
        <f t="shared" si="51"/>
        <v>0</v>
      </c>
      <c r="E126" s="164">
        <f t="shared" si="51"/>
        <v>0</v>
      </c>
      <c r="F126" s="164">
        <f t="shared" si="51"/>
        <v>0</v>
      </c>
      <c r="G126" s="164">
        <f t="shared" si="51"/>
        <v>0</v>
      </c>
      <c r="H126" s="75">
        <f>SUM(H119:H125)</f>
        <v>0</v>
      </c>
      <c r="I126" s="6"/>
      <c r="J126" s="6">
        <f>SUM(J119:J125)</f>
        <v>0</v>
      </c>
      <c r="K126" s="6">
        <f t="shared" ref="K126:O126" si="52">SUM(K119:K125)</f>
        <v>0</v>
      </c>
      <c r="L126" s="6">
        <f t="shared" si="52"/>
        <v>0</v>
      </c>
      <c r="M126" s="6">
        <f t="shared" si="52"/>
        <v>0</v>
      </c>
      <c r="N126" s="6">
        <f t="shared" si="52"/>
        <v>0</v>
      </c>
      <c r="O126" s="6">
        <f t="shared" si="52"/>
        <v>0</v>
      </c>
      <c r="P126" s="6"/>
      <c r="Q126" s="6"/>
      <c r="R126" s="79">
        <f>SUM(R119:R124)</f>
        <v>0</v>
      </c>
    </row>
    <row r="128" spans="1:18" x14ac:dyDescent="0.2">
      <c r="A128" s="195" t="s">
        <v>121</v>
      </c>
      <c r="B128" s="173" t="s">
        <v>326</v>
      </c>
      <c r="C128" s="173" t="s">
        <v>330</v>
      </c>
      <c r="D128" s="173" t="s">
        <v>331</v>
      </c>
      <c r="E128" s="173" t="s">
        <v>332</v>
      </c>
      <c r="F128" s="173" t="s">
        <v>333</v>
      </c>
      <c r="G128" s="173" t="s">
        <v>334</v>
      </c>
      <c r="H128" s="183" t="s">
        <v>110</v>
      </c>
      <c r="I128" s="173" t="s">
        <v>108</v>
      </c>
      <c r="J128" s="173" t="s">
        <v>326</v>
      </c>
      <c r="K128" s="173" t="s">
        <v>330</v>
      </c>
      <c r="L128" s="173" t="s">
        <v>331</v>
      </c>
      <c r="M128" s="173" t="s">
        <v>332</v>
      </c>
      <c r="N128" s="173" t="s">
        <v>333</v>
      </c>
      <c r="O128" s="173" t="s">
        <v>334</v>
      </c>
      <c r="P128" s="35"/>
      <c r="Q128" s="35"/>
      <c r="R128" s="183" t="s">
        <v>110</v>
      </c>
    </row>
    <row r="129" spans="1:18" x14ac:dyDescent="0.2">
      <c r="A129" s="34" t="s">
        <v>1</v>
      </c>
      <c r="B129" s="45"/>
      <c r="C129" s="45"/>
      <c r="D129" s="45"/>
      <c r="E129" s="45"/>
      <c r="F129" s="45"/>
      <c r="G129" s="45"/>
      <c r="H129" s="75">
        <f t="shared" ref="H129:H135" si="53">SUM(B129:G129)</f>
        <v>0</v>
      </c>
      <c r="I129" s="45"/>
      <c r="J129" s="45"/>
      <c r="K129" s="45"/>
      <c r="L129" s="45"/>
      <c r="M129" s="45"/>
      <c r="N129" s="81"/>
      <c r="O129" s="81"/>
      <c r="P129" s="45"/>
      <c r="Q129" s="45"/>
      <c r="R129" s="82">
        <f>SUM(J129:Q129)</f>
        <v>0</v>
      </c>
    </row>
    <row r="130" spans="1:18" x14ac:dyDescent="0.2">
      <c r="A130" s="34" t="s">
        <v>2</v>
      </c>
      <c r="B130" s="45"/>
      <c r="C130" s="45"/>
      <c r="D130" s="45"/>
      <c r="E130" s="45"/>
      <c r="F130" s="45"/>
      <c r="G130" s="45"/>
      <c r="H130" s="75">
        <f t="shared" si="53"/>
        <v>0</v>
      </c>
      <c r="I130" s="45"/>
      <c r="J130" s="45"/>
      <c r="K130" s="45"/>
      <c r="L130" s="45"/>
      <c r="M130" s="45"/>
      <c r="N130" s="81"/>
      <c r="O130" s="81"/>
      <c r="P130" s="46"/>
      <c r="Q130" s="46"/>
      <c r="R130" s="82">
        <f t="shared" ref="R130:R132" si="54">SUM(B130:Q130)</f>
        <v>0</v>
      </c>
    </row>
    <row r="131" spans="1:18" x14ac:dyDescent="0.2">
      <c r="A131" s="34" t="s">
        <v>3</v>
      </c>
      <c r="B131" s="45"/>
      <c r="C131" s="45"/>
      <c r="D131" s="45"/>
      <c r="E131" s="45"/>
      <c r="F131" s="45"/>
      <c r="G131" s="45"/>
      <c r="H131" s="75">
        <f t="shared" si="53"/>
        <v>0</v>
      </c>
      <c r="I131" s="45"/>
      <c r="J131" s="45"/>
      <c r="K131" s="45"/>
      <c r="L131" s="45"/>
      <c r="M131" s="45"/>
      <c r="N131" s="83"/>
      <c r="O131" s="83"/>
      <c r="P131" s="46"/>
      <c r="Q131" s="46"/>
      <c r="R131" s="82">
        <f t="shared" si="54"/>
        <v>0</v>
      </c>
    </row>
    <row r="132" spans="1:18" x14ac:dyDescent="0.2">
      <c r="A132" s="34" t="s">
        <v>13</v>
      </c>
      <c r="B132" s="45"/>
      <c r="C132" s="45"/>
      <c r="D132" s="45"/>
      <c r="E132" s="45"/>
      <c r="F132" s="45"/>
      <c r="G132" s="45"/>
      <c r="H132" s="75">
        <f t="shared" si="53"/>
        <v>0</v>
      </c>
      <c r="I132" s="45"/>
      <c r="J132" s="45"/>
      <c r="K132" s="45"/>
      <c r="L132" s="45"/>
      <c r="M132" s="45"/>
      <c r="N132" s="81"/>
      <c r="O132" s="81"/>
      <c r="P132" s="45"/>
      <c r="Q132" s="45"/>
      <c r="R132" s="82">
        <f t="shared" si="54"/>
        <v>0</v>
      </c>
    </row>
    <row r="133" spans="1:18" x14ac:dyDescent="0.2">
      <c r="A133" s="34" t="s">
        <v>15</v>
      </c>
      <c r="B133" s="45"/>
      <c r="C133" s="45"/>
      <c r="D133" s="45"/>
      <c r="E133" s="45"/>
      <c r="F133" s="45"/>
      <c r="G133" s="45"/>
      <c r="H133" s="75">
        <f t="shared" si="53"/>
        <v>0</v>
      </c>
      <c r="I133" s="45"/>
      <c r="J133" s="45"/>
      <c r="K133" s="45"/>
      <c r="L133" s="45"/>
      <c r="M133" s="45"/>
      <c r="N133" s="81"/>
      <c r="O133" s="81"/>
      <c r="P133" s="45"/>
      <c r="Q133" s="45"/>
      <c r="R133" s="82">
        <f>SUM(B133:Q133)</f>
        <v>0</v>
      </c>
    </row>
    <row r="134" spans="1:18" x14ac:dyDescent="0.2">
      <c r="A134" s="181" t="s">
        <v>112</v>
      </c>
      <c r="B134" s="60"/>
      <c r="C134" s="60"/>
      <c r="D134" s="60"/>
      <c r="E134" s="60"/>
      <c r="F134" s="60"/>
      <c r="G134" s="60"/>
      <c r="H134" s="75">
        <f t="shared" si="53"/>
        <v>0</v>
      </c>
      <c r="I134" s="60"/>
      <c r="J134" s="60"/>
      <c r="K134" s="60"/>
      <c r="L134" s="60"/>
      <c r="M134" s="60"/>
      <c r="N134" s="177"/>
      <c r="O134" s="177"/>
      <c r="P134" s="60"/>
      <c r="Q134" s="60"/>
      <c r="R134" s="82">
        <f t="shared" ref="R134" si="55">SUM(B134:Q134)</f>
        <v>0</v>
      </c>
    </row>
    <row r="135" spans="1:18" ht="22.5" x14ac:dyDescent="0.2">
      <c r="A135" s="182" t="s">
        <v>111</v>
      </c>
      <c r="B135" s="47"/>
      <c r="C135" s="47"/>
      <c r="D135" s="47"/>
      <c r="E135" s="47"/>
      <c r="F135" s="47"/>
      <c r="G135" s="47"/>
      <c r="H135" s="77">
        <f t="shared" si="53"/>
        <v>0</v>
      </c>
      <c r="I135" s="47"/>
      <c r="J135" s="47"/>
      <c r="K135" s="47"/>
      <c r="L135" s="47"/>
      <c r="M135" s="47"/>
      <c r="N135" s="84"/>
      <c r="O135" s="84"/>
      <c r="P135" s="47"/>
      <c r="Q135" s="47"/>
      <c r="R135" s="85"/>
    </row>
    <row r="136" spans="1:18" x14ac:dyDescent="0.2">
      <c r="A136" s="73" t="s">
        <v>9</v>
      </c>
      <c r="B136" s="6">
        <f>SUM(B129:B135)</f>
        <v>0</v>
      </c>
      <c r="C136" s="6">
        <f t="shared" ref="C136:G136" si="56">SUM(C129:C135)</f>
        <v>0</v>
      </c>
      <c r="D136" s="6">
        <f t="shared" si="56"/>
        <v>0</v>
      </c>
      <c r="E136" s="6">
        <f t="shared" si="56"/>
        <v>0</v>
      </c>
      <c r="F136" s="6">
        <f t="shared" si="56"/>
        <v>0</v>
      </c>
      <c r="G136" s="6">
        <f t="shared" si="56"/>
        <v>0</v>
      </c>
      <c r="H136" s="75">
        <f>SUM(H129:H135)</f>
        <v>0</v>
      </c>
      <c r="I136" s="6"/>
      <c r="J136" s="6">
        <f>SUM(J129:J135)</f>
        <v>0</v>
      </c>
      <c r="K136" s="6">
        <f t="shared" ref="K136:O136" si="57">SUM(K129:K135)</f>
        <v>0</v>
      </c>
      <c r="L136" s="6">
        <f t="shared" si="57"/>
        <v>0</v>
      </c>
      <c r="M136" s="6">
        <f t="shared" si="57"/>
        <v>0</v>
      </c>
      <c r="N136" s="6">
        <f t="shared" si="57"/>
        <v>0</v>
      </c>
      <c r="O136" s="6">
        <f t="shared" si="57"/>
        <v>0</v>
      </c>
      <c r="P136" s="6">
        <f t="shared" ref="P136:Q136" si="58">SUM(P129:P134)</f>
        <v>0</v>
      </c>
      <c r="Q136" s="6">
        <f t="shared" si="58"/>
        <v>0</v>
      </c>
      <c r="R136" s="73">
        <f>SUM(R129:R134)</f>
        <v>0</v>
      </c>
    </row>
    <row r="138" spans="1:18" x14ac:dyDescent="0.2">
      <c r="A138" s="195" t="s">
        <v>121</v>
      </c>
      <c r="B138" s="173" t="s">
        <v>327</v>
      </c>
      <c r="C138" s="173" t="s">
        <v>335</v>
      </c>
      <c r="D138" s="173" t="s">
        <v>336</v>
      </c>
      <c r="E138" s="173" t="s">
        <v>337</v>
      </c>
      <c r="F138" s="173" t="s">
        <v>338</v>
      </c>
      <c r="G138" s="173" t="s">
        <v>339</v>
      </c>
      <c r="H138" s="183" t="s">
        <v>110</v>
      </c>
      <c r="I138" s="173" t="s">
        <v>108</v>
      </c>
      <c r="J138" s="173" t="s">
        <v>327</v>
      </c>
      <c r="K138" s="173" t="s">
        <v>335</v>
      </c>
      <c r="L138" s="173" t="s">
        <v>336</v>
      </c>
      <c r="M138" s="173" t="s">
        <v>337</v>
      </c>
      <c r="N138" s="173" t="s">
        <v>338</v>
      </c>
      <c r="O138" s="173" t="s">
        <v>339</v>
      </c>
      <c r="P138" s="35"/>
      <c r="Q138" s="35"/>
      <c r="R138" s="183" t="s">
        <v>110</v>
      </c>
    </row>
    <row r="139" spans="1:18" x14ac:dyDescent="0.2">
      <c r="A139" s="34" t="s">
        <v>1</v>
      </c>
      <c r="B139" s="45"/>
      <c r="C139" s="188"/>
      <c r="D139" s="188"/>
      <c r="E139" s="188"/>
      <c r="F139" s="188"/>
      <c r="G139" s="188"/>
      <c r="H139" s="75">
        <f t="shared" ref="H139:H145" si="59">SUM(B139:G139)</f>
        <v>0</v>
      </c>
      <c r="I139" s="58"/>
      <c r="J139" s="188"/>
      <c r="K139" s="188"/>
      <c r="L139" s="188"/>
      <c r="M139" s="188"/>
      <c r="N139" s="188"/>
      <c r="O139" s="188"/>
      <c r="P139" s="188"/>
      <c r="Q139" s="191"/>
      <c r="R139" s="82">
        <f t="shared" ref="R139:R145" si="60">SUM(J139:Q139)</f>
        <v>0</v>
      </c>
    </row>
    <row r="140" spans="1:18" x14ac:dyDescent="0.2">
      <c r="A140" s="34" t="s">
        <v>2</v>
      </c>
      <c r="B140" s="45"/>
      <c r="C140" s="188"/>
      <c r="D140" s="188"/>
      <c r="E140" s="188"/>
      <c r="F140" s="188"/>
      <c r="G140" s="188"/>
      <c r="H140" s="75">
        <f t="shared" si="59"/>
        <v>0</v>
      </c>
      <c r="I140" s="58"/>
      <c r="J140" s="188"/>
      <c r="K140" s="188"/>
      <c r="L140" s="188"/>
      <c r="M140" s="188"/>
      <c r="N140" s="188"/>
      <c r="O140" s="188"/>
      <c r="P140" s="192"/>
      <c r="Q140" s="191"/>
      <c r="R140" s="82">
        <f t="shared" si="60"/>
        <v>0</v>
      </c>
    </row>
    <row r="141" spans="1:18" x14ac:dyDescent="0.2">
      <c r="A141" s="34" t="s">
        <v>3</v>
      </c>
      <c r="B141" s="45"/>
      <c r="C141" s="188"/>
      <c r="D141" s="188"/>
      <c r="E141" s="188"/>
      <c r="F141" s="188"/>
      <c r="G141" s="188"/>
      <c r="H141" s="75">
        <f t="shared" si="59"/>
        <v>0</v>
      </c>
      <c r="I141" s="58"/>
      <c r="J141" s="188"/>
      <c r="K141" s="188"/>
      <c r="L141" s="188"/>
      <c r="M141" s="188"/>
      <c r="N141" s="192"/>
      <c r="O141" s="192"/>
      <c r="P141" s="192"/>
      <c r="Q141" s="191"/>
      <c r="R141" s="82">
        <f t="shared" si="60"/>
        <v>0</v>
      </c>
    </row>
    <row r="142" spans="1:18" x14ac:dyDescent="0.2">
      <c r="A142" s="34" t="s">
        <v>13</v>
      </c>
      <c r="B142" s="45"/>
      <c r="C142" s="188"/>
      <c r="D142" s="188"/>
      <c r="E142" s="188"/>
      <c r="F142" s="188"/>
      <c r="G142" s="188"/>
      <c r="H142" s="75">
        <f t="shared" si="59"/>
        <v>0</v>
      </c>
      <c r="I142" s="58"/>
      <c r="J142" s="188"/>
      <c r="K142" s="188"/>
      <c r="L142" s="188"/>
      <c r="M142" s="188"/>
      <c r="N142" s="188"/>
      <c r="O142" s="188"/>
      <c r="P142" s="188"/>
      <c r="Q142" s="71"/>
      <c r="R142" s="82">
        <f t="shared" si="60"/>
        <v>0</v>
      </c>
    </row>
    <row r="143" spans="1:18" x14ac:dyDescent="0.2">
      <c r="A143" s="34" t="s">
        <v>15</v>
      </c>
      <c r="B143" s="45"/>
      <c r="C143" s="188"/>
      <c r="D143" s="188"/>
      <c r="E143" s="188"/>
      <c r="F143" s="188"/>
      <c r="G143" s="188"/>
      <c r="H143" s="75">
        <f t="shared" si="59"/>
        <v>0</v>
      </c>
      <c r="I143" s="58"/>
      <c r="J143" s="188"/>
      <c r="K143" s="188"/>
      <c r="L143" s="188"/>
      <c r="M143" s="188"/>
      <c r="N143" s="188"/>
      <c r="O143" s="188"/>
      <c r="P143" s="188"/>
      <c r="Q143" s="71"/>
      <c r="R143" s="82">
        <f t="shared" si="60"/>
        <v>0</v>
      </c>
    </row>
    <row r="144" spans="1:18" x14ac:dyDescent="0.2">
      <c r="A144" s="181" t="s">
        <v>112</v>
      </c>
      <c r="B144" s="60"/>
      <c r="C144" s="189"/>
      <c r="D144" s="189"/>
      <c r="E144" s="189"/>
      <c r="F144" s="189"/>
      <c r="G144" s="189"/>
      <c r="H144" s="176">
        <f t="shared" si="59"/>
        <v>0</v>
      </c>
      <c r="I144" s="61"/>
      <c r="J144" s="189"/>
      <c r="K144" s="189"/>
      <c r="L144" s="189"/>
      <c r="M144" s="189"/>
      <c r="N144" s="189"/>
      <c r="O144" s="189"/>
      <c r="P144" s="189"/>
      <c r="Q144" s="193"/>
      <c r="R144" s="82">
        <f t="shared" si="60"/>
        <v>0</v>
      </c>
    </row>
    <row r="145" spans="1:18" ht="22.5" x14ac:dyDescent="0.2">
      <c r="A145" s="182" t="s">
        <v>111</v>
      </c>
      <c r="B145" s="47"/>
      <c r="C145" s="190"/>
      <c r="D145" s="190"/>
      <c r="E145" s="190"/>
      <c r="F145" s="190"/>
      <c r="G145" s="190"/>
      <c r="H145" s="77">
        <f t="shared" si="59"/>
        <v>0</v>
      </c>
      <c r="I145" s="63"/>
      <c r="J145" s="190"/>
      <c r="K145" s="190"/>
      <c r="L145" s="190"/>
      <c r="M145" s="190"/>
      <c r="N145" s="190"/>
      <c r="O145" s="190"/>
      <c r="P145" s="190"/>
      <c r="Q145" s="194"/>
      <c r="R145" s="85">
        <f t="shared" si="60"/>
        <v>0</v>
      </c>
    </row>
    <row r="146" spans="1:18" x14ac:dyDescent="0.2">
      <c r="A146" s="73" t="s">
        <v>9</v>
      </c>
      <c r="B146" s="78">
        <f t="shared" ref="B146:H146" si="61">SUM(B139:B145)</f>
        <v>0</v>
      </c>
      <c r="C146" s="78">
        <f t="shared" si="61"/>
        <v>0</v>
      </c>
      <c r="D146" s="78">
        <f t="shared" si="61"/>
        <v>0</v>
      </c>
      <c r="E146" s="78">
        <f t="shared" si="61"/>
        <v>0</v>
      </c>
      <c r="F146" s="78">
        <f t="shared" si="61"/>
        <v>0</v>
      </c>
      <c r="G146" s="78">
        <f t="shared" si="61"/>
        <v>0</v>
      </c>
      <c r="H146" s="75">
        <f t="shared" si="61"/>
        <v>0</v>
      </c>
      <c r="I146" s="6"/>
      <c r="J146" s="78">
        <f>SUM(J139:J145)</f>
        <v>0</v>
      </c>
      <c r="K146" s="78">
        <f>SUM(K139:K145)</f>
        <v>0</v>
      </c>
      <c r="L146" s="78">
        <f t="shared" ref="L146:O146" si="62">SUM(L139:L145)</f>
        <v>0</v>
      </c>
      <c r="M146" s="78">
        <f t="shared" si="62"/>
        <v>0</v>
      </c>
      <c r="N146" s="78">
        <f t="shared" si="62"/>
        <v>0</v>
      </c>
      <c r="O146" s="78">
        <f t="shared" si="62"/>
        <v>0</v>
      </c>
      <c r="P146" s="78">
        <f t="shared" ref="P146:R146" si="63">SUM(P139:P144)</f>
        <v>0</v>
      </c>
      <c r="Q146" s="78">
        <f t="shared" si="63"/>
        <v>0</v>
      </c>
      <c r="R146" s="79">
        <f t="shared" si="63"/>
        <v>0</v>
      </c>
    </row>
    <row r="148" spans="1:18" x14ac:dyDescent="0.2">
      <c r="A148" s="195" t="s">
        <v>121</v>
      </c>
      <c r="B148" s="173" t="s">
        <v>328</v>
      </c>
      <c r="C148" s="173" t="s">
        <v>340</v>
      </c>
      <c r="D148" s="173" t="s">
        <v>341</v>
      </c>
      <c r="E148" s="173" t="s">
        <v>342</v>
      </c>
      <c r="F148" s="173" t="s">
        <v>343</v>
      </c>
      <c r="G148" s="173" t="s">
        <v>344</v>
      </c>
      <c r="H148" s="183" t="s">
        <v>110</v>
      </c>
      <c r="I148" s="173" t="s">
        <v>108</v>
      </c>
      <c r="J148" s="173" t="s">
        <v>328</v>
      </c>
      <c r="K148" s="173" t="s">
        <v>340</v>
      </c>
      <c r="L148" s="173" t="s">
        <v>341</v>
      </c>
      <c r="M148" s="173" t="s">
        <v>342</v>
      </c>
      <c r="N148" s="173" t="s">
        <v>343</v>
      </c>
      <c r="O148" s="173" t="s">
        <v>344</v>
      </c>
      <c r="P148" s="35"/>
      <c r="Q148" s="35"/>
      <c r="R148" s="183" t="s">
        <v>110</v>
      </c>
    </row>
    <row r="149" spans="1:18" x14ac:dyDescent="0.2">
      <c r="A149" s="34" t="s">
        <v>1</v>
      </c>
      <c r="B149" s="45">
        <v>28.5</v>
      </c>
      <c r="C149" s="45">
        <v>18.25</v>
      </c>
      <c r="D149" s="45">
        <v>7.33</v>
      </c>
      <c r="E149" s="45">
        <v>20.329999999999998</v>
      </c>
      <c r="F149" s="45">
        <v>3.8</v>
      </c>
      <c r="G149" s="45"/>
      <c r="H149" s="75">
        <f t="shared" ref="H149:H155" si="64">SUM(B149:G149)</f>
        <v>78.209999999999994</v>
      </c>
      <c r="I149" s="58" t="s">
        <v>243</v>
      </c>
      <c r="J149" s="45">
        <v>210</v>
      </c>
      <c r="K149" s="45">
        <v>210</v>
      </c>
      <c r="L149" s="45">
        <v>210</v>
      </c>
      <c r="M149" s="45">
        <v>210</v>
      </c>
      <c r="N149" s="191"/>
      <c r="O149" s="86"/>
      <c r="P149" s="49"/>
      <c r="Q149" s="49"/>
      <c r="R149" s="82">
        <f>SUM(J149:Q149)</f>
        <v>840</v>
      </c>
    </row>
    <row r="150" spans="1:18" x14ac:dyDescent="0.2">
      <c r="A150" s="34" t="s">
        <v>2</v>
      </c>
      <c r="B150" s="45">
        <v>17.87</v>
      </c>
      <c r="C150" s="45">
        <v>13.4</v>
      </c>
      <c r="D150" s="45">
        <v>17.87</v>
      </c>
      <c r="E150" s="45">
        <v>17.87</v>
      </c>
      <c r="F150" s="45">
        <v>10.72</v>
      </c>
      <c r="G150" s="45"/>
      <c r="H150" s="75">
        <f t="shared" si="64"/>
        <v>77.73</v>
      </c>
      <c r="I150" s="58" t="s">
        <v>413</v>
      </c>
      <c r="J150" s="45">
        <v>140</v>
      </c>
      <c r="K150" s="45">
        <v>140</v>
      </c>
      <c r="L150" s="45">
        <v>140</v>
      </c>
      <c r="M150" s="45">
        <v>140</v>
      </c>
      <c r="N150" s="191">
        <v>140</v>
      </c>
      <c r="O150" s="86"/>
      <c r="P150" s="49"/>
      <c r="Q150" s="49"/>
      <c r="R150" s="82">
        <f t="shared" ref="R150:R155" si="65">SUM(J150:Q150)</f>
        <v>700</v>
      </c>
    </row>
    <row r="151" spans="1:18" x14ac:dyDescent="0.2">
      <c r="A151" s="34" t="s">
        <v>3</v>
      </c>
      <c r="B151" s="45">
        <v>51.74</v>
      </c>
      <c r="C151" s="45">
        <v>21.92</v>
      </c>
      <c r="D151" s="45">
        <v>47.26</v>
      </c>
      <c r="E151" s="45"/>
      <c r="F151" s="45"/>
      <c r="G151" s="45"/>
      <c r="H151" s="75">
        <f t="shared" si="64"/>
        <v>120.91999999999999</v>
      </c>
      <c r="I151" s="58" t="s">
        <v>122</v>
      </c>
      <c r="J151" s="45"/>
      <c r="K151" s="45"/>
      <c r="L151" s="45">
        <v>190</v>
      </c>
      <c r="M151" s="45">
        <v>190</v>
      </c>
      <c r="N151" s="191">
        <v>190</v>
      </c>
      <c r="O151" s="86"/>
      <c r="P151" s="49"/>
      <c r="Q151" s="49"/>
      <c r="R151" s="82">
        <f t="shared" si="65"/>
        <v>570</v>
      </c>
    </row>
    <row r="152" spans="1:18" x14ac:dyDescent="0.2">
      <c r="A152" s="34" t="s">
        <v>13</v>
      </c>
      <c r="B152" s="45">
        <v>3.63</v>
      </c>
      <c r="C152" s="45"/>
      <c r="D152" s="45"/>
      <c r="E152" s="45"/>
      <c r="F152" s="45"/>
      <c r="G152" s="45"/>
      <c r="H152" s="75">
        <f t="shared" si="64"/>
        <v>3.63</v>
      </c>
      <c r="I152" s="58" t="s">
        <v>114</v>
      </c>
      <c r="J152" s="45"/>
      <c r="K152" s="45"/>
      <c r="L152" s="45"/>
      <c r="M152" s="45">
        <v>190</v>
      </c>
      <c r="N152" s="71"/>
      <c r="O152" s="70"/>
      <c r="P152" s="48"/>
      <c r="Q152" s="48"/>
      <c r="R152" s="82">
        <f t="shared" si="65"/>
        <v>190</v>
      </c>
    </row>
    <row r="153" spans="1:18" x14ac:dyDescent="0.2">
      <c r="A153" s="34" t="s">
        <v>15</v>
      </c>
      <c r="B153" s="45"/>
      <c r="C153" s="45"/>
      <c r="D153" s="45"/>
      <c r="E153" s="45"/>
      <c r="F153" s="45"/>
      <c r="G153" s="45"/>
      <c r="H153" s="75">
        <f t="shared" si="64"/>
        <v>0</v>
      </c>
      <c r="I153" s="58"/>
      <c r="J153" s="45"/>
      <c r="K153" s="45"/>
      <c r="L153" s="45"/>
      <c r="M153" s="45"/>
      <c r="N153" s="71"/>
      <c r="O153" s="70"/>
      <c r="P153" s="48"/>
      <c r="Q153" s="48"/>
      <c r="R153" s="82">
        <f t="shared" si="65"/>
        <v>0</v>
      </c>
    </row>
    <row r="154" spans="1:18" x14ac:dyDescent="0.2">
      <c r="A154" s="181" t="s">
        <v>112</v>
      </c>
      <c r="B154" s="60"/>
      <c r="C154" s="60"/>
      <c r="D154" s="60"/>
      <c r="E154" s="60"/>
      <c r="F154" s="60"/>
      <c r="G154" s="60"/>
      <c r="H154" s="176">
        <f t="shared" si="64"/>
        <v>0</v>
      </c>
      <c r="I154" s="61"/>
      <c r="J154" s="60"/>
      <c r="K154" s="60"/>
      <c r="L154" s="60"/>
      <c r="M154" s="60"/>
      <c r="N154" s="189"/>
      <c r="O154" s="177"/>
      <c r="P154" s="178"/>
      <c r="Q154" s="178"/>
      <c r="R154" s="82">
        <f t="shared" si="65"/>
        <v>0</v>
      </c>
    </row>
    <row r="155" spans="1:18" ht="17.25" customHeight="1" x14ac:dyDescent="0.2">
      <c r="A155" s="182" t="s">
        <v>111</v>
      </c>
      <c r="B155" s="47">
        <v>12.08</v>
      </c>
      <c r="C155" s="47">
        <v>4.0599999999999996</v>
      </c>
      <c r="D155" s="47">
        <v>5.42</v>
      </c>
      <c r="E155" s="47"/>
      <c r="F155" s="47"/>
      <c r="G155" s="47"/>
      <c r="H155" s="77">
        <f t="shared" si="64"/>
        <v>21.560000000000002</v>
      </c>
      <c r="I155" s="63"/>
      <c r="J155" s="47"/>
      <c r="K155" s="47"/>
      <c r="L155" s="47"/>
      <c r="M155" s="47"/>
      <c r="N155" s="190"/>
      <c r="O155" s="84"/>
      <c r="P155" s="50"/>
      <c r="Q155" s="50"/>
      <c r="R155" s="85">
        <f t="shared" si="65"/>
        <v>0</v>
      </c>
    </row>
    <row r="156" spans="1:18" x14ac:dyDescent="0.2">
      <c r="A156" s="73" t="s">
        <v>9</v>
      </c>
      <c r="B156" s="6">
        <f>SUM(B149:B155)</f>
        <v>113.82000000000001</v>
      </c>
      <c r="C156" s="6">
        <f t="shared" ref="C156:G156" si="66">SUM(C149:C155)</f>
        <v>57.63</v>
      </c>
      <c r="D156" s="6">
        <f t="shared" si="66"/>
        <v>77.88000000000001</v>
      </c>
      <c r="E156" s="6">
        <f t="shared" si="66"/>
        <v>38.200000000000003</v>
      </c>
      <c r="F156" s="6">
        <f t="shared" si="66"/>
        <v>14.52</v>
      </c>
      <c r="G156" s="6">
        <f t="shared" si="66"/>
        <v>0</v>
      </c>
      <c r="H156" s="75">
        <f>SUM(H149:H155)</f>
        <v>302.05</v>
      </c>
      <c r="I156" s="6"/>
      <c r="J156" s="6">
        <f>SUM(J149:J155)</f>
        <v>350</v>
      </c>
      <c r="K156" s="6">
        <f t="shared" ref="K156:L156" si="67">SUM(K149:K155)</f>
        <v>350</v>
      </c>
      <c r="L156" s="6">
        <f t="shared" si="67"/>
        <v>540</v>
      </c>
      <c r="M156" s="6">
        <f>SUM(M149:M155)</f>
        <v>730</v>
      </c>
      <c r="N156" s="6">
        <f t="shared" ref="N156" si="68">SUM(N149:N155)</f>
        <v>330</v>
      </c>
      <c r="O156" s="78">
        <f>SUM(O149:O155)</f>
        <v>0</v>
      </c>
      <c r="P156" s="6">
        <f t="shared" ref="P156:Q156" si="69">SUM(P149:P154)</f>
        <v>0</v>
      </c>
      <c r="Q156" s="6">
        <f t="shared" si="69"/>
        <v>0</v>
      </c>
      <c r="R156" s="79">
        <f>SUM(R149:R155)</f>
        <v>2300</v>
      </c>
    </row>
    <row r="158" spans="1:18" x14ac:dyDescent="0.2">
      <c r="A158" s="195" t="s">
        <v>121</v>
      </c>
      <c r="B158" s="173" t="s">
        <v>329</v>
      </c>
      <c r="C158" s="173" t="s">
        <v>345</v>
      </c>
      <c r="D158" s="173"/>
      <c r="E158" s="173"/>
      <c r="F158" s="173"/>
      <c r="G158" s="173"/>
      <c r="H158" s="183" t="s">
        <v>110</v>
      </c>
      <c r="I158" s="173" t="s">
        <v>108</v>
      </c>
      <c r="J158" s="173" t="s">
        <v>329</v>
      </c>
      <c r="K158" s="173" t="s">
        <v>345</v>
      </c>
      <c r="L158" s="173"/>
      <c r="M158" s="173"/>
      <c r="N158" s="173"/>
      <c r="O158" s="173"/>
      <c r="P158" s="35"/>
      <c r="Q158" s="35"/>
      <c r="R158" s="183" t="s">
        <v>110</v>
      </c>
    </row>
    <row r="159" spans="1:18" x14ac:dyDescent="0.2">
      <c r="A159" s="34" t="s">
        <v>1</v>
      </c>
      <c r="B159" s="48"/>
      <c r="C159" s="48"/>
      <c r="D159" s="48"/>
      <c r="E159" s="48"/>
      <c r="F159" s="48"/>
      <c r="G159" s="48"/>
      <c r="H159" s="75">
        <f t="shared" ref="H159:H165" si="70">SUM(B159:G159)</f>
        <v>0</v>
      </c>
      <c r="I159" s="58"/>
      <c r="J159" s="49"/>
      <c r="K159" s="49"/>
      <c r="L159" s="49"/>
      <c r="M159" s="49"/>
      <c r="N159" s="86"/>
      <c r="O159" s="86"/>
      <c r="P159" s="49"/>
      <c r="Q159" s="49"/>
      <c r="R159" s="82">
        <f>SUM(J159:Q159)</f>
        <v>0</v>
      </c>
    </row>
    <row r="160" spans="1:18" x14ac:dyDescent="0.2">
      <c r="A160" s="34" t="s">
        <v>2</v>
      </c>
      <c r="B160" s="48"/>
      <c r="C160" s="48"/>
      <c r="D160" s="48"/>
      <c r="E160" s="48"/>
      <c r="F160" s="48"/>
      <c r="G160" s="48"/>
      <c r="H160" s="75">
        <f t="shared" si="70"/>
        <v>0</v>
      </c>
      <c r="I160" s="58"/>
      <c r="J160" s="49"/>
      <c r="K160" s="49"/>
      <c r="L160" s="49"/>
      <c r="M160" s="49"/>
      <c r="N160" s="86"/>
      <c r="O160" s="86"/>
      <c r="P160" s="49"/>
      <c r="Q160" s="49"/>
      <c r="R160" s="82">
        <f t="shared" ref="R160:R165" si="71">SUM(J160:Q160)</f>
        <v>0</v>
      </c>
    </row>
    <row r="161" spans="1:18" x14ac:dyDescent="0.2">
      <c r="A161" s="34" t="s">
        <v>3</v>
      </c>
      <c r="B161" s="48"/>
      <c r="C161" s="48"/>
      <c r="D161" s="48"/>
      <c r="E161" s="48"/>
      <c r="F161" s="48"/>
      <c r="G161" s="48"/>
      <c r="H161" s="75">
        <f t="shared" si="70"/>
        <v>0</v>
      </c>
      <c r="I161" s="58"/>
      <c r="J161" s="49"/>
      <c r="K161" s="49"/>
      <c r="L161" s="49"/>
      <c r="M161" s="49"/>
      <c r="N161" s="86"/>
      <c r="O161" s="86"/>
      <c r="P161" s="49"/>
      <c r="Q161" s="49"/>
      <c r="R161" s="82">
        <f t="shared" si="71"/>
        <v>0</v>
      </c>
    </row>
    <row r="162" spans="1:18" x14ac:dyDescent="0.2">
      <c r="A162" s="34" t="s">
        <v>13</v>
      </c>
      <c r="B162" s="48"/>
      <c r="C162" s="48"/>
      <c r="D162" s="48"/>
      <c r="E162" s="48"/>
      <c r="F162" s="48"/>
      <c r="G162" s="48"/>
      <c r="H162" s="75">
        <f t="shared" si="70"/>
        <v>0</v>
      </c>
      <c r="I162" s="205"/>
      <c r="J162" s="49"/>
      <c r="K162" s="49"/>
      <c r="L162" s="49"/>
      <c r="M162" s="49"/>
      <c r="N162" s="70"/>
      <c r="O162" s="70"/>
      <c r="P162" s="48"/>
      <c r="Q162" s="48"/>
      <c r="R162" s="82">
        <f t="shared" si="71"/>
        <v>0</v>
      </c>
    </row>
    <row r="163" spans="1:18" x14ac:dyDescent="0.2">
      <c r="A163" s="34" t="s">
        <v>15</v>
      </c>
      <c r="B163" s="48"/>
      <c r="C163" s="48"/>
      <c r="D163" s="48"/>
      <c r="E163" s="48"/>
      <c r="F163" s="48"/>
      <c r="G163" s="48"/>
      <c r="H163" s="75">
        <f t="shared" si="70"/>
        <v>0</v>
      </c>
      <c r="I163" s="49"/>
      <c r="J163" s="49"/>
      <c r="K163" s="49"/>
      <c r="L163" s="49"/>
      <c r="M163" s="49"/>
      <c r="N163" s="70"/>
      <c r="O163" s="70"/>
      <c r="P163" s="48"/>
      <c r="Q163" s="48"/>
      <c r="R163" s="82">
        <f t="shared" si="71"/>
        <v>0</v>
      </c>
    </row>
    <row r="164" spans="1:18" x14ac:dyDescent="0.2">
      <c r="A164" s="181" t="s">
        <v>112</v>
      </c>
      <c r="B164" s="178"/>
      <c r="C164" s="178"/>
      <c r="D164" s="178"/>
      <c r="E164" s="178"/>
      <c r="F164" s="178"/>
      <c r="G164" s="178"/>
      <c r="H164" s="176">
        <f t="shared" si="70"/>
        <v>0</v>
      </c>
      <c r="I164" s="179"/>
      <c r="J164" s="179"/>
      <c r="K164" s="179"/>
      <c r="L164" s="179"/>
      <c r="M164" s="179"/>
      <c r="N164" s="180"/>
      <c r="O164" s="180"/>
      <c r="P164" s="178"/>
      <c r="Q164" s="178"/>
      <c r="R164" s="82">
        <f t="shared" si="71"/>
        <v>0</v>
      </c>
    </row>
    <row r="165" spans="1:18" ht="18.75" customHeight="1" x14ac:dyDescent="0.2">
      <c r="A165" s="182" t="s">
        <v>111</v>
      </c>
      <c r="B165" s="50"/>
      <c r="C165" s="50"/>
      <c r="D165" s="50"/>
      <c r="E165" s="50"/>
      <c r="F165" s="50"/>
      <c r="G165" s="50"/>
      <c r="H165" s="77">
        <f t="shared" si="70"/>
        <v>0</v>
      </c>
      <c r="I165" s="87"/>
      <c r="J165" s="87"/>
      <c r="K165" s="87"/>
      <c r="L165" s="87"/>
      <c r="M165" s="87"/>
      <c r="N165" s="88"/>
      <c r="O165" s="88"/>
      <c r="P165" s="50"/>
      <c r="Q165" s="50"/>
      <c r="R165" s="85">
        <f t="shared" si="71"/>
        <v>0</v>
      </c>
    </row>
    <row r="166" spans="1:18" x14ac:dyDescent="0.2">
      <c r="A166" s="73" t="s">
        <v>9</v>
      </c>
      <c r="B166" s="6">
        <f>SUM(B159:B165)</f>
        <v>0</v>
      </c>
      <c r="C166" s="6">
        <f t="shared" ref="C166:G166" si="72">SUM(C159:C165)</f>
        <v>0</v>
      </c>
      <c r="D166" s="6">
        <f t="shared" si="72"/>
        <v>0</v>
      </c>
      <c r="E166" s="6">
        <f t="shared" si="72"/>
        <v>0</v>
      </c>
      <c r="F166" s="6">
        <f t="shared" si="72"/>
        <v>0</v>
      </c>
      <c r="G166" s="6">
        <f t="shared" si="72"/>
        <v>0</v>
      </c>
      <c r="H166" s="75">
        <f>SUM(H159:H165)</f>
        <v>0</v>
      </c>
      <c r="I166" s="6"/>
      <c r="J166" s="6">
        <f>SUM(J159:J165)</f>
        <v>0</v>
      </c>
      <c r="K166" s="6">
        <f t="shared" ref="K166:Q166" si="73">SUM(K159:K165)</f>
        <v>0</v>
      </c>
      <c r="L166" s="6">
        <f t="shared" si="73"/>
        <v>0</v>
      </c>
      <c r="M166" s="6">
        <f t="shared" si="73"/>
        <v>0</v>
      </c>
      <c r="N166" s="6">
        <f t="shared" si="73"/>
        <v>0</v>
      </c>
      <c r="O166" s="6">
        <f t="shared" si="73"/>
        <v>0</v>
      </c>
      <c r="P166" s="6">
        <f t="shared" si="73"/>
        <v>0</v>
      </c>
      <c r="Q166" s="6">
        <f t="shared" si="73"/>
        <v>0</v>
      </c>
      <c r="R166" s="79">
        <f>SUM(R159:R165)</f>
        <v>0</v>
      </c>
    </row>
    <row r="168" spans="1:18" ht="39" thickBot="1" x14ac:dyDescent="0.25">
      <c r="B168" s="66" t="s">
        <v>1</v>
      </c>
      <c r="C168" s="66" t="s">
        <v>2</v>
      </c>
      <c r="D168" s="66" t="s">
        <v>3</v>
      </c>
      <c r="E168" s="66" t="s">
        <v>13</v>
      </c>
      <c r="F168" s="66" t="s">
        <v>15</v>
      </c>
      <c r="G168" s="67" t="s">
        <v>11</v>
      </c>
      <c r="H168" s="184" t="s">
        <v>111</v>
      </c>
      <c r="J168" s="67"/>
      <c r="K168" s="67"/>
      <c r="L168" s="67"/>
      <c r="M168" s="67"/>
      <c r="N168" s="91" t="s">
        <v>20</v>
      </c>
      <c r="O168" s="91"/>
    </row>
    <row r="169" spans="1:18" ht="13.5" thickBot="1" x14ac:dyDescent="0.25">
      <c r="A169" s="89" t="s">
        <v>40</v>
      </c>
      <c r="B169" s="185">
        <f>H119+H129+H139+H149+H159</f>
        <v>78.209999999999994</v>
      </c>
      <c r="C169" s="185">
        <f>H120+H130+H140+H150+H160</f>
        <v>77.73</v>
      </c>
      <c r="D169" s="185">
        <f>H121+H131+H141+H151+H161</f>
        <v>120.91999999999999</v>
      </c>
      <c r="E169" s="185">
        <f>H122+H132+H142+H152+H162</f>
        <v>3.63</v>
      </c>
      <c r="F169" s="185">
        <f>H123+H133+H143+H153+H163</f>
        <v>0</v>
      </c>
      <c r="G169" s="185">
        <f>H124+H134+H154+H164</f>
        <v>0</v>
      </c>
      <c r="H169" s="185">
        <f>H125+H135+H145+H155+H165</f>
        <v>21.560000000000002</v>
      </c>
      <c r="I169" s="185">
        <f>H126+H136+H146+H156+H166</f>
        <v>302.05</v>
      </c>
      <c r="J169" s="55"/>
      <c r="K169" s="55"/>
      <c r="L169" s="55"/>
      <c r="M169" s="55"/>
      <c r="N169" s="90">
        <f>R126+R136+R146+R156+R166</f>
        <v>2300</v>
      </c>
      <c r="O169" s="199">
        <f>I169+N169</f>
        <v>2602.0500000000002</v>
      </c>
    </row>
    <row r="170" spans="1:18" ht="13.5" thickTop="1" x14ac:dyDescent="0.2"/>
    <row r="171" spans="1:18" x14ac:dyDescent="0.2">
      <c r="A171" s="40"/>
      <c r="B171" s="51" t="s">
        <v>21</v>
      </c>
      <c r="C171" s="51"/>
      <c r="D171" s="51" t="s">
        <v>22</v>
      </c>
      <c r="E171" s="196">
        <f>O169</f>
        <v>2602.0500000000002</v>
      </c>
      <c r="F171" s="51"/>
      <c r="G171" s="51">
        <f>SUM(C171-E171)</f>
        <v>-2602.0500000000002</v>
      </c>
    </row>
    <row r="174" spans="1:18" ht="32.25" customHeight="1" x14ac:dyDescent="0.2">
      <c r="A174" s="56"/>
      <c r="B174" s="57"/>
      <c r="C174" s="288"/>
      <c r="D174" s="288"/>
      <c r="E174" s="288"/>
      <c r="F174" s="511" t="s">
        <v>423</v>
      </c>
      <c r="G174" s="288"/>
      <c r="H174" s="288"/>
      <c r="I174" s="288"/>
      <c r="J174" s="57"/>
      <c r="K174" s="57"/>
      <c r="L174" s="57"/>
      <c r="M174" s="57"/>
      <c r="N174" s="68"/>
      <c r="O174" s="68"/>
      <c r="P174" s="57"/>
      <c r="Q174" s="57"/>
      <c r="R174" s="69"/>
    </row>
    <row r="175" spans="1:18" x14ac:dyDescent="0.2">
      <c r="A175" s="195" t="s">
        <v>121</v>
      </c>
      <c r="B175" s="173"/>
      <c r="C175" s="173"/>
      <c r="D175" s="173"/>
      <c r="E175" s="214"/>
      <c r="F175" s="476"/>
      <c r="G175" s="476"/>
      <c r="H175" s="183" t="s">
        <v>110</v>
      </c>
      <c r="I175" s="173" t="s">
        <v>108</v>
      </c>
      <c r="J175" s="173"/>
      <c r="K175" s="173"/>
      <c r="L175" s="173"/>
      <c r="M175" s="214"/>
      <c r="N175" s="476"/>
      <c r="O175" s="476"/>
      <c r="P175" s="35"/>
      <c r="Q175" s="35"/>
      <c r="R175" s="183" t="s">
        <v>110</v>
      </c>
    </row>
    <row r="176" spans="1:18" x14ac:dyDescent="0.2">
      <c r="A176" s="34" t="s">
        <v>1</v>
      </c>
      <c r="B176" s="59"/>
      <c r="C176" s="59"/>
      <c r="D176" s="59"/>
      <c r="E176" s="59"/>
      <c r="F176" s="59"/>
      <c r="G176" s="59"/>
      <c r="H176" s="75">
        <f>SUM(B176:G176)</f>
        <v>0</v>
      </c>
      <c r="J176" s="58"/>
      <c r="K176" s="58"/>
      <c r="L176" s="58"/>
      <c r="M176" s="58"/>
      <c r="N176" s="74"/>
      <c r="O176" s="74"/>
      <c r="P176" s="58"/>
      <c r="Q176" s="58"/>
      <c r="R176" s="75">
        <f>SUM(J176:Q176)</f>
        <v>0</v>
      </c>
    </row>
    <row r="177" spans="1:18" x14ac:dyDescent="0.2">
      <c r="A177" s="34" t="s">
        <v>2</v>
      </c>
      <c r="B177" s="59"/>
      <c r="C177" s="59"/>
      <c r="D177" s="60"/>
      <c r="E177" s="60"/>
      <c r="F177" s="60"/>
      <c r="G177" s="60"/>
      <c r="H177" s="75">
        <f t="shared" ref="H177:H182" si="74">SUM(B177:G177)</f>
        <v>0</v>
      </c>
      <c r="J177" s="61"/>
      <c r="K177" s="61"/>
      <c r="L177" s="61"/>
      <c r="M177" s="61"/>
      <c r="N177" s="29"/>
      <c r="O177" s="29"/>
      <c r="P177" s="61"/>
      <c r="Q177" s="61"/>
      <c r="R177" s="75">
        <f>SUM(J177:Q177)</f>
        <v>0</v>
      </c>
    </row>
    <row r="178" spans="1:18" x14ac:dyDescent="0.2">
      <c r="A178" s="34" t="s">
        <v>3</v>
      </c>
      <c r="B178" s="59"/>
      <c r="C178" s="59"/>
      <c r="D178" s="60"/>
      <c r="E178" s="60"/>
      <c r="F178" s="60"/>
      <c r="G178" s="60"/>
      <c r="H178" s="75">
        <f t="shared" si="74"/>
        <v>0</v>
      </c>
      <c r="J178" s="61"/>
      <c r="K178" s="61"/>
      <c r="L178" s="61"/>
      <c r="M178" s="61"/>
      <c r="N178" s="29"/>
      <c r="O178" s="29"/>
      <c r="P178" s="61"/>
      <c r="Q178" s="61"/>
      <c r="R178" s="75">
        <f>SUM(J178:Q178)</f>
        <v>0</v>
      </c>
    </row>
    <row r="179" spans="1:18" x14ac:dyDescent="0.2">
      <c r="A179" s="34" t="s">
        <v>13</v>
      </c>
      <c r="B179" s="59"/>
      <c r="C179" s="59"/>
      <c r="D179" s="60"/>
      <c r="E179" s="60"/>
      <c r="F179" s="60"/>
      <c r="G179" s="60"/>
      <c r="H179" s="75">
        <f t="shared" si="74"/>
        <v>0</v>
      </c>
      <c r="J179" s="61"/>
      <c r="K179" s="61"/>
      <c r="L179" s="61"/>
      <c r="M179" s="61"/>
      <c r="N179" s="29"/>
      <c r="O179" s="29"/>
      <c r="P179" s="61"/>
      <c r="Q179" s="61"/>
      <c r="R179" s="75">
        <f t="shared" ref="R179:R182" si="75">SUM(J179:Q179)</f>
        <v>0</v>
      </c>
    </row>
    <row r="180" spans="1:18" x14ac:dyDescent="0.2">
      <c r="A180" s="34" t="s">
        <v>15</v>
      </c>
      <c r="B180" s="59"/>
      <c r="C180" s="59"/>
      <c r="D180" s="60"/>
      <c r="E180" s="60"/>
      <c r="F180" s="60"/>
      <c r="G180" s="60"/>
      <c r="H180" s="75">
        <f t="shared" si="74"/>
        <v>0</v>
      </c>
      <c r="J180" s="61"/>
      <c r="K180" s="61"/>
      <c r="L180" s="61"/>
      <c r="M180" s="61"/>
      <c r="N180" s="29"/>
      <c r="O180" s="29"/>
      <c r="P180" s="61"/>
      <c r="Q180" s="61"/>
      <c r="R180" s="75">
        <f t="shared" si="75"/>
        <v>0</v>
      </c>
    </row>
    <row r="181" spans="1:18" x14ac:dyDescent="0.2">
      <c r="A181" s="181" t="s">
        <v>112</v>
      </c>
      <c r="B181" s="175"/>
      <c r="C181" s="175"/>
      <c r="D181" s="60"/>
      <c r="E181" s="60"/>
      <c r="F181" s="60"/>
      <c r="G181" s="60"/>
      <c r="H181" s="176">
        <f t="shared" si="74"/>
        <v>0</v>
      </c>
      <c r="I181" s="53"/>
      <c r="J181" s="61"/>
      <c r="K181" s="61"/>
      <c r="L181" s="61"/>
      <c r="M181" s="61"/>
      <c r="N181" s="29"/>
      <c r="O181" s="29"/>
      <c r="P181" s="61"/>
      <c r="Q181" s="61"/>
      <c r="R181" s="75">
        <f t="shared" si="75"/>
        <v>0</v>
      </c>
    </row>
    <row r="182" spans="1:18" ht="22.5" x14ac:dyDescent="0.2">
      <c r="A182" s="182" t="s">
        <v>111</v>
      </c>
      <c r="B182" s="62"/>
      <c r="C182" s="62"/>
      <c r="D182" s="47"/>
      <c r="E182" s="47"/>
      <c r="F182" s="47"/>
      <c r="G182" s="47"/>
      <c r="H182" s="77">
        <f t="shared" si="74"/>
        <v>0</v>
      </c>
      <c r="I182" s="174"/>
      <c r="J182" s="63"/>
      <c r="K182" s="63"/>
      <c r="L182" s="63"/>
      <c r="M182" s="63"/>
      <c r="N182" s="76"/>
      <c r="O182" s="76"/>
      <c r="P182" s="63"/>
      <c r="Q182" s="63"/>
      <c r="R182" s="77">
        <f t="shared" si="75"/>
        <v>0</v>
      </c>
    </row>
    <row r="183" spans="1:18" x14ac:dyDescent="0.2">
      <c r="A183" s="73" t="s">
        <v>9</v>
      </c>
      <c r="B183" s="164">
        <f>SUM(B176:B182)</f>
        <v>0</v>
      </c>
      <c r="C183" s="164">
        <f t="shared" ref="C183:G183" si="76">SUM(C176:C182)</f>
        <v>0</v>
      </c>
      <c r="D183" s="164">
        <f t="shared" si="76"/>
        <v>0</v>
      </c>
      <c r="E183" s="164">
        <f t="shared" si="76"/>
        <v>0</v>
      </c>
      <c r="F183" s="164">
        <f t="shared" si="76"/>
        <v>0</v>
      </c>
      <c r="G183" s="164">
        <f t="shared" si="76"/>
        <v>0</v>
      </c>
      <c r="H183" s="75">
        <f>SUM(H176:H182)</f>
        <v>0</v>
      </c>
      <c r="I183" s="6"/>
      <c r="J183" s="6">
        <f>SUM(J176:J182)</f>
        <v>0</v>
      </c>
      <c r="K183" s="6">
        <f t="shared" ref="K183:O183" si="77">SUM(K176:K182)</f>
        <v>0</v>
      </c>
      <c r="L183" s="6">
        <f t="shared" si="77"/>
        <v>0</v>
      </c>
      <c r="M183" s="6">
        <f t="shared" si="77"/>
        <v>0</v>
      </c>
      <c r="N183" s="6">
        <f t="shared" si="77"/>
        <v>0</v>
      </c>
      <c r="O183" s="6">
        <f t="shared" si="77"/>
        <v>0</v>
      </c>
      <c r="P183" s="6"/>
      <c r="Q183" s="6"/>
      <c r="R183" s="79">
        <f>SUM(R176:R181)</f>
        <v>0</v>
      </c>
    </row>
    <row r="185" spans="1:18" x14ac:dyDescent="0.2">
      <c r="A185" s="195" t="s">
        <v>121</v>
      </c>
      <c r="B185" s="173"/>
      <c r="C185" s="173"/>
      <c r="D185" s="173"/>
      <c r="E185" s="173"/>
      <c r="F185" s="173"/>
      <c r="G185" s="173"/>
      <c r="H185" s="183" t="s">
        <v>110</v>
      </c>
      <c r="I185" s="173" t="s">
        <v>108</v>
      </c>
      <c r="J185" s="173"/>
      <c r="K185" s="173"/>
      <c r="L185" s="173"/>
      <c r="M185" s="173"/>
      <c r="N185" s="173"/>
      <c r="O185" s="173"/>
      <c r="P185" s="35"/>
      <c r="Q185" s="35"/>
      <c r="R185" s="183" t="s">
        <v>110</v>
      </c>
    </row>
    <row r="186" spans="1:18" x14ac:dyDescent="0.2">
      <c r="A186" s="34" t="s">
        <v>1</v>
      </c>
      <c r="B186" s="45"/>
      <c r="C186" s="45"/>
      <c r="D186" s="45"/>
      <c r="E186" s="45"/>
      <c r="F186" s="45"/>
      <c r="G186" s="45"/>
      <c r="H186" s="75">
        <f t="shared" ref="H186:H192" si="78">SUM(B186:G186)</f>
        <v>0</v>
      </c>
      <c r="I186" s="45"/>
      <c r="J186" s="45"/>
      <c r="K186" s="45"/>
      <c r="L186" s="45"/>
      <c r="M186" s="45"/>
      <c r="N186" s="81"/>
      <c r="O186" s="81"/>
      <c r="P186" s="45"/>
      <c r="Q186" s="45"/>
      <c r="R186" s="82">
        <f>SUM(J186:Q186)</f>
        <v>0</v>
      </c>
    </row>
    <row r="187" spans="1:18" x14ac:dyDescent="0.2">
      <c r="A187" s="34" t="s">
        <v>2</v>
      </c>
      <c r="B187" s="45"/>
      <c r="C187" s="45"/>
      <c r="D187" s="45"/>
      <c r="E187" s="45"/>
      <c r="F187" s="45"/>
      <c r="G187" s="45"/>
      <c r="H187" s="75">
        <f t="shared" si="78"/>
        <v>0</v>
      </c>
      <c r="I187" s="45"/>
      <c r="J187" s="45"/>
      <c r="K187" s="45"/>
      <c r="L187" s="45"/>
      <c r="M187" s="45"/>
      <c r="N187" s="81"/>
      <c r="O187" s="81"/>
      <c r="P187" s="46"/>
      <c r="Q187" s="46"/>
      <c r="R187" s="82">
        <f t="shared" ref="R187:R189" si="79">SUM(B187:Q187)</f>
        <v>0</v>
      </c>
    </row>
    <row r="188" spans="1:18" x14ac:dyDescent="0.2">
      <c r="A188" s="34" t="s">
        <v>3</v>
      </c>
      <c r="B188" s="45"/>
      <c r="C188" s="45"/>
      <c r="D188" s="45"/>
      <c r="E188" s="45"/>
      <c r="F188" s="45"/>
      <c r="G188" s="45"/>
      <c r="H188" s="75">
        <f t="shared" si="78"/>
        <v>0</v>
      </c>
      <c r="I188" s="45"/>
      <c r="J188" s="45"/>
      <c r="K188" s="45"/>
      <c r="L188" s="45"/>
      <c r="M188" s="45"/>
      <c r="N188" s="83"/>
      <c r="O188" s="83"/>
      <c r="P188" s="46"/>
      <c r="Q188" s="46"/>
      <c r="R188" s="82">
        <f t="shared" si="79"/>
        <v>0</v>
      </c>
    </row>
    <row r="189" spans="1:18" x14ac:dyDescent="0.2">
      <c r="A189" s="34" t="s">
        <v>13</v>
      </c>
      <c r="B189" s="45"/>
      <c r="C189" s="45"/>
      <c r="D189" s="45"/>
      <c r="E189" s="45"/>
      <c r="F189" s="45"/>
      <c r="G189" s="45"/>
      <c r="H189" s="75">
        <f t="shared" si="78"/>
        <v>0</v>
      </c>
      <c r="I189" s="45"/>
      <c r="J189" s="45"/>
      <c r="K189" s="45"/>
      <c r="L189" s="45"/>
      <c r="M189" s="45"/>
      <c r="N189" s="81"/>
      <c r="O189" s="81"/>
      <c r="P189" s="45"/>
      <c r="Q189" s="45"/>
      <c r="R189" s="82">
        <f t="shared" si="79"/>
        <v>0</v>
      </c>
    </row>
    <row r="190" spans="1:18" x14ac:dyDescent="0.2">
      <c r="A190" s="34" t="s">
        <v>15</v>
      </c>
      <c r="B190" s="45"/>
      <c r="C190" s="45"/>
      <c r="D190" s="45"/>
      <c r="E190" s="45"/>
      <c r="F190" s="45"/>
      <c r="G190" s="45"/>
      <c r="H190" s="75">
        <f t="shared" si="78"/>
        <v>0</v>
      </c>
      <c r="I190" s="45"/>
      <c r="J190" s="45"/>
      <c r="K190" s="45"/>
      <c r="L190" s="45"/>
      <c r="M190" s="45"/>
      <c r="N190" s="81"/>
      <c r="O190" s="81"/>
      <c r="P190" s="45"/>
      <c r="Q190" s="45"/>
      <c r="R190" s="82">
        <f>SUM(B190:Q190)</f>
        <v>0</v>
      </c>
    </row>
    <row r="191" spans="1:18" x14ac:dyDescent="0.2">
      <c r="A191" s="181" t="s">
        <v>112</v>
      </c>
      <c r="B191" s="60"/>
      <c r="C191" s="60"/>
      <c r="D191" s="60"/>
      <c r="E191" s="60"/>
      <c r="F191" s="60"/>
      <c r="G191" s="60"/>
      <c r="H191" s="75">
        <f t="shared" si="78"/>
        <v>0</v>
      </c>
      <c r="I191" s="60"/>
      <c r="J191" s="60"/>
      <c r="K191" s="60"/>
      <c r="L191" s="60"/>
      <c r="M191" s="60"/>
      <c r="N191" s="177"/>
      <c r="O191" s="177"/>
      <c r="P191" s="60"/>
      <c r="Q191" s="60"/>
      <c r="R191" s="82">
        <f t="shared" ref="R191" si="80">SUM(B191:Q191)</f>
        <v>0</v>
      </c>
    </row>
    <row r="192" spans="1:18" ht="22.5" x14ac:dyDescent="0.2">
      <c r="A192" s="182" t="s">
        <v>111</v>
      </c>
      <c r="B192" s="47"/>
      <c r="C192" s="47"/>
      <c r="D192" s="47"/>
      <c r="E192" s="47"/>
      <c r="F192" s="47"/>
      <c r="G192" s="47"/>
      <c r="H192" s="77">
        <f t="shared" si="78"/>
        <v>0</v>
      </c>
      <c r="I192" s="47"/>
      <c r="J192" s="47"/>
      <c r="K192" s="47"/>
      <c r="L192" s="47"/>
      <c r="M192" s="47"/>
      <c r="N192" s="84"/>
      <c r="O192" s="84"/>
      <c r="P192" s="47"/>
      <c r="Q192" s="47"/>
      <c r="R192" s="85"/>
    </row>
    <row r="193" spans="1:18" x14ac:dyDescent="0.2">
      <c r="A193" s="73" t="s">
        <v>9</v>
      </c>
      <c r="B193" s="6">
        <f>SUM(B186:B192)</f>
        <v>0</v>
      </c>
      <c r="C193" s="6">
        <f t="shared" ref="C193:G193" si="81">SUM(C186:C192)</f>
        <v>0</v>
      </c>
      <c r="D193" s="6">
        <f t="shared" si="81"/>
        <v>0</v>
      </c>
      <c r="E193" s="6">
        <f t="shared" si="81"/>
        <v>0</v>
      </c>
      <c r="F193" s="6">
        <f t="shared" si="81"/>
        <v>0</v>
      </c>
      <c r="G193" s="6">
        <f t="shared" si="81"/>
        <v>0</v>
      </c>
      <c r="H193" s="75">
        <f>SUM(H186:H192)</f>
        <v>0</v>
      </c>
      <c r="I193" s="6"/>
      <c r="J193" s="6">
        <f>SUM(J186:J192)</f>
        <v>0</v>
      </c>
      <c r="K193" s="6">
        <f t="shared" ref="K193:O193" si="82">SUM(K186:K192)</f>
        <v>0</v>
      </c>
      <c r="L193" s="6">
        <f t="shared" si="82"/>
        <v>0</v>
      </c>
      <c r="M193" s="6">
        <f t="shared" si="82"/>
        <v>0</v>
      </c>
      <c r="N193" s="6">
        <f t="shared" si="82"/>
        <v>0</v>
      </c>
      <c r="O193" s="6">
        <f t="shared" si="82"/>
        <v>0</v>
      </c>
      <c r="P193" s="6">
        <f t="shared" ref="P193:Q193" si="83">SUM(P186:P191)</f>
        <v>0</v>
      </c>
      <c r="Q193" s="6">
        <f t="shared" si="83"/>
        <v>0</v>
      </c>
      <c r="R193" s="73">
        <f>SUM(R186:R191)</f>
        <v>0</v>
      </c>
    </row>
    <row r="195" spans="1:18" x14ac:dyDescent="0.2">
      <c r="A195" s="195" t="s">
        <v>121</v>
      </c>
      <c r="B195" s="173"/>
      <c r="C195" s="173"/>
      <c r="D195" s="173"/>
      <c r="E195" s="173"/>
      <c r="F195" s="173"/>
      <c r="G195" s="173"/>
      <c r="H195" s="183" t="s">
        <v>110</v>
      </c>
      <c r="I195" s="173" t="s">
        <v>108</v>
      </c>
      <c r="J195" s="173"/>
      <c r="K195" s="173"/>
      <c r="L195" s="173"/>
      <c r="M195" s="173"/>
      <c r="N195" s="173"/>
      <c r="O195" s="173"/>
      <c r="P195" s="35"/>
      <c r="Q195" s="35"/>
      <c r="R195" s="183" t="s">
        <v>110</v>
      </c>
    </row>
    <row r="196" spans="1:18" x14ac:dyDescent="0.2">
      <c r="A196" s="34" t="s">
        <v>1</v>
      </c>
      <c r="B196" s="45"/>
      <c r="C196" s="188"/>
      <c r="D196" s="188"/>
      <c r="E196" s="188"/>
      <c r="F196" s="188"/>
      <c r="G196" s="188"/>
      <c r="H196" s="75">
        <f t="shared" ref="H196:H202" si="84">SUM(B196:G196)</f>
        <v>0</v>
      </c>
      <c r="I196" s="58"/>
      <c r="J196" s="188"/>
      <c r="K196" s="188"/>
      <c r="L196" s="188"/>
      <c r="M196" s="188"/>
      <c r="N196" s="188"/>
      <c r="O196" s="188"/>
      <c r="P196" s="188"/>
      <c r="Q196" s="191"/>
      <c r="R196" s="82">
        <f t="shared" ref="R196:R202" si="85">SUM(J196:Q196)</f>
        <v>0</v>
      </c>
    </row>
    <row r="197" spans="1:18" x14ac:dyDescent="0.2">
      <c r="A197" s="34" t="s">
        <v>2</v>
      </c>
      <c r="B197" s="45"/>
      <c r="C197" s="188"/>
      <c r="D197" s="188"/>
      <c r="E197" s="188"/>
      <c r="F197" s="188"/>
      <c r="G197" s="188"/>
      <c r="H197" s="75">
        <f t="shared" si="84"/>
        <v>0</v>
      </c>
      <c r="I197" s="58"/>
      <c r="J197" s="188"/>
      <c r="K197" s="188"/>
      <c r="L197" s="188"/>
      <c r="M197" s="188"/>
      <c r="N197" s="188"/>
      <c r="O197" s="188"/>
      <c r="P197" s="192"/>
      <c r="Q197" s="191"/>
      <c r="R197" s="82">
        <f t="shared" si="85"/>
        <v>0</v>
      </c>
    </row>
    <row r="198" spans="1:18" x14ac:dyDescent="0.2">
      <c r="A198" s="34" t="s">
        <v>3</v>
      </c>
      <c r="B198" s="45"/>
      <c r="C198" s="188"/>
      <c r="D198" s="188"/>
      <c r="E198" s="188"/>
      <c r="F198" s="188"/>
      <c r="G198" s="188"/>
      <c r="H198" s="75">
        <f t="shared" si="84"/>
        <v>0</v>
      </c>
      <c r="I198" s="58"/>
      <c r="J198" s="188"/>
      <c r="K198" s="188"/>
      <c r="L198" s="188"/>
      <c r="M198" s="188"/>
      <c r="N198" s="192"/>
      <c r="O198" s="192"/>
      <c r="P198" s="192"/>
      <c r="Q198" s="191"/>
      <c r="R198" s="82">
        <f t="shared" si="85"/>
        <v>0</v>
      </c>
    </row>
    <row r="199" spans="1:18" x14ac:dyDescent="0.2">
      <c r="A199" s="34" t="s">
        <v>13</v>
      </c>
      <c r="B199" s="45"/>
      <c r="C199" s="188"/>
      <c r="D199" s="188"/>
      <c r="E199" s="188"/>
      <c r="F199" s="188"/>
      <c r="G199" s="188"/>
      <c r="H199" s="75">
        <f t="shared" si="84"/>
        <v>0</v>
      </c>
      <c r="I199" s="58"/>
      <c r="J199" s="188"/>
      <c r="K199" s="188"/>
      <c r="L199" s="188"/>
      <c r="M199" s="188"/>
      <c r="N199" s="188"/>
      <c r="O199" s="188"/>
      <c r="P199" s="188"/>
      <c r="Q199" s="71"/>
      <c r="R199" s="82">
        <f t="shared" si="85"/>
        <v>0</v>
      </c>
    </row>
    <row r="200" spans="1:18" x14ac:dyDescent="0.2">
      <c r="A200" s="34" t="s">
        <v>15</v>
      </c>
      <c r="B200" s="45"/>
      <c r="C200" s="188"/>
      <c r="D200" s="188"/>
      <c r="E200" s="188"/>
      <c r="F200" s="188"/>
      <c r="G200" s="188"/>
      <c r="H200" s="75">
        <f t="shared" si="84"/>
        <v>0</v>
      </c>
      <c r="I200" s="58"/>
      <c r="J200" s="188"/>
      <c r="K200" s="188"/>
      <c r="L200" s="188"/>
      <c r="M200" s="188"/>
      <c r="N200" s="188"/>
      <c r="O200" s="188"/>
      <c r="P200" s="188"/>
      <c r="Q200" s="71"/>
      <c r="R200" s="82">
        <f t="shared" si="85"/>
        <v>0</v>
      </c>
    </row>
    <row r="201" spans="1:18" x14ac:dyDescent="0.2">
      <c r="A201" s="181" t="s">
        <v>112</v>
      </c>
      <c r="B201" s="60"/>
      <c r="C201" s="189"/>
      <c r="D201" s="189"/>
      <c r="E201" s="189"/>
      <c r="F201" s="189"/>
      <c r="G201" s="189"/>
      <c r="H201" s="176">
        <f t="shared" si="84"/>
        <v>0</v>
      </c>
      <c r="I201" s="61"/>
      <c r="J201" s="189"/>
      <c r="K201" s="189"/>
      <c r="L201" s="189"/>
      <c r="M201" s="189"/>
      <c r="N201" s="189"/>
      <c r="O201" s="189"/>
      <c r="P201" s="189"/>
      <c r="Q201" s="193"/>
      <c r="R201" s="82">
        <f t="shared" si="85"/>
        <v>0</v>
      </c>
    </row>
    <row r="202" spans="1:18" ht="22.5" x14ac:dyDescent="0.2">
      <c r="A202" s="182" t="s">
        <v>111</v>
      </c>
      <c r="B202" s="47"/>
      <c r="C202" s="190"/>
      <c r="D202" s="190"/>
      <c r="E202" s="190"/>
      <c r="F202" s="190"/>
      <c r="G202" s="190"/>
      <c r="H202" s="77">
        <f t="shared" si="84"/>
        <v>0</v>
      </c>
      <c r="I202" s="63"/>
      <c r="J202" s="190"/>
      <c r="K202" s="190"/>
      <c r="L202" s="190"/>
      <c r="M202" s="190"/>
      <c r="N202" s="190"/>
      <c r="O202" s="190"/>
      <c r="P202" s="190"/>
      <c r="Q202" s="194"/>
      <c r="R202" s="85">
        <f t="shared" si="85"/>
        <v>0</v>
      </c>
    </row>
    <row r="203" spans="1:18" x14ac:dyDescent="0.2">
      <c r="A203" s="73" t="s">
        <v>9</v>
      </c>
      <c r="B203" s="78">
        <f t="shared" ref="B203:H203" si="86">SUM(B196:B202)</f>
        <v>0</v>
      </c>
      <c r="C203" s="78">
        <f t="shared" si="86"/>
        <v>0</v>
      </c>
      <c r="D203" s="78">
        <f t="shared" si="86"/>
        <v>0</v>
      </c>
      <c r="E203" s="78">
        <f t="shared" si="86"/>
        <v>0</v>
      </c>
      <c r="F203" s="78">
        <f t="shared" si="86"/>
        <v>0</v>
      </c>
      <c r="G203" s="78">
        <f t="shared" si="86"/>
        <v>0</v>
      </c>
      <c r="H203" s="75">
        <f t="shared" si="86"/>
        <v>0</v>
      </c>
      <c r="I203" s="6"/>
      <c r="J203" s="78">
        <f>SUM(J196:J202)</f>
        <v>0</v>
      </c>
      <c r="K203" s="78">
        <f>SUM(K196:K202)</f>
        <v>0</v>
      </c>
      <c r="L203" s="78">
        <f t="shared" ref="L203:O203" si="87">SUM(L196:L202)</f>
        <v>0</v>
      </c>
      <c r="M203" s="78">
        <f t="shared" si="87"/>
        <v>0</v>
      </c>
      <c r="N203" s="78">
        <f t="shared" si="87"/>
        <v>0</v>
      </c>
      <c r="O203" s="78">
        <f t="shared" si="87"/>
        <v>0</v>
      </c>
      <c r="P203" s="78">
        <f t="shared" ref="P203:R203" si="88">SUM(P196:P201)</f>
        <v>0</v>
      </c>
      <c r="Q203" s="78">
        <f t="shared" si="88"/>
        <v>0</v>
      </c>
      <c r="R203" s="79">
        <f t="shared" si="88"/>
        <v>0</v>
      </c>
    </row>
    <row r="205" spans="1:18" x14ac:dyDescent="0.2">
      <c r="A205" s="195" t="s">
        <v>121</v>
      </c>
      <c r="B205" s="173"/>
      <c r="C205" s="173"/>
      <c r="D205" s="173"/>
      <c r="E205" s="173"/>
      <c r="F205" s="173"/>
      <c r="G205" s="173"/>
      <c r="H205" s="183" t="s">
        <v>110</v>
      </c>
      <c r="I205" s="173" t="s">
        <v>108</v>
      </c>
      <c r="J205" s="173"/>
      <c r="K205" s="173"/>
      <c r="L205" s="173"/>
      <c r="M205" s="173"/>
      <c r="N205" s="173"/>
      <c r="O205" s="173"/>
      <c r="P205" s="35"/>
      <c r="Q205" s="35"/>
      <c r="R205" s="183" t="s">
        <v>110</v>
      </c>
    </row>
    <row r="206" spans="1:18" x14ac:dyDescent="0.2">
      <c r="A206" s="34" t="s">
        <v>1</v>
      </c>
      <c r="B206" s="45"/>
      <c r="C206" s="45"/>
      <c r="D206" s="45"/>
      <c r="E206" s="45"/>
      <c r="F206" s="45"/>
      <c r="G206" s="45"/>
      <c r="H206" s="75">
        <f t="shared" ref="H206:H212" si="89">SUM(B206:G206)</f>
        <v>0</v>
      </c>
      <c r="I206" s="58"/>
      <c r="J206" s="45"/>
      <c r="K206" s="45"/>
      <c r="L206" s="45"/>
      <c r="M206" s="45"/>
      <c r="N206" s="191"/>
      <c r="O206" s="86"/>
      <c r="P206" s="49"/>
      <c r="Q206" s="49"/>
      <c r="R206" s="82">
        <f>SUM(J206:Q206)</f>
        <v>0</v>
      </c>
    </row>
    <row r="207" spans="1:18" x14ac:dyDescent="0.2">
      <c r="A207" s="34" t="s">
        <v>2</v>
      </c>
      <c r="B207" s="45"/>
      <c r="C207" s="45"/>
      <c r="D207" s="45"/>
      <c r="E207" s="45"/>
      <c r="F207" s="45"/>
      <c r="G207" s="45"/>
      <c r="H207" s="75">
        <f t="shared" si="89"/>
        <v>0</v>
      </c>
      <c r="I207" s="58"/>
      <c r="J207" s="45"/>
      <c r="K207" s="45"/>
      <c r="L207" s="45"/>
      <c r="M207" s="45"/>
      <c r="N207" s="191"/>
      <c r="O207" s="86"/>
      <c r="P207" s="49"/>
      <c r="Q207" s="49"/>
      <c r="R207" s="82">
        <f t="shared" ref="R207:R212" si="90">SUM(J207:Q207)</f>
        <v>0</v>
      </c>
    </row>
    <row r="208" spans="1:18" x14ac:dyDescent="0.2">
      <c r="A208" s="34" t="s">
        <v>3</v>
      </c>
      <c r="B208" s="45"/>
      <c r="C208" s="45"/>
      <c r="D208" s="45"/>
      <c r="E208" s="45"/>
      <c r="F208" s="45"/>
      <c r="G208" s="45"/>
      <c r="H208" s="75">
        <f t="shared" si="89"/>
        <v>0</v>
      </c>
      <c r="I208" s="58"/>
      <c r="J208" s="45"/>
      <c r="K208" s="45"/>
      <c r="L208" s="45"/>
      <c r="M208" s="45"/>
      <c r="N208" s="191"/>
      <c r="O208" s="86"/>
      <c r="P208" s="49"/>
      <c r="Q208" s="49"/>
      <c r="R208" s="82">
        <f t="shared" si="90"/>
        <v>0</v>
      </c>
    </row>
    <row r="209" spans="1:18" x14ac:dyDescent="0.2">
      <c r="A209" s="34" t="s">
        <v>13</v>
      </c>
      <c r="B209" s="45"/>
      <c r="C209" s="45"/>
      <c r="D209" s="45"/>
      <c r="E209" s="45"/>
      <c r="F209" s="45"/>
      <c r="G209" s="45"/>
      <c r="H209" s="75">
        <f t="shared" si="89"/>
        <v>0</v>
      </c>
      <c r="I209" s="58"/>
      <c r="J209" s="45"/>
      <c r="K209" s="45"/>
      <c r="L209" s="45"/>
      <c r="M209" s="45"/>
      <c r="N209" s="71"/>
      <c r="O209" s="70"/>
      <c r="P209" s="48"/>
      <c r="Q209" s="48"/>
      <c r="R209" s="82">
        <f t="shared" si="90"/>
        <v>0</v>
      </c>
    </row>
    <row r="210" spans="1:18" x14ac:dyDescent="0.2">
      <c r="A210" s="34" t="s">
        <v>15</v>
      </c>
      <c r="B210" s="45"/>
      <c r="C210" s="45"/>
      <c r="D210" s="45"/>
      <c r="E210" s="45"/>
      <c r="F210" s="45"/>
      <c r="G210" s="45"/>
      <c r="H210" s="75">
        <f t="shared" si="89"/>
        <v>0</v>
      </c>
      <c r="I210" s="58"/>
      <c r="J210" s="45"/>
      <c r="K210" s="45"/>
      <c r="L210" s="45"/>
      <c r="M210" s="45"/>
      <c r="N210" s="71"/>
      <c r="O210" s="70"/>
      <c r="P210" s="48"/>
      <c r="Q210" s="48"/>
      <c r="R210" s="82">
        <f t="shared" si="90"/>
        <v>0</v>
      </c>
    </row>
    <row r="211" spans="1:18" x14ac:dyDescent="0.2">
      <c r="A211" s="181" t="s">
        <v>112</v>
      </c>
      <c r="B211" s="60"/>
      <c r="C211" s="60"/>
      <c r="D211" s="60"/>
      <c r="E211" s="60"/>
      <c r="F211" s="60"/>
      <c r="G211" s="60"/>
      <c r="H211" s="176">
        <f t="shared" si="89"/>
        <v>0</v>
      </c>
      <c r="I211" s="61"/>
      <c r="J211" s="60"/>
      <c r="K211" s="60"/>
      <c r="L211" s="60"/>
      <c r="M211" s="60"/>
      <c r="N211" s="189"/>
      <c r="O211" s="177"/>
      <c r="P211" s="178"/>
      <c r="Q211" s="178"/>
      <c r="R211" s="82">
        <f t="shared" si="90"/>
        <v>0</v>
      </c>
    </row>
    <row r="212" spans="1:18" ht="22.5" x14ac:dyDescent="0.2">
      <c r="A212" s="182" t="s">
        <v>111</v>
      </c>
      <c r="B212" s="47"/>
      <c r="C212" s="47"/>
      <c r="D212" s="47"/>
      <c r="E212" s="47"/>
      <c r="F212" s="47"/>
      <c r="G212" s="47"/>
      <c r="H212" s="77">
        <f t="shared" si="89"/>
        <v>0</v>
      </c>
      <c r="I212" s="63"/>
      <c r="J212" s="47"/>
      <c r="K212" s="47"/>
      <c r="L212" s="47"/>
      <c r="M212" s="47"/>
      <c r="N212" s="190"/>
      <c r="O212" s="84"/>
      <c r="P212" s="50"/>
      <c r="Q212" s="50"/>
      <c r="R212" s="85">
        <f t="shared" si="90"/>
        <v>0</v>
      </c>
    </row>
    <row r="213" spans="1:18" x14ac:dyDescent="0.2">
      <c r="A213" s="73" t="s">
        <v>9</v>
      </c>
      <c r="B213" s="6">
        <f>SUM(B206:B212)</f>
        <v>0</v>
      </c>
      <c r="C213" s="6">
        <f t="shared" ref="C213:G213" si="91">SUM(C206:C212)</f>
        <v>0</v>
      </c>
      <c r="D213" s="6">
        <f t="shared" si="91"/>
        <v>0</v>
      </c>
      <c r="E213" s="6">
        <f t="shared" si="91"/>
        <v>0</v>
      </c>
      <c r="F213" s="6">
        <f t="shared" si="91"/>
        <v>0</v>
      </c>
      <c r="G213" s="6">
        <f t="shared" si="91"/>
        <v>0</v>
      </c>
      <c r="H213" s="75">
        <f>SUM(H206:H212)</f>
        <v>0</v>
      </c>
      <c r="I213" s="6"/>
      <c r="J213" s="6">
        <f>SUM(J206:J212)</f>
        <v>0</v>
      </c>
      <c r="K213" s="6">
        <f t="shared" ref="K213:L213" si="92">SUM(K206:K212)</f>
        <v>0</v>
      </c>
      <c r="L213" s="6">
        <f t="shared" si="92"/>
        <v>0</v>
      </c>
      <c r="M213" s="6">
        <f>SUM(M206:M212)</f>
        <v>0</v>
      </c>
      <c r="N213" s="6">
        <f t="shared" ref="N213" si="93">SUM(N206:N212)</f>
        <v>0</v>
      </c>
      <c r="O213" s="78">
        <f>SUM(O206:O212)</f>
        <v>0</v>
      </c>
      <c r="P213" s="6">
        <f t="shared" ref="P213:Q213" si="94">SUM(P206:P211)</f>
        <v>0</v>
      </c>
      <c r="Q213" s="6">
        <f t="shared" si="94"/>
        <v>0</v>
      </c>
      <c r="R213" s="79">
        <f>SUM(R206:R212)</f>
        <v>0</v>
      </c>
    </row>
    <row r="215" spans="1:18" x14ac:dyDescent="0.2">
      <c r="A215" s="195" t="s">
        <v>121</v>
      </c>
      <c r="B215" s="173"/>
      <c r="C215" s="173"/>
      <c r="D215" s="173"/>
      <c r="E215" s="173"/>
      <c r="F215" s="173"/>
      <c r="G215" s="173"/>
      <c r="H215" s="183" t="s">
        <v>110</v>
      </c>
      <c r="I215" s="173" t="s">
        <v>108</v>
      </c>
      <c r="J215" s="173"/>
      <c r="K215" s="173"/>
      <c r="L215" s="173"/>
      <c r="M215" s="173"/>
      <c r="N215" s="173"/>
      <c r="O215" s="173"/>
      <c r="P215" s="35"/>
      <c r="Q215" s="35"/>
      <c r="R215" s="183" t="s">
        <v>110</v>
      </c>
    </row>
    <row r="216" spans="1:18" x14ac:dyDescent="0.2">
      <c r="A216" s="34" t="s">
        <v>1</v>
      </c>
      <c r="B216" s="48"/>
      <c r="C216" s="48"/>
      <c r="D216" s="48"/>
      <c r="E216" s="48"/>
      <c r="F216" s="48"/>
      <c r="G216" s="48"/>
      <c r="H216" s="75">
        <f t="shared" ref="H216:H222" si="95">SUM(B216:G216)</f>
        <v>0</v>
      </c>
      <c r="I216" s="58"/>
      <c r="J216" s="49"/>
      <c r="K216" s="49"/>
      <c r="L216" s="49"/>
      <c r="M216" s="49"/>
      <c r="N216" s="86"/>
      <c r="O216" s="86"/>
      <c r="P216" s="49"/>
      <c r="Q216" s="49"/>
      <c r="R216" s="82">
        <f>SUM(J216:Q216)</f>
        <v>0</v>
      </c>
    </row>
    <row r="217" spans="1:18" x14ac:dyDescent="0.2">
      <c r="A217" s="34" t="s">
        <v>2</v>
      </c>
      <c r="B217" s="48"/>
      <c r="C217" s="48"/>
      <c r="D217" s="48"/>
      <c r="E217" s="48"/>
      <c r="F217" s="48"/>
      <c r="G217" s="48"/>
      <c r="H217" s="75">
        <f t="shared" si="95"/>
        <v>0</v>
      </c>
      <c r="I217" s="58"/>
      <c r="J217" s="49"/>
      <c r="K217" s="49"/>
      <c r="L217" s="49"/>
      <c r="M217" s="49"/>
      <c r="N217" s="86"/>
      <c r="O217" s="86"/>
      <c r="P217" s="49"/>
      <c r="Q217" s="49"/>
      <c r="R217" s="82">
        <f t="shared" ref="R217:R222" si="96">SUM(J217:Q217)</f>
        <v>0</v>
      </c>
    </row>
    <row r="218" spans="1:18" x14ac:dyDescent="0.2">
      <c r="A218" s="34" t="s">
        <v>3</v>
      </c>
      <c r="B218" s="48"/>
      <c r="C218" s="48"/>
      <c r="D218" s="48"/>
      <c r="E218" s="48"/>
      <c r="F218" s="48"/>
      <c r="G218" s="48"/>
      <c r="H218" s="75">
        <f t="shared" si="95"/>
        <v>0</v>
      </c>
      <c r="I218" s="58"/>
      <c r="J218" s="49"/>
      <c r="K218" s="49"/>
      <c r="L218" s="49"/>
      <c r="M218" s="49"/>
      <c r="N218" s="86"/>
      <c r="O218" s="86"/>
      <c r="P218" s="49"/>
      <c r="Q218" s="49"/>
      <c r="R218" s="82">
        <f t="shared" si="96"/>
        <v>0</v>
      </c>
    </row>
    <row r="219" spans="1:18" x14ac:dyDescent="0.2">
      <c r="A219" s="34" t="s">
        <v>13</v>
      </c>
      <c r="B219" s="48"/>
      <c r="C219" s="48"/>
      <c r="D219" s="48"/>
      <c r="E219" s="48"/>
      <c r="F219" s="48"/>
      <c r="G219" s="48"/>
      <c r="H219" s="75">
        <f t="shared" si="95"/>
        <v>0</v>
      </c>
      <c r="I219" s="205"/>
      <c r="J219" s="49"/>
      <c r="K219" s="49"/>
      <c r="L219" s="49"/>
      <c r="M219" s="49"/>
      <c r="N219" s="70"/>
      <c r="O219" s="70"/>
      <c r="P219" s="48"/>
      <c r="Q219" s="48"/>
      <c r="R219" s="82">
        <f t="shared" si="96"/>
        <v>0</v>
      </c>
    </row>
    <row r="220" spans="1:18" x14ac:dyDescent="0.2">
      <c r="A220" s="34" t="s">
        <v>15</v>
      </c>
      <c r="B220" s="48"/>
      <c r="C220" s="48"/>
      <c r="D220" s="48"/>
      <c r="E220" s="48"/>
      <c r="F220" s="48"/>
      <c r="G220" s="48"/>
      <c r="H220" s="75">
        <f t="shared" si="95"/>
        <v>0</v>
      </c>
      <c r="I220" s="49"/>
      <c r="J220" s="49"/>
      <c r="K220" s="49"/>
      <c r="L220" s="49"/>
      <c r="M220" s="49"/>
      <c r="N220" s="70"/>
      <c r="O220" s="70"/>
      <c r="P220" s="48"/>
      <c r="Q220" s="48"/>
      <c r="R220" s="82">
        <f t="shared" si="96"/>
        <v>0</v>
      </c>
    </row>
    <row r="221" spans="1:18" x14ac:dyDescent="0.2">
      <c r="A221" s="181" t="s">
        <v>112</v>
      </c>
      <c r="B221" s="178"/>
      <c r="C221" s="178"/>
      <c r="D221" s="178"/>
      <c r="E221" s="178"/>
      <c r="F221" s="178"/>
      <c r="G221" s="178"/>
      <c r="H221" s="176">
        <f t="shared" si="95"/>
        <v>0</v>
      </c>
      <c r="I221" s="179"/>
      <c r="J221" s="179"/>
      <c r="K221" s="179"/>
      <c r="L221" s="179"/>
      <c r="M221" s="179"/>
      <c r="N221" s="180"/>
      <c r="O221" s="180"/>
      <c r="P221" s="178"/>
      <c r="Q221" s="178"/>
      <c r="R221" s="82">
        <f t="shared" si="96"/>
        <v>0</v>
      </c>
    </row>
    <row r="222" spans="1:18" ht="22.5" x14ac:dyDescent="0.2">
      <c r="A222" s="182" t="s">
        <v>111</v>
      </c>
      <c r="B222" s="50"/>
      <c r="C222" s="50"/>
      <c r="D222" s="50"/>
      <c r="E222" s="50"/>
      <c r="F222" s="50"/>
      <c r="G222" s="50"/>
      <c r="H222" s="77">
        <f t="shared" si="95"/>
        <v>0</v>
      </c>
      <c r="I222" s="87"/>
      <c r="J222" s="87"/>
      <c r="K222" s="87"/>
      <c r="L222" s="87"/>
      <c r="M222" s="87"/>
      <c r="N222" s="88"/>
      <c r="O222" s="88"/>
      <c r="P222" s="50"/>
      <c r="Q222" s="50"/>
      <c r="R222" s="85">
        <f t="shared" si="96"/>
        <v>0</v>
      </c>
    </row>
    <row r="223" spans="1:18" x14ac:dyDescent="0.2">
      <c r="A223" s="73" t="s">
        <v>9</v>
      </c>
      <c r="B223" s="6">
        <f>SUM(B216:B222)</f>
        <v>0</v>
      </c>
      <c r="C223" s="6">
        <f t="shared" ref="C223:G223" si="97">SUM(C216:C222)</f>
        <v>0</v>
      </c>
      <c r="D223" s="6">
        <f t="shared" si="97"/>
        <v>0</v>
      </c>
      <c r="E223" s="6">
        <f t="shared" si="97"/>
        <v>0</v>
      </c>
      <c r="F223" s="6">
        <f t="shared" si="97"/>
        <v>0</v>
      </c>
      <c r="G223" s="6">
        <f t="shared" si="97"/>
        <v>0</v>
      </c>
      <c r="H223" s="75">
        <f>SUM(H216:H222)</f>
        <v>0</v>
      </c>
      <c r="I223" s="6"/>
      <c r="J223" s="6">
        <f>SUM(J216:J222)</f>
        <v>0</v>
      </c>
      <c r="K223" s="6">
        <f t="shared" ref="K223:Q223" si="98">SUM(K216:K222)</f>
        <v>0</v>
      </c>
      <c r="L223" s="6">
        <f t="shared" si="98"/>
        <v>0</v>
      </c>
      <c r="M223" s="6">
        <f t="shared" si="98"/>
        <v>0</v>
      </c>
      <c r="N223" s="6">
        <f t="shared" si="98"/>
        <v>0</v>
      </c>
      <c r="O223" s="6">
        <f t="shared" si="98"/>
        <v>0</v>
      </c>
      <c r="P223" s="6">
        <f t="shared" si="98"/>
        <v>0</v>
      </c>
      <c r="Q223" s="6">
        <f t="shared" si="98"/>
        <v>0</v>
      </c>
      <c r="R223" s="79">
        <f>SUM(R216:R222)</f>
        <v>0</v>
      </c>
    </row>
    <row r="225" spans="1:18" ht="39" thickBot="1" x14ac:dyDescent="0.25">
      <c r="B225" s="66" t="s">
        <v>1</v>
      </c>
      <c r="C225" s="66" t="s">
        <v>2</v>
      </c>
      <c r="D225" s="66" t="s">
        <v>3</v>
      </c>
      <c r="E225" s="66" t="s">
        <v>13</v>
      </c>
      <c r="F225" s="66" t="s">
        <v>15</v>
      </c>
      <c r="G225" s="67" t="s">
        <v>11</v>
      </c>
      <c r="H225" s="184" t="s">
        <v>111</v>
      </c>
      <c r="J225" s="67"/>
      <c r="K225" s="67"/>
      <c r="L225" s="67"/>
      <c r="M225" s="67"/>
      <c r="N225" s="91" t="s">
        <v>20</v>
      </c>
      <c r="O225" s="91"/>
    </row>
    <row r="226" spans="1:18" ht="13.5" thickBot="1" x14ac:dyDescent="0.25">
      <c r="A226" s="89" t="s">
        <v>40</v>
      </c>
      <c r="B226" s="185">
        <f>H176+H186+H196+H206+H216</f>
        <v>0</v>
      </c>
      <c r="C226" s="185">
        <f>H177+H187+H197+H207+H217</f>
        <v>0</v>
      </c>
      <c r="D226" s="185">
        <f>H178+H188+H198+H208+H218</f>
        <v>0</v>
      </c>
      <c r="E226" s="185">
        <f>H179+H189+H199+H209+H219</f>
        <v>0</v>
      </c>
      <c r="F226" s="185">
        <f>H180+H190+H200+H210+H220</f>
        <v>0</v>
      </c>
      <c r="G226" s="185">
        <f>H181+H191+H211+H221</f>
        <v>0</v>
      </c>
      <c r="H226" s="185">
        <f>H182+H192+H202+H212+H222</f>
        <v>0</v>
      </c>
      <c r="I226" s="185">
        <f>H183+H193+H203+H213+H223</f>
        <v>0</v>
      </c>
      <c r="J226" s="55"/>
      <c r="K226" s="55"/>
      <c r="L226" s="55"/>
      <c r="M226" s="55"/>
      <c r="N226" s="90">
        <f>R183+R193+R203+R213+R223</f>
        <v>0</v>
      </c>
      <c r="O226" s="199">
        <f>I226+N226</f>
        <v>0</v>
      </c>
    </row>
    <row r="227" spans="1:18" ht="13.5" thickTop="1" x14ac:dyDescent="0.2"/>
    <row r="228" spans="1:18" x14ac:dyDescent="0.2">
      <c r="A228" s="40"/>
      <c r="B228" s="51" t="s">
        <v>21</v>
      </c>
      <c r="C228" s="51"/>
      <c r="D228" s="51" t="s">
        <v>22</v>
      </c>
      <c r="E228" s="196">
        <f>O226</f>
        <v>0</v>
      </c>
      <c r="F228" s="51"/>
      <c r="G228" s="51">
        <f>SUM(C228-E228)</f>
        <v>0</v>
      </c>
    </row>
    <row r="232" spans="1:18" ht="33" customHeight="1" x14ac:dyDescent="0.2">
      <c r="A232" s="56"/>
      <c r="B232" s="57"/>
      <c r="C232" s="288"/>
      <c r="D232" s="288"/>
      <c r="E232" s="288"/>
      <c r="F232" s="511" t="s">
        <v>424</v>
      </c>
      <c r="G232" s="288"/>
      <c r="H232" s="288"/>
      <c r="I232" s="288"/>
      <c r="J232" s="57"/>
      <c r="K232" s="57"/>
      <c r="L232" s="57"/>
      <c r="M232" s="57"/>
      <c r="N232" s="68"/>
      <c r="O232" s="68"/>
      <c r="P232" s="57"/>
      <c r="Q232" s="57"/>
      <c r="R232" s="69"/>
    </row>
    <row r="233" spans="1:18" x14ac:dyDescent="0.2">
      <c r="A233" s="195" t="s">
        <v>121</v>
      </c>
      <c r="B233" s="173"/>
      <c r="C233" s="173"/>
      <c r="D233" s="173"/>
      <c r="E233" s="214"/>
      <c r="F233" s="476"/>
      <c r="G233" s="476"/>
      <c r="H233" s="183" t="s">
        <v>110</v>
      </c>
      <c r="I233" s="173" t="s">
        <v>108</v>
      </c>
      <c r="J233" s="173"/>
      <c r="K233" s="173"/>
      <c r="L233" s="173"/>
      <c r="M233" s="214"/>
      <c r="N233" s="476"/>
      <c r="O233" s="476"/>
      <c r="P233" s="35"/>
      <c r="Q233" s="35"/>
      <c r="R233" s="183" t="s">
        <v>110</v>
      </c>
    </row>
    <row r="234" spans="1:18" x14ac:dyDescent="0.2">
      <c r="A234" s="34" t="s">
        <v>1</v>
      </c>
      <c r="B234" s="59"/>
      <c r="C234" s="59"/>
      <c r="D234" s="59"/>
      <c r="E234" s="59"/>
      <c r="F234" s="59"/>
      <c r="G234" s="59"/>
      <c r="H234" s="75">
        <f>SUM(B234:G234)</f>
        <v>0</v>
      </c>
      <c r="J234" s="58"/>
      <c r="K234" s="58"/>
      <c r="L234" s="58"/>
      <c r="M234" s="58"/>
      <c r="N234" s="74"/>
      <c r="O234" s="74"/>
      <c r="P234" s="58"/>
      <c r="Q234" s="58"/>
      <c r="R234" s="75">
        <f>SUM(J234:Q234)</f>
        <v>0</v>
      </c>
    </row>
    <row r="235" spans="1:18" x14ac:dyDescent="0.2">
      <c r="A235" s="34" t="s">
        <v>2</v>
      </c>
      <c r="B235" s="59"/>
      <c r="C235" s="59"/>
      <c r="D235" s="60"/>
      <c r="E235" s="60"/>
      <c r="F235" s="60"/>
      <c r="G235" s="60"/>
      <c r="H235" s="75">
        <f t="shared" ref="H235:H240" si="99">SUM(B235:G235)</f>
        <v>0</v>
      </c>
      <c r="J235" s="61"/>
      <c r="K235" s="61"/>
      <c r="L235" s="61"/>
      <c r="M235" s="61"/>
      <c r="N235" s="29"/>
      <c r="O235" s="29"/>
      <c r="P235" s="61"/>
      <c r="Q235" s="61"/>
      <c r="R235" s="75">
        <f>SUM(J235:Q235)</f>
        <v>0</v>
      </c>
    </row>
    <row r="236" spans="1:18" x14ac:dyDescent="0.2">
      <c r="A236" s="34" t="s">
        <v>3</v>
      </c>
      <c r="B236" s="59"/>
      <c r="C236" s="59"/>
      <c r="D236" s="60"/>
      <c r="E236" s="60"/>
      <c r="F236" s="60"/>
      <c r="G236" s="60"/>
      <c r="H236" s="75">
        <f t="shared" si="99"/>
        <v>0</v>
      </c>
      <c r="J236" s="61"/>
      <c r="K236" s="61"/>
      <c r="L236" s="61"/>
      <c r="M236" s="61"/>
      <c r="N236" s="29"/>
      <c r="O236" s="29"/>
      <c r="P236" s="61"/>
      <c r="Q236" s="61"/>
      <c r="R236" s="75">
        <f>SUM(J236:Q236)</f>
        <v>0</v>
      </c>
    </row>
    <row r="237" spans="1:18" x14ac:dyDescent="0.2">
      <c r="A237" s="34" t="s">
        <v>13</v>
      </c>
      <c r="B237" s="59"/>
      <c r="C237" s="59"/>
      <c r="D237" s="60"/>
      <c r="E237" s="60"/>
      <c r="F237" s="60"/>
      <c r="G237" s="60"/>
      <c r="H237" s="75">
        <f t="shared" si="99"/>
        <v>0</v>
      </c>
      <c r="J237" s="61"/>
      <c r="K237" s="61"/>
      <c r="L237" s="61"/>
      <c r="M237" s="61"/>
      <c r="N237" s="29"/>
      <c r="O237" s="29"/>
      <c r="P237" s="61"/>
      <c r="Q237" s="61"/>
      <c r="R237" s="75">
        <f t="shared" ref="R237:R240" si="100">SUM(J237:Q237)</f>
        <v>0</v>
      </c>
    </row>
    <row r="238" spans="1:18" x14ac:dyDescent="0.2">
      <c r="A238" s="34" t="s">
        <v>15</v>
      </c>
      <c r="B238" s="59"/>
      <c r="C238" s="59"/>
      <c r="D238" s="60"/>
      <c r="E238" s="60"/>
      <c r="F238" s="60"/>
      <c r="G238" s="60"/>
      <c r="H238" s="75">
        <f t="shared" si="99"/>
        <v>0</v>
      </c>
      <c r="J238" s="61"/>
      <c r="K238" s="61"/>
      <c r="L238" s="61"/>
      <c r="M238" s="61"/>
      <c r="N238" s="29"/>
      <c r="O238" s="29"/>
      <c r="P238" s="61"/>
      <c r="Q238" s="61"/>
      <c r="R238" s="75">
        <f t="shared" si="100"/>
        <v>0</v>
      </c>
    </row>
    <row r="239" spans="1:18" x14ac:dyDescent="0.2">
      <c r="A239" s="181" t="s">
        <v>112</v>
      </c>
      <c r="B239" s="175"/>
      <c r="C239" s="175"/>
      <c r="D239" s="60"/>
      <c r="E239" s="60"/>
      <c r="F239" s="60"/>
      <c r="G239" s="60"/>
      <c r="H239" s="176">
        <f t="shared" si="99"/>
        <v>0</v>
      </c>
      <c r="I239" s="53"/>
      <c r="J239" s="61"/>
      <c r="K239" s="61"/>
      <c r="L239" s="61"/>
      <c r="M239" s="61"/>
      <c r="N239" s="29"/>
      <c r="O239" s="29"/>
      <c r="P239" s="61"/>
      <c r="Q239" s="61"/>
      <c r="R239" s="75">
        <f t="shared" si="100"/>
        <v>0</v>
      </c>
    </row>
    <row r="240" spans="1:18" ht="22.5" x14ac:dyDescent="0.2">
      <c r="A240" s="182" t="s">
        <v>111</v>
      </c>
      <c r="B240" s="62"/>
      <c r="C240" s="62"/>
      <c r="D240" s="47"/>
      <c r="E240" s="47"/>
      <c r="F240" s="47"/>
      <c r="G240" s="47"/>
      <c r="H240" s="77">
        <f t="shared" si="99"/>
        <v>0</v>
      </c>
      <c r="I240" s="174"/>
      <c r="J240" s="63"/>
      <c r="K240" s="63"/>
      <c r="L240" s="63"/>
      <c r="M240" s="63"/>
      <c r="N240" s="76"/>
      <c r="O240" s="76"/>
      <c r="P240" s="63"/>
      <c r="Q240" s="63"/>
      <c r="R240" s="77">
        <f t="shared" si="100"/>
        <v>0</v>
      </c>
    </row>
    <row r="241" spans="1:18" x14ac:dyDescent="0.2">
      <c r="A241" s="73" t="s">
        <v>9</v>
      </c>
      <c r="B241" s="164">
        <f>SUM(B234:B240)</f>
        <v>0</v>
      </c>
      <c r="C241" s="164">
        <f t="shared" ref="C241:G241" si="101">SUM(C234:C240)</f>
        <v>0</v>
      </c>
      <c r="D241" s="164">
        <f t="shared" si="101"/>
        <v>0</v>
      </c>
      <c r="E241" s="164">
        <f t="shared" si="101"/>
        <v>0</v>
      </c>
      <c r="F241" s="164">
        <f t="shared" si="101"/>
        <v>0</v>
      </c>
      <c r="G241" s="164">
        <f t="shared" si="101"/>
        <v>0</v>
      </c>
      <c r="H241" s="75">
        <f>SUM(H234:H240)</f>
        <v>0</v>
      </c>
      <c r="I241" s="6"/>
      <c r="J241" s="6">
        <f>SUM(J234:J240)</f>
        <v>0</v>
      </c>
      <c r="K241" s="6">
        <f t="shared" ref="K241:O241" si="102">SUM(K234:K240)</f>
        <v>0</v>
      </c>
      <c r="L241" s="6">
        <f t="shared" si="102"/>
        <v>0</v>
      </c>
      <c r="M241" s="6">
        <f t="shared" si="102"/>
        <v>0</v>
      </c>
      <c r="N241" s="6">
        <f t="shared" si="102"/>
        <v>0</v>
      </c>
      <c r="O241" s="6">
        <f t="shared" si="102"/>
        <v>0</v>
      </c>
      <c r="P241" s="6"/>
      <c r="Q241" s="6"/>
      <c r="R241" s="79">
        <f>SUM(R234:R239)</f>
        <v>0</v>
      </c>
    </row>
    <row r="243" spans="1:18" x14ac:dyDescent="0.2">
      <c r="A243" s="195" t="s">
        <v>121</v>
      </c>
      <c r="B243" s="173"/>
      <c r="C243" s="173"/>
      <c r="D243" s="173"/>
      <c r="E243" s="173"/>
      <c r="F243" s="173"/>
      <c r="G243" s="173"/>
      <c r="H243" s="183" t="s">
        <v>110</v>
      </c>
      <c r="I243" s="173" t="s">
        <v>108</v>
      </c>
      <c r="J243" s="173"/>
      <c r="K243" s="173"/>
      <c r="L243" s="173"/>
      <c r="M243" s="173"/>
      <c r="N243" s="173"/>
      <c r="O243" s="173"/>
      <c r="P243" s="35"/>
      <c r="Q243" s="35"/>
      <c r="R243" s="183" t="s">
        <v>110</v>
      </c>
    </row>
    <row r="244" spans="1:18" x14ac:dyDescent="0.2">
      <c r="A244" s="34" t="s">
        <v>1</v>
      </c>
      <c r="B244" s="45"/>
      <c r="C244" s="45"/>
      <c r="D244" s="45"/>
      <c r="E244" s="45"/>
      <c r="F244" s="45"/>
      <c r="G244" s="45"/>
      <c r="H244" s="75">
        <f t="shared" ref="H244:H250" si="103">SUM(B244:G244)</f>
        <v>0</v>
      </c>
      <c r="I244" s="45"/>
      <c r="J244" s="45"/>
      <c r="K244" s="45"/>
      <c r="L244" s="45"/>
      <c r="M244" s="45"/>
      <c r="N244" s="81"/>
      <c r="O244" s="81"/>
      <c r="P244" s="45"/>
      <c r="Q244" s="45"/>
      <c r="R244" s="82">
        <f>SUM(J244:Q244)</f>
        <v>0</v>
      </c>
    </row>
    <row r="245" spans="1:18" x14ac:dyDescent="0.2">
      <c r="A245" s="34" t="s">
        <v>2</v>
      </c>
      <c r="B245" s="45"/>
      <c r="C245" s="45"/>
      <c r="D245" s="45"/>
      <c r="E245" s="45"/>
      <c r="F245" s="45"/>
      <c r="G245" s="45"/>
      <c r="H245" s="75">
        <f t="shared" si="103"/>
        <v>0</v>
      </c>
      <c r="I245" s="45"/>
      <c r="J245" s="45"/>
      <c r="K245" s="45"/>
      <c r="L245" s="45"/>
      <c r="M245" s="45"/>
      <c r="N245" s="81"/>
      <c r="O245" s="81"/>
      <c r="P245" s="46"/>
      <c r="Q245" s="46"/>
      <c r="R245" s="82">
        <f t="shared" ref="R245:R247" si="104">SUM(B245:Q245)</f>
        <v>0</v>
      </c>
    </row>
    <row r="246" spans="1:18" x14ac:dyDescent="0.2">
      <c r="A246" s="34" t="s">
        <v>3</v>
      </c>
      <c r="B246" s="45"/>
      <c r="C246" s="45"/>
      <c r="D246" s="45"/>
      <c r="E246" s="45"/>
      <c r="F246" s="45"/>
      <c r="G246" s="45"/>
      <c r="H246" s="75">
        <f t="shared" si="103"/>
        <v>0</v>
      </c>
      <c r="I246" s="45"/>
      <c r="J246" s="45"/>
      <c r="K246" s="45"/>
      <c r="L246" s="45"/>
      <c r="M246" s="45"/>
      <c r="N246" s="83"/>
      <c r="O246" s="83"/>
      <c r="P246" s="46"/>
      <c r="Q246" s="46"/>
      <c r="R246" s="82">
        <f t="shared" si="104"/>
        <v>0</v>
      </c>
    </row>
    <row r="247" spans="1:18" x14ac:dyDescent="0.2">
      <c r="A247" s="34" t="s">
        <v>13</v>
      </c>
      <c r="B247" s="45"/>
      <c r="C247" s="45"/>
      <c r="D247" s="45"/>
      <c r="E247" s="45"/>
      <c r="F247" s="45"/>
      <c r="G247" s="45"/>
      <c r="H247" s="75">
        <f t="shared" si="103"/>
        <v>0</v>
      </c>
      <c r="I247" s="45"/>
      <c r="J247" s="45"/>
      <c r="K247" s="45"/>
      <c r="L247" s="45"/>
      <c r="M247" s="45"/>
      <c r="N247" s="81"/>
      <c r="O247" s="81"/>
      <c r="P247" s="45"/>
      <c r="Q247" s="45"/>
      <c r="R247" s="82">
        <f t="shared" si="104"/>
        <v>0</v>
      </c>
    </row>
    <row r="248" spans="1:18" x14ac:dyDescent="0.2">
      <c r="A248" s="34" t="s">
        <v>15</v>
      </c>
      <c r="B248" s="45"/>
      <c r="C248" s="45"/>
      <c r="D248" s="45"/>
      <c r="E248" s="45"/>
      <c r="F248" s="45"/>
      <c r="G248" s="45"/>
      <c r="H248" s="75">
        <f t="shared" si="103"/>
        <v>0</v>
      </c>
      <c r="I248" s="45"/>
      <c r="J248" s="45"/>
      <c r="K248" s="45"/>
      <c r="L248" s="45"/>
      <c r="M248" s="45"/>
      <c r="N248" s="81"/>
      <c r="O248" s="81"/>
      <c r="P248" s="45"/>
      <c r="Q248" s="45"/>
      <c r="R248" s="82">
        <f>SUM(B248:Q248)</f>
        <v>0</v>
      </c>
    </row>
    <row r="249" spans="1:18" x14ac:dyDescent="0.2">
      <c r="A249" s="181" t="s">
        <v>112</v>
      </c>
      <c r="B249" s="60"/>
      <c r="C249" s="60"/>
      <c r="D249" s="60"/>
      <c r="E249" s="60"/>
      <c r="F249" s="60"/>
      <c r="G249" s="60"/>
      <c r="H249" s="75">
        <f t="shared" si="103"/>
        <v>0</v>
      </c>
      <c r="I249" s="60"/>
      <c r="J249" s="60"/>
      <c r="K249" s="60"/>
      <c r="L249" s="60"/>
      <c r="M249" s="60"/>
      <c r="N249" s="177"/>
      <c r="O249" s="177"/>
      <c r="P249" s="60"/>
      <c r="Q249" s="60"/>
      <c r="R249" s="82">
        <f t="shared" ref="R249" si="105">SUM(B249:Q249)</f>
        <v>0</v>
      </c>
    </row>
    <row r="250" spans="1:18" ht="22.5" x14ac:dyDescent="0.2">
      <c r="A250" s="182" t="s">
        <v>111</v>
      </c>
      <c r="B250" s="47"/>
      <c r="C250" s="47"/>
      <c r="D250" s="47"/>
      <c r="E250" s="47"/>
      <c r="F250" s="47"/>
      <c r="G250" s="47"/>
      <c r="H250" s="77">
        <f t="shared" si="103"/>
        <v>0</v>
      </c>
      <c r="I250" s="47"/>
      <c r="J250" s="47"/>
      <c r="K250" s="47"/>
      <c r="L250" s="47"/>
      <c r="M250" s="47"/>
      <c r="N250" s="84"/>
      <c r="O250" s="84"/>
      <c r="P250" s="47"/>
      <c r="Q250" s="47"/>
      <c r="R250" s="85"/>
    </row>
    <row r="251" spans="1:18" x14ac:dyDescent="0.2">
      <c r="A251" s="73" t="s">
        <v>9</v>
      </c>
      <c r="B251" s="6">
        <f>SUM(B244:B250)</f>
        <v>0</v>
      </c>
      <c r="C251" s="6">
        <f t="shared" ref="C251:G251" si="106">SUM(C244:C250)</f>
        <v>0</v>
      </c>
      <c r="D251" s="6">
        <f t="shared" si="106"/>
        <v>0</v>
      </c>
      <c r="E251" s="6">
        <f t="shared" si="106"/>
        <v>0</v>
      </c>
      <c r="F251" s="6">
        <f t="shared" si="106"/>
        <v>0</v>
      </c>
      <c r="G251" s="6">
        <f t="shared" si="106"/>
        <v>0</v>
      </c>
      <c r="H251" s="75">
        <f>SUM(H244:H250)</f>
        <v>0</v>
      </c>
      <c r="I251" s="6"/>
      <c r="J251" s="6">
        <f>SUM(J244:J250)</f>
        <v>0</v>
      </c>
      <c r="K251" s="6">
        <f t="shared" ref="K251:O251" si="107">SUM(K244:K250)</f>
        <v>0</v>
      </c>
      <c r="L251" s="6">
        <f t="shared" si="107"/>
        <v>0</v>
      </c>
      <c r="M251" s="6">
        <f t="shared" si="107"/>
        <v>0</v>
      </c>
      <c r="N251" s="6">
        <f t="shared" si="107"/>
        <v>0</v>
      </c>
      <c r="O251" s="6">
        <f t="shared" si="107"/>
        <v>0</v>
      </c>
      <c r="P251" s="6">
        <f t="shared" ref="P251:Q251" si="108">SUM(P244:P249)</f>
        <v>0</v>
      </c>
      <c r="Q251" s="6">
        <f t="shared" si="108"/>
        <v>0</v>
      </c>
      <c r="R251" s="73">
        <f>SUM(R244:R249)</f>
        <v>0</v>
      </c>
    </row>
    <row r="253" spans="1:18" x14ac:dyDescent="0.2">
      <c r="A253" s="195" t="s">
        <v>121</v>
      </c>
      <c r="B253" s="173"/>
      <c r="C253" s="173"/>
      <c r="D253" s="173"/>
      <c r="E253" s="173"/>
      <c r="F253" s="173"/>
      <c r="G253" s="173"/>
      <c r="H253" s="183" t="s">
        <v>110</v>
      </c>
      <c r="I253" s="173" t="s">
        <v>108</v>
      </c>
      <c r="J253" s="173"/>
      <c r="K253" s="173"/>
      <c r="L253" s="173"/>
      <c r="M253" s="173"/>
      <c r="N253" s="173"/>
      <c r="O253" s="173"/>
      <c r="P253" s="35"/>
      <c r="Q253" s="35"/>
      <c r="R253" s="183" t="s">
        <v>110</v>
      </c>
    </row>
    <row r="254" spans="1:18" x14ac:dyDescent="0.2">
      <c r="A254" s="34" t="s">
        <v>1</v>
      </c>
      <c r="B254" s="45"/>
      <c r="C254" s="188"/>
      <c r="D254" s="188"/>
      <c r="E254" s="188"/>
      <c r="F254" s="188"/>
      <c r="G254" s="188"/>
      <c r="H254" s="75">
        <f t="shared" ref="H254:H260" si="109">SUM(B254:G254)</f>
        <v>0</v>
      </c>
      <c r="I254" s="58"/>
      <c r="J254" s="188"/>
      <c r="K254" s="188"/>
      <c r="L254" s="188"/>
      <c r="M254" s="188"/>
      <c r="N254" s="188"/>
      <c r="O254" s="188"/>
      <c r="P254" s="188"/>
      <c r="Q254" s="191"/>
      <c r="R254" s="82">
        <f t="shared" ref="R254:R260" si="110">SUM(J254:Q254)</f>
        <v>0</v>
      </c>
    </row>
    <row r="255" spans="1:18" x14ac:dyDescent="0.2">
      <c r="A255" s="34" t="s">
        <v>2</v>
      </c>
      <c r="B255" s="45"/>
      <c r="C255" s="188"/>
      <c r="D255" s="188"/>
      <c r="E255" s="188"/>
      <c r="F255" s="188"/>
      <c r="G255" s="188"/>
      <c r="H255" s="75">
        <f t="shared" si="109"/>
        <v>0</v>
      </c>
      <c r="I255" s="58"/>
      <c r="J255" s="188"/>
      <c r="K255" s="188"/>
      <c r="L255" s="188"/>
      <c r="M255" s="188"/>
      <c r="N255" s="188"/>
      <c r="O255" s="188"/>
      <c r="P255" s="192"/>
      <c r="Q255" s="191"/>
      <c r="R255" s="82">
        <f t="shared" si="110"/>
        <v>0</v>
      </c>
    </row>
    <row r="256" spans="1:18" x14ac:dyDescent="0.2">
      <c r="A256" s="34" t="s">
        <v>3</v>
      </c>
      <c r="B256" s="45"/>
      <c r="C256" s="188"/>
      <c r="D256" s="188"/>
      <c r="E256" s="188"/>
      <c r="F256" s="188"/>
      <c r="G256" s="188"/>
      <c r="H256" s="75">
        <f t="shared" si="109"/>
        <v>0</v>
      </c>
      <c r="I256" s="58"/>
      <c r="J256" s="188"/>
      <c r="K256" s="188"/>
      <c r="L256" s="188"/>
      <c r="M256" s="188"/>
      <c r="N256" s="192"/>
      <c r="O256" s="192"/>
      <c r="P256" s="192"/>
      <c r="Q256" s="191"/>
      <c r="R256" s="82">
        <f t="shared" si="110"/>
        <v>0</v>
      </c>
    </row>
    <row r="257" spans="1:18" x14ac:dyDescent="0.2">
      <c r="A257" s="34" t="s">
        <v>13</v>
      </c>
      <c r="B257" s="45"/>
      <c r="C257" s="188"/>
      <c r="D257" s="188"/>
      <c r="E257" s="188"/>
      <c r="F257" s="188"/>
      <c r="G257" s="188"/>
      <c r="H257" s="75">
        <f t="shared" si="109"/>
        <v>0</v>
      </c>
      <c r="I257" s="58"/>
      <c r="J257" s="188"/>
      <c r="K257" s="188"/>
      <c r="L257" s="188"/>
      <c r="M257" s="188"/>
      <c r="N257" s="188"/>
      <c r="O257" s="188"/>
      <c r="P257" s="188"/>
      <c r="Q257" s="71"/>
      <c r="R257" s="82">
        <f t="shared" si="110"/>
        <v>0</v>
      </c>
    </row>
    <row r="258" spans="1:18" x14ac:dyDescent="0.2">
      <c r="A258" s="34" t="s">
        <v>15</v>
      </c>
      <c r="B258" s="45"/>
      <c r="C258" s="188"/>
      <c r="D258" s="188"/>
      <c r="E258" s="188"/>
      <c r="F258" s="188"/>
      <c r="G258" s="188"/>
      <c r="H258" s="75">
        <f t="shared" si="109"/>
        <v>0</v>
      </c>
      <c r="I258" s="58"/>
      <c r="J258" s="188"/>
      <c r="K258" s="188"/>
      <c r="L258" s="188"/>
      <c r="M258" s="188"/>
      <c r="N258" s="188"/>
      <c r="O258" s="188"/>
      <c r="P258" s="188"/>
      <c r="Q258" s="71"/>
      <c r="R258" s="82">
        <f t="shared" si="110"/>
        <v>0</v>
      </c>
    </row>
    <row r="259" spans="1:18" x14ac:dyDescent="0.2">
      <c r="A259" s="181" t="s">
        <v>112</v>
      </c>
      <c r="B259" s="60"/>
      <c r="C259" s="189"/>
      <c r="D259" s="189"/>
      <c r="E259" s="189"/>
      <c r="F259" s="189"/>
      <c r="G259" s="189"/>
      <c r="H259" s="176">
        <f t="shared" si="109"/>
        <v>0</v>
      </c>
      <c r="I259" s="61"/>
      <c r="J259" s="189"/>
      <c r="K259" s="189"/>
      <c r="L259" s="189"/>
      <c r="M259" s="189"/>
      <c r="N259" s="189"/>
      <c r="O259" s="189"/>
      <c r="P259" s="189"/>
      <c r="Q259" s="193"/>
      <c r="R259" s="82">
        <f t="shared" si="110"/>
        <v>0</v>
      </c>
    </row>
    <row r="260" spans="1:18" ht="22.5" x14ac:dyDescent="0.2">
      <c r="A260" s="182" t="s">
        <v>111</v>
      </c>
      <c r="B260" s="47"/>
      <c r="C260" s="190"/>
      <c r="D260" s="190"/>
      <c r="E260" s="190"/>
      <c r="F260" s="190"/>
      <c r="G260" s="190"/>
      <c r="H260" s="77">
        <f t="shared" si="109"/>
        <v>0</v>
      </c>
      <c r="I260" s="63"/>
      <c r="J260" s="190"/>
      <c r="K260" s="190"/>
      <c r="L260" s="190"/>
      <c r="M260" s="190"/>
      <c r="N260" s="190"/>
      <c r="O260" s="190"/>
      <c r="P260" s="190"/>
      <c r="Q260" s="194"/>
      <c r="R260" s="85">
        <f t="shared" si="110"/>
        <v>0</v>
      </c>
    </row>
    <row r="261" spans="1:18" x14ac:dyDescent="0.2">
      <c r="A261" s="73" t="s">
        <v>9</v>
      </c>
      <c r="B261" s="78">
        <f t="shared" ref="B261:H261" si="111">SUM(B254:B260)</f>
        <v>0</v>
      </c>
      <c r="C261" s="78">
        <f t="shared" si="111"/>
        <v>0</v>
      </c>
      <c r="D261" s="78">
        <f t="shared" si="111"/>
        <v>0</v>
      </c>
      <c r="E261" s="78">
        <f t="shared" si="111"/>
        <v>0</v>
      </c>
      <c r="F261" s="78">
        <f t="shared" si="111"/>
        <v>0</v>
      </c>
      <c r="G261" s="78">
        <f t="shared" si="111"/>
        <v>0</v>
      </c>
      <c r="H261" s="75">
        <f t="shared" si="111"/>
        <v>0</v>
      </c>
      <c r="I261" s="6"/>
      <c r="J261" s="78">
        <f>SUM(J254:J260)</f>
        <v>0</v>
      </c>
      <c r="K261" s="78">
        <f>SUM(K254:K260)</f>
        <v>0</v>
      </c>
      <c r="L261" s="78">
        <f t="shared" ref="L261:O261" si="112">SUM(L254:L260)</f>
        <v>0</v>
      </c>
      <c r="M261" s="78">
        <f t="shared" si="112"/>
        <v>0</v>
      </c>
      <c r="N261" s="78">
        <f t="shared" si="112"/>
        <v>0</v>
      </c>
      <c r="O261" s="78">
        <f t="shared" si="112"/>
        <v>0</v>
      </c>
      <c r="P261" s="78">
        <f t="shared" ref="P261:R261" si="113">SUM(P254:P259)</f>
        <v>0</v>
      </c>
      <c r="Q261" s="78">
        <f t="shared" si="113"/>
        <v>0</v>
      </c>
      <c r="R261" s="79">
        <f t="shared" si="113"/>
        <v>0</v>
      </c>
    </row>
    <row r="263" spans="1:18" x14ac:dyDescent="0.2">
      <c r="A263" s="195" t="s">
        <v>121</v>
      </c>
      <c r="B263" s="173"/>
      <c r="C263" s="173"/>
      <c r="D263" s="173"/>
      <c r="E263" s="173"/>
      <c r="F263" s="173"/>
      <c r="G263" s="173"/>
      <c r="H263" s="183" t="s">
        <v>110</v>
      </c>
      <c r="I263" s="173" t="s">
        <v>108</v>
      </c>
      <c r="J263" s="173"/>
      <c r="K263" s="173"/>
      <c r="L263" s="173"/>
      <c r="M263" s="173"/>
      <c r="N263" s="173"/>
      <c r="O263" s="173"/>
      <c r="P263" s="35"/>
      <c r="Q263" s="35"/>
      <c r="R263" s="183" t="s">
        <v>110</v>
      </c>
    </row>
    <row r="264" spans="1:18" x14ac:dyDescent="0.2">
      <c r="A264" s="34" t="s">
        <v>1</v>
      </c>
      <c r="B264" s="45"/>
      <c r="C264" s="45"/>
      <c r="D264" s="45"/>
      <c r="E264" s="45"/>
      <c r="F264" s="45"/>
      <c r="G264" s="45"/>
      <c r="H264" s="75">
        <f t="shared" ref="H264:H270" si="114">SUM(B264:G264)</f>
        <v>0</v>
      </c>
      <c r="I264" s="58"/>
      <c r="J264" s="45"/>
      <c r="K264" s="45"/>
      <c r="L264" s="45"/>
      <c r="M264" s="45"/>
      <c r="N264" s="191"/>
      <c r="O264" s="86"/>
      <c r="P264" s="49"/>
      <c r="Q264" s="49"/>
      <c r="R264" s="82">
        <f>SUM(J264:Q264)</f>
        <v>0</v>
      </c>
    </row>
    <row r="265" spans="1:18" x14ac:dyDescent="0.2">
      <c r="A265" s="34" t="s">
        <v>2</v>
      </c>
      <c r="B265" s="45"/>
      <c r="C265" s="45"/>
      <c r="D265" s="45"/>
      <c r="E265" s="45"/>
      <c r="F265" s="45"/>
      <c r="G265" s="45"/>
      <c r="H265" s="75">
        <f t="shared" si="114"/>
        <v>0</v>
      </c>
      <c r="I265" s="58"/>
      <c r="J265" s="45"/>
      <c r="K265" s="45"/>
      <c r="L265" s="45"/>
      <c r="M265" s="45"/>
      <c r="N265" s="191"/>
      <c r="O265" s="86"/>
      <c r="P265" s="49"/>
      <c r="Q265" s="49"/>
      <c r="R265" s="82">
        <f t="shared" ref="R265:R270" si="115">SUM(J265:Q265)</f>
        <v>0</v>
      </c>
    </row>
    <row r="266" spans="1:18" x14ac:dyDescent="0.2">
      <c r="A266" s="34" t="s">
        <v>3</v>
      </c>
      <c r="B266" s="45"/>
      <c r="C266" s="45"/>
      <c r="D266" s="45"/>
      <c r="E266" s="45"/>
      <c r="F266" s="45"/>
      <c r="G266" s="45"/>
      <c r="H266" s="75">
        <f t="shared" si="114"/>
        <v>0</v>
      </c>
      <c r="I266" s="58"/>
      <c r="J266" s="45"/>
      <c r="K266" s="45"/>
      <c r="L266" s="45"/>
      <c r="M266" s="45"/>
      <c r="N266" s="191"/>
      <c r="O266" s="86"/>
      <c r="P266" s="49"/>
      <c r="Q266" s="49"/>
      <c r="R266" s="82">
        <f t="shared" si="115"/>
        <v>0</v>
      </c>
    </row>
    <row r="267" spans="1:18" x14ac:dyDescent="0.2">
      <c r="A267" s="34" t="s">
        <v>13</v>
      </c>
      <c r="B267" s="45"/>
      <c r="C267" s="45"/>
      <c r="D267" s="45"/>
      <c r="E267" s="45"/>
      <c r="F267" s="45"/>
      <c r="G267" s="45"/>
      <c r="H267" s="75">
        <f t="shared" si="114"/>
        <v>0</v>
      </c>
      <c r="I267" s="58"/>
      <c r="J267" s="45"/>
      <c r="K267" s="45"/>
      <c r="L267" s="45"/>
      <c r="M267" s="45"/>
      <c r="N267" s="71"/>
      <c r="O267" s="70"/>
      <c r="P267" s="48"/>
      <c r="Q267" s="48"/>
      <c r="R267" s="82">
        <f t="shared" si="115"/>
        <v>0</v>
      </c>
    </row>
    <row r="268" spans="1:18" x14ac:dyDescent="0.2">
      <c r="A268" s="34" t="s">
        <v>15</v>
      </c>
      <c r="B268" s="45"/>
      <c r="C268" s="45"/>
      <c r="D268" s="45"/>
      <c r="E268" s="45"/>
      <c r="F268" s="45"/>
      <c r="G268" s="45"/>
      <c r="H268" s="75">
        <f t="shared" si="114"/>
        <v>0</v>
      </c>
      <c r="I268" s="58"/>
      <c r="J268" s="45"/>
      <c r="K268" s="45"/>
      <c r="L268" s="45"/>
      <c r="M268" s="45"/>
      <c r="N268" s="71"/>
      <c r="O268" s="70"/>
      <c r="P268" s="48"/>
      <c r="Q268" s="48"/>
      <c r="R268" s="82">
        <f t="shared" si="115"/>
        <v>0</v>
      </c>
    </row>
    <row r="269" spans="1:18" x14ac:dyDescent="0.2">
      <c r="A269" s="181" t="s">
        <v>112</v>
      </c>
      <c r="B269" s="60"/>
      <c r="C269" s="60"/>
      <c r="D269" s="60"/>
      <c r="E269" s="60"/>
      <c r="F269" s="60"/>
      <c r="G269" s="60"/>
      <c r="H269" s="176">
        <f t="shared" si="114"/>
        <v>0</v>
      </c>
      <c r="I269" s="61"/>
      <c r="J269" s="60"/>
      <c r="K269" s="60"/>
      <c r="L269" s="60"/>
      <c r="M269" s="60"/>
      <c r="N269" s="189"/>
      <c r="O269" s="177"/>
      <c r="P269" s="178"/>
      <c r="Q269" s="178"/>
      <c r="R269" s="82">
        <f t="shared" si="115"/>
        <v>0</v>
      </c>
    </row>
    <row r="270" spans="1:18" ht="22.5" x14ac:dyDescent="0.2">
      <c r="A270" s="182" t="s">
        <v>111</v>
      </c>
      <c r="B270" s="47"/>
      <c r="C270" s="47"/>
      <c r="D270" s="47"/>
      <c r="E270" s="47"/>
      <c r="F270" s="47"/>
      <c r="G270" s="47"/>
      <c r="H270" s="77">
        <f t="shared" si="114"/>
        <v>0</v>
      </c>
      <c r="I270" s="63"/>
      <c r="J270" s="47"/>
      <c r="K270" s="47"/>
      <c r="L270" s="47"/>
      <c r="M270" s="47"/>
      <c r="N270" s="190"/>
      <c r="O270" s="84"/>
      <c r="P270" s="50"/>
      <c r="Q270" s="50"/>
      <c r="R270" s="85">
        <f t="shared" si="115"/>
        <v>0</v>
      </c>
    </row>
    <row r="271" spans="1:18" x14ac:dyDescent="0.2">
      <c r="A271" s="73" t="s">
        <v>9</v>
      </c>
      <c r="B271" s="6">
        <f>SUM(B264:B270)</f>
        <v>0</v>
      </c>
      <c r="C271" s="6">
        <f t="shared" ref="C271:G271" si="116">SUM(C264:C270)</f>
        <v>0</v>
      </c>
      <c r="D271" s="6">
        <f t="shared" si="116"/>
        <v>0</v>
      </c>
      <c r="E271" s="6">
        <f t="shared" si="116"/>
        <v>0</v>
      </c>
      <c r="F271" s="6">
        <f t="shared" si="116"/>
        <v>0</v>
      </c>
      <c r="G271" s="6">
        <f t="shared" si="116"/>
        <v>0</v>
      </c>
      <c r="H271" s="75">
        <f>SUM(H264:H270)</f>
        <v>0</v>
      </c>
      <c r="I271" s="6"/>
      <c r="J271" s="6">
        <f>SUM(J264:J270)</f>
        <v>0</v>
      </c>
      <c r="K271" s="6">
        <f t="shared" ref="K271:L271" si="117">SUM(K264:K270)</f>
        <v>0</v>
      </c>
      <c r="L271" s="6">
        <f t="shared" si="117"/>
        <v>0</v>
      </c>
      <c r="M271" s="6">
        <f>SUM(M264:M270)</f>
        <v>0</v>
      </c>
      <c r="N271" s="6">
        <f t="shared" ref="N271" si="118">SUM(N264:N270)</f>
        <v>0</v>
      </c>
      <c r="O271" s="78">
        <f>SUM(O264:O270)</f>
        <v>0</v>
      </c>
      <c r="P271" s="6">
        <f t="shared" ref="P271:Q271" si="119">SUM(P264:P269)</f>
        <v>0</v>
      </c>
      <c r="Q271" s="6">
        <f t="shared" si="119"/>
        <v>0</v>
      </c>
      <c r="R271" s="79">
        <f>SUM(R264:R270)</f>
        <v>0</v>
      </c>
    </row>
    <row r="273" spans="1:18" x14ac:dyDescent="0.2">
      <c r="A273" s="195" t="s">
        <v>121</v>
      </c>
      <c r="B273" s="173"/>
      <c r="C273" s="173"/>
      <c r="D273" s="173"/>
      <c r="E273" s="173"/>
      <c r="F273" s="173"/>
      <c r="G273" s="173"/>
      <c r="H273" s="183" t="s">
        <v>110</v>
      </c>
      <c r="I273" s="173" t="s">
        <v>108</v>
      </c>
      <c r="J273" s="173"/>
      <c r="K273" s="173"/>
      <c r="L273" s="173"/>
      <c r="M273" s="173"/>
      <c r="N273" s="173"/>
      <c r="O273" s="173"/>
      <c r="P273" s="35"/>
      <c r="Q273" s="35"/>
      <c r="R273" s="183" t="s">
        <v>110</v>
      </c>
    </row>
    <row r="274" spans="1:18" x14ac:dyDescent="0.2">
      <c r="A274" s="34" t="s">
        <v>1</v>
      </c>
      <c r="B274" s="48"/>
      <c r="C274" s="48"/>
      <c r="D274" s="48"/>
      <c r="E274" s="48"/>
      <c r="F274" s="48"/>
      <c r="G274" s="48"/>
      <c r="H274" s="75">
        <f t="shared" ref="H274:H280" si="120">SUM(B274:G274)</f>
        <v>0</v>
      </c>
      <c r="I274" s="58"/>
      <c r="J274" s="49"/>
      <c r="K274" s="49"/>
      <c r="L274" s="49"/>
      <c r="M274" s="49"/>
      <c r="N274" s="86"/>
      <c r="O274" s="86"/>
      <c r="P274" s="49"/>
      <c r="Q274" s="49"/>
      <c r="R274" s="82">
        <f>SUM(J274:Q274)</f>
        <v>0</v>
      </c>
    </row>
    <row r="275" spans="1:18" x14ac:dyDescent="0.2">
      <c r="A275" s="34" t="s">
        <v>2</v>
      </c>
      <c r="B275" s="48"/>
      <c r="C275" s="48"/>
      <c r="D275" s="48"/>
      <c r="E275" s="48"/>
      <c r="F275" s="48"/>
      <c r="G275" s="48"/>
      <c r="H275" s="75">
        <f t="shared" si="120"/>
        <v>0</v>
      </c>
      <c r="I275" s="58"/>
      <c r="J275" s="49"/>
      <c r="K275" s="49"/>
      <c r="L275" s="49"/>
      <c r="M275" s="49"/>
      <c r="N275" s="86"/>
      <c r="O275" s="86"/>
      <c r="P275" s="49"/>
      <c r="Q275" s="49"/>
      <c r="R275" s="82">
        <f t="shared" ref="R275:R280" si="121">SUM(J275:Q275)</f>
        <v>0</v>
      </c>
    </row>
    <row r="276" spans="1:18" x14ac:dyDescent="0.2">
      <c r="A276" s="34" t="s">
        <v>3</v>
      </c>
      <c r="B276" s="48"/>
      <c r="C276" s="48"/>
      <c r="D276" s="48"/>
      <c r="E276" s="48"/>
      <c r="F276" s="48"/>
      <c r="G276" s="48"/>
      <c r="H276" s="75">
        <f t="shared" si="120"/>
        <v>0</v>
      </c>
      <c r="I276" s="58"/>
      <c r="J276" s="49"/>
      <c r="K276" s="49"/>
      <c r="L276" s="49"/>
      <c r="M276" s="49"/>
      <c r="N276" s="86"/>
      <c r="O276" s="86"/>
      <c r="P276" s="49"/>
      <c r="Q276" s="49"/>
      <c r="R276" s="82">
        <f t="shared" si="121"/>
        <v>0</v>
      </c>
    </row>
    <row r="277" spans="1:18" x14ac:dyDescent="0.2">
      <c r="A277" s="34" t="s">
        <v>13</v>
      </c>
      <c r="B277" s="48"/>
      <c r="C277" s="48"/>
      <c r="D277" s="48"/>
      <c r="E277" s="48"/>
      <c r="F277" s="48"/>
      <c r="G277" s="48"/>
      <c r="H277" s="75">
        <f t="shared" si="120"/>
        <v>0</v>
      </c>
      <c r="I277" s="205"/>
      <c r="J277" s="49"/>
      <c r="K277" s="49"/>
      <c r="L277" s="49"/>
      <c r="M277" s="49"/>
      <c r="N277" s="70"/>
      <c r="O277" s="70"/>
      <c r="P277" s="48"/>
      <c r="Q277" s="48"/>
      <c r="R277" s="82">
        <f t="shared" si="121"/>
        <v>0</v>
      </c>
    </row>
    <row r="278" spans="1:18" x14ac:dyDescent="0.2">
      <c r="A278" s="34" t="s">
        <v>15</v>
      </c>
      <c r="B278" s="48"/>
      <c r="C278" s="48"/>
      <c r="D278" s="48"/>
      <c r="E278" s="48"/>
      <c r="F278" s="48"/>
      <c r="G278" s="48"/>
      <c r="H278" s="75">
        <f t="shared" si="120"/>
        <v>0</v>
      </c>
      <c r="I278" s="49"/>
      <c r="J278" s="49"/>
      <c r="K278" s="49"/>
      <c r="L278" s="49"/>
      <c r="M278" s="49"/>
      <c r="N278" s="70"/>
      <c r="O278" s="70"/>
      <c r="P278" s="48"/>
      <c r="Q278" s="48"/>
      <c r="R278" s="82">
        <f t="shared" si="121"/>
        <v>0</v>
      </c>
    </row>
    <row r="279" spans="1:18" x14ac:dyDescent="0.2">
      <c r="A279" s="181" t="s">
        <v>112</v>
      </c>
      <c r="B279" s="178"/>
      <c r="C279" s="178"/>
      <c r="D279" s="178"/>
      <c r="E279" s="178"/>
      <c r="F279" s="178"/>
      <c r="G279" s="178"/>
      <c r="H279" s="176">
        <f t="shared" si="120"/>
        <v>0</v>
      </c>
      <c r="I279" s="179"/>
      <c r="J279" s="179"/>
      <c r="K279" s="179"/>
      <c r="L279" s="179"/>
      <c r="M279" s="179"/>
      <c r="N279" s="180"/>
      <c r="O279" s="180"/>
      <c r="P279" s="178"/>
      <c r="Q279" s="178"/>
      <c r="R279" s="82">
        <f t="shared" si="121"/>
        <v>0</v>
      </c>
    </row>
    <row r="280" spans="1:18" ht="22.5" x14ac:dyDescent="0.2">
      <c r="A280" s="182" t="s">
        <v>111</v>
      </c>
      <c r="B280" s="50"/>
      <c r="C280" s="50"/>
      <c r="D280" s="50"/>
      <c r="E280" s="50"/>
      <c r="F280" s="50"/>
      <c r="G280" s="50"/>
      <c r="H280" s="77">
        <f t="shared" si="120"/>
        <v>0</v>
      </c>
      <c r="I280" s="87"/>
      <c r="J280" s="87"/>
      <c r="K280" s="87"/>
      <c r="L280" s="87"/>
      <c r="M280" s="87"/>
      <c r="N280" s="88"/>
      <c r="O280" s="88"/>
      <c r="P280" s="50"/>
      <c r="Q280" s="50"/>
      <c r="R280" s="85">
        <f t="shared" si="121"/>
        <v>0</v>
      </c>
    </row>
    <row r="281" spans="1:18" x14ac:dyDescent="0.2">
      <c r="A281" s="73" t="s">
        <v>9</v>
      </c>
      <c r="B281" s="6">
        <f>SUM(B274:B280)</f>
        <v>0</v>
      </c>
      <c r="C281" s="6">
        <f t="shared" ref="C281:G281" si="122">SUM(C274:C280)</f>
        <v>0</v>
      </c>
      <c r="D281" s="6">
        <f t="shared" si="122"/>
        <v>0</v>
      </c>
      <c r="E281" s="6">
        <f t="shared" si="122"/>
        <v>0</v>
      </c>
      <c r="F281" s="6">
        <f t="shared" si="122"/>
        <v>0</v>
      </c>
      <c r="G281" s="6">
        <f t="shared" si="122"/>
        <v>0</v>
      </c>
      <c r="H281" s="75">
        <f>SUM(H274:H280)</f>
        <v>0</v>
      </c>
      <c r="I281" s="6"/>
      <c r="J281" s="6">
        <f>SUM(J274:J280)</f>
        <v>0</v>
      </c>
      <c r="K281" s="6">
        <f t="shared" ref="K281:Q281" si="123">SUM(K274:K280)</f>
        <v>0</v>
      </c>
      <c r="L281" s="6">
        <f t="shared" si="123"/>
        <v>0</v>
      </c>
      <c r="M281" s="6">
        <f t="shared" si="123"/>
        <v>0</v>
      </c>
      <c r="N281" s="6">
        <f t="shared" si="123"/>
        <v>0</v>
      </c>
      <c r="O281" s="6">
        <f t="shared" si="123"/>
        <v>0</v>
      </c>
      <c r="P281" s="6">
        <f t="shared" si="123"/>
        <v>0</v>
      </c>
      <c r="Q281" s="6">
        <f t="shared" si="123"/>
        <v>0</v>
      </c>
      <c r="R281" s="79">
        <f>SUM(R274:R280)</f>
        <v>0</v>
      </c>
    </row>
    <row r="283" spans="1:18" ht="39" thickBot="1" x14ac:dyDescent="0.25">
      <c r="B283" s="66" t="s">
        <v>1</v>
      </c>
      <c r="C283" s="66" t="s">
        <v>2</v>
      </c>
      <c r="D283" s="66" t="s">
        <v>3</v>
      </c>
      <c r="E283" s="66" t="s">
        <v>13</v>
      </c>
      <c r="F283" s="66" t="s">
        <v>15</v>
      </c>
      <c r="G283" s="67" t="s">
        <v>11</v>
      </c>
      <c r="H283" s="184" t="s">
        <v>111</v>
      </c>
      <c r="J283" s="67"/>
      <c r="K283" s="67"/>
      <c r="L283" s="67"/>
      <c r="M283" s="67"/>
      <c r="N283" s="91" t="s">
        <v>20</v>
      </c>
      <c r="O283" s="91"/>
    </row>
    <row r="284" spans="1:18" ht="13.5" thickBot="1" x14ac:dyDescent="0.25">
      <c r="A284" s="89" t="s">
        <v>40</v>
      </c>
      <c r="B284" s="185">
        <f>H234+H244+H254+H264+H274</f>
        <v>0</v>
      </c>
      <c r="C284" s="185">
        <f>H235+H245+H255+H265+H275</f>
        <v>0</v>
      </c>
      <c r="D284" s="185">
        <f>H236+H246+H256+H266+H276</f>
        <v>0</v>
      </c>
      <c r="E284" s="185">
        <f>H237+H247+H257+H267+H277</f>
        <v>0</v>
      </c>
      <c r="F284" s="185">
        <f>H238+H248+H258+H268+H278</f>
        <v>0</v>
      </c>
      <c r="G284" s="185">
        <f>H239+H249+H269+H279</f>
        <v>0</v>
      </c>
      <c r="H284" s="185">
        <f>H240+H250+H260+H270+H280</f>
        <v>0</v>
      </c>
      <c r="I284" s="185">
        <f>H241+H251+H261+H271+H281</f>
        <v>0</v>
      </c>
      <c r="J284" s="55"/>
      <c r="K284" s="55"/>
      <c r="L284" s="55"/>
      <c r="M284" s="55"/>
      <c r="N284" s="90">
        <f>R241+R251+R261+R271+R281</f>
        <v>0</v>
      </c>
      <c r="O284" s="199">
        <f>I284+N284</f>
        <v>0</v>
      </c>
    </row>
    <row r="285" spans="1:18" ht="13.5" thickTop="1" x14ac:dyDescent="0.2"/>
    <row r="286" spans="1:18" x14ac:dyDescent="0.2">
      <c r="A286" s="40"/>
      <c r="B286" s="51" t="s">
        <v>21</v>
      </c>
      <c r="C286" s="51"/>
      <c r="D286" s="51" t="s">
        <v>22</v>
      </c>
      <c r="E286" s="196">
        <f>O284</f>
        <v>0</v>
      </c>
      <c r="F286" s="51"/>
      <c r="G286" s="51">
        <f>SUM(C286-E286)</f>
        <v>0</v>
      </c>
    </row>
  </sheetData>
  <pageMargins left="0" right="0" top="0" bottom="0" header="0" footer="0"/>
  <pageSetup scale="6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5BE0F-7D24-415B-A716-3184EE024152}">
  <dimension ref="A1:R464"/>
  <sheetViews>
    <sheetView topLeftCell="A299" zoomScaleNormal="100" workbookViewId="0">
      <selection activeCell="N328" sqref="N328"/>
    </sheetView>
  </sheetViews>
  <sheetFormatPr defaultRowHeight="12.75" x14ac:dyDescent="0.2"/>
  <cols>
    <col min="1" max="1" width="14.7109375" style="54" customWidth="1"/>
    <col min="2" max="7" width="11.7109375" style="40" customWidth="1"/>
    <col min="8" max="8" width="14" style="40" customWidth="1"/>
    <col min="9" max="9" width="16.140625" style="40" customWidth="1"/>
    <col min="10" max="13" width="11.7109375" style="40" customWidth="1"/>
    <col min="14" max="15" width="11.7109375" style="41" customWidth="1"/>
    <col min="16" max="16" width="4.85546875" style="40" hidden="1" customWidth="1"/>
    <col min="17" max="17" width="3.140625" style="40" hidden="1" customWidth="1"/>
    <col min="18" max="18" width="14.28515625" style="80" customWidth="1"/>
    <col min="19" max="16384" width="9.140625" style="40"/>
  </cols>
  <sheetData>
    <row r="1" spans="1:18" s="478" customFormat="1" ht="41.25" customHeight="1" x14ac:dyDescent="0.2">
      <c r="A1" s="477"/>
      <c r="F1" s="484" t="s">
        <v>141</v>
      </c>
      <c r="N1" s="481"/>
      <c r="O1" s="481"/>
      <c r="R1" s="482"/>
    </row>
    <row r="2" spans="1:18" s="58" customFormat="1" ht="27" customHeight="1" x14ac:dyDescent="0.2">
      <c r="A2" s="204" t="s">
        <v>142</v>
      </c>
      <c r="B2" s="173" t="s">
        <v>97</v>
      </c>
      <c r="C2" s="173" t="s">
        <v>23</v>
      </c>
      <c r="D2" s="173" t="s">
        <v>42</v>
      </c>
      <c r="E2" s="173" t="s">
        <v>24</v>
      </c>
      <c r="F2" s="173" t="s">
        <v>25</v>
      </c>
      <c r="G2" s="173" t="s">
        <v>26</v>
      </c>
      <c r="H2" s="183" t="s">
        <v>110</v>
      </c>
      <c r="I2" s="173" t="s">
        <v>108</v>
      </c>
      <c r="J2" s="173" t="s">
        <v>97</v>
      </c>
      <c r="K2" s="173" t="s">
        <v>23</v>
      </c>
      <c r="L2" s="173" t="s">
        <v>42</v>
      </c>
      <c r="M2" s="173" t="s">
        <v>24</v>
      </c>
      <c r="N2" s="173" t="s">
        <v>25</v>
      </c>
      <c r="O2" s="173" t="s">
        <v>26</v>
      </c>
      <c r="P2" s="35"/>
      <c r="Q2" s="35"/>
      <c r="R2" s="183" t="s">
        <v>110</v>
      </c>
    </row>
    <row r="3" spans="1:18" x14ac:dyDescent="0.2">
      <c r="A3" s="34" t="s">
        <v>1</v>
      </c>
      <c r="B3" s="59"/>
      <c r="C3" s="59"/>
      <c r="D3" s="59"/>
      <c r="E3" s="59"/>
      <c r="F3" s="59"/>
      <c r="G3" s="59">
        <v>10.1</v>
      </c>
      <c r="H3" s="75">
        <f t="shared" ref="H3:H9" si="0">SUM(B3:G3)</f>
        <v>10.1</v>
      </c>
      <c r="J3" s="58"/>
      <c r="K3" s="58"/>
      <c r="L3" s="58"/>
      <c r="M3" s="58"/>
      <c r="N3" s="74"/>
      <c r="O3" s="74"/>
      <c r="P3" s="58"/>
      <c r="Q3" s="58"/>
      <c r="R3" s="176">
        <f>SUM(J3:Q3)</f>
        <v>0</v>
      </c>
    </row>
    <row r="4" spans="1:18" x14ac:dyDescent="0.2">
      <c r="A4" s="34" t="s">
        <v>2</v>
      </c>
      <c r="B4" s="59">
        <v>17.649999999999999</v>
      </c>
      <c r="C4" s="59">
        <v>20.399999999999999</v>
      </c>
      <c r="D4" s="60">
        <v>10.45</v>
      </c>
      <c r="E4" s="60">
        <v>15.08</v>
      </c>
      <c r="F4" s="60"/>
      <c r="G4" s="60">
        <v>13.4</v>
      </c>
      <c r="H4" s="75">
        <f t="shared" si="0"/>
        <v>76.98</v>
      </c>
      <c r="J4" s="61"/>
      <c r="K4" s="61"/>
      <c r="L4" s="61"/>
      <c r="M4" s="61"/>
      <c r="N4" s="29"/>
      <c r="O4" s="29"/>
      <c r="P4" s="61"/>
      <c r="Q4" s="61"/>
      <c r="R4" s="176">
        <f t="shared" ref="R4:R8" si="1">SUM(J4:Q4)</f>
        <v>0</v>
      </c>
    </row>
    <row r="5" spans="1:18" x14ac:dyDescent="0.2">
      <c r="A5" s="34" t="s">
        <v>3</v>
      </c>
      <c r="B5" s="59"/>
      <c r="C5" s="59"/>
      <c r="D5" s="60">
        <v>27.93</v>
      </c>
      <c r="E5" s="60"/>
      <c r="F5" s="60"/>
      <c r="G5" s="60">
        <v>65.3</v>
      </c>
      <c r="H5" s="75">
        <f t="shared" si="0"/>
        <v>93.22999999999999</v>
      </c>
      <c r="J5" s="61"/>
      <c r="K5" s="61"/>
      <c r="L5" s="61"/>
      <c r="M5" s="61"/>
      <c r="N5" s="29"/>
      <c r="O5" s="29"/>
      <c r="P5" s="61"/>
      <c r="Q5" s="61"/>
      <c r="R5" s="176">
        <f t="shared" si="1"/>
        <v>0</v>
      </c>
    </row>
    <row r="6" spans="1:18" x14ac:dyDescent="0.2">
      <c r="A6" s="34" t="s">
        <v>13</v>
      </c>
      <c r="B6" s="59"/>
      <c r="C6" s="59"/>
      <c r="D6" s="60"/>
      <c r="E6" s="60"/>
      <c r="F6" s="60"/>
      <c r="G6" s="60"/>
      <c r="H6" s="75">
        <f t="shared" si="0"/>
        <v>0</v>
      </c>
      <c r="J6" s="61"/>
      <c r="K6" s="61"/>
      <c r="L6" s="61"/>
      <c r="M6" s="61"/>
      <c r="N6" s="29"/>
      <c r="O6" s="29"/>
      <c r="P6" s="61"/>
      <c r="Q6" s="61"/>
      <c r="R6" s="176">
        <f t="shared" si="1"/>
        <v>0</v>
      </c>
    </row>
    <row r="7" spans="1:18" x14ac:dyDescent="0.2">
      <c r="A7" s="34" t="s">
        <v>15</v>
      </c>
      <c r="B7" s="59"/>
      <c r="C7" s="59"/>
      <c r="D7" s="60"/>
      <c r="E7" s="60"/>
      <c r="F7" s="60"/>
      <c r="G7" s="60"/>
      <c r="H7" s="75">
        <f t="shared" si="0"/>
        <v>0</v>
      </c>
      <c r="J7" s="61"/>
      <c r="K7" s="61"/>
      <c r="L7" s="61"/>
      <c r="M7" s="61"/>
      <c r="N7" s="29"/>
      <c r="O7" s="29"/>
      <c r="P7" s="61"/>
      <c r="Q7" s="61"/>
      <c r="R7" s="176">
        <f t="shared" si="1"/>
        <v>0</v>
      </c>
    </row>
    <row r="8" spans="1:18" x14ac:dyDescent="0.2">
      <c r="A8" s="181" t="s">
        <v>112</v>
      </c>
      <c r="B8" s="175"/>
      <c r="C8" s="175"/>
      <c r="D8" s="60"/>
      <c r="E8" s="60"/>
      <c r="F8" s="60"/>
      <c r="G8" s="60"/>
      <c r="H8" s="176">
        <f t="shared" si="0"/>
        <v>0</v>
      </c>
      <c r="I8" s="53"/>
      <c r="J8" s="61"/>
      <c r="K8" s="61"/>
      <c r="L8" s="61"/>
      <c r="M8" s="61"/>
      <c r="N8" s="29"/>
      <c r="O8" s="29"/>
      <c r="P8" s="61"/>
      <c r="Q8" s="61"/>
      <c r="R8" s="176">
        <f t="shared" si="1"/>
        <v>0</v>
      </c>
    </row>
    <row r="9" spans="1:18" ht="16.5" customHeight="1" x14ac:dyDescent="0.2">
      <c r="A9" s="182" t="s">
        <v>111</v>
      </c>
      <c r="B9" s="62">
        <v>16.25</v>
      </c>
      <c r="C9" s="62">
        <v>48.33</v>
      </c>
      <c r="D9" s="47">
        <v>48.33</v>
      </c>
      <c r="E9" s="47">
        <v>16.25</v>
      </c>
      <c r="F9" s="47">
        <v>16.25</v>
      </c>
      <c r="G9" s="47">
        <v>48.33</v>
      </c>
      <c r="H9" s="77">
        <f t="shared" si="0"/>
        <v>193.74</v>
      </c>
      <c r="I9" s="174"/>
      <c r="J9" s="63"/>
      <c r="K9" s="63"/>
      <c r="L9" s="63"/>
      <c r="M9" s="63"/>
      <c r="N9" s="76"/>
      <c r="O9" s="76"/>
      <c r="P9" s="63"/>
      <c r="Q9" s="63"/>
      <c r="R9" s="77">
        <f>SUM(J9:Q9)</f>
        <v>0</v>
      </c>
    </row>
    <row r="10" spans="1:18" s="6" customFormat="1" x14ac:dyDescent="0.2">
      <c r="A10" s="73" t="s">
        <v>9</v>
      </c>
      <c r="B10" s="164">
        <f>SUM(B3:B9)</f>
        <v>33.9</v>
      </c>
      <c r="C10" s="164">
        <f t="shared" ref="C10:G10" si="2">SUM(C3:C9)</f>
        <v>68.72999999999999</v>
      </c>
      <c r="D10" s="164">
        <f t="shared" si="2"/>
        <v>86.71</v>
      </c>
      <c r="E10" s="164">
        <f t="shared" si="2"/>
        <v>31.33</v>
      </c>
      <c r="F10" s="164">
        <f t="shared" si="2"/>
        <v>16.25</v>
      </c>
      <c r="G10" s="164">
        <f t="shared" si="2"/>
        <v>137.13</v>
      </c>
      <c r="H10" s="75">
        <f>SUM(H3:H9)</f>
        <v>374.05</v>
      </c>
      <c r="I10" s="6">
        <f>SUM(I4:I9)</f>
        <v>0</v>
      </c>
      <c r="J10" s="6">
        <f>SUM(J4:J9)</f>
        <v>0</v>
      </c>
      <c r="K10" s="6">
        <f>SUM(K4:K9)</f>
        <v>0</v>
      </c>
      <c r="L10" s="6">
        <f t="shared" ref="L10:O10" si="3">SUM(L4:L9)</f>
        <v>0</v>
      </c>
      <c r="M10" s="6">
        <f t="shared" si="3"/>
        <v>0</v>
      </c>
      <c r="N10" s="6">
        <f t="shared" si="3"/>
        <v>0</v>
      </c>
      <c r="O10" s="6">
        <f t="shared" si="3"/>
        <v>0</v>
      </c>
      <c r="R10" s="79">
        <f>SUM(R3:R9)</f>
        <v>0</v>
      </c>
    </row>
    <row r="11" spans="1:18" ht="15" customHeight="1" x14ac:dyDescent="0.2"/>
    <row r="12" spans="1:18" s="58" customFormat="1" ht="32.25" customHeight="1" x14ac:dyDescent="0.2">
      <c r="A12" s="204" t="s">
        <v>142</v>
      </c>
      <c r="B12" s="173" t="s">
        <v>98</v>
      </c>
      <c r="C12" s="173" t="s">
        <v>27</v>
      </c>
      <c r="D12" s="173" t="s">
        <v>43</v>
      </c>
      <c r="E12" s="173" t="s">
        <v>28</v>
      </c>
      <c r="F12" s="173" t="s">
        <v>29</v>
      </c>
      <c r="G12" s="173" t="s">
        <v>30</v>
      </c>
      <c r="H12" s="183" t="s">
        <v>110</v>
      </c>
      <c r="I12" s="173" t="s">
        <v>108</v>
      </c>
      <c r="J12" s="173" t="s">
        <v>98</v>
      </c>
      <c r="K12" s="173" t="s">
        <v>27</v>
      </c>
      <c r="L12" s="173" t="s">
        <v>43</v>
      </c>
      <c r="M12" s="173" t="s">
        <v>28</v>
      </c>
      <c r="N12" s="173" t="s">
        <v>29</v>
      </c>
      <c r="O12" s="173" t="s">
        <v>30</v>
      </c>
      <c r="P12" s="35"/>
      <c r="Q12" s="35"/>
      <c r="R12" s="183" t="s">
        <v>110</v>
      </c>
    </row>
    <row r="13" spans="1:18" s="58" customFormat="1" x14ac:dyDescent="0.2">
      <c r="A13" s="34" t="s">
        <v>1</v>
      </c>
      <c r="B13" s="45">
        <v>20</v>
      </c>
      <c r="C13" s="45">
        <v>21.82</v>
      </c>
      <c r="D13" s="45">
        <f>'Cash Daily'!I95</f>
        <v>0</v>
      </c>
      <c r="E13" s="45">
        <f>'Cash Daily'!I96</f>
        <v>0</v>
      </c>
      <c r="F13" s="45">
        <f>'Cash Daily'!I97</f>
        <v>0</v>
      </c>
      <c r="G13" s="45">
        <f>'Cash Daily'!I98</f>
        <v>0</v>
      </c>
      <c r="H13" s="75">
        <f t="shared" ref="H13:H19" si="4">SUM(B13:G13)</f>
        <v>41.82</v>
      </c>
      <c r="I13" s="45"/>
      <c r="J13" s="45"/>
      <c r="K13" s="45"/>
      <c r="L13" s="45"/>
      <c r="M13" s="45"/>
      <c r="N13" s="81"/>
      <c r="O13" s="81"/>
      <c r="P13" s="45"/>
      <c r="Q13" s="45"/>
      <c r="R13" s="82">
        <f>SUM(J13:Q13)</f>
        <v>0</v>
      </c>
    </row>
    <row r="14" spans="1:18" s="58" customFormat="1" x14ac:dyDescent="0.2">
      <c r="A14" s="34" t="s">
        <v>2</v>
      </c>
      <c r="B14" s="45">
        <v>15.53</v>
      </c>
      <c r="C14" s="45">
        <v>11.73</v>
      </c>
      <c r="D14" s="45">
        <v>19.77</v>
      </c>
      <c r="E14" s="45">
        <f>'Cash Daily'!I110</f>
        <v>0</v>
      </c>
      <c r="F14" s="45">
        <f>'Cash Daily'!I111</f>
        <v>0</v>
      </c>
      <c r="G14" s="45">
        <f>'Cash Daily'!I112</f>
        <v>0</v>
      </c>
      <c r="H14" s="75">
        <f t="shared" si="4"/>
        <v>47.03</v>
      </c>
      <c r="I14" s="45"/>
      <c r="J14" s="45"/>
      <c r="K14" s="45"/>
      <c r="L14" s="45"/>
      <c r="M14" s="45"/>
      <c r="N14" s="81"/>
      <c r="O14" s="81"/>
      <c r="P14" s="46"/>
      <c r="Q14" s="46"/>
      <c r="R14" s="82">
        <f t="shared" ref="R14:R19" si="5">SUM(J14:Q14)</f>
        <v>0</v>
      </c>
    </row>
    <row r="15" spans="1:18" s="58" customFormat="1" x14ac:dyDescent="0.2">
      <c r="A15" s="34" t="s">
        <v>3</v>
      </c>
      <c r="B15" s="45">
        <f>'Cash Daily'!I121</f>
        <v>0</v>
      </c>
      <c r="C15" s="45">
        <f>'Cash Daily'!I122</f>
        <v>0</v>
      </c>
      <c r="D15" s="45">
        <f>'Cash Daily'!I123</f>
        <v>0</v>
      </c>
      <c r="E15" s="45">
        <f>'Cash Daily'!I124</f>
        <v>0</v>
      </c>
      <c r="F15" s="45">
        <f>'Cash Daily'!I125</f>
        <v>0</v>
      </c>
      <c r="G15" s="45">
        <f>'Cash Daily'!I126</f>
        <v>0</v>
      </c>
      <c r="H15" s="75">
        <f t="shared" si="4"/>
        <v>0</v>
      </c>
      <c r="I15" s="45"/>
      <c r="J15" s="45"/>
      <c r="K15" s="45"/>
      <c r="L15" s="45"/>
      <c r="M15" s="45"/>
      <c r="N15" s="83"/>
      <c r="O15" s="83"/>
      <c r="P15" s="46"/>
      <c r="Q15" s="46"/>
      <c r="R15" s="82">
        <f t="shared" si="5"/>
        <v>0</v>
      </c>
    </row>
    <row r="16" spans="1:18" x14ac:dyDescent="0.2">
      <c r="A16" s="34" t="s">
        <v>13</v>
      </c>
      <c r="B16" s="45">
        <f>'Cash Daily'!I135</f>
        <v>0</v>
      </c>
      <c r="C16" s="45">
        <f>'Cash Daily'!I136</f>
        <v>0</v>
      </c>
      <c r="D16" s="45">
        <f>'Cash Daily'!I137</f>
        <v>0</v>
      </c>
      <c r="E16" s="45">
        <f>'Cash Daily'!I138</f>
        <v>0</v>
      </c>
      <c r="F16" s="45">
        <f>'Cash Daily'!I139</f>
        <v>0</v>
      </c>
      <c r="G16" s="45">
        <f>'Cash Daily'!I140</f>
        <v>0</v>
      </c>
      <c r="H16" s="75">
        <f t="shared" si="4"/>
        <v>0</v>
      </c>
      <c r="I16" s="45"/>
      <c r="J16" s="45"/>
      <c r="K16" s="45"/>
      <c r="L16" s="45"/>
      <c r="M16" s="45"/>
      <c r="N16" s="81"/>
      <c r="O16" s="81"/>
      <c r="P16" s="45"/>
      <c r="Q16" s="45"/>
      <c r="R16" s="82">
        <f t="shared" si="5"/>
        <v>0</v>
      </c>
    </row>
    <row r="17" spans="1:18" x14ac:dyDescent="0.2">
      <c r="A17" s="34" t="s">
        <v>15</v>
      </c>
      <c r="B17" s="45">
        <f>'Cash Daily'!I149</f>
        <v>0</v>
      </c>
      <c r="C17" s="45">
        <f>'Cash Daily'!I150</f>
        <v>0</v>
      </c>
      <c r="D17" s="45">
        <f>'Cash Daily'!I151</f>
        <v>0</v>
      </c>
      <c r="E17" s="45">
        <f>'Cash Daily'!I152</f>
        <v>0</v>
      </c>
      <c r="F17" s="45">
        <f>'Cash Daily'!I153</f>
        <v>0</v>
      </c>
      <c r="G17" s="45">
        <f>'Cash Daily'!I154</f>
        <v>0</v>
      </c>
      <c r="H17" s="75">
        <f t="shared" si="4"/>
        <v>0</v>
      </c>
      <c r="I17" s="45"/>
      <c r="J17" s="45"/>
      <c r="K17" s="45"/>
      <c r="L17" s="45"/>
      <c r="M17" s="45"/>
      <c r="N17" s="81"/>
      <c r="O17" s="81"/>
      <c r="P17" s="45"/>
      <c r="Q17" s="45"/>
      <c r="R17" s="82">
        <f t="shared" si="5"/>
        <v>0</v>
      </c>
    </row>
    <row r="18" spans="1:18" x14ac:dyDescent="0.2">
      <c r="A18" s="181" t="s">
        <v>112</v>
      </c>
      <c r="B18" s="60">
        <f>'Cash Daily'!I163</f>
        <v>0</v>
      </c>
      <c r="C18" s="60">
        <f>'Cash Daily'!I164</f>
        <v>0</v>
      </c>
      <c r="D18" s="60">
        <f>'Cash Daily'!I165</f>
        <v>0</v>
      </c>
      <c r="E18" s="60">
        <f>'Cash Daily'!I166</f>
        <v>0</v>
      </c>
      <c r="F18" s="60">
        <f>'Cash Daily'!I167</f>
        <v>0</v>
      </c>
      <c r="G18" s="60">
        <f>'Cash Daily'!I168</f>
        <v>0</v>
      </c>
      <c r="H18" s="75">
        <f t="shared" si="4"/>
        <v>0</v>
      </c>
      <c r="I18" s="60"/>
      <c r="J18" s="60"/>
      <c r="K18" s="60"/>
      <c r="L18" s="60"/>
      <c r="M18" s="60"/>
      <c r="N18" s="177"/>
      <c r="O18" s="177"/>
      <c r="P18" s="60"/>
      <c r="Q18" s="60"/>
      <c r="R18" s="82">
        <f t="shared" si="5"/>
        <v>0</v>
      </c>
    </row>
    <row r="19" spans="1:18" ht="12.75" customHeight="1" x14ac:dyDescent="0.2">
      <c r="A19" s="182" t="s">
        <v>111</v>
      </c>
      <c r="B19" s="47">
        <v>16.25</v>
      </c>
      <c r="C19" s="47"/>
      <c r="D19" s="47"/>
      <c r="E19" s="47"/>
      <c r="F19" s="47"/>
      <c r="G19" s="47"/>
      <c r="H19" s="77">
        <f t="shared" si="4"/>
        <v>16.25</v>
      </c>
      <c r="I19" s="47"/>
      <c r="J19" s="47"/>
      <c r="K19" s="47"/>
      <c r="L19" s="47"/>
      <c r="M19" s="47"/>
      <c r="N19" s="84"/>
      <c r="O19" s="84"/>
      <c r="P19" s="47"/>
      <c r="Q19" s="47"/>
      <c r="R19" s="85">
        <f t="shared" si="5"/>
        <v>0</v>
      </c>
    </row>
    <row r="20" spans="1:18" x14ac:dyDescent="0.2">
      <c r="A20" s="73" t="s">
        <v>9</v>
      </c>
      <c r="B20" s="6">
        <f>SUM(B13:B19)</f>
        <v>51.78</v>
      </c>
      <c r="C20" s="6">
        <f t="shared" ref="C20:G20" si="6">SUM(C13:C19)</f>
        <v>33.549999999999997</v>
      </c>
      <c r="D20" s="6">
        <f t="shared" si="6"/>
        <v>19.77</v>
      </c>
      <c r="E20" s="6">
        <f t="shared" si="6"/>
        <v>0</v>
      </c>
      <c r="F20" s="6">
        <f t="shared" si="6"/>
        <v>0</v>
      </c>
      <c r="G20" s="6">
        <f t="shared" si="6"/>
        <v>0</v>
      </c>
      <c r="H20" s="75">
        <f>SUM(H13:H18)</f>
        <v>88.85</v>
      </c>
      <c r="I20" s="6">
        <f t="shared" ref="I20:Q20" si="7">SUM(I13:I18)</f>
        <v>0</v>
      </c>
      <c r="J20" s="6">
        <f>SUM(J13:J19)</f>
        <v>0</v>
      </c>
      <c r="K20" s="6">
        <f t="shared" ref="K20:O20" si="8">SUM(K13:K19)</f>
        <v>0</v>
      </c>
      <c r="L20" s="6">
        <f t="shared" si="8"/>
        <v>0</v>
      </c>
      <c r="M20" s="6">
        <f t="shared" si="8"/>
        <v>0</v>
      </c>
      <c r="N20" s="6">
        <f t="shared" si="8"/>
        <v>0</v>
      </c>
      <c r="O20" s="6">
        <f t="shared" si="8"/>
        <v>0</v>
      </c>
      <c r="P20" s="6">
        <f t="shared" si="7"/>
        <v>0</v>
      </c>
      <c r="Q20" s="6">
        <f t="shared" si="7"/>
        <v>0</v>
      </c>
      <c r="R20" s="73">
        <f>SUM(R13:R19)</f>
        <v>0</v>
      </c>
    </row>
    <row r="21" spans="1:18" ht="15" customHeight="1" x14ac:dyDescent="0.2"/>
    <row r="22" spans="1:18" s="58" customFormat="1" ht="28.5" customHeight="1" x14ac:dyDescent="0.2">
      <c r="A22" s="204" t="s">
        <v>142</v>
      </c>
      <c r="B22" s="173" t="s">
        <v>99</v>
      </c>
      <c r="C22" s="173" t="s">
        <v>31</v>
      </c>
      <c r="D22" s="173" t="s">
        <v>44</v>
      </c>
      <c r="E22" s="173" t="s">
        <v>32</v>
      </c>
      <c r="F22" s="173" t="s">
        <v>33</v>
      </c>
      <c r="G22" s="173" t="s">
        <v>34</v>
      </c>
      <c r="H22" s="183" t="s">
        <v>110</v>
      </c>
      <c r="I22" s="173" t="s">
        <v>108</v>
      </c>
      <c r="J22" s="173" t="s">
        <v>99</v>
      </c>
      <c r="K22" s="173" t="s">
        <v>31</v>
      </c>
      <c r="L22" s="173" t="s">
        <v>44</v>
      </c>
      <c r="M22" s="173" t="s">
        <v>32</v>
      </c>
      <c r="N22" s="173" t="s">
        <v>33</v>
      </c>
      <c r="O22" s="173" t="s">
        <v>34</v>
      </c>
      <c r="P22" s="35"/>
      <c r="Q22" s="35"/>
      <c r="R22" s="183" t="s">
        <v>110</v>
      </c>
    </row>
    <row r="23" spans="1:18" x14ac:dyDescent="0.2">
      <c r="A23" s="34" t="s">
        <v>1</v>
      </c>
      <c r="B23" s="45"/>
      <c r="C23" s="188"/>
      <c r="D23" s="188">
        <v>33.590000000000003</v>
      </c>
      <c r="E23" s="188"/>
      <c r="F23" s="188"/>
      <c r="G23" s="188"/>
      <c r="H23" s="75">
        <f t="shared" ref="H23:H29" si="9">SUM(B23:G23)</f>
        <v>33.590000000000003</v>
      </c>
      <c r="I23" s="58"/>
      <c r="J23" s="188"/>
      <c r="K23" s="188"/>
      <c r="L23" s="188"/>
      <c r="M23" s="188"/>
      <c r="N23" s="188"/>
      <c r="O23" s="188"/>
      <c r="P23" s="188"/>
      <c r="Q23" s="191"/>
      <c r="R23" s="82">
        <f t="shared" ref="R23:R29" si="10">SUM(J23:Q23)</f>
        <v>0</v>
      </c>
    </row>
    <row r="24" spans="1:18" x14ac:dyDescent="0.2">
      <c r="A24" s="34" t="s">
        <v>2</v>
      </c>
      <c r="B24" s="45"/>
      <c r="C24" s="188"/>
      <c r="D24" s="188"/>
      <c r="E24" s="188"/>
      <c r="F24" s="188"/>
      <c r="G24" s="188"/>
      <c r="H24" s="75">
        <f t="shared" si="9"/>
        <v>0</v>
      </c>
      <c r="I24" s="58"/>
      <c r="J24" s="188"/>
      <c r="K24" s="188"/>
      <c r="L24" s="188"/>
      <c r="M24" s="188"/>
      <c r="N24" s="188"/>
      <c r="O24" s="188"/>
      <c r="P24" s="192"/>
      <c r="Q24" s="191"/>
      <c r="R24" s="82">
        <f t="shared" si="10"/>
        <v>0</v>
      </c>
    </row>
    <row r="25" spans="1:18" x14ac:dyDescent="0.2">
      <c r="A25" s="34" t="s">
        <v>3</v>
      </c>
      <c r="B25" s="45"/>
      <c r="C25" s="188"/>
      <c r="D25" s="188">
        <v>42.55</v>
      </c>
      <c r="E25" s="188"/>
      <c r="F25" s="188"/>
      <c r="G25" s="188"/>
      <c r="H25" s="75">
        <f t="shared" si="9"/>
        <v>42.55</v>
      </c>
      <c r="I25" s="58"/>
      <c r="J25" s="188"/>
      <c r="K25" s="188"/>
      <c r="L25" s="188"/>
      <c r="M25" s="188"/>
      <c r="N25" s="192"/>
      <c r="O25" s="192"/>
      <c r="P25" s="192"/>
      <c r="Q25" s="191"/>
      <c r="R25" s="82">
        <f t="shared" si="10"/>
        <v>0</v>
      </c>
    </row>
    <row r="26" spans="1:18" x14ac:dyDescent="0.2">
      <c r="A26" s="34" t="s">
        <v>13</v>
      </c>
      <c r="B26" s="45"/>
      <c r="C26" s="188"/>
      <c r="D26" s="188"/>
      <c r="E26" s="188"/>
      <c r="F26" s="188"/>
      <c r="G26" s="188"/>
      <c r="H26" s="75">
        <f t="shared" si="9"/>
        <v>0</v>
      </c>
      <c r="I26" s="58"/>
      <c r="J26" s="188"/>
      <c r="K26" s="188"/>
      <c r="L26" s="188"/>
      <c r="M26" s="188"/>
      <c r="N26" s="188"/>
      <c r="O26" s="188"/>
      <c r="P26" s="188"/>
      <c r="Q26" s="71"/>
      <c r="R26" s="82">
        <f t="shared" si="10"/>
        <v>0</v>
      </c>
    </row>
    <row r="27" spans="1:18" x14ac:dyDescent="0.2">
      <c r="A27" s="34" t="s">
        <v>15</v>
      </c>
      <c r="B27" s="45"/>
      <c r="C27" s="188"/>
      <c r="D27" s="188"/>
      <c r="E27" s="188"/>
      <c r="F27" s="188"/>
      <c r="G27" s="188"/>
      <c r="H27" s="75">
        <f t="shared" si="9"/>
        <v>0</v>
      </c>
      <c r="I27" s="58"/>
      <c r="J27" s="188"/>
      <c r="K27" s="188"/>
      <c r="L27" s="188"/>
      <c r="M27" s="188"/>
      <c r="N27" s="188"/>
      <c r="O27" s="188"/>
      <c r="P27" s="188"/>
      <c r="Q27" s="71"/>
      <c r="R27" s="82">
        <f t="shared" si="10"/>
        <v>0</v>
      </c>
    </row>
    <row r="28" spans="1:18" x14ac:dyDescent="0.2">
      <c r="A28" s="181" t="s">
        <v>112</v>
      </c>
      <c r="B28" s="60"/>
      <c r="C28" s="189"/>
      <c r="D28" s="189"/>
      <c r="E28" s="189"/>
      <c r="F28" s="189"/>
      <c r="G28" s="189"/>
      <c r="H28" s="176">
        <f t="shared" si="9"/>
        <v>0</v>
      </c>
      <c r="I28" s="61"/>
      <c r="J28" s="189"/>
      <c r="K28" s="189"/>
      <c r="L28" s="189"/>
      <c r="M28" s="189"/>
      <c r="N28" s="189"/>
      <c r="O28" s="189"/>
      <c r="P28" s="189"/>
      <c r="Q28" s="193"/>
      <c r="R28" s="82">
        <f t="shared" si="10"/>
        <v>0</v>
      </c>
    </row>
    <row r="29" spans="1:18" ht="14.25" customHeight="1" x14ac:dyDescent="0.2">
      <c r="A29" s="182" t="s">
        <v>111</v>
      </c>
      <c r="B29" s="47"/>
      <c r="C29" s="190"/>
      <c r="D29" s="190"/>
      <c r="E29" s="190"/>
      <c r="F29" s="190"/>
      <c r="G29" s="190"/>
      <c r="H29" s="77">
        <f t="shared" si="9"/>
        <v>0</v>
      </c>
      <c r="I29" s="63"/>
      <c r="J29" s="190"/>
      <c r="K29" s="190"/>
      <c r="L29" s="190"/>
      <c r="M29" s="190"/>
      <c r="N29" s="190"/>
      <c r="O29" s="190"/>
      <c r="P29" s="190"/>
      <c r="Q29" s="194"/>
      <c r="R29" s="85">
        <f t="shared" si="10"/>
        <v>0</v>
      </c>
    </row>
    <row r="30" spans="1:18" x14ac:dyDescent="0.2">
      <c r="A30" s="73" t="s">
        <v>9</v>
      </c>
      <c r="B30" s="78">
        <f>SUM(B23:B29)</f>
        <v>0</v>
      </c>
      <c r="C30" s="78">
        <f t="shared" ref="C30:G30" si="11">SUM(C23:C29)</f>
        <v>0</v>
      </c>
      <c r="D30" s="78">
        <f t="shared" si="11"/>
        <v>76.14</v>
      </c>
      <c r="E30" s="78">
        <f t="shared" si="11"/>
        <v>0</v>
      </c>
      <c r="F30" s="78">
        <f t="shared" si="11"/>
        <v>0</v>
      </c>
      <c r="G30" s="78">
        <f t="shared" si="11"/>
        <v>0</v>
      </c>
      <c r="H30" s="75">
        <f t="shared" ref="H30" si="12">SUM(H23:H29)</f>
        <v>76.14</v>
      </c>
      <c r="I30" s="6"/>
      <c r="J30" s="78">
        <f t="shared" ref="J30:O30" si="13">SUM(J23:J29)</f>
        <v>0</v>
      </c>
      <c r="K30" s="78">
        <f t="shared" si="13"/>
        <v>0</v>
      </c>
      <c r="L30" s="78">
        <f t="shared" si="13"/>
        <v>0</v>
      </c>
      <c r="M30" s="78">
        <f t="shared" si="13"/>
        <v>0</v>
      </c>
      <c r="N30" s="78">
        <f t="shared" si="13"/>
        <v>0</v>
      </c>
      <c r="O30" s="78">
        <f t="shared" si="13"/>
        <v>0</v>
      </c>
      <c r="P30" s="78">
        <f t="shared" ref="P30:R30" si="14">SUM(P23:P28)</f>
        <v>0</v>
      </c>
      <c r="Q30" s="78">
        <f t="shared" si="14"/>
        <v>0</v>
      </c>
      <c r="R30" s="79">
        <f t="shared" si="14"/>
        <v>0</v>
      </c>
    </row>
    <row r="31" spans="1:18" ht="13.5" customHeight="1" x14ac:dyDescent="0.2"/>
    <row r="32" spans="1:18" s="58" customFormat="1" ht="27" customHeight="1" x14ac:dyDescent="0.2">
      <c r="A32" s="204" t="s">
        <v>142</v>
      </c>
      <c r="B32" s="173" t="s">
        <v>100</v>
      </c>
      <c r="C32" s="173" t="s">
        <v>35</v>
      </c>
      <c r="D32" s="173" t="s">
        <v>45</v>
      </c>
      <c r="E32" s="173" t="s">
        <v>36</v>
      </c>
      <c r="F32" s="173" t="s">
        <v>37</v>
      </c>
      <c r="G32" s="173" t="s">
        <v>38</v>
      </c>
      <c r="H32" s="183" t="s">
        <v>110</v>
      </c>
      <c r="I32" s="173" t="s">
        <v>108</v>
      </c>
      <c r="J32" s="173" t="s">
        <v>100</v>
      </c>
      <c r="K32" s="173" t="s">
        <v>35</v>
      </c>
      <c r="L32" s="173" t="s">
        <v>45</v>
      </c>
      <c r="M32" s="173" t="s">
        <v>36</v>
      </c>
      <c r="N32" s="173" t="s">
        <v>37</v>
      </c>
      <c r="O32" s="173" t="s">
        <v>38</v>
      </c>
      <c r="P32" s="35"/>
      <c r="Q32" s="35"/>
      <c r="R32" s="183" t="s">
        <v>110</v>
      </c>
    </row>
    <row r="33" spans="1:18" x14ac:dyDescent="0.2">
      <c r="A33" s="34" t="s">
        <v>1</v>
      </c>
      <c r="B33" s="45"/>
      <c r="C33" s="45"/>
      <c r="D33" s="45"/>
      <c r="E33" s="45"/>
      <c r="F33" s="45">
        <v>17</v>
      </c>
      <c r="G33" s="45">
        <f>15+25.3</f>
        <v>40.299999999999997</v>
      </c>
      <c r="H33" s="75">
        <f t="shared" ref="H33:H39" si="15">SUM(B33:G33)</f>
        <v>57.3</v>
      </c>
      <c r="I33" s="58" t="s">
        <v>122</v>
      </c>
      <c r="J33" s="45"/>
      <c r="K33" s="45"/>
      <c r="L33" s="45"/>
      <c r="M33" s="45"/>
      <c r="N33" s="191">
        <v>0</v>
      </c>
      <c r="O33" s="86"/>
      <c r="P33" s="49"/>
      <c r="Q33" s="49"/>
      <c r="R33" s="82">
        <f>SUM(J33:Q33)</f>
        <v>0</v>
      </c>
    </row>
    <row r="34" spans="1:18" x14ac:dyDescent="0.2">
      <c r="A34" s="34" t="s">
        <v>2</v>
      </c>
      <c r="B34" s="45"/>
      <c r="C34" s="45"/>
      <c r="D34" s="45"/>
      <c r="E34" s="45"/>
      <c r="F34" s="45">
        <v>12.65</v>
      </c>
      <c r="G34" s="45">
        <f>10.08+20</f>
        <v>30.08</v>
      </c>
      <c r="H34" s="75">
        <f t="shared" si="15"/>
        <v>42.73</v>
      </c>
      <c r="I34" s="58" t="s">
        <v>124</v>
      </c>
      <c r="J34" s="45"/>
      <c r="K34" s="45"/>
      <c r="L34" s="45"/>
      <c r="M34" s="45"/>
      <c r="N34" s="191"/>
      <c r="O34" s="86"/>
      <c r="P34" s="49"/>
      <c r="Q34" s="49"/>
      <c r="R34" s="82">
        <f t="shared" ref="R34:R39" si="16">SUM(J34:Q34)</f>
        <v>0</v>
      </c>
    </row>
    <row r="35" spans="1:18" x14ac:dyDescent="0.2">
      <c r="A35" s="34" t="s">
        <v>3</v>
      </c>
      <c r="B35" s="45"/>
      <c r="C35" s="45"/>
      <c r="D35" s="45"/>
      <c r="E35" s="45"/>
      <c r="F35" s="45"/>
      <c r="G35" s="45"/>
      <c r="H35" s="75">
        <f t="shared" si="15"/>
        <v>0</v>
      </c>
      <c r="I35" s="58" t="s">
        <v>129</v>
      </c>
      <c r="J35" s="45"/>
      <c r="K35" s="45"/>
      <c r="L35" s="45"/>
      <c r="M35" s="45"/>
      <c r="N35" s="191"/>
      <c r="O35" s="86"/>
      <c r="P35" s="49"/>
      <c r="Q35" s="49"/>
      <c r="R35" s="82">
        <f t="shared" si="16"/>
        <v>0</v>
      </c>
    </row>
    <row r="36" spans="1:18" x14ac:dyDescent="0.2">
      <c r="A36" s="34" t="s">
        <v>13</v>
      </c>
      <c r="B36" s="45"/>
      <c r="C36" s="45"/>
      <c r="D36" s="45"/>
      <c r="E36" s="45"/>
      <c r="F36" s="45"/>
      <c r="G36" s="45"/>
      <c r="H36" s="75">
        <f t="shared" si="15"/>
        <v>0</v>
      </c>
      <c r="I36" s="58" t="s">
        <v>144</v>
      </c>
      <c r="J36" s="45"/>
      <c r="K36" s="45"/>
      <c r="L36" s="45"/>
      <c r="M36" s="45"/>
      <c r="N36" s="71"/>
      <c r="O36" s="70"/>
      <c r="P36" s="48"/>
      <c r="Q36" s="48"/>
      <c r="R36" s="82">
        <f t="shared" si="16"/>
        <v>0</v>
      </c>
    </row>
    <row r="37" spans="1:18" x14ac:dyDescent="0.2">
      <c r="A37" s="34" t="s">
        <v>15</v>
      </c>
      <c r="B37" s="45"/>
      <c r="C37" s="45"/>
      <c r="D37" s="45"/>
      <c r="E37" s="45"/>
      <c r="F37" s="45"/>
      <c r="G37" s="45"/>
      <c r="H37" s="75">
        <f t="shared" si="15"/>
        <v>0</v>
      </c>
      <c r="I37" s="58" t="s">
        <v>126</v>
      </c>
      <c r="J37" s="45"/>
      <c r="K37" s="45"/>
      <c r="L37" s="45"/>
      <c r="M37" s="45"/>
      <c r="N37" s="71"/>
      <c r="O37" s="70"/>
      <c r="P37" s="48"/>
      <c r="Q37" s="48"/>
      <c r="R37" s="82">
        <f t="shared" si="16"/>
        <v>0</v>
      </c>
    </row>
    <row r="38" spans="1:18" x14ac:dyDescent="0.2">
      <c r="A38" s="181" t="s">
        <v>112</v>
      </c>
      <c r="B38" s="60"/>
      <c r="C38" s="60"/>
      <c r="D38" s="60"/>
      <c r="E38" s="60"/>
      <c r="F38" s="60"/>
      <c r="G38" s="60"/>
      <c r="H38" s="176">
        <f t="shared" si="15"/>
        <v>0</v>
      </c>
      <c r="I38" s="61" t="s">
        <v>118</v>
      </c>
      <c r="J38" s="60"/>
      <c r="K38" s="60"/>
      <c r="L38" s="60"/>
      <c r="M38" s="60"/>
      <c r="N38" s="189"/>
      <c r="O38" s="177"/>
      <c r="P38" s="178"/>
      <c r="Q38" s="178"/>
      <c r="R38" s="82">
        <f t="shared" si="16"/>
        <v>0</v>
      </c>
    </row>
    <row r="39" spans="1:18" ht="14.25" customHeight="1" x14ac:dyDescent="0.2">
      <c r="A39" s="182" t="s">
        <v>111</v>
      </c>
      <c r="B39" s="47"/>
      <c r="C39" s="47"/>
      <c r="D39" s="47"/>
      <c r="E39" s="47">
        <v>40</v>
      </c>
      <c r="F39" s="47"/>
      <c r="G39" s="47">
        <v>16.25</v>
      </c>
      <c r="H39" s="77">
        <f t="shared" si="15"/>
        <v>56.25</v>
      </c>
      <c r="I39" s="63" t="s">
        <v>145</v>
      </c>
      <c r="J39" s="47"/>
      <c r="K39" s="47"/>
      <c r="L39" s="47"/>
      <c r="M39" s="47"/>
      <c r="N39" s="190"/>
      <c r="O39" s="84"/>
      <c r="P39" s="50"/>
      <c r="Q39" s="50"/>
      <c r="R39" s="85">
        <f t="shared" si="16"/>
        <v>0</v>
      </c>
    </row>
    <row r="40" spans="1:18" ht="18.75" customHeight="1" x14ac:dyDescent="0.2">
      <c r="A40" s="73" t="s">
        <v>9</v>
      </c>
      <c r="B40" s="6">
        <f>SUM(B33:B39)</f>
        <v>0</v>
      </c>
      <c r="C40" s="6">
        <f t="shared" ref="C40:G40" si="17">SUM(C33:C39)</f>
        <v>0</v>
      </c>
      <c r="D40" s="6">
        <f t="shared" si="17"/>
        <v>0</v>
      </c>
      <c r="E40" s="6">
        <f t="shared" si="17"/>
        <v>40</v>
      </c>
      <c r="F40" s="6">
        <f t="shared" si="17"/>
        <v>29.65</v>
      </c>
      <c r="G40" s="6">
        <f t="shared" si="17"/>
        <v>86.63</v>
      </c>
      <c r="H40" s="75">
        <f>SUM(H33:H38)</f>
        <v>100.03</v>
      </c>
      <c r="I40" s="6"/>
      <c r="J40" s="6">
        <f t="shared" ref="J40:Q40" si="18">SUM(J33:J38)</f>
        <v>0</v>
      </c>
      <c r="K40" s="6">
        <f t="shared" si="18"/>
        <v>0</v>
      </c>
      <c r="L40" s="6">
        <f t="shared" si="18"/>
        <v>0</v>
      </c>
      <c r="M40" s="6">
        <f t="shared" si="18"/>
        <v>0</v>
      </c>
      <c r="N40" s="78">
        <f t="shared" si="18"/>
        <v>0</v>
      </c>
      <c r="O40" s="78">
        <f>SUM(O33:O39)</f>
        <v>0</v>
      </c>
      <c r="P40" s="6">
        <f t="shared" si="18"/>
        <v>0</v>
      </c>
      <c r="Q40" s="6">
        <f t="shared" si="18"/>
        <v>0</v>
      </c>
      <c r="R40" s="79">
        <f>SUM(R33:R39)</f>
        <v>0</v>
      </c>
    </row>
    <row r="41" spans="1:18" ht="13.5" customHeight="1" x14ac:dyDescent="0.2"/>
    <row r="42" spans="1:18" s="58" customFormat="1" ht="24.75" customHeight="1" x14ac:dyDescent="0.2">
      <c r="A42" s="204" t="s">
        <v>142</v>
      </c>
      <c r="B42" s="173" t="s">
        <v>101</v>
      </c>
      <c r="C42" s="173" t="s">
        <v>39</v>
      </c>
      <c r="D42" s="173" t="s">
        <v>46</v>
      </c>
      <c r="E42" s="34"/>
      <c r="F42" s="34"/>
      <c r="G42" s="34"/>
      <c r="H42" s="183" t="s">
        <v>110</v>
      </c>
      <c r="I42" s="173" t="s">
        <v>108</v>
      </c>
      <c r="J42" s="173" t="s">
        <v>101</v>
      </c>
      <c r="K42" s="173" t="s">
        <v>39</v>
      </c>
      <c r="L42" s="173" t="s">
        <v>46</v>
      </c>
      <c r="M42" s="35"/>
      <c r="N42" s="72"/>
      <c r="O42" s="72"/>
      <c r="P42" s="35"/>
      <c r="Q42" s="35"/>
      <c r="R42" s="183" t="s">
        <v>110</v>
      </c>
    </row>
    <row r="43" spans="1:18" x14ac:dyDescent="0.2">
      <c r="A43" s="34" t="s">
        <v>1</v>
      </c>
      <c r="B43" s="48">
        <v>38.68</v>
      </c>
      <c r="C43" s="48">
        <v>0</v>
      </c>
      <c r="D43" s="48">
        <v>0</v>
      </c>
      <c r="E43" s="48">
        <f>'Cash Daily'!I354</f>
        <v>0</v>
      </c>
      <c r="F43" s="48">
        <f>'Cash Daily'!I355</f>
        <v>0</v>
      </c>
      <c r="G43" s="48">
        <f>'Cash Daily'!I356</f>
        <v>0</v>
      </c>
      <c r="H43" s="75">
        <f t="shared" ref="H43:H49" si="19">SUM(B43:G43)</f>
        <v>38.68</v>
      </c>
      <c r="I43" s="49"/>
      <c r="J43" s="49"/>
      <c r="K43" s="49"/>
      <c r="L43" s="49"/>
      <c r="M43" s="49"/>
      <c r="N43" s="86"/>
      <c r="O43" s="86"/>
      <c r="P43" s="49"/>
      <c r="Q43" s="49"/>
      <c r="R43" s="82">
        <f>SUM(J43:Q43)</f>
        <v>0</v>
      </c>
    </row>
    <row r="44" spans="1:18" x14ac:dyDescent="0.2">
      <c r="A44" s="34" t="s">
        <v>2</v>
      </c>
      <c r="B44" s="48">
        <f>'Cash Daily'!I365</f>
        <v>0</v>
      </c>
      <c r="C44" s="48">
        <v>12.25</v>
      </c>
      <c r="D44" s="48">
        <v>34.9</v>
      </c>
      <c r="E44" s="48">
        <f>'Cash Daily'!I368</f>
        <v>0</v>
      </c>
      <c r="F44" s="48">
        <f>'Cash Daily'!I369</f>
        <v>0</v>
      </c>
      <c r="G44" s="48">
        <f>'Cash Daily'!I370</f>
        <v>0</v>
      </c>
      <c r="H44" s="75">
        <f t="shared" si="19"/>
        <v>47.15</v>
      </c>
      <c r="I44" s="58"/>
      <c r="J44" s="49"/>
      <c r="K44" s="49"/>
      <c r="L44" s="49"/>
      <c r="M44" s="49"/>
      <c r="N44" s="86"/>
      <c r="O44" s="86"/>
      <c r="P44" s="49"/>
      <c r="Q44" s="49"/>
      <c r="R44" s="82">
        <f t="shared" ref="R44:R48" si="20">SUM(J44:Q44)</f>
        <v>0</v>
      </c>
    </row>
    <row r="45" spans="1:18" x14ac:dyDescent="0.2">
      <c r="A45" s="34" t="s">
        <v>3</v>
      </c>
      <c r="B45" s="48">
        <f>'Cash Daily'!I379</f>
        <v>0</v>
      </c>
      <c r="C45" s="48">
        <f>'Cash Daily'!I380</f>
        <v>0</v>
      </c>
      <c r="D45" s="48">
        <f>'Cash Daily'!I381</f>
        <v>0</v>
      </c>
      <c r="E45" s="48">
        <f>'Cash Daily'!I382</f>
        <v>0</v>
      </c>
      <c r="F45" s="48">
        <f>'Cash Daily'!I383</f>
        <v>0</v>
      </c>
      <c r="G45" s="48">
        <f>'Cash Daily'!I384</f>
        <v>0</v>
      </c>
      <c r="H45" s="75">
        <f t="shared" si="19"/>
        <v>0</v>
      </c>
      <c r="I45" s="58"/>
      <c r="J45" s="49"/>
      <c r="K45" s="49"/>
      <c r="L45" s="49"/>
      <c r="M45" s="49"/>
      <c r="N45" s="86"/>
      <c r="O45" s="86"/>
      <c r="P45" s="49"/>
      <c r="Q45" s="49"/>
      <c r="R45" s="82">
        <f t="shared" si="20"/>
        <v>0</v>
      </c>
    </row>
    <row r="46" spans="1:18" x14ac:dyDescent="0.2">
      <c r="A46" s="34" t="s">
        <v>13</v>
      </c>
      <c r="B46" s="48">
        <f>'Cash Daily'!I393</f>
        <v>0</v>
      </c>
      <c r="C46" s="48">
        <v>0</v>
      </c>
      <c r="D46" s="48">
        <v>0</v>
      </c>
      <c r="E46" s="48">
        <f>'Cash Daily'!I396</f>
        <v>0</v>
      </c>
      <c r="F46" s="48">
        <f>'Cash Daily'!I397</f>
        <v>0</v>
      </c>
      <c r="G46" s="48">
        <f>'Cash Daily'!I398</f>
        <v>0</v>
      </c>
      <c r="H46" s="75">
        <f t="shared" si="19"/>
        <v>0</v>
      </c>
      <c r="I46" s="49"/>
      <c r="J46" s="49"/>
      <c r="K46" s="49"/>
      <c r="L46" s="49"/>
      <c r="M46" s="49"/>
      <c r="N46" s="70"/>
      <c r="O46" s="70"/>
      <c r="P46" s="48"/>
      <c r="Q46" s="48"/>
      <c r="R46" s="82">
        <f t="shared" si="20"/>
        <v>0</v>
      </c>
    </row>
    <row r="47" spans="1:18" x14ac:dyDescent="0.2">
      <c r="A47" s="34" t="s">
        <v>15</v>
      </c>
      <c r="B47" s="48">
        <f>'Cash Daily'!I407</f>
        <v>0</v>
      </c>
      <c r="C47" s="48">
        <f>'Cash Daily'!I408</f>
        <v>0</v>
      </c>
      <c r="D47" s="48">
        <f>'Cash Daily'!I409</f>
        <v>0</v>
      </c>
      <c r="E47" s="48">
        <f>'Cash Daily'!I410</f>
        <v>0</v>
      </c>
      <c r="F47" s="48">
        <f>'Cash Daily'!I411</f>
        <v>0</v>
      </c>
      <c r="G47" s="48">
        <f>'Cash Daily'!I412</f>
        <v>0</v>
      </c>
      <c r="H47" s="75">
        <f t="shared" si="19"/>
        <v>0</v>
      </c>
      <c r="I47" s="49"/>
      <c r="J47" s="49"/>
      <c r="K47" s="49"/>
      <c r="L47" s="49"/>
      <c r="M47" s="49"/>
      <c r="N47" s="70"/>
      <c r="O47" s="70"/>
      <c r="P47" s="48"/>
      <c r="Q47" s="48"/>
      <c r="R47" s="82">
        <f t="shared" si="20"/>
        <v>0</v>
      </c>
    </row>
    <row r="48" spans="1:18" x14ac:dyDescent="0.2">
      <c r="A48" s="181" t="s">
        <v>112</v>
      </c>
      <c r="B48" s="178">
        <f>'Cash Daily'!I422</f>
        <v>0</v>
      </c>
      <c r="C48" s="178">
        <f>'Cash Daily'!I423</f>
        <v>0</v>
      </c>
      <c r="D48" s="178">
        <f>'Cash Daily'!I424</f>
        <v>0</v>
      </c>
      <c r="E48" s="178">
        <f>'Cash Daily'!I425</f>
        <v>0</v>
      </c>
      <c r="F48" s="178">
        <f>'Cash Daily'!I426</f>
        <v>0</v>
      </c>
      <c r="G48" s="178">
        <f>'Cash Daily'!I427</f>
        <v>0</v>
      </c>
      <c r="H48" s="176">
        <f t="shared" si="19"/>
        <v>0</v>
      </c>
      <c r="I48" s="179"/>
      <c r="J48" s="179"/>
      <c r="K48" s="179"/>
      <c r="L48" s="179"/>
      <c r="M48" s="179"/>
      <c r="N48" s="180"/>
      <c r="O48" s="180"/>
      <c r="P48" s="178"/>
      <c r="Q48" s="178"/>
      <c r="R48" s="82">
        <f t="shared" si="20"/>
        <v>0</v>
      </c>
    </row>
    <row r="49" spans="1:18" ht="15" customHeight="1" x14ac:dyDescent="0.2">
      <c r="A49" s="182" t="s">
        <v>111</v>
      </c>
      <c r="B49" s="50">
        <v>0</v>
      </c>
      <c r="C49" s="50"/>
      <c r="D49" s="50"/>
      <c r="E49" s="50"/>
      <c r="F49" s="50"/>
      <c r="G49" s="50"/>
      <c r="H49" s="77">
        <f t="shared" si="19"/>
        <v>0</v>
      </c>
      <c r="I49" s="87"/>
      <c r="J49" s="87"/>
      <c r="K49" s="87"/>
      <c r="L49" s="87"/>
      <c r="M49" s="87"/>
      <c r="N49" s="88"/>
      <c r="O49" s="88"/>
      <c r="P49" s="50"/>
      <c r="Q49" s="50"/>
      <c r="R49" s="85">
        <f>SUM(J49:Q49)</f>
        <v>0</v>
      </c>
    </row>
    <row r="50" spans="1:18" x14ac:dyDescent="0.2">
      <c r="A50" s="73" t="s">
        <v>9</v>
      </c>
      <c r="B50" s="6">
        <f t="shared" ref="B50:Q50" si="21">SUM(B43:B48)</f>
        <v>38.68</v>
      </c>
      <c r="C50" s="6">
        <f t="shared" si="21"/>
        <v>12.25</v>
      </c>
      <c r="D50" s="6">
        <f t="shared" si="21"/>
        <v>34.9</v>
      </c>
      <c r="E50" s="6">
        <f t="shared" si="21"/>
        <v>0</v>
      </c>
      <c r="F50" s="6">
        <f t="shared" si="21"/>
        <v>0</v>
      </c>
      <c r="G50" s="6">
        <f t="shared" si="21"/>
        <v>0</v>
      </c>
      <c r="H50" s="75">
        <f>SUM(H43:H48)</f>
        <v>85.83</v>
      </c>
      <c r="I50" s="6">
        <f t="shared" si="21"/>
        <v>0</v>
      </c>
      <c r="J50" s="6">
        <f>SUM(J43:J49)</f>
        <v>0</v>
      </c>
      <c r="K50" s="6">
        <f t="shared" ref="K50:O50" si="22">SUM(K43:K49)</f>
        <v>0</v>
      </c>
      <c r="L50" s="6">
        <f t="shared" si="22"/>
        <v>0</v>
      </c>
      <c r="M50" s="6">
        <f t="shared" si="22"/>
        <v>0</v>
      </c>
      <c r="N50" s="6">
        <f t="shared" si="22"/>
        <v>0</v>
      </c>
      <c r="O50" s="6">
        <f t="shared" si="22"/>
        <v>0</v>
      </c>
      <c r="P50" s="6">
        <f t="shared" si="21"/>
        <v>0</v>
      </c>
      <c r="Q50" s="6">
        <f t="shared" si="21"/>
        <v>0</v>
      </c>
      <c r="R50" s="79">
        <f>SUM(R43:R49)</f>
        <v>0</v>
      </c>
    </row>
    <row r="51" spans="1:18" ht="21.75" customHeight="1" x14ac:dyDescent="0.2"/>
    <row r="52" spans="1:18" ht="24.75" customHeight="1" thickBot="1" x14ac:dyDescent="0.25">
      <c r="B52" s="66" t="s">
        <v>1</v>
      </c>
      <c r="C52" s="66" t="s">
        <v>2</v>
      </c>
      <c r="D52" s="66" t="s">
        <v>3</v>
      </c>
      <c r="E52" s="66" t="s">
        <v>13</v>
      </c>
      <c r="F52" s="66" t="s">
        <v>15</v>
      </c>
      <c r="G52" s="67" t="s">
        <v>11</v>
      </c>
      <c r="H52" s="184" t="s">
        <v>111</v>
      </c>
      <c r="I52" s="297" t="s">
        <v>168</v>
      </c>
      <c r="J52" s="67"/>
      <c r="K52" s="67"/>
      <c r="L52" s="67"/>
      <c r="M52" s="67"/>
      <c r="N52" s="91" t="s">
        <v>20</v>
      </c>
      <c r="O52" s="296" t="s">
        <v>40</v>
      </c>
    </row>
    <row r="53" spans="1:18" ht="18.75" customHeight="1" thickBot="1" x14ac:dyDescent="0.25">
      <c r="A53" s="89" t="s">
        <v>40</v>
      </c>
      <c r="B53" s="185">
        <f>H3+H13+H23+H33+H43</f>
        <v>181.49</v>
      </c>
      <c r="C53" s="185">
        <f>H4+H14+H24+H34+H44</f>
        <v>213.89000000000001</v>
      </c>
      <c r="D53" s="185">
        <f>H5+H15+H25+H35+H45</f>
        <v>135.77999999999997</v>
      </c>
      <c r="E53" s="185">
        <f>H6+H16+H26+H36+H46</f>
        <v>0</v>
      </c>
      <c r="F53" s="185">
        <f>H7+H17+H27+H37+H47</f>
        <v>0</v>
      </c>
      <c r="G53" s="185">
        <f>H8+H18+H38+H48</f>
        <v>0</v>
      </c>
      <c r="H53" s="185">
        <f>H9+H19+H29+H39+H49</f>
        <v>266.24</v>
      </c>
      <c r="I53" s="185">
        <f>H10+H20+H30+H40+H50</f>
        <v>724.9</v>
      </c>
      <c r="J53" s="55">
        <f t="shared" ref="J53:M53" si="23">J10+J20+J30+J40+J50</f>
        <v>0</v>
      </c>
      <c r="K53" s="55">
        <f t="shared" si="23"/>
        <v>0</v>
      </c>
      <c r="L53" s="55">
        <f t="shared" si="23"/>
        <v>0</v>
      </c>
      <c r="M53" s="55">
        <f t="shared" si="23"/>
        <v>0</v>
      </c>
      <c r="N53" s="90">
        <f>R10+R20+R30+R40+R50</f>
        <v>0</v>
      </c>
      <c r="O53" s="199">
        <f>I53+N53</f>
        <v>724.9</v>
      </c>
    </row>
    <row r="54" spans="1:18" ht="13.5" thickTop="1" x14ac:dyDescent="0.2"/>
    <row r="55" spans="1:18" x14ac:dyDescent="0.2">
      <c r="A55" s="40"/>
      <c r="B55" s="51" t="s">
        <v>21</v>
      </c>
      <c r="C55" s="51"/>
      <c r="D55" s="51" t="s">
        <v>22</v>
      </c>
      <c r="E55" s="196">
        <f>O53</f>
        <v>724.9</v>
      </c>
      <c r="F55" s="51"/>
      <c r="G55" s="51">
        <f>SUM(C55-E55)</f>
        <v>-724.9</v>
      </c>
    </row>
    <row r="60" spans="1:18" ht="13.5" customHeight="1" x14ac:dyDescent="0.2"/>
    <row r="61" spans="1:18" s="483" customFormat="1" ht="36" customHeight="1" x14ac:dyDescent="0.2">
      <c r="A61" s="477"/>
      <c r="B61" s="478"/>
      <c r="C61" s="479"/>
      <c r="D61" s="479"/>
      <c r="E61" s="479"/>
      <c r="F61" s="480" t="s">
        <v>247</v>
      </c>
      <c r="G61" s="479"/>
      <c r="H61" s="479"/>
      <c r="I61" s="479"/>
      <c r="J61" s="478"/>
      <c r="K61" s="478"/>
      <c r="L61" s="478"/>
      <c r="M61" s="478"/>
      <c r="N61" s="481"/>
      <c r="O61" s="481"/>
      <c r="P61" s="478"/>
      <c r="Q61" s="478"/>
      <c r="R61" s="482"/>
    </row>
    <row r="62" spans="1:18" x14ac:dyDescent="0.2">
      <c r="A62" s="204" t="s">
        <v>142</v>
      </c>
      <c r="B62" s="173"/>
      <c r="C62" s="173"/>
      <c r="D62" s="173"/>
      <c r="E62" s="214" t="s">
        <v>153</v>
      </c>
      <c r="F62" s="214" t="s">
        <v>154</v>
      </c>
      <c r="G62" s="214" t="s">
        <v>155</v>
      </c>
      <c r="H62" s="183" t="s">
        <v>110</v>
      </c>
      <c r="I62" s="173" t="s">
        <v>108</v>
      </c>
      <c r="J62" s="173"/>
      <c r="K62" s="173"/>
      <c r="L62" s="173"/>
      <c r="M62" s="214" t="s">
        <v>153</v>
      </c>
      <c r="N62" s="214" t="s">
        <v>154</v>
      </c>
      <c r="O62" s="214" t="s">
        <v>155</v>
      </c>
      <c r="P62" s="35"/>
      <c r="Q62" s="35"/>
      <c r="R62" s="183" t="s">
        <v>110</v>
      </c>
    </row>
    <row r="63" spans="1:18" x14ac:dyDescent="0.2">
      <c r="A63" s="34" t="s">
        <v>1</v>
      </c>
      <c r="B63" s="59"/>
      <c r="C63" s="59"/>
      <c r="D63" s="59"/>
      <c r="E63" s="59"/>
      <c r="F63" s="59"/>
      <c r="G63" s="59"/>
      <c r="H63" s="75">
        <f t="shared" ref="H63:H69" si="24">SUM(B63:G63)</f>
        <v>0</v>
      </c>
      <c r="J63" s="58"/>
      <c r="K63" s="58"/>
      <c r="L63" s="58"/>
      <c r="M63" s="58"/>
      <c r="N63" s="74"/>
      <c r="O63" s="74"/>
      <c r="P63" s="58"/>
      <c r="Q63" s="58"/>
      <c r="R63" s="75">
        <f>SUM(J63:Q63)</f>
        <v>0</v>
      </c>
    </row>
    <row r="64" spans="1:18" x14ac:dyDescent="0.2">
      <c r="A64" s="34" t="s">
        <v>2</v>
      </c>
      <c r="B64" s="59"/>
      <c r="C64" s="59"/>
      <c r="D64" s="60"/>
      <c r="E64" s="60"/>
      <c r="F64" s="60"/>
      <c r="G64" s="60"/>
      <c r="H64" s="75">
        <f t="shared" si="24"/>
        <v>0</v>
      </c>
      <c r="J64" s="61"/>
      <c r="K64" s="61"/>
      <c r="L64" s="61"/>
      <c r="M64" s="61"/>
      <c r="N64" s="29"/>
      <c r="O64" s="29"/>
      <c r="P64" s="61"/>
      <c r="Q64" s="61"/>
      <c r="R64" s="75">
        <f t="shared" ref="R64:R69" si="25">SUM(J64:Q64)</f>
        <v>0</v>
      </c>
    </row>
    <row r="65" spans="1:18" x14ac:dyDescent="0.2">
      <c r="A65" s="34" t="s">
        <v>3</v>
      </c>
      <c r="B65" s="59"/>
      <c r="C65" s="59"/>
      <c r="D65" s="60"/>
      <c r="E65" s="60"/>
      <c r="F65" s="60"/>
      <c r="G65" s="60"/>
      <c r="H65" s="75">
        <f t="shared" si="24"/>
        <v>0</v>
      </c>
      <c r="J65" s="61"/>
      <c r="K65" s="61"/>
      <c r="L65" s="61"/>
      <c r="M65" s="61"/>
      <c r="N65" s="29"/>
      <c r="O65" s="29"/>
      <c r="P65" s="61"/>
      <c r="Q65" s="61"/>
      <c r="R65" s="75">
        <f t="shared" si="25"/>
        <v>0</v>
      </c>
    </row>
    <row r="66" spans="1:18" x14ac:dyDescent="0.2">
      <c r="A66" s="34" t="s">
        <v>13</v>
      </c>
      <c r="B66" s="59"/>
      <c r="C66" s="59"/>
      <c r="D66" s="60"/>
      <c r="E66" s="60"/>
      <c r="F66" s="60"/>
      <c r="G66" s="60"/>
      <c r="H66" s="75">
        <f t="shared" si="24"/>
        <v>0</v>
      </c>
      <c r="J66" s="61"/>
      <c r="K66" s="61"/>
      <c r="L66" s="61"/>
      <c r="M66" s="61"/>
      <c r="N66" s="29"/>
      <c r="O66" s="29"/>
      <c r="P66" s="61"/>
      <c r="Q66" s="61"/>
      <c r="R66" s="75">
        <f t="shared" si="25"/>
        <v>0</v>
      </c>
    </row>
    <row r="67" spans="1:18" x14ac:dyDescent="0.2">
      <c r="A67" s="34" t="s">
        <v>15</v>
      </c>
      <c r="B67" s="59"/>
      <c r="C67" s="59"/>
      <c r="D67" s="60"/>
      <c r="E67" s="60"/>
      <c r="F67" s="60"/>
      <c r="G67" s="60"/>
      <c r="H67" s="75">
        <f t="shared" si="24"/>
        <v>0</v>
      </c>
      <c r="J67" s="61"/>
      <c r="K67" s="61"/>
      <c r="L67" s="61"/>
      <c r="M67" s="61"/>
      <c r="N67" s="29"/>
      <c r="O67" s="29"/>
      <c r="P67" s="61"/>
      <c r="Q67" s="61"/>
      <c r="R67" s="75">
        <f t="shared" si="25"/>
        <v>0</v>
      </c>
    </row>
    <row r="68" spans="1:18" x14ac:dyDescent="0.2">
      <c r="A68" s="181" t="s">
        <v>112</v>
      </c>
      <c r="B68" s="175"/>
      <c r="C68" s="175"/>
      <c r="D68" s="60"/>
      <c r="E68" s="60"/>
      <c r="F68" s="60"/>
      <c r="G68" s="60"/>
      <c r="H68" s="176">
        <f t="shared" si="24"/>
        <v>0</v>
      </c>
      <c r="I68" s="53"/>
      <c r="J68" s="61"/>
      <c r="K68" s="61"/>
      <c r="L68" s="61"/>
      <c r="M68" s="61"/>
      <c r="N68" s="29"/>
      <c r="O68" s="29"/>
      <c r="P68" s="61"/>
      <c r="Q68" s="61"/>
      <c r="R68" s="75">
        <f t="shared" si="25"/>
        <v>0</v>
      </c>
    </row>
    <row r="69" spans="1:18" ht="14.25" customHeight="1" x14ac:dyDescent="0.2">
      <c r="A69" s="182" t="s">
        <v>111</v>
      </c>
      <c r="B69" s="62"/>
      <c r="C69" s="62"/>
      <c r="D69" s="47"/>
      <c r="E69" s="47"/>
      <c r="F69" s="47"/>
      <c r="G69" s="47"/>
      <c r="H69" s="77">
        <f t="shared" si="24"/>
        <v>0</v>
      </c>
      <c r="I69" s="174"/>
      <c r="J69" s="63"/>
      <c r="K69" s="63"/>
      <c r="L69" s="63"/>
      <c r="M69" s="63"/>
      <c r="N69" s="76"/>
      <c r="O69" s="76"/>
      <c r="P69" s="63"/>
      <c r="Q69" s="63"/>
      <c r="R69" s="77">
        <f t="shared" si="25"/>
        <v>0</v>
      </c>
    </row>
    <row r="70" spans="1:18" x14ac:dyDescent="0.2">
      <c r="A70" s="73" t="s">
        <v>9</v>
      </c>
      <c r="B70" s="164">
        <f>SUM(B63:B69)</f>
        <v>0</v>
      </c>
      <c r="C70" s="164">
        <f t="shared" ref="C70:G70" si="26">SUM(C63:C69)</f>
        <v>0</v>
      </c>
      <c r="D70" s="164">
        <f t="shared" si="26"/>
        <v>0</v>
      </c>
      <c r="E70" s="164">
        <f t="shared" si="26"/>
        <v>0</v>
      </c>
      <c r="F70" s="164">
        <f t="shared" si="26"/>
        <v>0</v>
      </c>
      <c r="G70" s="164">
        <f t="shared" si="26"/>
        <v>0</v>
      </c>
      <c r="H70" s="75">
        <f>SUM(H63:H69)</f>
        <v>0</v>
      </c>
      <c r="I70" s="6"/>
      <c r="J70" s="6">
        <f>SUM(J63:J69)</f>
        <v>0</v>
      </c>
      <c r="K70" s="6">
        <f t="shared" ref="K70:O70" si="27">SUM(K63:K69)</f>
        <v>0</v>
      </c>
      <c r="L70" s="6">
        <f t="shared" si="27"/>
        <v>0</v>
      </c>
      <c r="M70" s="6">
        <f t="shared" si="27"/>
        <v>0</v>
      </c>
      <c r="N70" s="6">
        <f t="shared" si="27"/>
        <v>0</v>
      </c>
      <c r="O70" s="6">
        <f t="shared" si="27"/>
        <v>0</v>
      </c>
      <c r="P70" s="6"/>
      <c r="Q70" s="6"/>
      <c r="R70" s="79">
        <f>SUM(R63:R69)</f>
        <v>0</v>
      </c>
    </row>
    <row r="72" spans="1:18" x14ac:dyDescent="0.2">
      <c r="A72" s="204" t="s">
        <v>142</v>
      </c>
      <c r="B72" s="214" t="s">
        <v>156</v>
      </c>
      <c r="C72" s="214" t="s">
        <v>157</v>
      </c>
      <c r="D72" s="214" t="s">
        <v>158</v>
      </c>
      <c r="E72" s="214" t="s">
        <v>159</v>
      </c>
      <c r="F72" s="214" t="s">
        <v>160</v>
      </c>
      <c r="G72" s="214" t="s">
        <v>161</v>
      </c>
      <c r="H72" s="183" t="s">
        <v>110</v>
      </c>
      <c r="I72" s="173" t="s">
        <v>108</v>
      </c>
      <c r="J72" s="214" t="s">
        <v>156</v>
      </c>
      <c r="K72" s="214" t="s">
        <v>157</v>
      </c>
      <c r="L72" s="214" t="s">
        <v>158</v>
      </c>
      <c r="M72" s="214" t="s">
        <v>159</v>
      </c>
      <c r="N72" s="214" t="s">
        <v>160</v>
      </c>
      <c r="O72" s="214" t="s">
        <v>161</v>
      </c>
      <c r="P72" s="35"/>
      <c r="Q72" s="35"/>
      <c r="R72" s="183" t="s">
        <v>110</v>
      </c>
    </row>
    <row r="73" spans="1:18" x14ac:dyDescent="0.2">
      <c r="A73" s="34" t="s">
        <v>1</v>
      </c>
      <c r="B73" s="45"/>
      <c r="C73" s="45"/>
      <c r="D73" s="45"/>
      <c r="E73" s="45"/>
      <c r="F73" s="45"/>
      <c r="G73" s="45"/>
      <c r="H73" s="75">
        <f t="shared" ref="H73:H79" si="28">SUM(B73:G73)</f>
        <v>0</v>
      </c>
      <c r="I73" s="45"/>
      <c r="J73" s="45"/>
      <c r="K73" s="45"/>
      <c r="L73" s="45"/>
      <c r="M73" s="45"/>
      <c r="N73" s="81"/>
      <c r="O73" s="81"/>
      <c r="P73" s="45"/>
      <c r="Q73" s="45"/>
      <c r="R73" s="82">
        <f>SUM(J73:Q73)</f>
        <v>0</v>
      </c>
    </row>
    <row r="74" spans="1:18" x14ac:dyDescent="0.2">
      <c r="A74" s="34" t="s">
        <v>2</v>
      </c>
      <c r="B74" s="45"/>
      <c r="C74" s="45"/>
      <c r="D74" s="45"/>
      <c r="E74" s="45"/>
      <c r="F74" s="45"/>
      <c r="G74" s="45"/>
      <c r="H74" s="75">
        <f t="shared" si="28"/>
        <v>0</v>
      </c>
      <c r="I74" s="45"/>
      <c r="J74" s="45"/>
      <c r="K74" s="45"/>
      <c r="L74" s="45"/>
      <c r="M74" s="45"/>
      <c r="N74" s="81"/>
      <c r="O74" s="81"/>
      <c r="P74" s="46"/>
      <c r="Q74" s="46"/>
      <c r="R74" s="82">
        <f t="shared" ref="R74:R79" si="29">SUM(J74:Q74)</f>
        <v>0</v>
      </c>
    </row>
    <row r="75" spans="1:18" x14ac:dyDescent="0.2">
      <c r="A75" s="34" t="s">
        <v>3</v>
      </c>
      <c r="B75" s="45"/>
      <c r="C75" s="45"/>
      <c r="D75" s="45"/>
      <c r="E75" s="45"/>
      <c r="F75" s="45"/>
      <c r="G75" s="45"/>
      <c r="H75" s="75">
        <f t="shared" si="28"/>
        <v>0</v>
      </c>
      <c r="I75" s="45"/>
      <c r="J75" s="45"/>
      <c r="K75" s="45"/>
      <c r="L75" s="45"/>
      <c r="M75" s="45"/>
      <c r="N75" s="83"/>
      <c r="O75" s="83"/>
      <c r="P75" s="46"/>
      <c r="Q75" s="46"/>
      <c r="R75" s="82">
        <f t="shared" si="29"/>
        <v>0</v>
      </c>
    </row>
    <row r="76" spans="1:18" x14ac:dyDescent="0.2">
      <c r="A76" s="34" t="s">
        <v>13</v>
      </c>
      <c r="B76" s="45"/>
      <c r="C76" s="45"/>
      <c r="D76" s="45"/>
      <c r="E76" s="45"/>
      <c r="F76" s="45"/>
      <c r="G76" s="45"/>
      <c r="H76" s="75">
        <f t="shared" si="28"/>
        <v>0</v>
      </c>
      <c r="I76" s="45"/>
      <c r="J76" s="45"/>
      <c r="K76" s="45"/>
      <c r="L76" s="45"/>
      <c r="M76" s="45"/>
      <c r="N76" s="81"/>
      <c r="O76" s="81"/>
      <c r="P76" s="45"/>
      <c r="Q76" s="45"/>
      <c r="R76" s="82">
        <f t="shared" si="29"/>
        <v>0</v>
      </c>
    </row>
    <row r="77" spans="1:18" x14ac:dyDescent="0.2">
      <c r="A77" s="34" t="s">
        <v>15</v>
      </c>
      <c r="B77" s="45"/>
      <c r="C77" s="45"/>
      <c r="D77" s="45"/>
      <c r="E77" s="45"/>
      <c r="F77" s="45"/>
      <c r="G77" s="45"/>
      <c r="H77" s="75">
        <f t="shared" si="28"/>
        <v>0</v>
      </c>
      <c r="I77" s="45"/>
      <c r="J77" s="45"/>
      <c r="K77" s="45"/>
      <c r="L77" s="45"/>
      <c r="M77" s="45"/>
      <c r="N77" s="81"/>
      <c r="O77" s="81"/>
      <c r="P77" s="45"/>
      <c r="Q77" s="45"/>
      <c r="R77" s="82">
        <f t="shared" si="29"/>
        <v>0</v>
      </c>
    </row>
    <row r="78" spans="1:18" x14ac:dyDescent="0.2">
      <c r="A78" s="181" t="s">
        <v>112</v>
      </c>
      <c r="B78" s="60"/>
      <c r="C78" s="60"/>
      <c r="D78" s="60"/>
      <c r="E78" s="60"/>
      <c r="F78" s="60"/>
      <c r="G78" s="60"/>
      <c r="H78" s="75">
        <f t="shared" si="28"/>
        <v>0</v>
      </c>
      <c r="I78" s="60"/>
      <c r="J78" s="60"/>
      <c r="K78" s="60"/>
      <c r="L78" s="60"/>
      <c r="M78" s="60"/>
      <c r="N78" s="177"/>
      <c r="O78" s="177"/>
      <c r="P78" s="60"/>
      <c r="Q78" s="60"/>
      <c r="R78" s="82">
        <f t="shared" si="29"/>
        <v>0</v>
      </c>
    </row>
    <row r="79" spans="1:18" ht="13.5" customHeight="1" x14ac:dyDescent="0.2">
      <c r="A79" s="182" t="s">
        <v>111</v>
      </c>
      <c r="B79" s="47"/>
      <c r="C79" s="47"/>
      <c r="D79" s="47"/>
      <c r="E79" s="47"/>
      <c r="F79" s="47"/>
      <c r="G79" s="47"/>
      <c r="H79" s="77">
        <f t="shared" si="28"/>
        <v>0</v>
      </c>
      <c r="I79" s="47"/>
      <c r="J79" s="47"/>
      <c r="K79" s="47"/>
      <c r="L79" s="47"/>
      <c r="M79" s="47"/>
      <c r="N79" s="84"/>
      <c r="O79" s="84"/>
      <c r="P79" s="47"/>
      <c r="Q79" s="47"/>
      <c r="R79" s="85">
        <f t="shared" si="29"/>
        <v>0</v>
      </c>
    </row>
    <row r="80" spans="1:18" x14ac:dyDescent="0.2">
      <c r="A80" s="73" t="s">
        <v>9</v>
      </c>
      <c r="B80" s="6">
        <f>SUM(B73:B79)</f>
        <v>0</v>
      </c>
      <c r="C80" s="6">
        <f t="shared" ref="C80:G80" si="30">SUM(C73:C79)</f>
        <v>0</v>
      </c>
      <c r="D80" s="6">
        <f t="shared" si="30"/>
        <v>0</v>
      </c>
      <c r="E80" s="6">
        <f t="shared" si="30"/>
        <v>0</v>
      </c>
      <c r="F80" s="6">
        <f t="shared" si="30"/>
        <v>0</v>
      </c>
      <c r="G80" s="6">
        <f t="shared" si="30"/>
        <v>0</v>
      </c>
      <c r="H80" s="75">
        <f>SUM(H73:H79)</f>
        <v>0</v>
      </c>
      <c r="I80" s="6"/>
      <c r="J80" s="6">
        <f>SUM(J73:J79)</f>
        <v>0</v>
      </c>
      <c r="K80" s="6">
        <f t="shared" ref="K80:O80" si="31">SUM(K73:K79)</f>
        <v>0</v>
      </c>
      <c r="L80" s="6">
        <f t="shared" si="31"/>
        <v>0</v>
      </c>
      <c r="M80" s="6">
        <f t="shared" si="31"/>
        <v>0</v>
      </c>
      <c r="N80" s="6">
        <f t="shared" si="31"/>
        <v>0</v>
      </c>
      <c r="O80" s="6">
        <f t="shared" si="31"/>
        <v>0</v>
      </c>
      <c r="P80" s="6">
        <f t="shared" ref="P80:Q80" si="32">SUM(P73:P78)</f>
        <v>0</v>
      </c>
      <c r="Q80" s="6">
        <f t="shared" si="32"/>
        <v>0</v>
      </c>
      <c r="R80" s="73">
        <f>SUM(R73:R79)</f>
        <v>0</v>
      </c>
    </row>
    <row r="82" spans="1:18" x14ac:dyDescent="0.2">
      <c r="A82" s="204" t="s">
        <v>142</v>
      </c>
      <c r="B82" s="214" t="s">
        <v>162</v>
      </c>
      <c r="C82" s="214" t="s">
        <v>163</v>
      </c>
      <c r="D82" s="214" t="s">
        <v>164</v>
      </c>
      <c r="E82" s="214" t="s">
        <v>165</v>
      </c>
      <c r="F82" s="214" t="s">
        <v>166</v>
      </c>
      <c r="G82" s="214" t="s">
        <v>167</v>
      </c>
      <c r="H82" s="183" t="s">
        <v>110</v>
      </c>
      <c r="I82" s="173" t="s">
        <v>108</v>
      </c>
      <c r="J82" s="214" t="s">
        <v>162</v>
      </c>
      <c r="K82" s="214" t="s">
        <v>163</v>
      </c>
      <c r="L82" s="214" t="s">
        <v>164</v>
      </c>
      <c r="M82" s="214" t="s">
        <v>165</v>
      </c>
      <c r="N82" s="214" t="s">
        <v>166</v>
      </c>
      <c r="O82" s="214" t="s">
        <v>167</v>
      </c>
      <c r="P82" s="35"/>
      <c r="Q82" s="35"/>
      <c r="R82" s="183" t="s">
        <v>110</v>
      </c>
    </row>
    <row r="83" spans="1:18" x14ac:dyDescent="0.2">
      <c r="A83" s="34" t="s">
        <v>1</v>
      </c>
      <c r="B83" s="45"/>
      <c r="C83" s="188"/>
      <c r="D83" s="188"/>
      <c r="E83" s="188"/>
      <c r="F83" s="188"/>
      <c r="G83" s="188">
        <v>0</v>
      </c>
      <c r="H83" s="75">
        <f t="shared" ref="H83:H89" si="33">SUM(B83:G83)</f>
        <v>0</v>
      </c>
      <c r="I83" s="58"/>
      <c r="J83" s="188"/>
      <c r="K83" s="188"/>
      <c r="L83" s="188"/>
      <c r="M83" s="188"/>
      <c r="N83" s="188"/>
      <c r="O83" s="188">
        <v>0</v>
      </c>
      <c r="P83" s="188"/>
      <c r="Q83" s="191"/>
      <c r="R83" s="82">
        <f>SUM(J83:Q83)</f>
        <v>0</v>
      </c>
    </row>
    <row r="84" spans="1:18" x14ac:dyDescent="0.2">
      <c r="A84" s="34" t="s">
        <v>2</v>
      </c>
      <c r="B84" s="45"/>
      <c r="C84" s="188"/>
      <c r="D84" s="188"/>
      <c r="E84" s="188"/>
      <c r="F84" s="188"/>
      <c r="G84" s="188">
        <v>0</v>
      </c>
      <c r="H84" s="75">
        <f t="shared" si="33"/>
        <v>0</v>
      </c>
      <c r="I84" s="58"/>
      <c r="J84" s="188"/>
      <c r="K84" s="188"/>
      <c r="L84" s="188"/>
      <c r="M84" s="188"/>
      <c r="N84" s="188"/>
      <c r="O84" s="188">
        <v>0</v>
      </c>
      <c r="P84" s="192"/>
      <c r="Q84" s="191"/>
      <c r="R84" s="82">
        <f t="shared" ref="R84:R89" si="34">SUM(J84:Q84)</f>
        <v>0</v>
      </c>
    </row>
    <row r="85" spans="1:18" x14ac:dyDescent="0.2">
      <c r="A85" s="34" t="s">
        <v>3</v>
      </c>
      <c r="B85" s="45"/>
      <c r="C85" s="188"/>
      <c r="D85" s="188"/>
      <c r="E85" s="188"/>
      <c r="F85" s="188">
        <v>32</v>
      </c>
      <c r="G85" s="188"/>
      <c r="H85" s="75">
        <f t="shared" si="33"/>
        <v>32</v>
      </c>
      <c r="I85" s="58"/>
      <c r="J85" s="188"/>
      <c r="K85" s="188"/>
      <c r="L85" s="188"/>
      <c r="M85" s="188"/>
      <c r="N85" s="192"/>
      <c r="O85" s="192">
        <v>0</v>
      </c>
      <c r="P85" s="192"/>
      <c r="Q85" s="191"/>
      <c r="R85" s="82">
        <f t="shared" si="34"/>
        <v>0</v>
      </c>
    </row>
    <row r="86" spans="1:18" x14ac:dyDescent="0.2">
      <c r="A86" s="34" t="s">
        <v>13</v>
      </c>
      <c r="B86" s="45"/>
      <c r="C86" s="188"/>
      <c r="D86" s="188"/>
      <c r="E86" s="188"/>
      <c r="F86" s="188"/>
      <c r="G86" s="188"/>
      <c r="H86" s="75">
        <f t="shared" si="33"/>
        <v>0</v>
      </c>
      <c r="I86" s="58"/>
      <c r="J86" s="188"/>
      <c r="K86" s="188"/>
      <c r="L86" s="188"/>
      <c r="M86" s="188"/>
      <c r="N86" s="188"/>
      <c r="O86" s="188">
        <v>0</v>
      </c>
      <c r="P86" s="188"/>
      <c r="Q86" s="71"/>
      <c r="R86" s="82">
        <f t="shared" si="34"/>
        <v>0</v>
      </c>
    </row>
    <row r="87" spans="1:18" x14ac:dyDescent="0.2">
      <c r="A87" s="34" t="s">
        <v>15</v>
      </c>
      <c r="B87" s="45"/>
      <c r="C87" s="188"/>
      <c r="D87" s="188"/>
      <c r="E87" s="188"/>
      <c r="F87" s="188"/>
      <c r="G87" s="188"/>
      <c r="H87" s="75">
        <f t="shared" si="33"/>
        <v>0</v>
      </c>
      <c r="I87" s="58"/>
      <c r="J87" s="188"/>
      <c r="K87" s="188"/>
      <c r="L87" s="188"/>
      <c r="M87" s="188"/>
      <c r="N87" s="188"/>
      <c r="O87" s="188">
        <v>0</v>
      </c>
      <c r="P87" s="188"/>
      <c r="Q87" s="71"/>
      <c r="R87" s="82">
        <f t="shared" si="34"/>
        <v>0</v>
      </c>
    </row>
    <row r="88" spans="1:18" x14ac:dyDescent="0.2">
      <c r="A88" s="181" t="s">
        <v>112</v>
      </c>
      <c r="B88" s="60"/>
      <c r="C88" s="189"/>
      <c r="D88" s="189"/>
      <c r="E88" s="189"/>
      <c r="F88" s="189"/>
      <c r="G88" s="189"/>
      <c r="H88" s="176">
        <f t="shared" si="33"/>
        <v>0</v>
      </c>
      <c r="I88" s="61"/>
      <c r="J88" s="189"/>
      <c r="K88" s="189"/>
      <c r="L88" s="189"/>
      <c r="M88" s="189"/>
      <c r="N88" s="189"/>
      <c r="O88" s="189"/>
      <c r="P88" s="189"/>
      <c r="Q88" s="193"/>
      <c r="R88" s="82">
        <f t="shared" si="34"/>
        <v>0</v>
      </c>
    </row>
    <row r="89" spans="1:18" ht="15" customHeight="1" x14ac:dyDescent="0.2">
      <c r="A89" s="182" t="s">
        <v>111</v>
      </c>
      <c r="B89" s="47"/>
      <c r="C89" s="190"/>
      <c r="D89" s="190"/>
      <c r="E89" s="190"/>
      <c r="F89" s="190"/>
      <c r="G89" s="190"/>
      <c r="H89" s="77">
        <f t="shared" si="33"/>
        <v>0</v>
      </c>
      <c r="I89" s="63"/>
      <c r="J89" s="190"/>
      <c r="K89" s="190"/>
      <c r="L89" s="190"/>
      <c r="M89" s="190"/>
      <c r="N89" s="190"/>
      <c r="O89" s="190"/>
      <c r="P89" s="190"/>
      <c r="Q89" s="194"/>
      <c r="R89" s="85">
        <f t="shared" si="34"/>
        <v>0</v>
      </c>
    </row>
    <row r="90" spans="1:18" x14ac:dyDescent="0.2">
      <c r="A90" s="73" t="s">
        <v>9</v>
      </c>
      <c r="B90" s="78">
        <f t="shared" ref="B90:H90" si="35">SUM(B83:B89)</f>
        <v>0</v>
      </c>
      <c r="C90" s="78">
        <f t="shared" si="35"/>
        <v>0</v>
      </c>
      <c r="D90" s="78">
        <f t="shared" si="35"/>
        <v>0</v>
      </c>
      <c r="E90" s="78">
        <f t="shared" si="35"/>
        <v>0</v>
      </c>
      <c r="F90" s="78">
        <f t="shared" si="35"/>
        <v>32</v>
      </c>
      <c r="G90" s="78">
        <f t="shared" si="35"/>
        <v>0</v>
      </c>
      <c r="H90" s="75">
        <f t="shared" si="35"/>
        <v>32</v>
      </c>
      <c r="I90" s="6"/>
      <c r="J90" s="78">
        <f t="shared" ref="J90:O90" si="36">SUM(J83:J89)</f>
        <v>0</v>
      </c>
      <c r="K90" s="78">
        <f t="shared" si="36"/>
        <v>0</v>
      </c>
      <c r="L90" s="78">
        <f t="shared" si="36"/>
        <v>0</v>
      </c>
      <c r="M90" s="78">
        <f t="shared" si="36"/>
        <v>0</v>
      </c>
      <c r="N90" s="78">
        <f t="shared" si="36"/>
        <v>0</v>
      </c>
      <c r="O90" s="78">
        <f t="shared" si="36"/>
        <v>0</v>
      </c>
      <c r="P90" s="78">
        <f t="shared" ref="P90:Q90" si="37">SUM(P83:P88)</f>
        <v>0</v>
      </c>
      <c r="Q90" s="78">
        <f t="shared" si="37"/>
        <v>0</v>
      </c>
      <c r="R90" s="79">
        <f>SUM(R83:R89)</f>
        <v>0</v>
      </c>
    </row>
    <row r="92" spans="1:18" x14ac:dyDescent="0.2">
      <c r="A92" s="204" t="s">
        <v>142</v>
      </c>
      <c r="B92" s="214" t="s">
        <v>169</v>
      </c>
      <c r="C92" s="214" t="s">
        <v>171</v>
      </c>
      <c r="D92" s="214" t="s">
        <v>172</v>
      </c>
      <c r="E92" s="214" t="s">
        <v>173</v>
      </c>
      <c r="F92" s="214" t="s">
        <v>174</v>
      </c>
      <c r="G92" s="214" t="s">
        <v>175</v>
      </c>
      <c r="H92" s="183" t="s">
        <v>110</v>
      </c>
      <c r="I92" s="173" t="s">
        <v>108</v>
      </c>
      <c r="J92" s="214" t="s">
        <v>169</v>
      </c>
      <c r="K92" s="214" t="s">
        <v>171</v>
      </c>
      <c r="L92" s="214" t="s">
        <v>172</v>
      </c>
      <c r="M92" s="214" t="s">
        <v>173</v>
      </c>
      <c r="N92" s="214" t="s">
        <v>174</v>
      </c>
      <c r="O92" s="214" t="s">
        <v>175</v>
      </c>
      <c r="P92" s="35"/>
      <c r="Q92" s="35"/>
      <c r="R92" s="183" t="s">
        <v>110</v>
      </c>
    </row>
    <row r="93" spans="1:18" x14ac:dyDescent="0.2">
      <c r="A93" s="34" t="s">
        <v>1</v>
      </c>
      <c r="B93" s="45"/>
      <c r="C93" s="45"/>
      <c r="D93" s="45"/>
      <c r="E93" s="45"/>
      <c r="F93" s="45"/>
      <c r="G93" s="45"/>
      <c r="H93" s="75">
        <f t="shared" ref="H93:H99" si="38">SUM(B93:G93)</f>
        <v>0</v>
      </c>
      <c r="I93" s="58"/>
      <c r="J93" s="45"/>
      <c r="K93" s="45"/>
      <c r="L93" s="45"/>
      <c r="M93" s="45"/>
      <c r="N93" s="191"/>
      <c r="O93" s="86"/>
      <c r="P93" s="49"/>
      <c r="Q93" s="49"/>
      <c r="R93" s="82">
        <f>SUM(J93:Q93)</f>
        <v>0</v>
      </c>
    </row>
    <row r="94" spans="1:18" x14ac:dyDescent="0.2">
      <c r="A94" s="34" t="s">
        <v>2</v>
      </c>
      <c r="B94" s="45"/>
      <c r="C94" s="45"/>
      <c r="D94" s="45"/>
      <c r="E94" s="45"/>
      <c r="F94" s="45"/>
      <c r="G94" s="45"/>
      <c r="H94" s="75">
        <f t="shared" si="38"/>
        <v>0</v>
      </c>
      <c r="I94" s="58"/>
      <c r="J94" s="45"/>
      <c r="K94" s="45"/>
      <c r="L94" s="45"/>
      <c r="M94" s="45"/>
      <c r="N94" s="191"/>
      <c r="O94" s="86"/>
      <c r="P94" s="49"/>
      <c r="Q94" s="49"/>
      <c r="R94" s="82">
        <f t="shared" ref="R94:R99" si="39">SUM(J94:Q94)</f>
        <v>0</v>
      </c>
    </row>
    <row r="95" spans="1:18" x14ac:dyDescent="0.2">
      <c r="A95" s="34" t="s">
        <v>3</v>
      </c>
      <c r="B95" s="45">
        <v>51.57</v>
      </c>
      <c r="C95" s="45"/>
      <c r="D95" s="45">
        <f>60.22+41.4+83.94</f>
        <v>185.56</v>
      </c>
      <c r="E95" s="45"/>
      <c r="F95" s="45"/>
      <c r="G95" s="45"/>
      <c r="H95" s="75">
        <f t="shared" si="38"/>
        <v>237.13</v>
      </c>
      <c r="I95" s="58"/>
      <c r="J95" s="45"/>
      <c r="K95" s="45"/>
      <c r="L95" s="45"/>
      <c r="M95" s="45"/>
      <c r="N95" s="191"/>
      <c r="O95" s="86"/>
      <c r="P95" s="49"/>
      <c r="Q95" s="49"/>
      <c r="R95" s="82">
        <f t="shared" si="39"/>
        <v>0</v>
      </c>
    </row>
    <row r="96" spans="1:18" x14ac:dyDescent="0.2">
      <c r="A96" s="34" t="s">
        <v>13</v>
      </c>
      <c r="B96" s="45"/>
      <c r="C96" s="45"/>
      <c r="D96" s="45"/>
      <c r="E96" s="45"/>
      <c r="F96" s="45"/>
      <c r="G96" s="45"/>
      <c r="H96" s="75">
        <f t="shared" si="38"/>
        <v>0</v>
      </c>
      <c r="I96" s="58"/>
      <c r="J96" s="45"/>
      <c r="K96" s="45"/>
      <c r="L96" s="45"/>
      <c r="M96" s="45"/>
      <c r="N96" s="71"/>
      <c r="O96" s="70"/>
      <c r="P96" s="48"/>
      <c r="Q96" s="48"/>
      <c r="R96" s="82">
        <f t="shared" si="39"/>
        <v>0</v>
      </c>
    </row>
    <row r="97" spans="1:18" x14ac:dyDescent="0.2">
      <c r="A97" s="34" t="s">
        <v>15</v>
      </c>
      <c r="B97" s="45"/>
      <c r="C97" s="45"/>
      <c r="D97" s="45"/>
      <c r="E97" s="45"/>
      <c r="F97" s="45"/>
      <c r="G97" s="45"/>
      <c r="H97" s="75">
        <f t="shared" si="38"/>
        <v>0</v>
      </c>
      <c r="I97" s="58"/>
      <c r="J97" s="45"/>
      <c r="K97" s="45"/>
      <c r="L97" s="45"/>
      <c r="M97" s="45"/>
      <c r="N97" s="71"/>
      <c r="O97" s="70"/>
      <c r="P97" s="48"/>
      <c r="Q97" s="48"/>
      <c r="R97" s="82">
        <f t="shared" si="39"/>
        <v>0</v>
      </c>
    </row>
    <row r="98" spans="1:18" x14ac:dyDescent="0.2">
      <c r="A98" s="181" t="s">
        <v>112</v>
      </c>
      <c r="B98" s="60">
        <v>52.42</v>
      </c>
      <c r="C98" s="60"/>
      <c r="D98" s="60"/>
      <c r="E98" s="60"/>
      <c r="F98" s="60"/>
      <c r="G98" s="60"/>
      <c r="H98" s="176">
        <f t="shared" si="38"/>
        <v>52.42</v>
      </c>
      <c r="I98" s="61"/>
      <c r="J98" s="60"/>
      <c r="K98" s="60"/>
      <c r="L98" s="60"/>
      <c r="M98" s="60"/>
      <c r="N98" s="189"/>
      <c r="O98" s="177"/>
      <c r="P98" s="178"/>
      <c r="Q98" s="178"/>
      <c r="R98" s="82">
        <f t="shared" si="39"/>
        <v>0</v>
      </c>
    </row>
    <row r="99" spans="1:18" ht="15" customHeight="1" x14ac:dyDescent="0.2">
      <c r="A99" s="182" t="s">
        <v>111</v>
      </c>
      <c r="B99" s="47"/>
      <c r="C99" s="47"/>
      <c r="D99" s="47"/>
      <c r="E99" s="47"/>
      <c r="F99" s="47"/>
      <c r="G99" s="47"/>
      <c r="H99" s="77">
        <f t="shared" si="38"/>
        <v>0</v>
      </c>
      <c r="I99" s="63"/>
      <c r="J99" s="47"/>
      <c r="K99" s="47"/>
      <c r="L99" s="47"/>
      <c r="M99" s="47"/>
      <c r="N99" s="190"/>
      <c r="O99" s="84"/>
      <c r="P99" s="50"/>
      <c r="Q99" s="50"/>
      <c r="R99" s="85">
        <f t="shared" si="39"/>
        <v>0</v>
      </c>
    </row>
    <row r="100" spans="1:18" x14ac:dyDescent="0.2">
      <c r="A100" s="73" t="s">
        <v>9</v>
      </c>
      <c r="B100" s="6">
        <f>SUM(B93:B99)</f>
        <v>103.99000000000001</v>
      </c>
      <c r="C100" s="6">
        <f t="shared" ref="C100:G100" si="40">SUM(C93:C99)</f>
        <v>0</v>
      </c>
      <c r="D100" s="6">
        <f t="shared" si="40"/>
        <v>185.56</v>
      </c>
      <c r="E100" s="6">
        <f t="shared" si="40"/>
        <v>0</v>
      </c>
      <c r="F100" s="6">
        <f t="shared" si="40"/>
        <v>0</v>
      </c>
      <c r="G100" s="6">
        <f t="shared" si="40"/>
        <v>0</v>
      </c>
      <c r="H100" s="75">
        <f>SUM(H93:H99)</f>
        <v>289.55</v>
      </c>
      <c r="I100" s="6"/>
      <c r="J100" s="6">
        <f>SUM(J93:J99)</f>
        <v>0</v>
      </c>
      <c r="K100" s="6">
        <f t="shared" ref="K100:O100" si="41">SUM(K93:K99)</f>
        <v>0</v>
      </c>
      <c r="L100" s="6">
        <f t="shared" si="41"/>
        <v>0</v>
      </c>
      <c r="M100" s="6">
        <f t="shared" si="41"/>
        <v>0</v>
      </c>
      <c r="N100" s="6">
        <f t="shared" si="41"/>
        <v>0</v>
      </c>
      <c r="O100" s="6">
        <f t="shared" si="41"/>
        <v>0</v>
      </c>
      <c r="P100" s="6">
        <f t="shared" ref="P100:Q100" si="42">SUM(P93:P98)</f>
        <v>0</v>
      </c>
      <c r="Q100" s="6">
        <f t="shared" si="42"/>
        <v>0</v>
      </c>
      <c r="R100" s="79">
        <f>SUM(R93:R99)</f>
        <v>0</v>
      </c>
    </row>
    <row r="102" spans="1:18" x14ac:dyDescent="0.2">
      <c r="A102" s="204" t="s">
        <v>142</v>
      </c>
      <c r="B102" s="214" t="s">
        <v>170</v>
      </c>
      <c r="C102" s="214" t="s">
        <v>176</v>
      </c>
      <c r="D102" s="214" t="s">
        <v>177</v>
      </c>
      <c r="E102" s="214" t="s">
        <v>178</v>
      </c>
      <c r="F102" s="214" t="s">
        <v>179</v>
      </c>
      <c r="G102" s="34"/>
      <c r="H102" s="183" t="s">
        <v>110</v>
      </c>
      <c r="I102" s="173" t="s">
        <v>108</v>
      </c>
      <c r="J102" s="214" t="s">
        <v>170</v>
      </c>
      <c r="K102" s="214" t="s">
        <v>176</v>
      </c>
      <c r="L102" s="214" t="s">
        <v>177</v>
      </c>
      <c r="M102" s="214" t="s">
        <v>178</v>
      </c>
      <c r="N102" s="214" t="s">
        <v>179</v>
      </c>
      <c r="O102" s="72"/>
      <c r="P102" s="35"/>
      <c r="Q102" s="35"/>
      <c r="R102" s="183" t="s">
        <v>110</v>
      </c>
    </row>
    <row r="103" spans="1:18" x14ac:dyDescent="0.2">
      <c r="A103" s="34" t="s">
        <v>1</v>
      </c>
      <c r="B103" s="48"/>
      <c r="C103" s="48">
        <v>3.5</v>
      </c>
      <c r="D103" s="48"/>
      <c r="E103" s="48"/>
      <c r="F103" s="48">
        <v>53.38</v>
      </c>
      <c r="G103" s="48"/>
      <c r="H103" s="75">
        <f t="shared" ref="H103:H109" si="43">SUM(B103:G103)</f>
        <v>56.88</v>
      </c>
      <c r="I103" s="58" t="s">
        <v>246</v>
      </c>
      <c r="J103" s="49"/>
      <c r="K103" s="49">
        <v>0</v>
      </c>
      <c r="L103" s="49"/>
      <c r="M103" s="49"/>
      <c r="N103" s="86"/>
      <c r="O103" s="86"/>
      <c r="P103" s="49"/>
      <c r="Q103" s="49"/>
      <c r="R103" s="82">
        <f>SUM(J103:Q103)</f>
        <v>0</v>
      </c>
    </row>
    <row r="104" spans="1:18" x14ac:dyDescent="0.2">
      <c r="A104" s="34" t="s">
        <v>2</v>
      </c>
      <c r="B104" s="48"/>
      <c r="C104" s="48">
        <v>6.33</v>
      </c>
      <c r="D104" s="48"/>
      <c r="E104" s="48"/>
      <c r="F104" s="48">
        <v>15</v>
      </c>
      <c r="G104" s="48"/>
      <c r="H104" s="75">
        <f t="shared" si="43"/>
        <v>21.33</v>
      </c>
      <c r="I104" s="58"/>
      <c r="J104" s="49"/>
      <c r="K104" s="49">
        <v>0</v>
      </c>
      <c r="L104" s="49"/>
      <c r="M104" s="49"/>
      <c r="N104" s="86"/>
      <c r="O104" s="86"/>
      <c r="P104" s="49"/>
      <c r="Q104" s="49"/>
      <c r="R104" s="82">
        <f t="shared" ref="R104:R109" si="44">SUM(J104:Q104)</f>
        <v>0</v>
      </c>
    </row>
    <row r="105" spans="1:18" x14ac:dyDescent="0.2">
      <c r="A105" s="34" t="s">
        <v>3</v>
      </c>
      <c r="B105" s="48">
        <v>224.44</v>
      </c>
      <c r="C105" s="48"/>
      <c r="D105" s="48"/>
      <c r="E105" s="48"/>
      <c r="F105" s="48"/>
      <c r="G105" s="48"/>
      <c r="H105" s="75">
        <f t="shared" si="43"/>
        <v>224.44</v>
      </c>
      <c r="I105" s="58"/>
      <c r="J105" s="49"/>
      <c r="K105" s="49"/>
      <c r="L105" s="49"/>
      <c r="M105" s="49"/>
      <c r="N105" s="86"/>
      <c r="O105" s="86"/>
      <c r="P105" s="49"/>
      <c r="Q105" s="49"/>
      <c r="R105" s="82">
        <f t="shared" si="44"/>
        <v>0</v>
      </c>
    </row>
    <row r="106" spans="1:18" x14ac:dyDescent="0.2">
      <c r="A106" s="34" t="s">
        <v>13</v>
      </c>
      <c r="B106" s="48">
        <v>29.68</v>
      </c>
      <c r="C106" s="48">
        <v>5</v>
      </c>
      <c r="D106" s="48"/>
      <c r="E106" s="48"/>
      <c r="F106" s="48"/>
      <c r="G106" s="48"/>
      <c r="H106" s="75">
        <f t="shared" si="43"/>
        <v>34.68</v>
      </c>
      <c r="I106" s="205"/>
      <c r="J106" s="49"/>
      <c r="K106" s="49"/>
      <c r="L106" s="49"/>
      <c r="M106" s="49"/>
      <c r="N106" s="70"/>
      <c r="O106" s="70"/>
      <c r="P106" s="48"/>
      <c r="Q106" s="48"/>
      <c r="R106" s="82">
        <f t="shared" si="44"/>
        <v>0</v>
      </c>
    </row>
    <row r="107" spans="1:18" x14ac:dyDescent="0.2">
      <c r="A107" s="34" t="s">
        <v>15</v>
      </c>
      <c r="B107" s="48"/>
      <c r="C107" s="48"/>
      <c r="D107" s="48"/>
      <c r="E107" s="48"/>
      <c r="F107" s="48"/>
      <c r="G107" s="48"/>
      <c r="H107" s="75">
        <f t="shared" si="43"/>
        <v>0</v>
      </c>
      <c r="I107" s="49"/>
      <c r="J107" s="49"/>
      <c r="K107" s="49"/>
      <c r="L107" s="49"/>
      <c r="M107" s="49"/>
      <c r="N107" s="70"/>
      <c r="O107" s="70"/>
      <c r="P107" s="48"/>
      <c r="Q107" s="48"/>
      <c r="R107" s="82">
        <f t="shared" si="44"/>
        <v>0</v>
      </c>
    </row>
    <row r="108" spans="1:18" x14ac:dyDescent="0.2">
      <c r="A108" s="181" t="s">
        <v>112</v>
      </c>
      <c r="B108" s="178"/>
      <c r="C108" s="178"/>
      <c r="D108" s="178"/>
      <c r="E108" s="178"/>
      <c r="F108" s="178"/>
      <c r="G108" s="178"/>
      <c r="H108" s="176">
        <f t="shared" si="43"/>
        <v>0</v>
      </c>
      <c r="I108" s="179"/>
      <c r="J108" s="179"/>
      <c r="K108" s="179"/>
      <c r="L108" s="179"/>
      <c r="M108" s="179"/>
      <c r="N108" s="180"/>
      <c r="O108" s="180"/>
      <c r="P108" s="178"/>
      <c r="Q108" s="178"/>
      <c r="R108" s="82">
        <f t="shared" si="44"/>
        <v>0</v>
      </c>
    </row>
    <row r="109" spans="1:18" ht="22.5" x14ac:dyDescent="0.2">
      <c r="A109" s="182" t="s">
        <v>111</v>
      </c>
      <c r="B109" s="50"/>
      <c r="C109" s="50"/>
      <c r="D109" s="50"/>
      <c r="E109" s="50"/>
      <c r="F109" s="50"/>
      <c r="G109" s="50"/>
      <c r="H109" s="77">
        <f t="shared" si="43"/>
        <v>0</v>
      </c>
      <c r="I109" s="87"/>
      <c r="J109" s="87"/>
      <c r="K109" s="87"/>
      <c r="L109" s="87"/>
      <c r="M109" s="87"/>
      <c r="N109" s="88"/>
      <c r="O109" s="88"/>
      <c r="P109" s="50"/>
      <c r="Q109" s="50"/>
      <c r="R109" s="85">
        <f t="shared" si="44"/>
        <v>0</v>
      </c>
    </row>
    <row r="110" spans="1:18" x14ac:dyDescent="0.2">
      <c r="A110" s="73" t="s">
        <v>9</v>
      </c>
      <c r="B110" s="6">
        <f>SUM(B103:B109)</f>
        <v>254.12</v>
      </c>
      <c r="C110" s="6">
        <f t="shared" ref="C110:G110" si="45">SUM(C103:C109)</f>
        <v>14.83</v>
      </c>
      <c r="D110" s="6">
        <f t="shared" si="45"/>
        <v>0</v>
      </c>
      <c r="E110" s="6">
        <f t="shared" si="45"/>
        <v>0</v>
      </c>
      <c r="F110" s="6">
        <f t="shared" si="45"/>
        <v>68.38</v>
      </c>
      <c r="G110" s="6">
        <f t="shared" si="45"/>
        <v>0</v>
      </c>
      <c r="H110" s="75">
        <f>SUM(H103:H109)</f>
        <v>337.33</v>
      </c>
      <c r="I110" s="6">
        <f t="shared" ref="I110:N110" si="46">SUM(I103:I108)</f>
        <v>0</v>
      </c>
      <c r="J110" s="6">
        <f t="shared" si="46"/>
        <v>0</v>
      </c>
      <c r="K110" s="6">
        <f t="shared" si="46"/>
        <v>0</v>
      </c>
      <c r="L110" s="6">
        <f t="shared" si="46"/>
        <v>0</v>
      </c>
      <c r="M110" s="6">
        <f t="shared" si="46"/>
        <v>0</v>
      </c>
      <c r="N110" s="78">
        <f t="shared" si="46"/>
        <v>0</v>
      </c>
      <c r="O110" s="78"/>
      <c r="P110" s="6">
        <f t="shared" ref="P110:Q110" si="47">SUM(P103:P108)</f>
        <v>0</v>
      </c>
      <c r="Q110" s="6">
        <f t="shared" si="47"/>
        <v>0</v>
      </c>
      <c r="R110" s="79">
        <f>SUM(R103:R109)</f>
        <v>0</v>
      </c>
    </row>
    <row r="112" spans="1:18" ht="39" thickBot="1" x14ac:dyDescent="0.25">
      <c r="B112" s="66" t="s">
        <v>1</v>
      </c>
      <c r="C112" s="66" t="s">
        <v>2</v>
      </c>
      <c r="D112" s="66" t="s">
        <v>3</v>
      </c>
      <c r="E112" s="66" t="s">
        <v>13</v>
      </c>
      <c r="F112" s="66" t="s">
        <v>15</v>
      </c>
      <c r="G112" s="67" t="s">
        <v>11</v>
      </c>
      <c r="H112" s="184" t="s">
        <v>111</v>
      </c>
      <c r="J112" s="67"/>
      <c r="K112" s="67"/>
      <c r="L112" s="67"/>
      <c r="M112" s="67"/>
      <c r="N112" s="91" t="s">
        <v>20</v>
      </c>
      <c r="O112" s="91"/>
    </row>
    <row r="113" spans="1:18" ht="13.5" thickBot="1" x14ac:dyDescent="0.25">
      <c r="A113" s="89" t="s">
        <v>40</v>
      </c>
      <c r="B113" s="185">
        <f>H63+H73+H83+H93+H103</f>
        <v>56.88</v>
      </c>
      <c r="C113" s="185">
        <f>H64+H74+H84+H94+H104</f>
        <v>21.33</v>
      </c>
      <c r="D113" s="185">
        <f>H65+H75+H85+H95+H105</f>
        <v>493.57</v>
      </c>
      <c r="E113" s="185">
        <f>H66+H76+H86+H96+H106</f>
        <v>34.68</v>
      </c>
      <c r="F113" s="185">
        <f>H67+H77+H87+H97+H107</f>
        <v>0</v>
      </c>
      <c r="G113" s="185">
        <f>H68+H78+H98+H108</f>
        <v>52.42</v>
      </c>
      <c r="H113" s="185">
        <f>H69+H79+H89+H99+H109</f>
        <v>0</v>
      </c>
      <c r="I113" s="185">
        <f>H70+H80+H90+H100+H110</f>
        <v>658.88</v>
      </c>
      <c r="J113" s="55"/>
      <c r="K113" s="55"/>
      <c r="L113" s="55"/>
      <c r="M113" s="55"/>
      <c r="N113" s="90">
        <f>R70+R80+R90+R100+R110</f>
        <v>0</v>
      </c>
      <c r="O113" s="199">
        <f>I113+N113</f>
        <v>658.88</v>
      </c>
    </row>
    <row r="114" spans="1:18" ht="13.5" thickTop="1" x14ac:dyDescent="0.2"/>
    <row r="115" spans="1:18" x14ac:dyDescent="0.2">
      <c r="A115" s="40"/>
      <c r="B115" s="51" t="s">
        <v>21</v>
      </c>
      <c r="C115" s="51"/>
      <c r="D115" s="51" t="s">
        <v>22</v>
      </c>
      <c r="E115" s="196">
        <f>O113</f>
        <v>658.88</v>
      </c>
      <c r="F115" s="51"/>
      <c r="G115" s="51">
        <f>SUM(C115-E115)</f>
        <v>-658.88</v>
      </c>
    </row>
    <row r="120" spans="1:18" s="483" customFormat="1" ht="36" customHeight="1" x14ac:dyDescent="0.2">
      <c r="A120" s="477"/>
      <c r="B120" s="478"/>
      <c r="C120" s="479"/>
      <c r="D120" s="479"/>
      <c r="E120" s="479"/>
      <c r="F120" s="480" t="s">
        <v>292</v>
      </c>
      <c r="G120" s="479"/>
      <c r="H120" s="479"/>
      <c r="I120" s="479"/>
      <c r="J120" s="478"/>
      <c r="K120" s="478"/>
      <c r="L120" s="478"/>
      <c r="M120" s="478"/>
      <c r="N120" s="481"/>
      <c r="O120" s="481"/>
      <c r="P120" s="478"/>
      <c r="Q120" s="478"/>
      <c r="R120" s="482"/>
    </row>
    <row r="121" spans="1:18" x14ac:dyDescent="0.2">
      <c r="A121" s="204" t="s">
        <v>142</v>
      </c>
      <c r="B121" s="173" t="s">
        <v>265</v>
      </c>
      <c r="C121" s="173" t="s">
        <v>298</v>
      </c>
      <c r="D121" s="173"/>
      <c r="E121" s="214"/>
      <c r="F121" s="214"/>
      <c r="G121" s="214" t="s">
        <v>186</v>
      </c>
      <c r="H121" s="183" t="s">
        <v>110</v>
      </c>
      <c r="I121" s="173" t="s">
        <v>108</v>
      </c>
      <c r="J121" s="173" t="s">
        <v>265</v>
      </c>
      <c r="K121" s="173"/>
      <c r="L121" s="173"/>
      <c r="M121" s="214"/>
      <c r="N121" s="214"/>
      <c r="O121" s="214" t="s">
        <v>186</v>
      </c>
      <c r="P121" s="35"/>
      <c r="Q121" s="35"/>
      <c r="R121" s="183" t="s">
        <v>110</v>
      </c>
    </row>
    <row r="122" spans="1:18" x14ac:dyDescent="0.2">
      <c r="A122" s="34" t="s">
        <v>1</v>
      </c>
      <c r="B122" s="59">
        <v>53.38</v>
      </c>
      <c r="C122" s="59"/>
      <c r="D122" s="59"/>
      <c r="E122" s="59"/>
      <c r="F122" s="59"/>
      <c r="G122" s="59">
        <f>6.32+35</f>
        <v>41.32</v>
      </c>
      <c r="H122" s="75">
        <f t="shared" ref="H122:H128" si="48">SUM(B122:G122)</f>
        <v>94.7</v>
      </c>
      <c r="J122" s="58"/>
      <c r="K122" s="58"/>
      <c r="L122" s="58"/>
      <c r="M122" s="58"/>
      <c r="N122" s="74"/>
      <c r="O122" s="74"/>
      <c r="P122" s="58"/>
      <c r="Q122" s="58"/>
      <c r="R122" s="75">
        <f>SUM(J122:Q122)</f>
        <v>0</v>
      </c>
    </row>
    <row r="123" spans="1:18" x14ac:dyDescent="0.2">
      <c r="A123" s="34" t="s">
        <v>2</v>
      </c>
      <c r="B123" s="59">
        <v>5.04</v>
      </c>
      <c r="C123" s="59"/>
      <c r="D123" s="60"/>
      <c r="E123" s="60"/>
      <c r="F123" s="60"/>
      <c r="G123" s="60"/>
      <c r="H123" s="75">
        <f t="shared" si="48"/>
        <v>5.04</v>
      </c>
      <c r="J123" s="61"/>
      <c r="K123" s="61"/>
      <c r="L123" s="61"/>
      <c r="M123" s="61"/>
      <c r="N123" s="29"/>
      <c r="O123" s="29"/>
      <c r="P123" s="61"/>
      <c r="Q123" s="61"/>
      <c r="R123" s="75">
        <f t="shared" ref="R123:R128" si="49">SUM(J123:Q123)</f>
        <v>0</v>
      </c>
    </row>
    <row r="124" spans="1:18" x14ac:dyDescent="0.2">
      <c r="A124" s="34" t="s">
        <v>3</v>
      </c>
      <c r="B124" s="59"/>
      <c r="C124" s="59"/>
      <c r="D124" s="60"/>
      <c r="E124" s="60"/>
      <c r="F124" s="60"/>
      <c r="G124" s="60"/>
      <c r="H124" s="75">
        <f t="shared" si="48"/>
        <v>0</v>
      </c>
      <c r="J124" s="61"/>
      <c r="K124" s="61"/>
      <c r="L124" s="61"/>
      <c r="M124" s="61"/>
      <c r="N124" s="29"/>
      <c r="O124" s="29"/>
      <c r="P124" s="61"/>
      <c r="Q124" s="61"/>
      <c r="R124" s="75">
        <f t="shared" si="49"/>
        <v>0</v>
      </c>
    </row>
    <row r="125" spans="1:18" x14ac:dyDescent="0.2">
      <c r="A125" s="34" t="s">
        <v>13</v>
      </c>
      <c r="B125" s="59">
        <f>8.13+15</f>
        <v>23.130000000000003</v>
      </c>
      <c r="C125" s="59"/>
      <c r="D125" s="60"/>
      <c r="E125" s="60"/>
      <c r="F125" s="60"/>
      <c r="G125" s="60"/>
      <c r="H125" s="75">
        <f t="shared" si="48"/>
        <v>23.130000000000003</v>
      </c>
      <c r="J125" s="61"/>
      <c r="K125" s="61"/>
      <c r="L125" s="61"/>
      <c r="M125" s="61"/>
      <c r="N125" s="29"/>
      <c r="O125" s="29"/>
      <c r="P125" s="61"/>
      <c r="Q125" s="61"/>
      <c r="R125" s="75">
        <f t="shared" si="49"/>
        <v>0</v>
      </c>
    </row>
    <row r="126" spans="1:18" x14ac:dyDescent="0.2">
      <c r="A126" s="34" t="s">
        <v>15</v>
      </c>
      <c r="B126" s="59"/>
      <c r="C126" s="59"/>
      <c r="D126" s="60"/>
      <c r="E126" s="60"/>
      <c r="F126" s="60"/>
      <c r="G126" s="60"/>
      <c r="H126" s="75">
        <f t="shared" si="48"/>
        <v>0</v>
      </c>
      <c r="J126" s="61"/>
      <c r="K126" s="61"/>
      <c r="L126" s="61"/>
      <c r="M126" s="61"/>
      <c r="N126" s="29"/>
      <c r="O126" s="29"/>
      <c r="P126" s="61"/>
      <c r="Q126" s="61"/>
      <c r="R126" s="75">
        <f t="shared" si="49"/>
        <v>0</v>
      </c>
    </row>
    <row r="127" spans="1:18" x14ac:dyDescent="0.2">
      <c r="A127" s="181" t="s">
        <v>112</v>
      </c>
      <c r="B127" s="175"/>
      <c r="C127" s="175"/>
      <c r="D127" s="60"/>
      <c r="E127" s="60"/>
      <c r="F127" s="60"/>
      <c r="G127" s="60"/>
      <c r="H127" s="176">
        <f t="shared" si="48"/>
        <v>0</v>
      </c>
      <c r="I127" s="53"/>
      <c r="J127" s="61"/>
      <c r="K127" s="61"/>
      <c r="L127" s="61"/>
      <c r="M127" s="61"/>
      <c r="N127" s="29"/>
      <c r="O127" s="29"/>
      <c r="P127" s="61"/>
      <c r="Q127" s="61"/>
      <c r="R127" s="75">
        <f t="shared" si="49"/>
        <v>0</v>
      </c>
    </row>
    <row r="128" spans="1:18" ht="14.25" customHeight="1" x14ac:dyDescent="0.2">
      <c r="A128" s="182" t="s">
        <v>111</v>
      </c>
      <c r="B128" s="62"/>
      <c r="C128" s="62"/>
      <c r="D128" s="47"/>
      <c r="E128" s="47"/>
      <c r="F128" s="47"/>
      <c r="G128" s="47"/>
      <c r="H128" s="77">
        <f t="shared" si="48"/>
        <v>0</v>
      </c>
      <c r="I128" s="174"/>
      <c r="J128" s="63"/>
      <c r="K128" s="63"/>
      <c r="L128" s="63"/>
      <c r="M128" s="63"/>
      <c r="N128" s="76"/>
      <c r="O128" s="76"/>
      <c r="P128" s="63"/>
      <c r="Q128" s="63"/>
      <c r="R128" s="77">
        <f t="shared" si="49"/>
        <v>0</v>
      </c>
    </row>
    <row r="129" spans="1:18" x14ac:dyDescent="0.2">
      <c r="A129" s="73" t="s">
        <v>9</v>
      </c>
      <c r="B129" s="164">
        <f>SUM(B122:B128)</f>
        <v>81.550000000000011</v>
      </c>
      <c r="C129" s="164">
        <f t="shared" ref="C129:G129" si="50">SUM(C122:C128)</f>
        <v>0</v>
      </c>
      <c r="D129" s="164">
        <f t="shared" si="50"/>
        <v>0</v>
      </c>
      <c r="E129" s="164">
        <f t="shared" si="50"/>
        <v>0</v>
      </c>
      <c r="F129" s="164">
        <f t="shared" si="50"/>
        <v>0</v>
      </c>
      <c r="G129" s="164">
        <f t="shared" si="50"/>
        <v>41.32</v>
      </c>
      <c r="H129" s="75">
        <f>SUM(H122:H128)</f>
        <v>122.87</v>
      </c>
      <c r="I129" s="6"/>
      <c r="J129" s="6">
        <f>SUM(J122:J128)</f>
        <v>0</v>
      </c>
      <c r="K129" s="6">
        <f t="shared" ref="K129:O129" si="51">SUM(K122:K128)</f>
        <v>0</v>
      </c>
      <c r="L129" s="6">
        <f t="shared" si="51"/>
        <v>0</v>
      </c>
      <c r="M129" s="6">
        <f t="shared" si="51"/>
        <v>0</v>
      </c>
      <c r="N129" s="6">
        <f t="shared" si="51"/>
        <v>0</v>
      </c>
      <c r="O129" s="6">
        <f t="shared" si="51"/>
        <v>0</v>
      </c>
      <c r="P129" s="6"/>
      <c r="Q129" s="6"/>
      <c r="R129" s="79">
        <f>SUM(R122:R128)</f>
        <v>0</v>
      </c>
    </row>
    <row r="131" spans="1:18" x14ac:dyDescent="0.2">
      <c r="A131" s="204" t="s">
        <v>142</v>
      </c>
      <c r="B131" s="214" t="s">
        <v>187</v>
      </c>
      <c r="C131" s="214" t="s">
        <v>206</v>
      </c>
      <c r="D131" s="214" t="s">
        <v>207</v>
      </c>
      <c r="E131" s="214" t="s">
        <v>208</v>
      </c>
      <c r="F131" s="214" t="s">
        <v>209</v>
      </c>
      <c r="G131" s="214" t="s">
        <v>210</v>
      </c>
      <c r="H131" s="183" t="s">
        <v>110</v>
      </c>
      <c r="I131" s="173" t="s">
        <v>108</v>
      </c>
      <c r="J131" s="214" t="s">
        <v>187</v>
      </c>
      <c r="K131" s="214" t="s">
        <v>206</v>
      </c>
      <c r="L131" s="214" t="s">
        <v>207</v>
      </c>
      <c r="M131" s="214" t="s">
        <v>208</v>
      </c>
      <c r="N131" s="214" t="s">
        <v>209</v>
      </c>
      <c r="O131" s="214" t="s">
        <v>210</v>
      </c>
      <c r="P131" s="35"/>
      <c r="Q131" s="35"/>
      <c r="R131" s="183" t="s">
        <v>110</v>
      </c>
    </row>
    <row r="132" spans="1:18" x14ac:dyDescent="0.2">
      <c r="A132" s="34" t="s">
        <v>1</v>
      </c>
      <c r="B132" s="45">
        <v>53.38</v>
      </c>
      <c r="C132" s="45"/>
      <c r="D132" s="45"/>
      <c r="E132" s="45"/>
      <c r="F132" s="45"/>
      <c r="G132" s="45">
        <v>20</v>
      </c>
      <c r="H132" s="75">
        <f t="shared" ref="H132:H138" si="52">SUM(B132:G132)</f>
        <v>73.38</v>
      </c>
      <c r="I132" s="45"/>
      <c r="J132" s="45"/>
      <c r="K132" s="45"/>
      <c r="L132" s="45"/>
      <c r="M132" s="45"/>
      <c r="N132" s="81"/>
      <c r="O132" s="81"/>
      <c r="P132" s="45"/>
      <c r="Q132" s="45"/>
      <c r="R132" s="82">
        <f>SUM(J132:Q132)</f>
        <v>0</v>
      </c>
    </row>
    <row r="133" spans="1:18" x14ac:dyDescent="0.2">
      <c r="A133" s="34" t="s">
        <v>2</v>
      </c>
      <c r="B133" s="45">
        <f>14.7+11.32</f>
        <v>26.02</v>
      </c>
      <c r="C133" s="45">
        <v>11.32</v>
      </c>
      <c r="D133" s="45">
        <v>10.07</v>
      </c>
      <c r="E133" s="45">
        <v>10.07</v>
      </c>
      <c r="F133" s="45">
        <v>20.52</v>
      </c>
      <c r="G133" s="45">
        <v>6.33</v>
      </c>
      <c r="H133" s="75">
        <f t="shared" si="52"/>
        <v>84.33</v>
      </c>
      <c r="I133" s="45"/>
      <c r="J133" s="45"/>
      <c r="K133" s="45"/>
      <c r="L133" s="45"/>
      <c r="M133" s="45"/>
      <c r="N133" s="81"/>
      <c r="O133" s="81"/>
      <c r="P133" s="46"/>
      <c r="Q133" s="46"/>
      <c r="R133" s="82">
        <f t="shared" ref="R133:R138" si="53">SUM(J133:Q133)</f>
        <v>0</v>
      </c>
    </row>
    <row r="134" spans="1:18" x14ac:dyDescent="0.2">
      <c r="A134" s="34" t="s">
        <v>3</v>
      </c>
      <c r="B134" s="45"/>
      <c r="C134" s="45"/>
      <c r="D134" s="45"/>
      <c r="E134" s="45"/>
      <c r="F134" s="45"/>
      <c r="G134" s="45"/>
      <c r="H134" s="75">
        <f t="shared" si="52"/>
        <v>0</v>
      </c>
      <c r="I134" s="45"/>
      <c r="J134" s="45"/>
      <c r="K134" s="45"/>
      <c r="L134" s="45"/>
      <c r="M134" s="45"/>
      <c r="N134" s="83"/>
      <c r="O134" s="83"/>
      <c r="P134" s="46"/>
      <c r="Q134" s="46"/>
      <c r="R134" s="82">
        <f t="shared" si="53"/>
        <v>0</v>
      </c>
    </row>
    <row r="135" spans="1:18" x14ac:dyDescent="0.2">
      <c r="A135" s="34" t="s">
        <v>13</v>
      </c>
      <c r="B135" s="45"/>
      <c r="C135" s="45"/>
      <c r="D135" s="45"/>
      <c r="E135" s="45"/>
      <c r="F135" s="45"/>
      <c r="G135" s="45"/>
      <c r="H135" s="75">
        <f t="shared" si="52"/>
        <v>0</v>
      </c>
      <c r="I135" s="45"/>
      <c r="J135" s="45"/>
      <c r="K135" s="45"/>
      <c r="L135" s="45"/>
      <c r="M135" s="45"/>
      <c r="N135" s="81"/>
      <c r="O135" s="81"/>
      <c r="P135" s="45"/>
      <c r="Q135" s="45"/>
      <c r="R135" s="82">
        <f t="shared" si="53"/>
        <v>0</v>
      </c>
    </row>
    <row r="136" spans="1:18" x14ac:dyDescent="0.2">
      <c r="A136" s="34" t="s">
        <v>15</v>
      </c>
      <c r="B136" s="45"/>
      <c r="C136" s="45"/>
      <c r="D136" s="45"/>
      <c r="E136" s="45"/>
      <c r="F136" s="45"/>
      <c r="G136" s="45"/>
      <c r="H136" s="75">
        <f t="shared" si="52"/>
        <v>0</v>
      </c>
      <c r="I136" s="45"/>
      <c r="J136" s="45"/>
      <c r="K136" s="45"/>
      <c r="L136" s="45"/>
      <c r="M136" s="45"/>
      <c r="N136" s="81"/>
      <c r="O136" s="81"/>
      <c r="P136" s="45"/>
      <c r="Q136" s="45"/>
      <c r="R136" s="82">
        <f t="shared" si="53"/>
        <v>0</v>
      </c>
    </row>
    <row r="137" spans="1:18" x14ac:dyDescent="0.2">
      <c r="A137" s="181" t="s">
        <v>112</v>
      </c>
      <c r="B137" s="60">
        <v>25.05</v>
      </c>
      <c r="C137" s="60"/>
      <c r="D137" s="60"/>
      <c r="E137" s="60"/>
      <c r="F137" s="60"/>
      <c r="G137" s="60"/>
      <c r="H137" s="75">
        <f t="shared" si="52"/>
        <v>25.05</v>
      </c>
      <c r="I137" s="60"/>
      <c r="J137" s="60"/>
      <c r="K137" s="60"/>
      <c r="L137" s="60"/>
      <c r="M137" s="60"/>
      <c r="N137" s="177"/>
      <c r="O137" s="177"/>
      <c r="P137" s="60"/>
      <c r="Q137" s="60"/>
      <c r="R137" s="82">
        <f t="shared" si="53"/>
        <v>0</v>
      </c>
    </row>
    <row r="138" spans="1:18" ht="15.75" customHeight="1" x14ac:dyDescent="0.2">
      <c r="A138" s="182" t="s">
        <v>111</v>
      </c>
      <c r="B138" s="47"/>
      <c r="C138" s="47"/>
      <c r="D138" s="47"/>
      <c r="E138" s="47"/>
      <c r="F138" s="47"/>
      <c r="G138" s="47"/>
      <c r="H138" s="77">
        <f t="shared" si="52"/>
        <v>0</v>
      </c>
      <c r="I138" s="47"/>
      <c r="J138" s="47"/>
      <c r="K138" s="47"/>
      <c r="L138" s="47"/>
      <c r="M138" s="47"/>
      <c r="N138" s="84"/>
      <c r="O138" s="84"/>
      <c r="P138" s="47"/>
      <c r="Q138" s="47"/>
      <c r="R138" s="85">
        <f t="shared" si="53"/>
        <v>0</v>
      </c>
    </row>
    <row r="139" spans="1:18" x14ac:dyDescent="0.2">
      <c r="A139" s="73" t="s">
        <v>9</v>
      </c>
      <c r="B139" s="6">
        <f>SUM(B132:B138)</f>
        <v>104.45</v>
      </c>
      <c r="C139" s="6">
        <f t="shared" ref="C139:G139" si="54">SUM(C132:C138)</f>
        <v>11.32</v>
      </c>
      <c r="D139" s="6">
        <f t="shared" si="54"/>
        <v>10.07</v>
      </c>
      <c r="E139" s="6">
        <f t="shared" si="54"/>
        <v>10.07</v>
      </c>
      <c r="F139" s="6">
        <f t="shared" si="54"/>
        <v>20.52</v>
      </c>
      <c r="G139" s="6">
        <f t="shared" si="54"/>
        <v>26.33</v>
      </c>
      <c r="H139" s="75">
        <f>SUM(H132:H138)</f>
        <v>182.76</v>
      </c>
      <c r="I139" s="6"/>
      <c r="J139" s="6">
        <f>SUM(J132:J138)</f>
        <v>0</v>
      </c>
      <c r="K139" s="6">
        <f t="shared" ref="K139:O139" si="55">SUM(K132:K138)</f>
        <v>0</v>
      </c>
      <c r="L139" s="6">
        <f t="shared" si="55"/>
        <v>0</v>
      </c>
      <c r="M139" s="6">
        <f t="shared" si="55"/>
        <v>0</v>
      </c>
      <c r="N139" s="6">
        <f t="shared" si="55"/>
        <v>0</v>
      </c>
      <c r="O139" s="6">
        <f t="shared" si="55"/>
        <v>0</v>
      </c>
      <c r="P139" s="6">
        <f t="shared" ref="P139:Q139" si="56">SUM(P132:P137)</f>
        <v>0</v>
      </c>
      <c r="Q139" s="6">
        <f t="shared" si="56"/>
        <v>0</v>
      </c>
      <c r="R139" s="73">
        <f>SUM(R132:R138)</f>
        <v>0</v>
      </c>
    </row>
    <row r="141" spans="1:18" x14ac:dyDescent="0.2">
      <c r="A141" s="204" t="s">
        <v>142</v>
      </c>
      <c r="B141" s="214" t="s">
        <v>188</v>
      </c>
      <c r="C141" s="214" t="s">
        <v>201</v>
      </c>
      <c r="D141" s="214" t="s">
        <v>202</v>
      </c>
      <c r="E141" s="214" t="s">
        <v>203</v>
      </c>
      <c r="F141" s="214" t="s">
        <v>204</v>
      </c>
      <c r="G141" s="214" t="s">
        <v>205</v>
      </c>
      <c r="H141" s="183" t="s">
        <v>110</v>
      </c>
      <c r="I141" s="173" t="s">
        <v>108</v>
      </c>
      <c r="J141" s="214" t="s">
        <v>188</v>
      </c>
      <c r="K141" s="214" t="s">
        <v>201</v>
      </c>
      <c r="L141" s="214" t="s">
        <v>202</v>
      </c>
      <c r="M141" s="214" t="s">
        <v>203</v>
      </c>
      <c r="N141" s="214" t="s">
        <v>204</v>
      </c>
      <c r="O141" s="214" t="s">
        <v>205</v>
      </c>
      <c r="P141" s="35"/>
      <c r="Q141" s="35"/>
      <c r="R141" s="183" t="s">
        <v>110</v>
      </c>
    </row>
    <row r="142" spans="1:18" x14ac:dyDescent="0.2">
      <c r="A142" s="34" t="s">
        <v>1</v>
      </c>
      <c r="B142" s="45"/>
      <c r="C142" s="188"/>
      <c r="D142" s="188"/>
      <c r="E142" s="188"/>
      <c r="F142" s="188"/>
      <c r="G142" s="188"/>
      <c r="H142" s="75">
        <f t="shared" ref="H142:H148" si="57">SUM(B142:G142)</f>
        <v>0</v>
      </c>
      <c r="I142" s="58"/>
      <c r="J142" s="188"/>
      <c r="K142" s="188"/>
      <c r="L142" s="188"/>
      <c r="M142" s="188"/>
      <c r="N142" s="188"/>
      <c r="O142" s="188"/>
      <c r="P142" s="188"/>
      <c r="Q142" s="191"/>
      <c r="R142" s="82">
        <f>SUM(J142:Q142)</f>
        <v>0</v>
      </c>
    </row>
    <row r="143" spans="1:18" x14ac:dyDescent="0.2">
      <c r="A143" s="34" t="s">
        <v>2</v>
      </c>
      <c r="B143" s="45"/>
      <c r="C143" s="188"/>
      <c r="D143" s="188"/>
      <c r="E143" s="188"/>
      <c r="F143" s="188"/>
      <c r="G143" s="188"/>
      <c r="H143" s="75">
        <f t="shared" si="57"/>
        <v>0</v>
      </c>
      <c r="I143" s="58"/>
      <c r="J143" s="188"/>
      <c r="K143" s="188"/>
      <c r="L143" s="188"/>
      <c r="M143" s="188"/>
      <c r="N143" s="188"/>
      <c r="O143" s="188"/>
      <c r="P143" s="192"/>
      <c r="Q143" s="191"/>
      <c r="R143" s="82">
        <f t="shared" ref="R143:R147" si="58">SUM(J143:Q143)</f>
        <v>0</v>
      </c>
    </row>
    <row r="144" spans="1:18" x14ac:dyDescent="0.2">
      <c r="A144" s="34" t="s">
        <v>3</v>
      </c>
      <c r="B144" s="45"/>
      <c r="C144" s="188"/>
      <c r="D144" s="188"/>
      <c r="E144" s="188"/>
      <c r="F144" s="188"/>
      <c r="G144" s="188"/>
      <c r="H144" s="75">
        <f t="shared" si="57"/>
        <v>0</v>
      </c>
      <c r="I144" s="58"/>
      <c r="J144" s="188"/>
      <c r="K144" s="188"/>
      <c r="L144" s="188"/>
      <c r="M144" s="188"/>
      <c r="N144" s="192"/>
      <c r="O144" s="192"/>
      <c r="P144" s="192"/>
      <c r="Q144" s="191"/>
      <c r="R144" s="82">
        <f t="shared" si="58"/>
        <v>0</v>
      </c>
    </row>
    <row r="145" spans="1:18" x14ac:dyDescent="0.2">
      <c r="A145" s="34" t="s">
        <v>13</v>
      </c>
      <c r="B145" s="45"/>
      <c r="C145" s="188"/>
      <c r="D145" s="188"/>
      <c r="E145" s="188"/>
      <c r="F145" s="188"/>
      <c r="G145" s="188"/>
      <c r="H145" s="75">
        <f t="shared" si="57"/>
        <v>0</v>
      </c>
      <c r="I145" s="58"/>
      <c r="J145" s="188"/>
      <c r="K145" s="188"/>
      <c r="L145" s="188"/>
      <c r="M145" s="188"/>
      <c r="N145" s="188"/>
      <c r="O145" s="188"/>
      <c r="P145" s="188"/>
      <c r="Q145" s="71"/>
      <c r="R145" s="82">
        <f t="shared" si="58"/>
        <v>0</v>
      </c>
    </row>
    <row r="146" spans="1:18" x14ac:dyDescent="0.2">
      <c r="A146" s="34" t="s">
        <v>15</v>
      </c>
      <c r="B146" s="45"/>
      <c r="C146" s="188"/>
      <c r="D146" s="188"/>
      <c r="E146" s="188"/>
      <c r="F146" s="188"/>
      <c r="G146" s="188"/>
      <c r="H146" s="75">
        <f t="shared" si="57"/>
        <v>0</v>
      </c>
      <c r="I146" s="58"/>
      <c r="J146" s="188"/>
      <c r="K146" s="188"/>
      <c r="L146" s="188"/>
      <c r="M146" s="188"/>
      <c r="N146" s="188"/>
      <c r="O146" s="188"/>
      <c r="P146" s="188"/>
      <c r="Q146" s="71"/>
      <c r="R146" s="82">
        <f t="shared" si="58"/>
        <v>0</v>
      </c>
    </row>
    <row r="147" spans="1:18" x14ac:dyDescent="0.2">
      <c r="A147" s="181" t="s">
        <v>112</v>
      </c>
      <c r="B147" s="60"/>
      <c r="C147" s="189"/>
      <c r="D147" s="189"/>
      <c r="E147" s="189"/>
      <c r="F147" s="189"/>
      <c r="G147" s="189"/>
      <c r="H147" s="176">
        <f t="shared" si="57"/>
        <v>0</v>
      </c>
      <c r="I147" s="61"/>
      <c r="J147" s="189"/>
      <c r="K147" s="189"/>
      <c r="L147" s="189"/>
      <c r="M147" s="189"/>
      <c r="N147" s="189"/>
      <c r="O147" s="189"/>
      <c r="P147" s="189"/>
      <c r="Q147" s="193"/>
      <c r="R147" s="82">
        <f t="shared" si="58"/>
        <v>0</v>
      </c>
    </row>
    <row r="148" spans="1:18" ht="14.25" customHeight="1" x14ac:dyDescent="0.2">
      <c r="A148" s="182" t="s">
        <v>111</v>
      </c>
      <c r="B148" s="47"/>
      <c r="C148" s="190"/>
      <c r="D148" s="190"/>
      <c r="E148" s="190"/>
      <c r="F148" s="190"/>
      <c r="G148" s="190"/>
      <c r="H148" s="77">
        <f t="shared" si="57"/>
        <v>0</v>
      </c>
      <c r="I148" s="63"/>
      <c r="J148" s="190"/>
      <c r="K148" s="190"/>
      <c r="L148" s="190"/>
      <c r="M148" s="190"/>
      <c r="N148" s="190"/>
      <c r="O148" s="190"/>
      <c r="P148" s="190"/>
      <c r="Q148" s="194"/>
      <c r="R148" s="85">
        <f>SUM(J148:Q148)</f>
        <v>0</v>
      </c>
    </row>
    <row r="149" spans="1:18" x14ac:dyDescent="0.2">
      <c r="A149" s="73" t="s">
        <v>9</v>
      </c>
      <c r="B149" s="78">
        <f t="shared" ref="B149:H149" si="59">SUM(B142:B148)</f>
        <v>0</v>
      </c>
      <c r="C149" s="78">
        <f t="shared" si="59"/>
        <v>0</v>
      </c>
      <c r="D149" s="78">
        <f t="shared" si="59"/>
        <v>0</v>
      </c>
      <c r="E149" s="78">
        <f t="shared" si="59"/>
        <v>0</v>
      </c>
      <c r="F149" s="78">
        <f t="shared" si="59"/>
        <v>0</v>
      </c>
      <c r="G149" s="78">
        <f t="shared" si="59"/>
        <v>0</v>
      </c>
      <c r="H149" s="75">
        <f t="shared" si="59"/>
        <v>0</v>
      </c>
      <c r="I149" s="6"/>
      <c r="J149" s="78">
        <f t="shared" ref="J149:O149" si="60">SUM(J142:J148)</f>
        <v>0</v>
      </c>
      <c r="K149" s="78">
        <f t="shared" si="60"/>
        <v>0</v>
      </c>
      <c r="L149" s="78">
        <f t="shared" si="60"/>
        <v>0</v>
      </c>
      <c r="M149" s="78">
        <f t="shared" si="60"/>
        <v>0</v>
      </c>
      <c r="N149" s="78">
        <f t="shared" si="60"/>
        <v>0</v>
      </c>
      <c r="O149" s="78">
        <f t="shared" si="60"/>
        <v>0</v>
      </c>
      <c r="P149" s="78">
        <f t="shared" ref="P149:Q149" si="61">SUM(P142:P147)</f>
        <v>0</v>
      </c>
      <c r="Q149" s="78">
        <f t="shared" si="61"/>
        <v>0</v>
      </c>
      <c r="R149" s="79">
        <f>SUM(R142:R148)</f>
        <v>0</v>
      </c>
    </row>
    <row r="151" spans="1:18" x14ac:dyDescent="0.2">
      <c r="A151" s="204" t="s">
        <v>142</v>
      </c>
      <c r="B151" s="214" t="s">
        <v>189</v>
      </c>
      <c r="C151" s="214" t="s">
        <v>196</v>
      </c>
      <c r="D151" s="214" t="s">
        <v>197</v>
      </c>
      <c r="E151" s="214" t="s">
        <v>198</v>
      </c>
      <c r="F151" s="214" t="s">
        <v>199</v>
      </c>
      <c r="G151" s="214" t="s">
        <v>200</v>
      </c>
      <c r="H151" s="183" t="s">
        <v>110</v>
      </c>
      <c r="I151" s="173" t="s">
        <v>108</v>
      </c>
      <c r="J151" s="214" t="s">
        <v>189</v>
      </c>
      <c r="K151" s="214" t="s">
        <v>196</v>
      </c>
      <c r="L151" s="214" t="s">
        <v>197</v>
      </c>
      <c r="M151" s="214" t="s">
        <v>198</v>
      </c>
      <c r="N151" s="214" t="s">
        <v>199</v>
      </c>
      <c r="O151" s="214" t="s">
        <v>200</v>
      </c>
      <c r="P151" s="35"/>
      <c r="Q151" s="35"/>
      <c r="R151" s="183" t="s">
        <v>110</v>
      </c>
    </row>
    <row r="152" spans="1:18" x14ac:dyDescent="0.2">
      <c r="A152" s="34" t="s">
        <v>1</v>
      </c>
      <c r="B152" s="45">
        <v>53.38</v>
      </c>
      <c r="C152" s="45"/>
      <c r="D152" s="45"/>
      <c r="E152" s="45"/>
      <c r="F152" s="45"/>
      <c r="G152" s="45"/>
      <c r="H152" s="75">
        <f t="shared" ref="H152:H158" si="62">SUM(B152:G152)</f>
        <v>53.38</v>
      </c>
      <c r="I152" s="58"/>
      <c r="J152" s="45"/>
      <c r="K152" s="45"/>
      <c r="L152" s="45"/>
      <c r="M152" s="45"/>
      <c r="N152" s="191"/>
      <c r="O152" s="86"/>
      <c r="P152" s="49"/>
      <c r="Q152" s="49"/>
      <c r="R152" s="82">
        <f>SUM(J152:Q152)</f>
        <v>0</v>
      </c>
    </row>
    <row r="153" spans="1:18" x14ac:dyDescent="0.2">
      <c r="A153" s="34" t="s">
        <v>2</v>
      </c>
      <c r="B153" s="45">
        <v>7.65</v>
      </c>
      <c r="C153" s="45"/>
      <c r="D153" s="45"/>
      <c r="E153" s="45">
        <v>9.1999999999999993</v>
      </c>
      <c r="F153" s="45"/>
      <c r="G153" s="45"/>
      <c r="H153" s="75">
        <f t="shared" si="62"/>
        <v>16.850000000000001</v>
      </c>
      <c r="I153" s="58"/>
      <c r="J153" s="45"/>
      <c r="K153" s="45"/>
      <c r="L153" s="45"/>
      <c r="M153" s="45"/>
      <c r="N153" s="191"/>
      <c r="O153" s="86"/>
      <c r="P153" s="49"/>
      <c r="Q153" s="49"/>
      <c r="R153" s="82">
        <f t="shared" ref="R153:R158" si="63">SUM(J153:Q153)</f>
        <v>0</v>
      </c>
    </row>
    <row r="154" spans="1:18" x14ac:dyDescent="0.2">
      <c r="A154" s="34" t="s">
        <v>3</v>
      </c>
      <c r="B154" s="45"/>
      <c r="C154" s="45"/>
      <c r="D154" s="45"/>
      <c r="E154" s="45"/>
      <c r="F154" s="45"/>
      <c r="G154" s="45"/>
      <c r="H154" s="75">
        <f t="shared" si="62"/>
        <v>0</v>
      </c>
      <c r="I154" s="58"/>
      <c r="J154" s="45"/>
      <c r="K154" s="45"/>
      <c r="L154" s="45"/>
      <c r="M154" s="45"/>
      <c r="N154" s="191"/>
      <c r="O154" s="86"/>
      <c r="P154" s="49"/>
      <c r="Q154" s="49"/>
      <c r="R154" s="82">
        <f t="shared" si="63"/>
        <v>0</v>
      </c>
    </row>
    <row r="155" spans="1:18" x14ac:dyDescent="0.2">
      <c r="A155" s="34" t="s">
        <v>13</v>
      </c>
      <c r="B155" s="45"/>
      <c r="C155" s="45">
        <v>5.5</v>
      </c>
      <c r="D155" s="45"/>
      <c r="E155" s="45">
        <v>34.5</v>
      </c>
      <c r="F155" s="45"/>
      <c r="G155" s="45">
        <v>11.25</v>
      </c>
      <c r="H155" s="75">
        <f t="shared" si="62"/>
        <v>51.25</v>
      </c>
      <c r="I155" s="58"/>
      <c r="J155" s="45"/>
      <c r="K155" s="45"/>
      <c r="L155" s="45"/>
      <c r="M155" s="45"/>
      <c r="N155" s="71"/>
      <c r="O155" s="70"/>
      <c r="P155" s="48"/>
      <c r="Q155" s="48"/>
      <c r="R155" s="82">
        <f t="shared" si="63"/>
        <v>0</v>
      </c>
    </row>
    <row r="156" spans="1:18" x14ac:dyDescent="0.2">
      <c r="A156" s="34" t="s">
        <v>15</v>
      </c>
      <c r="B156" s="45"/>
      <c r="C156" s="45"/>
      <c r="D156" s="45"/>
      <c r="E156" s="45"/>
      <c r="F156" s="45"/>
      <c r="G156" s="45"/>
      <c r="H156" s="75">
        <f t="shared" si="62"/>
        <v>0</v>
      </c>
      <c r="I156" s="58"/>
      <c r="J156" s="45"/>
      <c r="K156" s="45"/>
      <c r="L156" s="45"/>
      <c r="M156" s="45"/>
      <c r="N156" s="71"/>
      <c r="O156" s="70"/>
      <c r="P156" s="48"/>
      <c r="Q156" s="48"/>
      <c r="R156" s="82">
        <f t="shared" si="63"/>
        <v>0</v>
      </c>
    </row>
    <row r="157" spans="1:18" x14ac:dyDescent="0.2">
      <c r="A157" s="181" t="s">
        <v>112</v>
      </c>
      <c r="B157" s="60"/>
      <c r="C157" s="60"/>
      <c r="D157" s="60"/>
      <c r="E157" s="60"/>
      <c r="F157" s="60"/>
      <c r="G157" s="60"/>
      <c r="H157" s="176">
        <f t="shared" si="62"/>
        <v>0</v>
      </c>
      <c r="I157" s="61"/>
      <c r="J157" s="60"/>
      <c r="K157" s="60"/>
      <c r="L157" s="60"/>
      <c r="M157" s="60"/>
      <c r="N157" s="189"/>
      <c r="O157" s="177"/>
      <c r="P157" s="178"/>
      <c r="Q157" s="178"/>
      <c r="R157" s="82">
        <f t="shared" si="63"/>
        <v>0</v>
      </c>
    </row>
    <row r="158" spans="1:18" ht="15" customHeight="1" x14ac:dyDescent="0.2">
      <c r="A158" s="182" t="s">
        <v>111</v>
      </c>
      <c r="B158" s="47"/>
      <c r="C158" s="47"/>
      <c r="D158" s="47"/>
      <c r="E158" s="47"/>
      <c r="F158" s="47"/>
      <c r="G158" s="47"/>
      <c r="H158" s="77">
        <f t="shared" si="62"/>
        <v>0</v>
      </c>
      <c r="I158" s="63"/>
      <c r="J158" s="47"/>
      <c r="K158" s="47"/>
      <c r="L158" s="47"/>
      <c r="M158" s="47"/>
      <c r="N158" s="190"/>
      <c r="O158" s="84"/>
      <c r="P158" s="50"/>
      <c r="Q158" s="50"/>
      <c r="R158" s="85">
        <f t="shared" si="63"/>
        <v>0</v>
      </c>
    </row>
    <row r="159" spans="1:18" x14ac:dyDescent="0.2">
      <c r="A159" s="73" t="s">
        <v>9</v>
      </c>
      <c r="B159" s="6">
        <f>SUM(B152:B158)</f>
        <v>61.03</v>
      </c>
      <c r="C159" s="6">
        <f t="shared" ref="C159:G159" si="64">SUM(C152:C158)</f>
        <v>5.5</v>
      </c>
      <c r="D159" s="6">
        <f t="shared" si="64"/>
        <v>0</v>
      </c>
      <c r="E159" s="6">
        <f t="shared" si="64"/>
        <v>43.7</v>
      </c>
      <c r="F159" s="6">
        <f t="shared" si="64"/>
        <v>0</v>
      </c>
      <c r="G159" s="6">
        <f t="shared" si="64"/>
        <v>11.25</v>
      </c>
      <c r="H159" s="75">
        <f>SUM(H152:H158)</f>
        <v>121.48</v>
      </c>
      <c r="I159" s="6"/>
      <c r="J159" s="6">
        <f>SUM(J152:J158)</f>
        <v>0</v>
      </c>
      <c r="K159" s="6">
        <f t="shared" ref="K159:O159" si="65">SUM(K152:K158)</f>
        <v>0</v>
      </c>
      <c r="L159" s="6">
        <f t="shared" si="65"/>
        <v>0</v>
      </c>
      <c r="M159" s="6">
        <f t="shared" si="65"/>
        <v>0</v>
      </c>
      <c r="N159" s="6">
        <f t="shared" si="65"/>
        <v>0</v>
      </c>
      <c r="O159" s="6">
        <f t="shared" si="65"/>
        <v>0</v>
      </c>
      <c r="P159" s="6">
        <f t="shared" ref="P159:Q159" si="66">SUM(P152:P157)</f>
        <v>0</v>
      </c>
      <c r="Q159" s="6">
        <f t="shared" si="66"/>
        <v>0</v>
      </c>
      <c r="R159" s="79">
        <f>SUM(R152:R158)</f>
        <v>0</v>
      </c>
    </row>
    <row r="161" spans="1:18" x14ac:dyDescent="0.2">
      <c r="A161" s="204" t="s">
        <v>142</v>
      </c>
      <c r="B161" s="214" t="s">
        <v>190</v>
      </c>
      <c r="C161" s="214" t="s">
        <v>191</v>
      </c>
      <c r="D161" s="214" t="s">
        <v>192</v>
      </c>
      <c r="E161" s="214" t="s">
        <v>193</v>
      </c>
      <c r="F161" s="214" t="s">
        <v>194</v>
      </c>
      <c r="G161" s="214" t="s">
        <v>195</v>
      </c>
      <c r="H161" s="183" t="s">
        <v>110</v>
      </c>
      <c r="I161" s="173" t="s">
        <v>108</v>
      </c>
      <c r="J161" s="214" t="s">
        <v>190</v>
      </c>
      <c r="K161" s="214" t="s">
        <v>191</v>
      </c>
      <c r="L161" s="214" t="s">
        <v>192</v>
      </c>
      <c r="M161" s="214" t="s">
        <v>193</v>
      </c>
      <c r="N161" s="214" t="s">
        <v>194</v>
      </c>
      <c r="O161" s="214" t="s">
        <v>195</v>
      </c>
      <c r="P161" s="35"/>
      <c r="Q161" s="35"/>
      <c r="R161" s="183" t="s">
        <v>110</v>
      </c>
    </row>
    <row r="162" spans="1:18" x14ac:dyDescent="0.2">
      <c r="A162" s="34" t="s">
        <v>1</v>
      </c>
      <c r="B162" s="48"/>
      <c r="C162" s="48">
        <v>53.38</v>
      </c>
      <c r="D162" s="48"/>
      <c r="E162" s="48"/>
      <c r="F162" s="48"/>
      <c r="G162" s="48"/>
      <c r="H162" s="75">
        <f t="shared" ref="H162:H168" si="67">SUM(B162:G162)</f>
        <v>53.38</v>
      </c>
      <c r="I162" s="58"/>
      <c r="J162" s="49"/>
      <c r="K162" s="49"/>
      <c r="L162" s="49"/>
      <c r="M162" s="49"/>
      <c r="N162" s="86"/>
      <c r="O162" s="86"/>
      <c r="P162" s="49"/>
      <c r="Q162" s="49"/>
      <c r="R162" s="82">
        <f>SUM(J162:Q162)</f>
        <v>0</v>
      </c>
    </row>
    <row r="163" spans="1:18" x14ac:dyDescent="0.2">
      <c r="A163" s="34" t="s">
        <v>2</v>
      </c>
      <c r="B163" s="48"/>
      <c r="C163" s="48">
        <v>5.1100000000000003</v>
      </c>
      <c r="D163" s="48">
        <v>6.33</v>
      </c>
      <c r="E163" s="48">
        <v>6.33</v>
      </c>
      <c r="F163" s="48">
        <v>6.33</v>
      </c>
      <c r="G163" s="48">
        <f>7.58+6.05</f>
        <v>13.629999999999999</v>
      </c>
      <c r="H163" s="75">
        <f t="shared" si="67"/>
        <v>37.730000000000004</v>
      </c>
      <c r="I163" s="58"/>
      <c r="J163" s="49"/>
      <c r="K163" s="49"/>
      <c r="L163" s="49"/>
      <c r="M163" s="49"/>
      <c r="N163" s="86"/>
      <c r="O163" s="86"/>
      <c r="P163" s="49"/>
      <c r="Q163" s="49"/>
      <c r="R163" s="82">
        <f t="shared" ref="R163:R168" si="68">SUM(J163:Q163)</f>
        <v>0</v>
      </c>
    </row>
    <row r="164" spans="1:18" x14ac:dyDescent="0.2">
      <c r="A164" s="34" t="s">
        <v>3</v>
      </c>
      <c r="B164" s="48"/>
      <c r="C164" s="48"/>
      <c r="D164" s="48"/>
      <c r="E164" s="48"/>
      <c r="F164" s="48"/>
      <c r="G164" s="48"/>
      <c r="H164" s="75">
        <f t="shared" si="67"/>
        <v>0</v>
      </c>
      <c r="I164" s="58"/>
      <c r="J164" s="49"/>
      <c r="K164" s="49"/>
      <c r="L164" s="49"/>
      <c r="M164" s="49"/>
      <c r="N164" s="86"/>
      <c r="O164" s="86"/>
      <c r="P164" s="49"/>
      <c r="Q164" s="49"/>
      <c r="R164" s="82">
        <f t="shared" si="68"/>
        <v>0</v>
      </c>
    </row>
    <row r="165" spans="1:18" x14ac:dyDescent="0.2">
      <c r="A165" s="34" t="s">
        <v>13</v>
      </c>
      <c r="B165" s="48"/>
      <c r="C165" s="48"/>
      <c r="D165" s="48">
        <v>9.3800000000000008</v>
      </c>
      <c r="E165" s="48"/>
      <c r="F165" s="48"/>
      <c r="G165" s="48"/>
      <c r="H165" s="75">
        <f t="shared" si="67"/>
        <v>9.3800000000000008</v>
      </c>
      <c r="I165" s="205"/>
      <c r="J165" s="49"/>
      <c r="K165" s="49"/>
      <c r="L165" s="49"/>
      <c r="M165" s="49"/>
      <c r="N165" s="70"/>
      <c r="O165" s="70"/>
      <c r="P165" s="48"/>
      <c r="Q165" s="48"/>
      <c r="R165" s="82">
        <f t="shared" si="68"/>
        <v>0</v>
      </c>
    </row>
    <row r="166" spans="1:18" x14ac:dyDescent="0.2">
      <c r="A166" s="34" t="s">
        <v>15</v>
      </c>
      <c r="B166" s="48"/>
      <c r="C166" s="48"/>
      <c r="D166" s="48"/>
      <c r="E166" s="48"/>
      <c r="F166" s="48"/>
      <c r="G166" s="48"/>
      <c r="H166" s="75">
        <f t="shared" si="67"/>
        <v>0</v>
      </c>
      <c r="I166" s="49"/>
      <c r="J166" s="49"/>
      <c r="K166" s="49"/>
      <c r="L166" s="49"/>
      <c r="M166" s="49"/>
      <c r="N166" s="70"/>
      <c r="O166" s="70"/>
      <c r="P166" s="48"/>
      <c r="Q166" s="48"/>
      <c r="R166" s="82">
        <f t="shared" si="68"/>
        <v>0</v>
      </c>
    </row>
    <row r="167" spans="1:18" x14ac:dyDescent="0.2">
      <c r="A167" s="181" t="s">
        <v>112</v>
      </c>
      <c r="B167" s="178"/>
      <c r="C167" s="178"/>
      <c r="D167" s="178"/>
      <c r="E167" s="178"/>
      <c r="F167" s="178"/>
      <c r="G167" s="178"/>
      <c r="H167" s="176">
        <f t="shared" si="67"/>
        <v>0</v>
      </c>
      <c r="I167" s="179"/>
      <c r="J167" s="179"/>
      <c r="K167" s="179"/>
      <c r="L167" s="179"/>
      <c r="M167" s="179"/>
      <c r="N167" s="180"/>
      <c r="O167" s="180"/>
      <c r="P167" s="178"/>
      <c r="Q167" s="178"/>
      <c r="R167" s="82">
        <f t="shared" si="68"/>
        <v>0</v>
      </c>
    </row>
    <row r="168" spans="1:18" ht="15" customHeight="1" x14ac:dyDescent="0.2">
      <c r="A168" s="182" t="s">
        <v>111</v>
      </c>
      <c r="B168" s="50"/>
      <c r="C168" s="50"/>
      <c r="D168" s="50"/>
      <c r="E168" s="50">
        <v>16.25</v>
      </c>
      <c r="F168" s="50"/>
      <c r="G168" s="50"/>
      <c r="H168" s="77">
        <f t="shared" si="67"/>
        <v>16.25</v>
      </c>
      <c r="I168" s="87"/>
      <c r="J168" s="87"/>
      <c r="K168" s="87"/>
      <c r="L168" s="87"/>
      <c r="M168" s="87"/>
      <c r="N168" s="88"/>
      <c r="O168" s="88"/>
      <c r="P168" s="50"/>
      <c r="Q168" s="50"/>
      <c r="R168" s="85">
        <f t="shared" si="68"/>
        <v>0</v>
      </c>
    </row>
    <row r="169" spans="1:18" x14ac:dyDescent="0.2">
      <c r="A169" s="73" t="s">
        <v>9</v>
      </c>
      <c r="B169" s="6">
        <f>SUM(B162:B168)</f>
        <v>0</v>
      </c>
      <c r="C169" s="6">
        <f t="shared" ref="C169:G169" si="69">SUM(C162:C168)</f>
        <v>58.49</v>
      </c>
      <c r="D169" s="6">
        <f t="shared" si="69"/>
        <v>15.71</v>
      </c>
      <c r="E169" s="6">
        <f t="shared" si="69"/>
        <v>22.58</v>
      </c>
      <c r="F169" s="6">
        <f t="shared" si="69"/>
        <v>6.33</v>
      </c>
      <c r="G169" s="6">
        <f t="shared" si="69"/>
        <v>13.629999999999999</v>
      </c>
      <c r="H169" s="75">
        <f>SUM(H162:H168)</f>
        <v>116.74000000000001</v>
      </c>
      <c r="I169" s="6">
        <f t="shared" ref="I169:N169" si="70">SUM(I162:I167)</f>
        <v>0</v>
      </c>
      <c r="J169" s="6">
        <f t="shared" si="70"/>
        <v>0</v>
      </c>
      <c r="K169" s="6">
        <f t="shared" si="70"/>
        <v>0</v>
      </c>
      <c r="L169" s="6">
        <f t="shared" si="70"/>
        <v>0</v>
      </c>
      <c r="M169" s="6">
        <f t="shared" si="70"/>
        <v>0</v>
      </c>
      <c r="N169" s="78">
        <f t="shared" si="70"/>
        <v>0</v>
      </c>
      <c r="O169" s="78"/>
      <c r="P169" s="6">
        <f t="shared" ref="P169:Q169" si="71">SUM(P162:P167)</f>
        <v>0</v>
      </c>
      <c r="Q169" s="6">
        <f t="shared" si="71"/>
        <v>0</v>
      </c>
      <c r="R169" s="79">
        <f>SUM(R162:R168)</f>
        <v>0</v>
      </c>
    </row>
    <row r="171" spans="1:18" ht="39" thickBot="1" x14ac:dyDescent="0.25">
      <c r="B171" s="66" t="s">
        <v>1</v>
      </c>
      <c r="C171" s="66" t="s">
        <v>2</v>
      </c>
      <c r="D171" s="66" t="s">
        <v>3</v>
      </c>
      <c r="E171" s="66" t="s">
        <v>13</v>
      </c>
      <c r="F171" s="66" t="s">
        <v>15</v>
      </c>
      <c r="G171" s="67" t="s">
        <v>11</v>
      </c>
      <c r="H171" s="184" t="s">
        <v>111</v>
      </c>
      <c r="J171" s="67"/>
      <c r="K171" s="67"/>
      <c r="L171" s="67"/>
      <c r="M171" s="67"/>
      <c r="N171" s="91" t="s">
        <v>20</v>
      </c>
      <c r="O171" s="91"/>
    </row>
    <row r="172" spans="1:18" ht="13.5" thickBot="1" x14ac:dyDescent="0.25">
      <c r="A172" s="89" t="s">
        <v>40</v>
      </c>
      <c r="B172" s="185">
        <f>H122+H132+H142+H152+H162</f>
        <v>274.83999999999997</v>
      </c>
      <c r="C172" s="185">
        <f>H123+H133+H143+H153+H163</f>
        <v>143.94999999999999</v>
      </c>
      <c r="D172" s="185">
        <f>H124+H134+H144+H154+H164</f>
        <v>0</v>
      </c>
      <c r="E172" s="185">
        <f>H125+H135+H145+H155+H165</f>
        <v>83.759999999999991</v>
      </c>
      <c r="F172" s="185">
        <f>H126+H136+H146+H156+H166</f>
        <v>0</v>
      </c>
      <c r="G172" s="185">
        <f>H127+H137+H157+H167</f>
        <v>25.05</v>
      </c>
      <c r="H172" s="185">
        <f>H128+H138+H148+H158+H168</f>
        <v>16.25</v>
      </c>
      <c r="I172" s="185">
        <f>H129+H139+H149+H159+H169</f>
        <v>543.85</v>
      </c>
      <c r="J172" s="55"/>
      <c r="K172" s="55"/>
      <c r="L172" s="55"/>
      <c r="M172" s="55"/>
      <c r="N172" s="90">
        <f>R129+R139+R149+R159+R169</f>
        <v>0</v>
      </c>
      <c r="O172" s="199">
        <f>I172+N172</f>
        <v>543.85</v>
      </c>
    </row>
    <row r="173" spans="1:18" ht="13.5" thickTop="1" x14ac:dyDescent="0.2"/>
    <row r="174" spans="1:18" x14ac:dyDescent="0.2">
      <c r="A174" s="40"/>
      <c r="B174" s="51" t="s">
        <v>21</v>
      </c>
      <c r="C174" s="51"/>
      <c r="D174" s="51" t="s">
        <v>22</v>
      </c>
      <c r="E174" s="196">
        <f>O172</f>
        <v>543.85</v>
      </c>
      <c r="F174" s="51"/>
      <c r="G174" s="51">
        <f>SUM(C174-E174)</f>
        <v>-543.85</v>
      </c>
    </row>
    <row r="178" spans="1:18" s="483" customFormat="1" ht="36" customHeight="1" x14ac:dyDescent="0.2">
      <c r="A178" s="477"/>
      <c r="B178" s="478"/>
      <c r="C178" s="479"/>
      <c r="D178" s="479"/>
      <c r="E178" s="479"/>
      <c r="F178" s="480" t="s">
        <v>294</v>
      </c>
      <c r="G178" s="479"/>
      <c r="H178" s="479"/>
      <c r="I178" s="479"/>
      <c r="J178" s="478"/>
      <c r="K178" s="478"/>
      <c r="L178" s="478"/>
      <c r="M178" s="478"/>
      <c r="N178" s="481"/>
      <c r="O178" s="481"/>
      <c r="P178" s="478"/>
      <c r="Q178" s="478"/>
      <c r="R178" s="482"/>
    </row>
    <row r="179" spans="1:18" x14ac:dyDescent="0.2">
      <c r="A179" s="204" t="s">
        <v>142</v>
      </c>
      <c r="B179" s="173"/>
      <c r="C179" s="173" t="s">
        <v>212</v>
      </c>
      <c r="D179" s="173" t="s">
        <v>218</v>
      </c>
      <c r="E179" s="173" t="s">
        <v>219</v>
      </c>
      <c r="F179" s="173" t="s">
        <v>220</v>
      </c>
      <c r="G179" s="173" t="s">
        <v>221</v>
      </c>
      <c r="H179" s="183" t="s">
        <v>110</v>
      </c>
      <c r="I179" s="173" t="s">
        <v>108</v>
      </c>
      <c r="J179" s="173"/>
      <c r="K179" s="173" t="s">
        <v>212</v>
      </c>
      <c r="L179" s="173" t="s">
        <v>218</v>
      </c>
      <c r="M179" s="173" t="s">
        <v>219</v>
      </c>
      <c r="N179" s="173" t="s">
        <v>220</v>
      </c>
      <c r="O179" s="173" t="s">
        <v>221</v>
      </c>
      <c r="P179" s="35"/>
      <c r="Q179" s="35"/>
      <c r="R179" s="183" t="s">
        <v>110</v>
      </c>
    </row>
    <row r="180" spans="1:18" x14ac:dyDescent="0.2">
      <c r="A180" s="34" t="s">
        <v>1</v>
      </c>
      <c r="B180" s="59"/>
      <c r="C180" s="59"/>
      <c r="D180" s="59"/>
      <c r="E180" s="59">
        <v>18.13</v>
      </c>
      <c r="F180" s="59">
        <f>5+13.5</f>
        <v>18.5</v>
      </c>
      <c r="G180" s="59">
        <v>16</v>
      </c>
      <c r="H180" s="75">
        <f t="shared" ref="H180:H186" si="72">SUM(B180:G180)</f>
        <v>52.629999999999995</v>
      </c>
      <c r="J180" s="58"/>
      <c r="K180" s="58"/>
      <c r="L180" s="58"/>
      <c r="M180" s="58"/>
      <c r="N180" s="74"/>
      <c r="O180" s="74"/>
      <c r="P180" s="58"/>
      <c r="Q180" s="58"/>
      <c r="R180" s="75">
        <f>SUM(J180:Q180)</f>
        <v>0</v>
      </c>
    </row>
    <row r="181" spans="1:18" x14ac:dyDescent="0.2">
      <c r="A181" s="34" t="s">
        <v>2</v>
      </c>
      <c r="B181" s="59"/>
      <c r="C181" s="59"/>
      <c r="D181" s="60"/>
      <c r="E181" s="60">
        <v>16.87</v>
      </c>
      <c r="F181" s="60">
        <v>12.65</v>
      </c>
      <c r="G181" s="60">
        <v>14.15</v>
      </c>
      <c r="H181" s="75">
        <f t="shared" si="72"/>
        <v>43.67</v>
      </c>
      <c r="J181" s="61"/>
      <c r="K181" s="61"/>
      <c r="L181" s="61"/>
      <c r="M181" s="61"/>
      <c r="N181" s="29"/>
      <c r="O181" s="29"/>
      <c r="P181" s="61"/>
      <c r="Q181" s="61"/>
      <c r="R181" s="75">
        <f>SUM(J181:Q181)</f>
        <v>0</v>
      </c>
    </row>
    <row r="182" spans="1:18" x14ac:dyDescent="0.2">
      <c r="A182" s="34" t="s">
        <v>3</v>
      </c>
      <c r="B182" s="59"/>
      <c r="C182" s="59"/>
      <c r="D182" s="60"/>
      <c r="E182" s="60">
        <v>16.96</v>
      </c>
      <c r="F182" s="60"/>
      <c r="G182" s="60"/>
      <c r="H182" s="75">
        <f t="shared" si="72"/>
        <v>16.96</v>
      </c>
      <c r="J182" s="61"/>
      <c r="K182" s="61"/>
      <c r="L182" s="61"/>
      <c r="M182" s="61"/>
      <c r="N182" s="29"/>
      <c r="O182" s="29"/>
      <c r="P182" s="61"/>
      <c r="Q182" s="61"/>
      <c r="R182" s="75">
        <f>SUM(J182:Q182)</f>
        <v>0</v>
      </c>
    </row>
    <row r="183" spans="1:18" x14ac:dyDescent="0.2">
      <c r="A183" s="34" t="s">
        <v>13</v>
      </c>
      <c r="B183" s="59"/>
      <c r="C183" s="59"/>
      <c r="D183" s="60"/>
      <c r="E183" s="60"/>
      <c r="F183" s="60">
        <v>6.5</v>
      </c>
      <c r="G183" s="60">
        <v>13.5</v>
      </c>
      <c r="H183" s="75">
        <f t="shared" si="72"/>
        <v>20</v>
      </c>
      <c r="J183" s="61"/>
      <c r="K183" s="61"/>
      <c r="L183" s="61"/>
      <c r="M183" s="61"/>
      <c r="N183" s="29"/>
      <c r="O183" s="29"/>
      <c r="P183" s="61"/>
      <c r="Q183" s="61"/>
      <c r="R183" s="75">
        <f t="shared" ref="R183:R186" si="73">SUM(J183:Q183)</f>
        <v>0</v>
      </c>
    </row>
    <row r="184" spans="1:18" x14ac:dyDescent="0.2">
      <c r="A184" s="34" t="s">
        <v>15</v>
      </c>
      <c r="B184" s="59"/>
      <c r="C184" s="59"/>
      <c r="D184" s="60"/>
      <c r="E184" s="60"/>
      <c r="F184" s="60"/>
      <c r="G184" s="60"/>
      <c r="H184" s="75">
        <f t="shared" si="72"/>
        <v>0</v>
      </c>
      <c r="J184" s="61"/>
      <c r="K184" s="61"/>
      <c r="L184" s="61"/>
      <c r="M184" s="61"/>
      <c r="N184" s="29"/>
      <c r="O184" s="29"/>
      <c r="P184" s="61"/>
      <c r="Q184" s="61"/>
      <c r="R184" s="75">
        <f t="shared" si="73"/>
        <v>0</v>
      </c>
    </row>
    <row r="185" spans="1:18" x14ac:dyDescent="0.2">
      <c r="A185" s="181" t="s">
        <v>112</v>
      </c>
      <c r="B185" s="175"/>
      <c r="C185" s="175"/>
      <c r="D185" s="60"/>
      <c r="E185" s="60"/>
      <c r="F185" s="60"/>
      <c r="G185" s="60"/>
      <c r="H185" s="176">
        <f t="shared" si="72"/>
        <v>0</v>
      </c>
      <c r="I185" s="53"/>
      <c r="J185" s="61"/>
      <c r="K185" s="61"/>
      <c r="L185" s="61"/>
      <c r="M185" s="61"/>
      <c r="N185" s="29"/>
      <c r="O185" s="29"/>
      <c r="P185" s="61"/>
      <c r="Q185" s="61"/>
      <c r="R185" s="75">
        <f>SUM(J185:Q185)</f>
        <v>0</v>
      </c>
    </row>
    <row r="186" spans="1:18" ht="22.5" x14ac:dyDescent="0.2">
      <c r="A186" s="182" t="s">
        <v>111</v>
      </c>
      <c r="B186" s="62"/>
      <c r="C186" s="62"/>
      <c r="D186" s="47"/>
      <c r="E186" s="47"/>
      <c r="F186" s="47"/>
      <c r="G186" s="47"/>
      <c r="H186" s="77">
        <f t="shared" si="72"/>
        <v>0</v>
      </c>
      <c r="I186" s="174"/>
      <c r="J186" s="63"/>
      <c r="K186" s="63"/>
      <c r="L186" s="63"/>
      <c r="M186" s="63"/>
      <c r="N186" s="76"/>
      <c r="O186" s="76"/>
      <c r="P186" s="63"/>
      <c r="Q186" s="63"/>
      <c r="R186" s="77">
        <f t="shared" si="73"/>
        <v>0</v>
      </c>
    </row>
    <row r="187" spans="1:18" ht="14.25" customHeight="1" x14ac:dyDescent="0.2">
      <c r="A187" s="73" t="s">
        <v>9</v>
      </c>
      <c r="B187" s="164">
        <f>SUM(B180:B186)</f>
        <v>0</v>
      </c>
      <c r="C187" s="164">
        <f t="shared" ref="C187:G187" si="74">SUM(C180:C186)</f>
        <v>0</v>
      </c>
      <c r="D187" s="164">
        <f t="shared" si="74"/>
        <v>0</v>
      </c>
      <c r="E187" s="164">
        <f t="shared" si="74"/>
        <v>51.96</v>
      </c>
      <c r="F187" s="164">
        <f t="shared" si="74"/>
        <v>37.65</v>
      </c>
      <c r="G187" s="164">
        <f t="shared" si="74"/>
        <v>43.65</v>
      </c>
      <c r="H187" s="75">
        <f>SUM(H180:H186)</f>
        <v>133.26</v>
      </c>
      <c r="I187" s="6"/>
      <c r="J187" s="6">
        <f>SUM(J180:J186)</f>
        <v>0</v>
      </c>
      <c r="K187" s="6">
        <f t="shared" ref="K187:O187" si="75">SUM(K180:K186)</f>
        <v>0</v>
      </c>
      <c r="L187" s="6">
        <f t="shared" si="75"/>
        <v>0</v>
      </c>
      <c r="M187" s="6">
        <f t="shared" si="75"/>
        <v>0</v>
      </c>
      <c r="N187" s="6">
        <f t="shared" si="75"/>
        <v>0</v>
      </c>
      <c r="O187" s="6">
        <f t="shared" si="75"/>
        <v>0</v>
      </c>
      <c r="P187" s="6"/>
      <c r="Q187" s="6"/>
      <c r="R187" s="79">
        <f>SUM(R180:R186)</f>
        <v>0</v>
      </c>
    </row>
    <row r="189" spans="1:18" x14ac:dyDescent="0.2">
      <c r="A189" s="204" t="s">
        <v>142</v>
      </c>
      <c r="B189" s="173" t="s">
        <v>214</v>
      </c>
      <c r="C189" s="173" t="s">
        <v>222</v>
      </c>
      <c r="D189" s="173" t="s">
        <v>223</v>
      </c>
      <c r="E189" s="173" t="s">
        <v>224</v>
      </c>
      <c r="F189" s="173" t="s">
        <v>225</v>
      </c>
      <c r="G189" s="173" t="s">
        <v>226</v>
      </c>
      <c r="H189" s="183" t="s">
        <v>110</v>
      </c>
      <c r="I189" s="173" t="s">
        <v>108</v>
      </c>
      <c r="J189" s="173" t="s">
        <v>214</v>
      </c>
      <c r="K189" s="173" t="s">
        <v>222</v>
      </c>
      <c r="L189" s="173" t="s">
        <v>223</v>
      </c>
      <c r="M189" s="173" t="s">
        <v>224</v>
      </c>
      <c r="N189" s="173" t="s">
        <v>225</v>
      </c>
      <c r="O189" s="173" t="s">
        <v>226</v>
      </c>
      <c r="P189" s="35"/>
      <c r="Q189" s="35"/>
      <c r="R189" s="183" t="s">
        <v>110</v>
      </c>
    </row>
    <row r="190" spans="1:18" x14ac:dyDescent="0.2">
      <c r="A190" s="34" t="s">
        <v>1</v>
      </c>
      <c r="B190" s="45"/>
      <c r="C190" s="45"/>
      <c r="D190" s="45">
        <v>13.5</v>
      </c>
      <c r="E190" s="45"/>
      <c r="F190" s="45"/>
      <c r="G190" s="45"/>
      <c r="H190" s="75">
        <f t="shared" ref="H190:H196" si="76">SUM(B190:G190)</f>
        <v>13.5</v>
      </c>
      <c r="I190" s="45"/>
      <c r="J190" s="45"/>
      <c r="K190" s="45"/>
      <c r="L190" s="45"/>
      <c r="M190" s="45"/>
      <c r="N190" s="81"/>
      <c r="O190" s="81"/>
      <c r="P190" s="45"/>
      <c r="Q190" s="45"/>
      <c r="R190" s="82">
        <f>SUM(J190:Q190)</f>
        <v>0</v>
      </c>
    </row>
    <row r="191" spans="1:18" x14ac:dyDescent="0.2">
      <c r="A191" s="34" t="s">
        <v>2</v>
      </c>
      <c r="B191" s="45"/>
      <c r="C191" s="45"/>
      <c r="D191" s="45">
        <v>12.65</v>
      </c>
      <c r="E191" s="45"/>
      <c r="F191" s="45"/>
      <c r="G191" s="45"/>
      <c r="H191" s="75">
        <f t="shared" si="76"/>
        <v>12.65</v>
      </c>
      <c r="I191" s="45"/>
      <c r="J191" s="45"/>
      <c r="K191" s="45"/>
      <c r="L191" s="45"/>
      <c r="M191" s="45"/>
      <c r="N191" s="81"/>
      <c r="O191" s="81"/>
      <c r="P191" s="46"/>
      <c r="Q191" s="46"/>
      <c r="R191" s="82">
        <f t="shared" ref="R191:R193" si="77">SUM(B191:Q191)</f>
        <v>25.3</v>
      </c>
    </row>
    <row r="192" spans="1:18" x14ac:dyDescent="0.2">
      <c r="A192" s="34" t="s">
        <v>3</v>
      </c>
      <c r="B192" s="45"/>
      <c r="C192" s="45"/>
      <c r="D192" s="45"/>
      <c r="E192" s="45"/>
      <c r="F192" s="45"/>
      <c r="G192" s="45"/>
      <c r="H192" s="75">
        <f t="shared" si="76"/>
        <v>0</v>
      </c>
      <c r="I192" s="45"/>
      <c r="J192" s="45"/>
      <c r="K192" s="45"/>
      <c r="L192" s="45"/>
      <c r="M192" s="45"/>
      <c r="N192" s="83"/>
      <c r="O192" s="83"/>
      <c r="P192" s="46"/>
      <c r="Q192" s="46"/>
      <c r="R192" s="82">
        <f t="shared" si="77"/>
        <v>0</v>
      </c>
    </row>
    <row r="193" spans="1:18" x14ac:dyDescent="0.2">
      <c r="A193" s="34" t="s">
        <v>13</v>
      </c>
      <c r="B193" s="45"/>
      <c r="C193" s="45"/>
      <c r="D193" s="45"/>
      <c r="E193" s="45"/>
      <c r="F193" s="45"/>
      <c r="G193" s="45"/>
      <c r="H193" s="75">
        <f t="shared" si="76"/>
        <v>0</v>
      </c>
      <c r="I193" s="45"/>
      <c r="J193" s="45"/>
      <c r="K193" s="45"/>
      <c r="L193" s="45"/>
      <c r="M193" s="45"/>
      <c r="N193" s="81"/>
      <c r="O193" s="81"/>
      <c r="P193" s="45"/>
      <c r="Q193" s="45"/>
      <c r="R193" s="82">
        <f t="shared" si="77"/>
        <v>0</v>
      </c>
    </row>
    <row r="194" spans="1:18" x14ac:dyDescent="0.2">
      <c r="A194" s="34" t="s">
        <v>15</v>
      </c>
      <c r="B194" s="45"/>
      <c r="C194" s="45"/>
      <c r="D194" s="45"/>
      <c r="E194" s="45"/>
      <c r="F194" s="45"/>
      <c r="G194" s="45"/>
      <c r="H194" s="75">
        <f t="shared" si="76"/>
        <v>0</v>
      </c>
      <c r="I194" s="45"/>
      <c r="J194" s="45"/>
      <c r="K194" s="45"/>
      <c r="L194" s="45"/>
      <c r="M194" s="45"/>
      <c r="N194" s="81"/>
      <c r="O194" s="81"/>
      <c r="P194" s="45"/>
      <c r="Q194" s="45"/>
      <c r="R194" s="82">
        <f>SUM(B194:Q194)</f>
        <v>0</v>
      </c>
    </row>
    <row r="195" spans="1:18" x14ac:dyDescent="0.2">
      <c r="A195" s="181" t="s">
        <v>112</v>
      </c>
      <c r="B195" s="60"/>
      <c r="C195" s="60"/>
      <c r="D195" s="60"/>
      <c r="E195" s="60"/>
      <c r="F195" s="60"/>
      <c r="G195" s="60"/>
      <c r="H195" s="75">
        <f t="shared" si="76"/>
        <v>0</v>
      </c>
      <c r="I195" s="60"/>
      <c r="J195" s="60"/>
      <c r="K195" s="60"/>
      <c r="L195" s="60"/>
      <c r="M195" s="60"/>
      <c r="N195" s="177"/>
      <c r="O195" s="177"/>
      <c r="P195" s="60"/>
      <c r="Q195" s="60"/>
      <c r="R195" s="82">
        <f t="shared" ref="R195:R196" si="78">SUM(B195:Q195)</f>
        <v>0</v>
      </c>
    </row>
    <row r="196" spans="1:18" ht="15.75" customHeight="1" x14ac:dyDescent="0.2">
      <c r="A196" s="182" t="s">
        <v>111</v>
      </c>
      <c r="B196" s="47"/>
      <c r="C196" s="47"/>
      <c r="D196" s="47"/>
      <c r="E196" s="47"/>
      <c r="F196" s="47"/>
      <c r="G196" s="47"/>
      <c r="H196" s="77">
        <f t="shared" si="76"/>
        <v>0</v>
      </c>
      <c r="I196" s="47"/>
      <c r="J196" s="47"/>
      <c r="K196" s="47"/>
      <c r="L196" s="47"/>
      <c r="M196" s="47"/>
      <c r="N196" s="84"/>
      <c r="O196" s="84"/>
      <c r="P196" s="47"/>
      <c r="Q196" s="47"/>
      <c r="R196" s="85">
        <f t="shared" si="78"/>
        <v>0</v>
      </c>
    </row>
    <row r="197" spans="1:18" ht="13.5" customHeight="1" x14ac:dyDescent="0.2">
      <c r="A197" s="73" t="s">
        <v>9</v>
      </c>
      <c r="B197" s="6">
        <f>SUM(B190:B196)</f>
        <v>0</v>
      </c>
      <c r="C197" s="6">
        <f t="shared" ref="C197:G197" si="79">SUM(C190:C196)</f>
        <v>0</v>
      </c>
      <c r="D197" s="6">
        <f t="shared" si="79"/>
        <v>26.15</v>
      </c>
      <c r="E197" s="6">
        <f t="shared" si="79"/>
        <v>0</v>
      </c>
      <c r="F197" s="6">
        <f t="shared" si="79"/>
        <v>0</v>
      </c>
      <c r="G197" s="6">
        <f t="shared" si="79"/>
        <v>0</v>
      </c>
      <c r="H197" s="75">
        <f>SUM(H190:H196)</f>
        <v>26.15</v>
      </c>
      <c r="I197" s="6"/>
      <c r="J197" s="6">
        <f>SUM(J190:J196)</f>
        <v>0</v>
      </c>
      <c r="K197" s="6">
        <f t="shared" ref="K197:O197" si="80">SUM(K190:K196)</f>
        <v>0</v>
      </c>
      <c r="L197" s="6">
        <f t="shared" si="80"/>
        <v>0</v>
      </c>
      <c r="M197" s="6">
        <f t="shared" si="80"/>
        <v>0</v>
      </c>
      <c r="N197" s="6">
        <f t="shared" si="80"/>
        <v>0</v>
      </c>
      <c r="O197" s="6">
        <f t="shared" si="80"/>
        <v>0</v>
      </c>
      <c r="P197" s="6">
        <f t="shared" ref="P197:Q197" si="81">SUM(P190:P195)</f>
        <v>0</v>
      </c>
      <c r="Q197" s="6">
        <f t="shared" si="81"/>
        <v>0</v>
      </c>
      <c r="R197" s="73">
        <f>SUM(R190:R196)</f>
        <v>25.3</v>
      </c>
    </row>
    <row r="199" spans="1:18" x14ac:dyDescent="0.2">
      <c r="A199" s="204" t="s">
        <v>142</v>
      </c>
      <c r="B199" s="173" t="s">
        <v>215</v>
      </c>
      <c r="C199" s="173" t="s">
        <v>227</v>
      </c>
      <c r="D199" s="173" t="s">
        <v>228</v>
      </c>
      <c r="E199" s="173" t="s">
        <v>229</v>
      </c>
      <c r="F199" s="173" t="s">
        <v>230</v>
      </c>
      <c r="G199" s="173" t="s">
        <v>231</v>
      </c>
      <c r="H199" s="183" t="s">
        <v>110</v>
      </c>
      <c r="I199" s="173" t="s">
        <v>108</v>
      </c>
      <c r="J199" s="173" t="s">
        <v>215</v>
      </c>
      <c r="K199" s="173" t="s">
        <v>227</v>
      </c>
      <c r="L199" s="173" t="s">
        <v>228</v>
      </c>
      <c r="M199" s="173" t="s">
        <v>229</v>
      </c>
      <c r="N199" s="173" t="s">
        <v>230</v>
      </c>
      <c r="O199" s="173" t="s">
        <v>231</v>
      </c>
      <c r="P199" s="35"/>
      <c r="Q199" s="35"/>
      <c r="R199" s="183" t="s">
        <v>110</v>
      </c>
    </row>
    <row r="200" spans="1:18" x14ac:dyDescent="0.2">
      <c r="A200" s="34" t="s">
        <v>1</v>
      </c>
      <c r="B200" s="45"/>
      <c r="C200" s="188"/>
      <c r="D200" s="188"/>
      <c r="E200" s="188"/>
      <c r="F200" s="188"/>
      <c r="G200" s="188"/>
      <c r="H200" s="75">
        <f t="shared" ref="H200:H206" si="82">SUM(B200:G200)</f>
        <v>0</v>
      </c>
      <c r="I200" s="58"/>
      <c r="J200" s="188"/>
      <c r="K200" s="188"/>
      <c r="L200" s="188"/>
      <c r="M200" s="188"/>
      <c r="N200" s="188"/>
      <c r="O200" s="188"/>
      <c r="P200" s="188"/>
      <c r="Q200" s="191"/>
      <c r="R200" s="82">
        <f>SUM(J200:Q200)</f>
        <v>0</v>
      </c>
    </row>
    <row r="201" spans="1:18" x14ac:dyDescent="0.2">
      <c r="A201" s="34" t="s">
        <v>2</v>
      </c>
      <c r="B201" s="45"/>
      <c r="C201" s="188"/>
      <c r="D201" s="188"/>
      <c r="E201" s="188"/>
      <c r="F201" s="188"/>
      <c r="G201" s="188"/>
      <c r="H201" s="75">
        <f t="shared" si="82"/>
        <v>0</v>
      </c>
      <c r="I201" s="58"/>
      <c r="J201" s="188"/>
      <c r="K201" s="188"/>
      <c r="L201" s="188"/>
      <c r="M201" s="188"/>
      <c r="N201" s="188"/>
      <c r="O201" s="188"/>
      <c r="P201" s="192"/>
      <c r="Q201" s="191"/>
      <c r="R201" s="82">
        <f t="shared" ref="R201:R206" si="83">SUM(J201:Q201)</f>
        <v>0</v>
      </c>
    </row>
    <row r="202" spans="1:18" x14ac:dyDescent="0.2">
      <c r="A202" s="34" t="s">
        <v>3</v>
      </c>
      <c r="B202" s="45"/>
      <c r="C202" s="188"/>
      <c r="D202" s="188"/>
      <c r="E202" s="188"/>
      <c r="F202" s="188"/>
      <c r="G202" s="188"/>
      <c r="H202" s="75">
        <f t="shared" si="82"/>
        <v>0</v>
      </c>
      <c r="I202" s="58"/>
      <c r="J202" s="188"/>
      <c r="K202" s="188"/>
      <c r="L202" s="188"/>
      <c r="M202" s="188"/>
      <c r="N202" s="192"/>
      <c r="O202" s="192"/>
      <c r="P202" s="192"/>
      <c r="Q202" s="191"/>
      <c r="R202" s="82">
        <f t="shared" si="83"/>
        <v>0</v>
      </c>
    </row>
    <row r="203" spans="1:18" x14ac:dyDescent="0.2">
      <c r="A203" s="34" t="s">
        <v>13</v>
      </c>
      <c r="B203" s="45"/>
      <c r="C203" s="188"/>
      <c r="D203" s="188"/>
      <c r="E203" s="188"/>
      <c r="F203" s="188"/>
      <c r="G203" s="188"/>
      <c r="H203" s="75">
        <f t="shared" si="82"/>
        <v>0</v>
      </c>
      <c r="I203" s="58"/>
      <c r="J203" s="188"/>
      <c r="K203" s="188"/>
      <c r="L203" s="188"/>
      <c r="M203" s="188"/>
      <c r="N203" s="188"/>
      <c r="O203" s="188"/>
      <c r="P203" s="188"/>
      <c r="Q203" s="71"/>
      <c r="R203" s="82">
        <f t="shared" si="83"/>
        <v>0</v>
      </c>
    </row>
    <row r="204" spans="1:18" x14ac:dyDescent="0.2">
      <c r="A204" s="34" t="s">
        <v>15</v>
      </c>
      <c r="B204" s="45"/>
      <c r="C204" s="188"/>
      <c r="D204" s="188"/>
      <c r="E204" s="188"/>
      <c r="F204" s="188"/>
      <c r="G204" s="188"/>
      <c r="H204" s="75">
        <f t="shared" si="82"/>
        <v>0</v>
      </c>
      <c r="I204" s="58"/>
      <c r="J204" s="188"/>
      <c r="K204" s="188"/>
      <c r="L204" s="188"/>
      <c r="M204" s="188"/>
      <c r="N204" s="188"/>
      <c r="O204" s="188"/>
      <c r="P204" s="188"/>
      <c r="Q204" s="71"/>
      <c r="R204" s="82">
        <f t="shared" si="83"/>
        <v>0</v>
      </c>
    </row>
    <row r="205" spans="1:18" x14ac:dyDescent="0.2">
      <c r="A205" s="181" t="s">
        <v>112</v>
      </c>
      <c r="B205" s="60"/>
      <c r="C205" s="189"/>
      <c r="D205" s="189"/>
      <c r="E205" s="189"/>
      <c r="F205" s="189"/>
      <c r="G205" s="189"/>
      <c r="H205" s="176">
        <f t="shared" si="82"/>
        <v>0</v>
      </c>
      <c r="I205" s="61"/>
      <c r="J205" s="189"/>
      <c r="K205" s="189"/>
      <c r="L205" s="189"/>
      <c r="M205" s="189"/>
      <c r="N205" s="189"/>
      <c r="O205" s="189"/>
      <c r="P205" s="189"/>
      <c r="Q205" s="193"/>
      <c r="R205" s="82">
        <f t="shared" si="83"/>
        <v>0</v>
      </c>
    </row>
    <row r="206" spans="1:18" ht="15" customHeight="1" x14ac:dyDescent="0.2">
      <c r="A206" s="182" t="s">
        <v>111</v>
      </c>
      <c r="B206" s="47"/>
      <c r="C206" s="190"/>
      <c r="D206" s="190"/>
      <c r="E206" s="190"/>
      <c r="F206" s="190"/>
      <c r="G206" s="190"/>
      <c r="H206" s="77">
        <f t="shared" si="82"/>
        <v>0</v>
      </c>
      <c r="I206" s="63"/>
      <c r="J206" s="190"/>
      <c r="K206" s="190"/>
      <c r="L206" s="190"/>
      <c r="M206" s="190"/>
      <c r="N206" s="190"/>
      <c r="O206" s="190"/>
      <c r="P206" s="190"/>
      <c r="Q206" s="194"/>
      <c r="R206" s="85">
        <f t="shared" si="83"/>
        <v>0</v>
      </c>
    </row>
    <row r="207" spans="1:18" x14ac:dyDescent="0.2">
      <c r="A207" s="73" t="s">
        <v>9</v>
      </c>
      <c r="B207" s="78">
        <f t="shared" ref="B207:H207" si="84">SUM(B200:B206)</f>
        <v>0</v>
      </c>
      <c r="C207" s="78">
        <f t="shared" si="84"/>
        <v>0</v>
      </c>
      <c r="D207" s="78">
        <f t="shared" si="84"/>
        <v>0</v>
      </c>
      <c r="E207" s="78">
        <f t="shared" si="84"/>
        <v>0</v>
      </c>
      <c r="F207" s="78">
        <f t="shared" si="84"/>
        <v>0</v>
      </c>
      <c r="G207" s="78">
        <f t="shared" si="84"/>
        <v>0</v>
      </c>
      <c r="H207" s="75">
        <f t="shared" si="84"/>
        <v>0</v>
      </c>
      <c r="I207" s="6"/>
      <c r="J207" s="78">
        <f t="shared" ref="J207:O207" si="85">SUM(J200:J206)</f>
        <v>0</v>
      </c>
      <c r="K207" s="78">
        <f t="shared" si="85"/>
        <v>0</v>
      </c>
      <c r="L207" s="78">
        <f t="shared" si="85"/>
        <v>0</v>
      </c>
      <c r="M207" s="78">
        <f t="shared" si="85"/>
        <v>0</v>
      </c>
      <c r="N207" s="78">
        <f t="shared" si="85"/>
        <v>0</v>
      </c>
      <c r="O207" s="78">
        <f t="shared" si="85"/>
        <v>0</v>
      </c>
      <c r="P207" s="78">
        <f t="shared" ref="P207:Q207" si="86">SUM(P200:P205)</f>
        <v>0</v>
      </c>
      <c r="Q207" s="78">
        <f t="shared" si="86"/>
        <v>0</v>
      </c>
      <c r="R207" s="79">
        <f>SUM(R200:R206)</f>
        <v>0</v>
      </c>
    </row>
    <row r="209" spans="1:18" x14ac:dyDescent="0.2">
      <c r="A209" s="204" t="s">
        <v>142</v>
      </c>
      <c r="B209" s="173" t="s">
        <v>216</v>
      </c>
      <c r="C209" s="173" t="s">
        <v>232</v>
      </c>
      <c r="D209" s="173" t="s">
        <v>233</v>
      </c>
      <c r="E209" s="173" t="s">
        <v>234</v>
      </c>
      <c r="F209" s="173" t="s">
        <v>235</v>
      </c>
      <c r="G209" s="173" t="s">
        <v>236</v>
      </c>
      <c r="H209" s="183" t="s">
        <v>110</v>
      </c>
      <c r="I209" s="173" t="s">
        <v>108</v>
      </c>
      <c r="J209" s="173" t="s">
        <v>216</v>
      </c>
      <c r="K209" s="173" t="s">
        <v>232</v>
      </c>
      <c r="L209" s="173" t="s">
        <v>233</v>
      </c>
      <c r="M209" s="173" t="s">
        <v>234</v>
      </c>
      <c r="N209" s="173" t="s">
        <v>235</v>
      </c>
      <c r="O209" s="173" t="s">
        <v>236</v>
      </c>
      <c r="P209" s="35"/>
      <c r="Q209" s="35"/>
      <c r="R209" s="183" t="s">
        <v>110</v>
      </c>
    </row>
    <row r="210" spans="1:18" x14ac:dyDescent="0.2">
      <c r="A210" s="34" t="s">
        <v>1</v>
      </c>
      <c r="B210" s="45"/>
      <c r="C210" s="45"/>
      <c r="D210" s="45"/>
      <c r="E210" s="45"/>
      <c r="F210" s="45">
        <v>11.54</v>
      </c>
      <c r="G210" s="45">
        <v>20.9</v>
      </c>
      <c r="H210" s="75">
        <f t="shared" ref="H210:H216" si="87">SUM(B210:G210)</f>
        <v>32.44</v>
      </c>
      <c r="I210" s="58"/>
      <c r="J210" s="45"/>
      <c r="K210" s="45"/>
      <c r="L210" s="45"/>
      <c r="M210" s="45"/>
      <c r="N210" s="191"/>
      <c r="O210" s="86"/>
      <c r="P210" s="49"/>
      <c r="Q210" s="49"/>
      <c r="R210" s="82">
        <f>SUM(J210:Q210)</f>
        <v>0</v>
      </c>
    </row>
    <row r="211" spans="1:18" x14ac:dyDescent="0.2">
      <c r="A211" s="34" t="s">
        <v>2</v>
      </c>
      <c r="B211" s="45"/>
      <c r="C211" s="45"/>
      <c r="D211" s="45"/>
      <c r="E211" s="45"/>
      <c r="F211" s="45">
        <v>23.5</v>
      </c>
      <c r="G211" s="45">
        <v>19</v>
      </c>
      <c r="H211" s="75">
        <f t="shared" si="87"/>
        <v>42.5</v>
      </c>
      <c r="I211" s="58"/>
      <c r="J211" s="45"/>
      <c r="K211" s="45"/>
      <c r="L211" s="45"/>
      <c r="M211" s="45"/>
      <c r="N211" s="191"/>
      <c r="O211" s="86"/>
      <c r="P211" s="49"/>
      <c r="Q211" s="49"/>
      <c r="R211" s="82">
        <f t="shared" ref="R211:R216" si="88">SUM(J211:Q211)</f>
        <v>0</v>
      </c>
    </row>
    <row r="212" spans="1:18" x14ac:dyDescent="0.2">
      <c r="A212" s="34" t="s">
        <v>3</v>
      </c>
      <c r="B212" s="45"/>
      <c r="C212" s="45"/>
      <c r="D212" s="45"/>
      <c r="E212" s="45"/>
      <c r="F212" s="45"/>
      <c r="G212" s="45"/>
      <c r="H212" s="75">
        <f t="shared" si="87"/>
        <v>0</v>
      </c>
      <c r="I212" s="58"/>
      <c r="J212" s="45"/>
      <c r="K212" s="45"/>
      <c r="L212" s="45"/>
      <c r="M212" s="45"/>
      <c r="N212" s="191"/>
      <c r="O212" s="86"/>
      <c r="P212" s="49"/>
      <c r="Q212" s="49"/>
      <c r="R212" s="82">
        <f t="shared" si="88"/>
        <v>0</v>
      </c>
    </row>
    <row r="213" spans="1:18" x14ac:dyDescent="0.2">
      <c r="A213" s="34" t="s">
        <v>13</v>
      </c>
      <c r="B213" s="45"/>
      <c r="C213" s="45"/>
      <c r="D213" s="45"/>
      <c r="E213" s="45"/>
      <c r="F213" s="45"/>
      <c r="G213" s="45"/>
      <c r="H213" s="75">
        <f t="shared" si="87"/>
        <v>0</v>
      </c>
      <c r="I213" s="58"/>
      <c r="J213" s="45"/>
      <c r="K213" s="45"/>
      <c r="L213" s="45"/>
      <c r="M213" s="45"/>
      <c r="N213" s="71"/>
      <c r="O213" s="70"/>
      <c r="P213" s="48"/>
      <c r="Q213" s="48"/>
      <c r="R213" s="82">
        <f t="shared" si="88"/>
        <v>0</v>
      </c>
    </row>
    <row r="214" spans="1:18" x14ac:dyDescent="0.2">
      <c r="A214" s="34" t="s">
        <v>15</v>
      </c>
      <c r="B214" s="45"/>
      <c r="C214" s="45"/>
      <c r="D214" s="45"/>
      <c r="E214" s="45"/>
      <c r="F214" s="45"/>
      <c r="G214" s="45"/>
      <c r="H214" s="75">
        <f t="shared" si="87"/>
        <v>0</v>
      </c>
      <c r="I214" s="58"/>
      <c r="J214" s="45"/>
      <c r="K214" s="45"/>
      <c r="L214" s="45"/>
      <c r="M214" s="45"/>
      <c r="N214" s="71"/>
      <c r="O214" s="70"/>
      <c r="P214" s="48"/>
      <c r="Q214" s="48"/>
      <c r="R214" s="82">
        <f t="shared" si="88"/>
        <v>0</v>
      </c>
    </row>
    <row r="215" spans="1:18" x14ac:dyDescent="0.2">
      <c r="A215" s="181" t="s">
        <v>112</v>
      </c>
      <c r="B215" s="60"/>
      <c r="C215" s="60"/>
      <c r="D215" s="60"/>
      <c r="E215" s="60"/>
      <c r="F215" s="60"/>
      <c r="G215" s="60"/>
      <c r="H215" s="176">
        <f t="shared" si="87"/>
        <v>0</v>
      </c>
      <c r="I215" s="61"/>
      <c r="J215" s="60"/>
      <c r="K215" s="60"/>
      <c r="L215" s="60"/>
      <c r="M215" s="60"/>
      <c r="N215" s="189"/>
      <c r="O215" s="177"/>
      <c r="P215" s="178"/>
      <c r="Q215" s="178"/>
      <c r="R215" s="82">
        <f t="shared" si="88"/>
        <v>0</v>
      </c>
    </row>
    <row r="216" spans="1:18" ht="22.5" x14ac:dyDescent="0.2">
      <c r="A216" s="182" t="s">
        <v>111</v>
      </c>
      <c r="B216" s="47"/>
      <c r="C216" s="47"/>
      <c r="D216" s="47"/>
      <c r="E216" s="47"/>
      <c r="F216" s="47"/>
      <c r="G216" s="47"/>
      <c r="H216" s="77">
        <f t="shared" si="87"/>
        <v>0</v>
      </c>
      <c r="I216" s="63"/>
      <c r="J216" s="47"/>
      <c r="K216" s="47"/>
      <c r="L216" s="47"/>
      <c r="M216" s="47"/>
      <c r="N216" s="190"/>
      <c r="O216" s="84"/>
      <c r="P216" s="50"/>
      <c r="Q216" s="50"/>
      <c r="R216" s="85">
        <f t="shared" si="88"/>
        <v>0</v>
      </c>
    </row>
    <row r="217" spans="1:18" x14ac:dyDescent="0.2">
      <c r="A217" s="73" t="s">
        <v>9</v>
      </c>
      <c r="B217" s="6">
        <f>SUM(B210:B216)</f>
        <v>0</v>
      </c>
      <c r="C217" s="6">
        <f t="shared" ref="C217:G217" si="89">SUM(C210:C216)</f>
        <v>0</v>
      </c>
      <c r="D217" s="6">
        <f t="shared" si="89"/>
        <v>0</v>
      </c>
      <c r="E217" s="6">
        <f t="shared" si="89"/>
        <v>0</v>
      </c>
      <c r="F217" s="6">
        <f t="shared" si="89"/>
        <v>35.04</v>
      </c>
      <c r="G217" s="6">
        <f t="shared" si="89"/>
        <v>39.9</v>
      </c>
      <c r="H217" s="75">
        <f>SUM(H210:H216)</f>
        <v>74.94</v>
      </c>
      <c r="I217" s="6"/>
      <c r="J217" s="6">
        <f>SUM(J210:J216)</f>
        <v>0</v>
      </c>
      <c r="K217" s="6">
        <f t="shared" ref="K217:O217" si="90">SUM(K210:K216)</f>
        <v>0</v>
      </c>
      <c r="L217" s="6">
        <f t="shared" si="90"/>
        <v>0</v>
      </c>
      <c r="M217" s="6">
        <f t="shared" si="90"/>
        <v>0</v>
      </c>
      <c r="N217" s="6">
        <f t="shared" si="90"/>
        <v>0</v>
      </c>
      <c r="O217" s="6">
        <f t="shared" si="90"/>
        <v>0</v>
      </c>
      <c r="P217" s="6">
        <f t="shared" ref="P217:Q217" si="91">SUM(P210:P215)</f>
        <v>0</v>
      </c>
      <c r="Q217" s="6">
        <f t="shared" si="91"/>
        <v>0</v>
      </c>
      <c r="R217" s="79">
        <f>SUM(R210:R216)</f>
        <v>0</v>
      </c>
    </row>
    <row r="219" spans="1:18" x14ac:dyDescent="0.2">
      <c r="A219" s="204" t="s">
        <v>142</v>
      </c>
      <c r="B219" s="173" t="s">
        <v>217</v>
      </c>
      <c r="C219" s="173" t="s">
        <v>238</v>
      </c>
      <c r="D219" s="173" t="s">
        <v>239</v>
      </c>
      <c r="E219" s="173" t="s">
        <v>240</v>
      </c>
      <c r="F219" s="214"/>
      <c r="G219" s="34"/>
      <c r="H219" s="183" t="s">
        <v>110</v>
      </c>
      <c r="I219" s="173" t="s">
        <v>108</v>
      </c>
      <c r="J219" s="173" t="s">
        <v>217</v>
      </c>
      <c r="K219" s="173" t="s">
        <v>238</v>
      </c>
      <c r="L219" s="173" t="s">
        <v>239</v>
      </c>
      <c r="M219" s="173" t="s">
        <v>240</v>
      </c>
      <c r="N219" s="214"/>
      <c r="O219" s="72"/>
      <c r="P219" s="35"/>
      <c r="Q219" s="35"/>
      <c r="R219" s="183" t="s">
        <v>110</v>
      </c>
    </row>
    <row r="220" spans="1:18" x14ac:dyDescent="0.2">
      <c r="A220" s="34" t="s">
        <v>1</v>
      </c>
      <c r="B220" s="48">
        <v>23</v>
      </c>
      <c r="C220" s="48"/>
      <c r="D220" s="48"/>
      <c r="E220" s="48"/>
      <c r="F220" s="48"/>
      <c r="G220" s="48"/>
      <c r="H220" s="75">
        <f t="shared" ref="H220:H226" si="92">SUM(B220:G220)</f>
        <v>23</v>
      </c>
      <c r="I220" s="58"/>
      <c r="J220" s="49"/>
      <c r="K220" s="49"/>
      <c r="L220" s="49"/>
      <c r="M220" s="49"/>
      <c r="N220" s="86"/>
      <c r="O220" s="86"/>
      <c r="P220" s="49"/>
      <c r="Q220" s="49"/>
      <c r="R220" s="82">
        <f>SUM(J220:Q220)</f>
        <v>0</v>
      </c>
    </row>
    <row r="221" spans="1:18" x14ac:dyDescent="0.2">
      <c r="A221" s="34" t="s">
        <v>2</v>
      </c>
      <c r="B221" s="48">
        <v>27.53</v>
      </c>
      <c r="C221" s="48"/>
      <c r="D221" s="48"/>
      <c r="E221" s="48"/>
      <c r="F221" s="48"/>
      <c r="G221" s="48"/>
      <c r="H221" s="75">
        <f t="shared" si="92"/>
        <v>27.53</v>
      </c>
      <c r="I221" s="58"/>
      <c r="J221" s="49"/>
      <c r="K221" s="49"/>
      <c r="L221" s="49"/>
      <c r="M221" s="49"/>
      <c r="N221" s="86"/>
      <c r="O221" s="86"/>
      <c r="P221" s="49"/>
      <c r="Q221" s="49"/>
      <c r="R221" s="82">
        <f t="shared" ref="R221:R226" si="93">SUM(J221:Q221)</f>
        <v>0</v>
      </c>
    </row>
    <row r="222" spans="1:18" x14ac:dyDescent="0.2">
      <c r="A222" s="34" t="s">
        <v>3</v>
      </c>
      <c r="B222" s="48"/>
      <c r="C222" s="48"/>
      <c r="D222" s="48"/>
      <c r="E222" s="48"/>
      <c r="F222" s="48"/>
      <c r="G222" s="48"/>
      <c r="H222" s="75">
        <f t="shared" si="92"/>
        <v>0</v>
      </c>
      <c r="I222" s="58"/>
      <c r="J222" s="49"/>
      <c r="K222" s="49"/>
      <c r="L222" s="49"/>
      <c r="M222" s="49"/>
      <c r="N222" s="86"/>
      <c r="O222" s="86"/>
      <c r="P222" s="49"/>
      <c r="Q222" s="49"/>
      <c r="R222" s="82">
        <f t="shared" si="93"/>
        <v>0</v>
      </c>
    </row>
    <row r="223" spans="1:18" x14ac:dyDescent="0.2">
      <c r="A223" s="34" t="s">
        <v>13</v>
      </c>
      <c r="B223" s="48"/>
      <c r="C223" s="48"/>
      <c r="D223" s="48"/>
      <c r="E223" s="48"/>
      <c r="F223" s="48"/>
      <c r="G223" s="48"/>
      <c r="H223" s="75">
        <f t="shared" si="92"/>
        <v>0</v>
      </c>
      <c r="I223" s="205"/>
      <c r="J223" s="49"/>
      <c r="K223" s="49"/>
      <c r="L223" s="49"/>
      <c r="M223" s="49"/>
      <c r="N223" s="70"/>
      <c r="O223" s="70"/>
      <c r="P223" s="48"/>
      <c r="Q223" s="48"/>
      <c r="R223" s="82">
        <f t="shared" si="93"/>
        <v>0</v>
      </c>
    </row>
    <row r="224" spans="1:18" x14ac:dyDescent="0.2">
      <c r="A224" s="34" t="s">
        <v>15</v>
      </c>
      <c r="B224" s="48"/>
      <c r="C224" s="48"/>
      <c r="D224" s="48"/>
      <c r="E224" s="48"/>
      <c r="F224" s="48"/>
      <c r="G224" s="48"/>
      <c r="H224" s="75">
        <f t="shared" si="92"/>
        <v>0</v>
      </c>
      <c r="I224" s="49"/>
      <c r="J224" s="49"/>
      <c r="K224" s="49"/>
      <c r="L224" s="49"/>
      <c r="M224" s="49"/>
      <c r="N224" s="70"/>
      <c r="O224" s="70"/>
      <c r="P224" s="48"/>
      <c r="Q224" s="48"/>
      <c r="R224" s="82">
        <f t="shared" si="93"/>
        <v>0</v>
      </c>
    </row>
    <row r="225" spans="1:18" x14ac:dyDescent="0.2">
      <c r="A225" s="181" t="s">
        <v>112</v>
      </c>
      <c r="B225" s="178"/>
      <c r="C225" s="178"/>
      <c r="D225" s="178"/>
      <c r="E225" s="178"/>
      <c r="F225" s="178"/>
      <c r="G225" s="178"/>
      <c r="H225" s="176">
        <f t="shared" si="92"/>
        <v>0</v>
      </c>
      <c r="I225" s="179"/>
      <c r="J225" s="179"/>
      <c r="K225" s="179"/>
      <c r="L225" s="179"/>
      <c r="M225" s="179"/>
      <c r="N225" s="180"/>
      <c r="O225" s="180"/>
      <c r="P225" s="178"/>
      <c r="Q225" s="178"/>
      <c r="R225" s="82">
        <f t="shared" si="93"/>
        <v>0</v>
      </c>
    </row>
    <row r="226" spans="1:18" ht="22.5" x14ac:dyDescent="0.2">
      <c r="A226" s="182" t="s">
        <v>111</v>
      </c>
      <c r="B226" s="50"/>
      <c r="C226" s="50"/>
      <c r="D226" s="50"/>
      <c r="E226" s="50"/>
      <c r="F226" s="50"/>
      <c r="G226" s="50"/>
      <c r="H226" s="77">
        <f t="shared" si="92"/>
        <v>0</v>
      </c>
      <c r="I226" s="87"/>
      <c r="J226" s="87"/>
      <c r="K226" s="87"/>
      <c r="L226" s="87"/>
      <c r="M226" s="87"/>
      <c r="N226" s="88"/>
      <c r="O226" s="88"/>
      <c r="P226" s="50"/>
      <c r="Q226" s="50"/>
      <c r="R226" s="85">
        <f t="shared" si="93"/>
        <v>0</v>
      </c>
    </row>
    <row r="227" spans="1:18" x14ac:dyDescent="0.2">
      <c r="A227" s="73" t="s">
        <v>9</v>
      </c>
      <c r="B227" s="6">
        <f>SUM(B220:B226)</f>
        <v>50.53</v>
      </c>
      <c r="C227" s="6">
        <f t="shared" ref="C227:G227" si="94">SUM(C220:C226)</f>
        <v>0</v>
      </c>
      <c r="D227" s="6">
        <f t="shared" si="94"/>
        <v>0</v>
      </c>
      <c r="E227" s="6">
        <f t="shared" si="94"/>
        <v>0</v>
      </c>
      <c r="F227" s="6">
        <f t="shared" si="94"/>
        <v>0</v>
      </c>
      <c r="G227" s="6">
        <f t="shared" si="94"/>
        <v>0</v>
      </c>
      <c r="H227" s="75">
        <f>SUM(H220:H226)</f>
        <v>50.53</v>
      </c>
      <c r="I227" s="6">
        <f t="shared" ref="I227:N227" si="95">SUM(I220:I225)</f>
        <v>0</v>
      </c>
      <c r="J227" s="6">
        <f t="shared" si="95"/>
        <v>0</v>
      </c>
      <c r="K227" s="6">
        <f t="shared" si="95"/>
        <v>0</v>
      </c>
      <c r="L227" s="6">
        <f t="shared" si="95"/>
        <v>0</v>
      </c>
      <c r="M227" s="6">
        <f t="shared" si="95"/>
        <v>0</v>
      </c>
      <c r="N227" s="78">
        <f t="shared" si="95"/>
        <v>0</v>
      </c>
      <c r="O227" s="78"/>
      <c r="P227" s="6">
        <f t="shared" ref="P227:Q227" si="96">SUM(P220:P225)</f>
        <v>0</v>
      </c>
      <c r="Q227" s="6">
        <f t="shared" si="96"/>
        <v>0</v>
      </c>
      <c r="R227" s="79">
        <f>SUM(R220:R226)</f>
        <v>0</v>
      </c>
    </row>
    <row r="229" spans="1:18" ht="39" thickBot="1" x14ac:dyDescent="0.25">
      <c r="B229" s="66" t="s">
        <v>1</v>
      </c>
      <c r="C229" s="66" t="s">
        <v>2</v>
      </c>
      <c r="D229" s="66" t="s">
        <v>3</v>
      </c>
      <c r="E229" s="66" t="s">
        <v>13</v>
      </c>
      <c r="F229" s="66" t="s">
        <v>15</v>
      </c>
      <c r="G229" s="67" t="s">
        <v>11</v>
      </c>
      <c r="H229" s="184" t="s">
        <v>111</v>
      </c>
      <c r="J229" s="67"/>
      <c r="K229" s="67"/>
      <c r="L229" s="67"/>
      <c r="M229" s="67"/>
      <c r="N229" s="91" t="s">
        <v>20</v>
      </c>
      <c r="O229" s="91"/>
    </row>
    <row r="230" spans="1:18" ht="13.5" thickBot="1" x14ac:dyDescent="0.25">
      <c r="A230" s="89" t="s">
        <v>40</v>
      </c>
      <c r="B230" s="185">
        <f>H180+H190+H200+H210+H220</f>
        <v>121.57</v>
      </c>
      <c r="C230" s="185">
        <f>H181+H191+H201+H211+H221</f>
        <v>126.35</v>
      </c>
      <c r="D230" s="185">
        <f>H182+H192+H202+H212+H222</f>
        <v>16.96</v>
      </c>
      <c r="E230" s="185">
        <f>H183+H193+H203+H213+H223</f>
        <v>20</v>
      </c>
      <c r="F230" s="185">
        <f>H184+H194+H204+H214+H224</f>
        <v>0</v>
      </c>
      <c r="G230" s="185">
        <f>H185+H195+H215+H225</f>
        <v>0</v>
      </c>
      <c r="H230" s="185">
        <f>H186+H196+H206+H216+H226</f>
        <v>0</v>
      </c>
      <c r="I230" s="185">
        <f>H187+H197+H207+H217+H227</f>
        <v>284.88</v>
      </c>
      <c r="J230" s="55"/>
      <c r="K230" s="55"/>
      <c r="L230" s="55"/>
      <c r="M230" s="55"/>
      <c r="N230" s="90">
        <f>R187+R197+R207+R217+R227</f>
        <v>25.3</v>
      </c>
      <c r="O230" s="199">
        <f>I230+N230</f>
        <v>310.18</v>
      </c>
    </row>
    <row r="231" spans="1:18" ht="13.5" thickTop="1" x14ac:dyDescent="0.2"/>
    <row r="232" spans="1:18" x14ac:dyDescent="0.2">
      <c r="A232" s="40"/>
      <c r="B232" s="51" t="s">
        <v>21</v>
      </c>
      <c r="C232" s="51"/>
      <c r="D232" s="51" t="s">
        <v>22</v>
      </c>
      <c r="E232" s="196">
        <f>O230</f>
        <v>310.18</v>
      </c>
      <c r="F232" s="51"/>
      <c r="G232" s="51">
        <f>SUM(C232-E232)</f>
        <v>-310.18</v>
      </c>
    </row>
    <row r="235" spans="1:18" ht="21" customHeight="1" x14ac:dyDescent="0.2"/>
    <row r="236" spans="1:18" s="483" customFormat="1" ht="36" customHeight="1" x14ac:dyDescent="0.2">
      <c r="A236" s="477"/>
      <c r="B236" s="478"/>
      <c r="C236" s="479"/>
      <c r="D236" s="479"/>
      <c r="E236" s="479"/>
      <c r="F236" s="480" t="s">
        <v>293</v>
      </c>
      <c r="G236" s="479"/>
      <c r="H236" s="479"/>
      <c r="I236" s="479"/>
      <c r="J236" s="478"/>
      <c r="K236" s="478"/>
      <c r="L236" s="478"/>
      <c r="M236" s="478"/>
      <c r="N236" s="481"/>
      <c r="O236" s="481"/>
      <c r="P236" s="478"/>
      <c r="Q236" s="478"/>
      <c r="R236" s="482"/>
    </row>
    <row r="237" spans="1:18" x14ac:dyDescent="0.2">
      <c r="A237" s="204" t="s">
        <v>142</v>
      </c>
      <c r="B237" s="173"/>
      <c r="C237" s="173"/>
      <c r="D237" s="173"/>
      <c r="E237" s="214"/>
      <c r="F237" s="476" t="s">
        <v>266</v>
      </c>
      <c r="G237" s="476" t="s">
        <v>267</v>
      </c>
      <c r="H237" s="183" t="s">
        <v>110</v>
      </c>
      <c r="I237" s="173" t="s">
        <v>108</v>
      </c>
      <c r="J237" s="173"/>
      <c r="K237" s="173"/>
      <c r="L237" s="173"/>
      <c r="M237" s="214"/>
      <c r="N237" s="476" t="s">
        <v>266</v>
      </c>
      <c r="O237" s="476" t="s">
        <v>267</v>
      </c>
      <c r="P237" s="35"/>
      <c r="Q237" s="35"/>
      <c r="R237" s="183" t="s">
        <v>110</v>
      </c>
    </row>
    <row r="238" spans="1:18" x14ac:dyDescent="0.2">
      <c r="A238" s="34" t="s">
        <v>1</v>
      </c>
      <c r="B238" s="59"/>
      <c r="C238" s="59"/>
      <c r="D238" s="59"/>
      <c r="E238" s="59"/>
      <c r="F238" s="59"/>
      <c r="G238" s="59"/>
      <c r="H238" s="75">
        <f t="shared" ref="H238:H244" si="97">SUM(B238:G238)</f>
        <v>0</v>
      </c>
      <c r="J238" s="58"/>
      <c r="K238" s="58"/>
      <c r="L238" s="58"/>
      <c r="M238" s="58"/>
      <c r="N238" s="74"/>
      <c r="O238" s="74"/>
      <c r="P238" s="58"/>
      <c r="Q238" s="58"/>
      <c r="R238" s="75">
        <f>SUM(J238:Q238)</f>
        <v>0</v>
      </c>
    </row>
    <row r="239" spans="1:18" x14ac:dyDescent="0.2">
      <c r="A239" s="34" t="s">
        <v>2</v>
      </c>
      <c r="B239" s="59"/>
      <c r="C239" s="59"/>
      <c r="D239" s="60"/>
      <c r="E239" s="60"/>
      <c r="F239" s="60"/>
      <c r="G239" s="60"/>
      <c r="H239" s="75">
        <f t="shared" si="97"/>
        <v>0</v>
      </c>
      <c r="J239" s="61"/>
      <c r="K239" s="61"/>
      <c r="L239" s="61"/>
      <c r="M239" s="61"/>
      <c r="N239" s="29"/>
      <c r="O239" s="29"/>
      <c r="P239" s="61"/>
      <c r="Q239" s="61"/>
      <c r="R239" s="75">
        <f t="shared" ref="R239:R244" si="98">SUM(J239:Q239)</f>
        <v>0</v>
      </c>
    </row>
    <row r="240" spans="1:18" x14ac:dyDescent="0.2">
      <c r="A240" s="34" t="s">
        <v>3</v>
      </c>
      <c r="B240" s="59"/>
      <c r="C240" s="59"/>
      <c r="D240" s="60"/>
      <c r="E240" s="60"/>
      <c r="F240" s="60"/>
      <c r="G240" s="60"/>
      <c r="H240" s="75">
        <f t="shared" si="97"/>
        <v>0</v>
      </c>
      <c r="J240" s="61"/>
      <c r="K240" s="61"/>
      <c r="L240" s="61"/>
      <c r="M240" s="61"/>
      <c r="N240" s="29"/>
      <c r="O240" s="29"/>
      <c r="P240" s="61"/>
      <c r="Q240" s="61"/>
      <c r="R240" s="75">
        <f t="shared" si="98"/>
        <v>0</v>
      </c>
    </row>
    <row r="241" spans="1:18" x14ac:dyDescent="0.2">
      <c r="A241" s="34" t="s">
        <v>13</v>
      </c>
      <c r="B241" s="59"/>
      <c r="C241" s="59"/>
      <c r="D241" s="60"/>
      <c r="E241" s="60"/>
      <c r="F241" s="60"/>
      <c r="G241" s="60"/>
      <c r="H241" s="75">
        <f t="shared" si="97"/>
        <v>0</v>
      </c>
      <c r="J241" s="61"/>
      <c r="K241" s="61"/>
      <c r="L241" s="61"/>
      <c r="M241" s="61"/>
      <c r="N241" s="29"/>
      <c r="O241" s="29"/>
      <c r="P241" s="61"/>
      <c r="Q241" s="61"/>
      <c r="R241" s="75">
        <f t="shared" si="98"/>
        <v>0</v>
      </c>
    </row>
    <row r="242" spans="1:18" x14ac:dyDescent="0.2">
      <c r="A242" s="34" t="s">
        <v>15</v>
      </c>
      <c r="B242" s="59"/>
      <c r="C242" s="59"/>
      <c r="D242" s="60"/>
      <c r="E242" s="60"/>
      <c r="F242" s="60"/>
      <c r="G242" s="60"/>
      <c r="H242" s="75">
        <f t="shared" si="97"/>
        <v>0</v>
      </c>
      <c r="J242" s="61"/>
      <c r="K242" s="61"/>
      <c r="L242" s="61"/>
      <c r="M242" s="61"/>
      <c r="N242" s="29"/>
      <c r="O242" s="29"/>
      <c r="P242" s="61"/>
      <c r="Q242" s="61"/>
      <c r="R242" s="75">
        <f t="shared" si="98"/>
        <v>0</v>
      </c>
    </row>
    <row r="243" spans="1:18" x14ac:dyDescent="0.2">
      <c r="A243" s="181" t="s">
        <v>112</v>
      </c>
      <c r="B243" s="175"/>
      <c r="C243" s="175"/>
      <c r="D243" s="60"/>
      <c r="E243" s="60"/>
      <c r="F243" s="60"/>
      <c r="G243" s="60"/>
      <c r="H243" s="176">
        <f t="shared" si="97"/>
        <v>0</v>
      </c>
      <c r="I243" s="53"/>
      <c r="J243" s="61"/>
      <c r="K243" s="61"/>
      <c r="L243" s="61"/>
      <c r="M243" s="61"/>
      <c r="N243" s="29"/>
      <c r="O243" s="29"/>
      <c r="P243" s="61"/>
      <c r="Q243" s="61"/>
      <c r="R243" s="75">
        <f t="shared" si="98"/>
        <v>0</v>
      </c>
    </row>
    <row r="244" spans="1:18" ht="22.5" x14ac:dyDescent="0.2">
      <c r="A244" s="182" t="s">
        <v>111</v>
      </c>
      <c r="B244" s="62"/>
      <c r="C244" s="62"/>
      <c r="D244" s="47"/>
      <c r="E244" s="47"/>
      <c r="F244" s="47"/>
      <c r="G244" s="47"/>
      <c r="H244" s="77">
        <f t="shared" si="97"/>
        <v>0</v>
      </c>
      <c r="I244" s="174"/>
      <c r="J244" s="63"/>
      <c r="K244" s="63"/>
      <c r="L244" s="63"/>
      <c r="M244" s="63"/>
      <c r="N244" s="76"/>
      <c r="O244" s="76"/>
      <c r="P244" s="63"/>
      <c r="Q244" s="63"/>
      <c r="R244" s="77">
        <f t="shared" si="98"/>
        <v>0</v>
      </c>
    </row>
    <row r="245" spans="1:18" x14ac:dyDescent="0.2">
      <c r="A245" s="73" t="s">
        <v>9</v>
      </c>
      <c r="B245" s="164">
        <f>SUM(B238:B244)</f>
        <v>0</v>
      </c>
      <c r="C245" s="164">
        <f t="shared" ref="C245:G245" si="99">SUM(C238:C244)</f>
        <v>0</v>
      </c>
      <c r="D245" s="164">
        <f t="shared" si="99"/>
        <v>0</v>
      </c>
      <c r="E245" s="164">
        <f t="shared" si="99"/>
        <v>0</v>
      </c>
      <c r="F245" s="164">
        <f t="shared" si="99"/>
        <v>0</v>
      </c>
      <c r="G245" s="164">
        <f t="shared" si="99"/>
        <v>0</v>
      </c>
      <c r="H245" s="75">
        <f>SUM(H238:H244)</f>
        <v>0</v>
      </c>
      <c r="I245" s="6"/>
      <c r="J245" s="6">
        <f>SUM(J238:J244)</f>
        <v>0</v>
      </c>
      <c r="K245" s="6">
        <f t="shared" ref="K245:O245" si="100">SUM(K238:K244)</f>
        <v>0</v>
      </c>
      <c r="L245" s="6">
        <f t="shared" si="100"/>
        <v>0</v>
      </c>
      <c r="M245" s="6">
        <f t="shared" si="100"/>
        <v>0</v>
      </c>
      <c r="N245" s="6">
        <f t="shared" si="100"/>
        <v>0</v>
      </c>
      <c r="O245" s="6">
        <f t="shared" si="100"/>
        <v>0</v>
      </c>
      <c r="P245" s="6"/>
      <c r="Q245" s="6"/>
      <c r="R245" s="79">
        <f>SUM(R238:R244)</f>
        <v>0</v>
      </c>
    </row>
    <row r="247" spans="1:18" x14ac:dyDescent="0.2">
      <c r="A247" s="204" t="s">
        <v>142</v>
      </c>
      <c r="B247" s="173" t="s">
        <v>268</v>
      </c>
      <c r="C247" s="173" t="s">
        <v>272</v>
      </c>
      <c r="D247" s="173" t="s">
        <v>273</v>
      </c>
      <c r="E247" s="173" t="s">
        <v>274</v>
      </c>
      <c r="F247" s="173" t="s">
        <v>275</v>
      </c>
      <c r="G247" s="173" t="s">
        <v>276</v>
      </c>
      <c r="H247" s="183" t="s">
        <v>110</v>
      </c>
      <c r="I247" s="173" t="s">
        <v>108</v>
      </c>
      <c r="J247" s="173" t="s">
        <v>268</v>
      </c>
      <c r="K247" s="173" t="s">
        <v>272</v>
      </c>
      <c r="L247" s="173" t="s">
        <v>273</v>
      </c>
      <c r="M247" s="173" t="s">
        <v>274</v>
      </c>
      <c r="N247" s="173" t="s">
        <v>275</v>
      </c>
      <c r="O247" s="173" t="s">
        <v>276</v>
      </c>
      <c r="P247" s="35"/>
      <c r="Q247" s="35"/>
      <c r="R247" s="183" t="s">
        <v>110</v>
      </c>
    </row>
    <row r="248" spans="1:18" x14ac:dyDescent="0.2">
      <c r="A248" s="34" t="s">
        <v>1</v>
      </c>
      <c r="B248" s="45"/>
      <c r="C248" s="45"/>
      <c r="D248" s="45"/>
      <c r="E248" s="45"/>
      <c r="F248" s="45">
        <v>33</v>
      </c>
      <c r="G248" s="45"/>
      <c r="H248" s="75">
        <f t="shared" ref="H248:H254" si="101">SUM(B248:G248)</f>
        <v>33</v>
      </c>
      <c r="I248" s="45"/>
      <c r="J248" s="45"/>
      <c r="K248" s="45"/>
      <c r="L248" s="45"/>
      <c r="M248" s="45"/>
      <c r="N248" s="81"/>
      <c r="O248" s="81"/>
      <c r="P248" s="45"/>
      <c r="Q248" s="45"/>
      <c r="R248" s="82">
        <f>SUM(J248:Q248)</f>
        <v>0</v>
      </c>
    </row>
    <row r="249" spans="1:18" x14ac:dyDescent="0.2">
      <c r="A249" s="34" t="s">
        <v>2</v>
      </c>
      <c r="B249" s="45"/>
      <c r="C249" s="45"/>
      <c r="D249" s="45"/>
      <c r="E249" s="45"/>
      <c r="F249" s="45">
        <v>39.450000000000003</v>
      </c>
      <c r="G249" s="45"/>
      <c r="H249" s="75">
        <f t="shared" si="101"/>
        <v>39.450000000000003</v>
      </c>
      <c r="I249" s="45"/>
      <c r="J249" s="45"/>
      <c r="K249" s="45"/>
      <c r="L249" s="45"/>
      <c r="M249" s="45"/>
      <c r="N249" s="81"/>
      <c r="O249" s="81"/>
      <c r="P249" s="46"/>
      <c r="Q249" s="46"/>
      <c r="R249" s="82">
        <f t="shared" ref="R249:R254" si="102">SUM(J249:Q249)</f>
        <v>0</v>
      </c>
    </row>
    <row r="250" spans="1:18" x14ac:dyDescent="0.2">
      <c r="A250" s="34" t="s">
        <v>3</v>
      </c>
      <c r="B250" s="45"/>
      <c r="C250" s="45"/>
      <c r="D250" s="45"/>
      <c r="E250" s="45"/>
      <c r="F250" s="45"/>
      <c r="G250" s="45"/>
      <c r="H250" s="75">
        <f t="shared" si="101"/>
        <v>0</v>
      </c>
      <c r="I250" s="45"/>
      <c r="J250" s="45"/>
      <c r="K250" s="45"/>
      <c r="L250" s="45"/>
      <c r="M250" s="45"/>
      <c r="N250" s="83"/>
      <c r="O250" s="83"/>
      <c r="P250" s="46"/>
      <c r="Q250" s="46"/>
      <c r="R250" s="82">
        <f t="shared" si="102"/>
        <v>0</v>
      </c>
    </row>
    <row r="251" spans="1:18" x14ac:dyDescent="0.2">
      <c r="A251" s="34" t="s">
        <v>13</v>
      </c>
      <c r="B251" s="45"/>
      <c r="C251" s="45"/>
      <c r="D251" s="45"/>
      <c r="E251" s="45"/>
      <c r="F251" s="45"/>
      <c r="G251" s="45"/>
      <c r="H251" s="75">
        <f t="shared" si="101"/>
        <v>0</v>
      </c>
      <c r="I251" s="45"/>
      <c r="J251" s="45"/>
      <c r="K251" s="45"/>
      <c r="L251" s="45"/>
      <c r="M251" s="45"/>
      <c r="N251" s="81"/>
      <c r="O251" s="81"/>
      <c r="P251" s="45"/>
      <c r="Q251" s="45"/>
      <c r="R251" s="82">
        <f t="shared" si="102"/>
        <v>0</v>
      </c>
    </row>
    <row r="252" spans="1:18" x14ac:dyDescent="0.2">
      <c r="A252" s="34" t="s">
        <v>15</v>
      </c>
      <c r="B252" s="45"/>
      <c r="C252" s="45"/>
      <c r="D252" s="45"/>
      <c r="E252" s="45"/>
      <c r="F252" s="45"/>
      <c r="G252" s="45"/>
      <c r="H252" s="75">
        <f t="shared" si="101"/>
        <v>0</v>
      </c>
      <c r="I252" s="45"/>
      <c r="J252" s="45"/>
      <c r="K252" s="45"/>
      <c r="L252" s="45"/>
      <c r="M252" s="45"/>
      <c r="N252" s="81"/>
      <c r="O252" s="81"/>
      <c r="P252" s="45"/>
      <c r="Q252" s="45"/>
      <c r="R252" s="82">
        <f t="shared" si="102"/>
        <v>0</v>
      </c>
    </row>
    <row r="253" spans="1:18" x14ac:dyDescent="0.2">
      <c r="A253" s="181" t="s">
        <v>112</v>
      </c>
      <c r="B253" s="60"/>
      <c r="C253" s="60"/>
      <c r="D253" s="60"/>
      <c r="E253" s="60"/>
      <c r="F253" s="60"/>
      <c r="G253" s="60"/>
      <c r="H253" s="75">
        <f t="shared" si="101"/>
        <v>0</v>
      </c>
      <c r="I253" s="60"/>
      <c r="J253" s="60"/>
      <c r="K253" s="60"/>
      <c r="L253" s="60"/>
      <c r="M253" s="60"/>
      <c r="N253" s="177"/>
      <c r="O253" s="177"/>
      <c r="P253" s="60"/>
      <c r="Q253" s="60"/>
      <c r="R253" s="82">
        <f t="shared" si="102"/>
        <v>0</v>
      </c>
    </row>
    <row r="254" spans="1:18" ht="15" customHeight="1" x14ac:dyDescent="0.2">
      <c r="A254" s="182" t="s">
        <v>111</v>
      </c>
      <c r="B254" s="47"/>
      <c r="C254" s="47"/>
      <c r="D254" s="47"/>
      <c r="E254" s="47"/>
      <c r="F254" s="47"/>
      <c r="G254" s="47"/>
      <c r="H254" s="77">
        <f t="shared" si="101"/>
        <v>0</v>
      </c>
      <c r="I254" s="47"/>
      <c r="J254" s="47"/>
      <c r="K254" s="47"/>
      <c r="L254" s="47"/>
      <c r="M254" s="47"/>
      <c r="N254" s="84"/>
      <c r="O254" s="84"/>
      <c r="P254" s="47"/>
      <c r="Q254" s="47"/>
      <c r="R254" s="85">
        <f t="shared" si="102"/>
        <v>0</v>
      </c>
    </row>
    <row r="255" spans="1:18" x14ac:dyDescent="0.2">
      <c r="A255" s="73" t="s">
        <v>9</v>
      </c>
      <c r="B255" s="6">
        <f>SUM(B248:B254)</f>
        <v>0</v>
      </c>
      <c r="C255" s="6">
        <f t="shared" ref="C255:G255" si="103">SUM(C248:C254)</f>
        <v>0</v>
      </c>
      <c r="D255" s="6">
        <f t="shared" si="103"/>
        <v>0</v>
      </c>
      <c r="E255" s="6">
        <f t="shared" si="103"/>
        <v>0</v>
      </c>
      <c r="F255" s="6">
        <f t="shared" si="103"/>
        <v>72.45</v>
      </c>
      <c r="G255" s="6">
        <f t="shared" si="103"/>
        <v>0</v>
      </c>
      <c r="H255" s="75">
        <f>SUM(H248:H254)</f>
        <v>72.45</v>
      </c>
      <c r="I255" s="6"/>
      <c r="J255" s="6">
        <f>SUM(J248:J254)</f>
        <v>0</v>
      </c>
      <c r="K255" s="6">
        <f t="shared" ref="K255:O255" si="104">SUM(K248:K254)</f>
        <v>0</v>
      </c>
      <c r="L255" s="6">
        <f t="shared" si="104"/>
        <v>0</v>
      </c>
      <c r="M255" s="6">
        <f t="shared" si="104"/>
        <v>0</v>
      </c>
      <c r="N255" s="6">
        <f t="shared" si="104"/>
        <v>0</v>
      </c>
      <c r="O255" s="6">
        <f t="shared" si="104"/>
        <v>0</v>
      </c>
      <c r="P255" s="6">
        <f t="shared" ref="P255:Q255" si="105">SUM(P248:P253)</f>
        <v>0</v>
      </c>
      <c r="Q255" s="6">
        <f t="shared" si="105"/>
        <v>0</v>
      </c>
      <c r="R255" s="73">
        <f>SUM(R248:R254)</f>
        <v>0</v>
      </c>
    </row>
    <row r="257" spans="1:18" x14ac:dyDescent="0.2">
      <c r="A257" s="204" t="s">
        <v>142</v>
      </c>
      <c r="B257" s="173" t="s">
        <v>269</v>
      </c>
      <c r="C257" s="173" t="s">
        <v>277</v>
      </c>
      <c r="D257" s="173" t="s">
        <v>278</v>
      </c>
      <c r="E257" s="173" t="s">
        <v>279</v>
      </c>
      <c r="F257" s="173" t="s">
        <v>280</v>
      </c>
      <c r="G257" s="173" t="s">
        <v>281</v>
      </c>
      <c r="H257" s="183" t="s">
        <v>110</v>
      </c>
      <c r="I257" s="173" t="s">
        <v>108</v>
      </c>
      <c r="J257" s="173" t="s">
        <v>269</v>
      </c>
      <c r="K257" s="173" t="s">
        <v>277</v>
      </c>
      <c r="L257" s="173" t="s">
        <v>278</v>
      </c>
      <c r="M257" s="173" t="s">
        <v>279</v>
      </c>
      <c r="N257" s="173" t="s">
        <v>280</v>
      </c>
      <c r="O257" s="173" t="s">
        <v>281</v>
      </c>
      <c r="P257" s="35"/>
      <c r="Q257" s="35"/>
      <c r="R257" s="183" t="s">
        <v>110</v>
      </c>
    </row>
    <row r="258" spans="1:18" x14ac:dyDescent="0.2">
      <c r="A258" s="34" t="s">
        <v>1</v>
      </c>
      <c r="B258" s="45"/>
      <c r="C258" s="188"/>
      <c r="D258" s="188"/>
      <c r="E258" s="188"/>
      <c r="F258" s="188"/>
      <c r="G258" s="188"/>
      <c r="H258" s="75">
        <f t="shared" ref="H258:H264" si="106">SUM(B258:G258)</f>
        <v>0</v>
      </c>
      <c r="I258" s="58"/>
      <c r="J258" s="188"/>
      <c r="K258" s="188"/>
      <c r="L258" s="188"/>
      <c r="M258" s="188"/>
      <c r="N258" s="188"/>
      <c r="O258" s="188"/>
      <c r="P258" s="188"/>
      <c r="Q258" s="191"/>
      <c r="R258" s="82">
        <f t="shared" ref="R258:R264" si="107">SUM(J258:Q258)</f>
        <v>0</v>
      </c>
    </row>
    <row r="259" spans="1:18" x14ac:dyDescent="0.2">
      <c r="A259" s="34" t="s">
        <v>2</v>
      </c>
      <c r="B259" s="45"/>
      <c r="C259" s="188"/>
      <c r="D259" s="188"/>
      <c r="E259" s="188"/>
      <c r="F259" s="188"/>
      <c r="G259" s="188"/>
      <c r="H259" s="75">
        <f t="shared" si="106"/>
        <v>0</v>
      </c>
      <c r="I259" s="58"/>
      <c r="J259" s="188"/>
      <c r="K259" s="188"/>
      <c r="L259" s="188"/>
      <c r="M259" s="188"/>
      <c r="N259" s="188"/>
      <c r="O259" s="188"/>
      <c r="P259" s="192"/>
      <c r="Q259" s="191"/>
      <c r="R259" s="82">
        <f t="shared" si="107"/>
        <v>0</v>
      </c>
    </row>
    <row r="260" spans="1:18" x14ac:dyDescent="0.2">
      <c r="A260" s="34" t="s">
        <v>3</v>
      </c>
      <c r="B260" s="45"/>
      <c r="C260" s="188"/>
      <c r="D260" s="188"/>
      <c r="E260" s="188"/>
      <c r="F260" s="188"/>
      <c r="G260" s="188"/>
      <c r="H260" s="75">
        <f t="shared" si="106"/>
        <v>0</v>
      </c>
      <c r="I260" s="58"/>
      <c r="J260" s="188"/>
      <c r="K260" s="188"/>
      <c r="L260" s="188"/>
      <c r="M260" s="188"/>
      <c r="N260" s="192"/>
      <c r="O260" s="192"/>
      <c r="P260" s="192"/>
      <c r="Q260" s="191"/>
      <c r="R260" s="82">
        <f t="shared" si="107"/>
        <v>0</v>
      </c>
    </row>
    <row r="261" spans="1:18" x14ac:dyDescent="0.2">
      <c r="A261" s="34" t="s">
        <v>13</v>
      </c>
      <c r="B261" s="45"/>
      <c r="C261" s="188"/>
      <c r="D261" s="188"/>
      <c r="E261" s="188"/>
      <c r="F261" s="188"/>
      <c r="G261" s="188"/>
      <c r="H261" s="75">
        <f t="shared" si="106"/>
        <v>0</v>
      </c>
      <c r="I261" s="58"/>
      <c r="J261" s="188"/>
      <c r="K261" s="188"/>
      <c r="L261" s="188"/>
      <c r="M261" s="188"/>
      <c r="N261" s="188"/>
      <c r="O261" s="188"/>
      <c r="P261" s="188"/>
      <c r="Q261" s="71"/>
      <c r="R261" s="82">
        <f t="shared" si="107"/>
        <v>0</v>
      </c>
    </row>
    <row r="262" spans="1:18" x14ac:dyDescent="0.2">
      <c r="A262" s="34" t="s">
        <v>15</v>
      </c>
      <c r="B262" s="45"/>
      <c r="C262" s="188"/>
      <c r="D262" s="188"/>
      <c r="E262" s="188"/>
      <c r="F262" s="188"/>
      <c r="G262" s="188"/>
      <c r="H262" s="75">
        <f t="shared" si="106"/>
        <v>0</v>
      </c>
      <c r="I262" s="58"/>
      <c r="J262" s="188"/>
      <c r="K262" s="188"/>
      <c r="L262" s="188"/>
      <c r="M262" s="188"/>
      <c r="N262" s="188"/>
      <c r="O262" s="188"/>
      <c r="P262" s="188"/>
      <c r="Q262" s="71"/>
      <c r="R262" s="82">
        <f t="shared" si="107"/>
        <v>0</v>
      </c>
    </row>
    <row r="263" spans="1:18" x14ac:dyDescent="0.2">
      <c r="A263" s="181" t="s">
        <v>112</v>
      </c>
      <c r="B263" s="60"/>
      <c r="C263" s="189"/>
      <c r="D263" s="189"/>
      <c r="E263" s="189"/>
      <c r="F263" s="189"/>
      <c r="G263" s="189"/>
      <c r="H263" s="176">
        <f t="shared" si="106"/>
        <v>0</v>
      </c>
      <c r="I263" s="61"/>
      <c r="J263" s="189"/>
      <c r="K263" s="189"/>
      <c r="L263" s="189"/>
      <c r="M263" s="189"/>
      <c r="N263" s="189"/>
      <c r="O263" s="189"/>
      <c r="P263" s="189"/>
      <c r="Q263" s="193"/>
      <c r="R263" s="82">
        <f t="shared" si="107"/>
        <v>0</v>
      </c>
    </row>
    <row r="264" spans="1:18" ht="13.5" customHeight="1" x14ac:dyDescent="0.2">
      <c r="A264" s="182" t="s">
        <v>111</v>
      </c>
      <c r="B264" s="47"/>
      <c r="C264" s="190"/>
      <c r="D264" s="190"/>
      <c r="E264" s="190"/>
      <c r="F264" s="190"/>
      <c r="G264" s="190"/>
      <c r="H264" s="77">
        <f t="shared" si="106"/>
        <v>0</v>
      </c>
      <c r="I264" s="63"/>
      <c r="J264" s="190"/>
      <c r="K264" s="190"/>
      <c r="L264" s="190"/>
      <c r="M264" s="190"/>
      <c r="N264" s="190"/>
      <c r="O264" s="190"/>
      <c r="P264" s="190"/>
      <c r="Q264" s="194"/>
      <c r="R264" s="85">
        <f t="shared" si="107"/>
        <v>0</v>
      </c>
    </row>
    <row r="265" spans="1:18" x14ac:dyDescent="0.2">
      <c r="A265" s="73" t="s">
        <v>9</v>
      </c>
      <c r="B265" s="78">
        <f t="shared" ref="B265:H265" si="108">SUM(B258:B264)</f>
        <v>0</v>
      </c>
      <c r="C265" s="78">
        <f t="shared" si="108"/>
        <v>0</v>
      </c>
      <c r="D265" s="78">
        <f t="shared" si="108"/>
        <v>0</v>
      </c>
      <c r="E265" s="78">
        <f t="shared" si="108"/>
        <v>0</v>
      </c>
      <c r="F265" s="78">
        <f t="shared" si="108"/>
        <v>0</v>
      </c>
      <c r="G265" s="78">
        <f t="shared" si="108"/>
        <v>0</v>
      </c>
      <c r="H265" s="75">
        <f t="shared" si="108"/>
        <v>0</v>
      </c>
      <c r="I265" s="6"/>
      <c r="J265" s="78">
        <f t="shared" ref="J265:O265" si="109">SUM(J258:J264)</f>
        <v>0</v>
      </c>
      <c r="K265" s="78">
        <f t="shared" si="109"/>
        <v>0</v>
      </c>
      <c r="L265" s="78">
        <f t="shared" si="109"/>
        <v>0</v>
      </c>
      <c r="M265" s="78">
        <f t="shared" si="109"/>
        <v>0</v>
      </c>
      <c r="N265" s="78">
        <f t="shared" si="109"/>
        <v>0</v>
      </c>
      <c r="O265" s="78">
        <f t="shared" si="109"/>
        <v>0</v>
      </c>
      <c r="P265" s="78">
        <f t="shared" ref="P265:Q265" si="110">SUM(P258:P263)</f>
        <v>0</v>
      </c>
      <c r="Q265" s="78">
        <f t="shared" si="110"/>
        <v>0</v>
      </c>
      <c r="R265" s="79">
        <f>SUM(R258:R264)</f>
        <v>0</v>
      </c>
    </row>
    <row r="267" spans="1:18" x14ac:dyDescent="0.2">
      <c r="A267" s="204" t="s">
        <v>142</v>
      </c>
      <c r="B267" s="173" t="s">
        <v>270</v>
      </c>
      <c r="C267" s="173" t="s">
        <v>282</v>
      </c>
      <c r="D267" s="173" t="s">
        <v>283</v>
      </c>
      <c r="E267" s="173" t="s">
        <v>284</v>
      </c>
      <c r="F267" s="173" t="s">
        <v>285</v>
      </c>
      <c r="G267" s="173" t="s">
        <v>286</v>
      </c>
      <c r="H267" s="183" t="s">
        <v>110</v>
      </c>
      <c r="I267" s="173" t="s">
        <v>108</v>
      </c>
      <c r="J267" s="173" t="s">
        <v>270</v>
      </c>
      <c r="K267" s="173" t="s">
        <v>282</v>
      </c>
      <c r="L267" s="173" t="s">
        <v>283</v>
      </c>
      <c r="M267" s="173" t="s">
        <v>284</v>
      </c>
      <c r="N267" s="173" t="s">
        <v>285</v>
      </c>
      <c r="O267" s="173" t="s">
        <v>286</v>
      </c>
      <c r="P267" s="35"/>
      <c r="Q267" s="35"/>
      <c r="R267" s="183" t="s">
        <v>110</v>
      </c>
    </row>
    <row r="268" spans="1:18" x14ac:dyDescent="0.2">
      <c r="A268" s="34" t="s">
        <v>1</v>
      </c>
      <c r="B268" s="45"/>
      <c r="C268" s="45"/>
      <c r="D268" s="45"/>
      <c r="E268" s="45"/>
      <c r="F268" s="45"/>
      <c r="G268" s="45"/>
      <c r="H268" s="75">
        <f t="shared" ref="H268:H274" si="111">SUM(B268:G268)</f>
        <v>0</v>
      </c>
      <c r="I268" s="58"/>
      <c r="J268" s="45"/>
      <c r="K268" s="45"/>
      <c r="L268" s="45"/>
      <c r="M268" s="45"/>
      <c r="N268" s="191"/>
      <c r="O268" s="86"/>
      <c r="P268" s="49"/>
      <c r="Q268" s="49"/>
      <c r="R268" s="82">
        <f>SUM(J268:Q268)</f>
        <v>0</v>
      </c>
    </row>
    <row r="269" spans="1:18" x14ac:dyDescent="0.2">
      <c r="A269" s="34" t="s">
        <v>2</v>
      </c>
      <c r="B269" s="45"/>
      <c r="C269" s="45"/>
      <c r="D269" s="45"/>
      <c r="E269" s="45"/>
      <c r="F269" s="45"/>
      <c r="G269" s="45"/>
      <c r="H269" s="75">
        <f t="shared" si="111"/>
        <v>0</v>
      </c>
      <c r="I269" s="58"/>
      <c r="J269" s="45"/>
      <c r="K269" s="45"/>
      <c r="L269" s="45"/>
      <c r="M269" s="45"/>
      <c r="N269" s="191"/>
      <c r="O269" s="86"/>
      <c r="P269" s="49"/>
      <c r="Q269" s="49"/>
      <c r="R269" s="82">
        <f t="shared" ref="R269:R274" si="112">SUM(J269:Q269)</f>
        <v>0</v>
      </c>
    </row>
    <row r="270" spans="1:18" x14ac:dyDescent="0.2">
      <c r="A270" s="34" t="s">
        <v>3</v>
      </c>
      <c r="B270" s="45"/>
      <c r="C270" s="45"/>
      <c r="D270" s="45"/>
      <c r="E270" s="45"/>
      <c r="F270" s="45"/>
      <c r="G270" s="45"/>
      <c r="H270" s="75">
        <f t="shared" si="111"/>
        <v>0</v>
      </c>
      <c r="I270" s="58"/>
      <c r="J270" s="45"/>
      <c r="K270" s="45"/>
      <c r="L270" s="45"/>
      <c r="M270" s="45"/>
      <c r="N270" s="191"/>
      <c r="O270" s="86"/>
      <c r="P270" s="49"/>
      <c r="Q270" s="49"/>
      <c r="R270" s="82">
        <f t="shared" si="112"/>
        <v>0</v>
      </c>
    </row>
    <row r="271" spans="1:18" x14ac:dyDescent="0.2">
      <c r="A271" s="34" t="s">
        <v>13</v>
      </c>
      <c r="B271" s="45"/>
      <c r="C271" s="45"/>
      <c r="D271" s="45"/>
      <c r="E271" s="45"/>
      <c r="F271" s="45"/>
      <c r="G271" s="45"/>
      <c r="H271" s="75">
        <f t="shared" si="111"/>
        <v>0</v>
      </c>
      <c r="I271" s="58"/>
      <c r="J271" s="45"/>
      <c r="K271" s="45"/>
      <c r="L271" s="45"/>
      <c r="M271" s="45"/>
      <c r="N271" s="71"/>
      <c r="O271" s="70"/>
      <c r="P271" s="48"/>
      <c r="Q271" s="48"/>
      <c r="R271" s="82">
        <f t="shared" si="112"/>
        <v>0</v>
      </c>
    </row>
    <row r="272" spans="1:18" x14ac:dyDescent="0.2">
      <c r="A272" s="34" t="s">
        <v>15</v>
      </c>
      <c r="B272" s="45"/>
      <c r="C272" s="45"/>
      <c r="D272" s="45"/>
      <c r="E272" s="45"/>
      <c r="F272" s="45"/>
      <c r="G272" s="45"/>
      <c r="H272" s="75">
        <f t="shared" si="111"/>
        <v>0</v>
      </c>
      <c r="I272" s="58"/>
      <c r="J272" s="45"/>
      <c r="K272" s="45"/>
      <c r="L272" s="45"/>
      <c r="M272" s="45"/>
      <c r="N272" s="71"/>
      <c r="O272" s="70"/>
      <c r="P272" s="48"/>
      <c r="Q272" s="48"/>
      <c r="R272" s="82">
        <f t="shared" si="112"/>
        <v>0</v>
      </c>
    </row>
    <row r="273" spans="1:18" x14ac:dyDescent="0.2">
      <c r="A273" s="181" t="s">
        <v>112</v>
      </c>
      <c r="B273" s="60"/>
      <c r="C273" s="60"/>
      <c r="D273" s="60"/>
      <c r="E273" s="60"/>
      <c r="F273" s="60"/>
      <c r="G273" s="60"/>
      <c r="H273" s="176">
        <f t="shared" si="111"/>
        <v>0</v>
      </c>
      <c r="I273" s="61"/>
      <c r="J273" s="60"/>
      <c r="K273" s="60"/>
      <c r="L273" s="60"/>
      <c r="M273" s="60"/>
      <c r="N273" s="189"/>
      <c r="O273" s="177"/>
      <c r="P273" s="178"/>
      <c r="Q273" s="178"/>
      <c r="R273" s="82">
        <f t="shared" si="112"/>
        <v>0</v>
      </c>
    </row>
    <row r="274" spans="1:18" ht="18" customHeight="1" x14ac:dyDescent="0.2">
      <c r="A274" s="182" t="s">
        <v>111</v>
      </c>
      <c r="B274" s="47"/>
      <c r="C274" s="47">
        <v>23</v>
      </c>
      <c r="D274" s="47"/>
      <c r="E274" s="47"/>
      <c r="F274" s="47"/>
      <c r="G274" s="47"/>
      <c r="H274" s="77">
        <f t="shared" si="111"/>
        <v>23</v>
      </c>
      <c r="I274" s="63"/>
      <c r="J274" s="47"/>
      <c r="K274" s="47"/>
      <c r="L274" s="47"/>
      <c r="M274" s="47"/>
      <c r="N274" s="190"/>
      <c r="O274" s="84"/>
      <c r="P274" s="50"/>
      <c r="Q274" s="50"/>
      <c r="R274" s="85">
        <f t="shared" si="112"/>
        <v>0</v>
      </c>
    </row>
    <row r="275" spans="1:18" x14ac:dyDescent="0.2">
      <c r="A275" s="73" t="s">
        <v>9</v>
      </c>
      <c r="B275" s="6">
        <f>SUM(B268:B274)</f>
        <v>0</v>
      </c>
      <c r="C275" s="6">
        <f t="shared" ref="C275:G275" si="113">SUM(C268:C274)</f>
        <v>23</v>
      </c>
      <c r="D275" s="6">
        <f t="shared" si="113"/>
        <v>0</v>
      </c>
      <c r="E275" s="6">
        <f t="shared" si="113"/>
        <v>0</v>
      </c>
      <c r="F275" s="6">
        <f t="shared" si="113"/>
        <v>0</v>
      </c>
      <c r="G275" s="6">
        <f t="shared" si="113"/>
        <v>0</v>
      </c>
      <c r="H275" s="75">
        <f>SUM(H268:H274)</f>
        <v>23</v>
      </c>
      <c r="I275" s="6"/>
      <c r="J275" s="6">
        <f>SUM(J268:J274)</f>
        <v>0</v>
      </c>
      <c r="K275" s="6">
        <f t="shared" ref="K275:O275" si="114">SUM(K268:K274)</f>
        <v>0</v>
      </c>
      <c r="L275" s="6">
        <f t="shared" si="114"/>
        <v>0</v>
      </c>
      <c r="M275" s="6">
        <f t="shared" si="114"/>
        <v>0</v>
      </c>
      <c r="N275" s="6">
        <f t="shared" si="114"/>
        <v>0</v>
      </c>
      <c r="O275" s="6">
        <f t="shared" si="114"/>
        <v>0</v>
      </c>
      <c r="P275" s="6">
        <f t="shared" ref="P275:Q275" si="115">SUM(P268:P273)</f>
        <v>0</v>
      </c>
      <c r="Q275" s="6">
        <f t="shared" si="115"/>
        <v>0</v>
      </c>
      <c r="R275" s="79">
        <f>SUM(R268:R274)</f>
        <v>0</v>
      </c>
    </row>
    <row r="277" spans="1:18" x14ac:dyDescent="0.2">
      <c r="A277" s="204" t="s">
        <v>142</v>
      </c>
      <c r="B277" s="173" t="s">
        <v>271</v>
      </c>
      <c r="C277" s="173" t="s">
        <v>287</v>
      </c>
      <c r="D277" s="173" t="s">
        <v>288</v>
      </c>
      <c r="E277" s="173" t="s">
        <v>289</v>
      </c>
      <c r="F277" s="173" t="s">
        <v>290</v>
      </c>
      <c r="G277" s="173" t="s">
        <v>291</v>
      </c>
      <c r="H277" s="183" t="s">
        <v>110</v>
      </c>
      <c r="I277" s="173" t="s">
        <v>108</v>
      </c>
      <c r="J277" s="173" t="s">
        <v>271</v>
      </c>
      <c r="K277" s="173" t="s">
        <v>287</v>
      </c>
      <c r="L277" s="173" t="s">
        <v>288</v>
      </c>
      <c r="M277" s="173" t="s">
        <v>289</v>
      </c>
      <c r="N277" s="173" t="s">
        <v>290</v>
      </c>
      <c r="O277" s="173" t="s">
        <v>291</v>
      </c>
      <c r="P277" s="35"/>
      <c r="Q277" s="35"/>
      <c r="R277" s="183" t="s">
        <v>110</v>
      </c>
    </row>
    <row r="278" spans="1:18" x14ac:dyDescent="0.2">
      <c r="A278" s="34" t="s">
        <v>1</v>
      </c>
      <c r="B278" s="48"/>
      <c r="C278" s="48">
        <v>27.25</v>
      </c>
      <c r="D278" s="48">
        <v>15.67</v>
      </c>
      <c r="E278" s="48"/>
      <c r="F278" s="48"/>
      <c r="G278" s="48"/>
      <c r="H278" s="75">
        <f t="shared" ref="H278:H284" si="116">SUM(B278:G278)</f>
        <v>42.92</v>
      </c>
      <c r="I278" s="58"/>
      <c r="J278" s="49"/>
      <c r="K278" s="49"/>
      <c r="L278" s="49"/>
      <c r="M278" s="49"/>
      <c r="N278" s="86"/>
      <c r="O278" s="86"/>
      <c r="P278" s="49"/>
      <c r="Q278" s="49"/>
      <c r="R278" s="82">
        <f>SUM(J278:Q278)</f>
        <v>0</v>
      </c>
    </row>
    <row r="279" spans="1:18" x14ac:dyDescent="0.2">
      <c r="A279" s="34" t="s">
        <v>2</v>
      </c>
      <c r="B279" s="48"/>
      <c r="C279" s="48">
        <v>17.87</v>
      </c>
      <c r="D279" s="48">
        <v>17.87</v>
      </c>
      <c r="E279" s="48"/>
      <c r="F279" s="48"/>
      <c r="G279" s="48"/>
      <c r="H279" s="75">
        <f t="shared" si="116"/>
        <v>35.74</v>
      </c>
      <c r="I279" s="58"/>
      <c r="J279" s="49"/>
      <c r="K279" s="49"/>
      <c r="L279" s="49"/>
      <c r="M279" s="49"/>
      <c r="N279" s="86"/>
      <c r="O279" s="86"/>
      <c r="P279" s="49"/>
      <c r="Q279" s="49"/>
      <c r="R279" s="82">
        <f t="shared" ref="R279:R284" si="117">SUM(J279:Q279)</f>
        <v>0</v>
      </c>
    </row>
    <row r="280" spans="1:18" x14ac:dyDescent="0.2">
      <c r="A280" s="34" t="s">
        <v>3</v>
      </c>
      <c r="B280" s="48"/>
      <c r="C280" s="48"/>
      <c r="D280" s="48"/>
      <c r="E280" s="48"/>
      <c r="F280" s="48"/>
      <c r="G280" s="48"/>
      <c r="H280" s="75">
        <f t="shared" si="116"/>
        <v>0</v>
      </c>
      <c r="I280" s="58"/>
      <c r="J280" s="49"/>
      <c r="K280" s="49"/>
      <c r="L280" s="49"/>
      <c r="M280" s="49"/>
      <c r="N280" s="86"/>
      <c r="O280" s="86"/>
      <c r="P280" s="49"/>
      <c r="Q280" s="49"/>
      <c r="R280" s="82">
        <f t="shared" si="117"/>
        <v>0</v>
      </c>
    </row>
    <row r="281" spans="1:18" x14ac:dyDescent="0.2">
      <c r="A281" s="34" t="s">
        <v>13</v>
      </c>
      <c r="B281" s="48"/>
      <c r="C281" s="48"/>
      <c r="D281" s="48"/>
      <c r="E281" s="48"/>
      <c r="F281" s="48"/>
      <c r="G281" s="48"/>
      <c r="H281" s="75">
        <f t="shared" si="116"/>
        <v>0</v>
      </c>
      <c r="I281" s="205"/>
      <c r="J281" s="49"/>
      <c r="K281" s="49"/>
      <c r="L281" s="49"/>
      <c r="M281" s="49"/>
      <c r="N281" s="70"/>
      <c r="O281" s="70"/>
      <c r="P281" s="48"/>
      <c r="Q281" s="48"/>
      <c r="R281" s="82">
        <f t="shared" si="117"/>
        <v>0</v>
      </c>
    </row>
    <row r="282" spans="1:18" x14ac:dyDescent="0.2">
      <c r="A282" s="34" t="s">
        <v>15</v>
      </c>
      <c r="B282" s="48"/>
      <c r="C282" s="48"/>
      <c r="D282" s="48"/>
      <c r="E282" s="48"/>
      <c r="F282" s="48"/>
      <c r="G282" s="48"/>
      <c r="H282" s="75">
        <f t="shared" si="116"/>
        <v>0</v>
      </c>
      <c r="I282" s="49"/>
      <c r="J282" s="49"/>
      <c r="K282" s="49"/>
      <c r="L282" s="49"/>
      <c r="M282" s="49"/>
      <c r="N282" s="70"/>
      <c r="O282" s="70"/>
      <c r="P282" s="48"/>
      <c r="Q282" s="48"/>
      <c r="R282" s="82">
        <f t="shared" si="117"/>
        <v>0</v>
      </c>
    </row>
    <row r="283" spans="1:18" x14ac:dyDescent="0.2">
      <c r="A283" s="181" t="s">
        <v>112</v>
      </c>
      <c r="B283" s="178"/>
      <c r="C283" s="178"/>
      <c r="D283" s="178"/>
      <c r="E283" s="178"/>
      <c r="F283" s="178"/>
      <c r="G283" s="178"/>
      <c r="H283" s="176">
        <f t="shared" si="116"/>
        <v>0</v>
      </c>
      <c r="I283" s="179"/>
      <c r="J283" s="179"/>
      <c r="K283" s="179"/>
      <c r="L283" s="179"/>
      <c r="M283" s="179"/>
      <c r="N283" s="180"/>
      <c r="O283" s="180"/>
      <c r="P283" s="178"/>
      <c r="Q283" s="178"/>
      <c r="R283" s="82">
        <f t="shared" si="117"/>
        <v>0</v>
      </c>
    </row>
    <row r="284" spans="1:18" ht="15.75" customHeight="1" x14ac:dyDescent="0.2">
      <c r="A284" s="182" t="s">
        <v>111</v>
      </c>
      <c r="B284" s="50"/>
      <c r="C284" s="50"/>
      <c r="D284" s="50"/>
      <c r="E284" s="50"/>
      <c r="F284" s="50"/>
      <c r="G284" s="50"/>
      <c r="H284" s="77">
        <f t="shared" si="116"/>
        <v>0</v>
      </c>
      <c r="I284" s="87"/>
      <c r="J284" s="87"/>
      <c r="K284" s="87"/>
      <c r="L284" s="87"/>
      <c r="M284" s="87"/>
      <c r="N284" s="88"/>
      <c r="O284" s="88"/>
      <c r="P284" s="50"/>
      <c r="Q284" s="50"/>
      <c r="R284" s="85">
        <f t="shared" si="117"/>
        <v>0</v>
      </c>
    </row>
    <row r="285" spans="1:18" x14ac:dyDescent="0.2">
      <c r="A285" s="73" t="s">
        <v>9</v>
      </c>
      <c r="B285" s="6">
        <f>SUM(B278:B284)</f>
        <v>0</v>
      </c>
      <c r="C285" s="6">
        <f t="shared" ref="C285:G285" si="118">SUM(C278:C284)</f>
        <v>45.120000000000005</v>
      </c>
      <c r="D285" s="6">
        <f t="shared" si="118"/>
        <v>33.54</v>
      </c>
      <c r="E285" s="6">
        <f t="shared" si="118"/>
        <v>0</v>
      </c>
      <c r="F285" s="6">
        <f t="shared" si="118"/>
        <v>0</v>
      </c>
      <c r="G285" s="6">
        <f t="shared" si="118"/>
        <v>0</v>
      </c>
      <c r="H285" s="75">
        <f>SUM(H278:H284)</f>
        <v>78.66</v>
      </c>
      <c r="I285" s="6">
        <f t="shared" ref="I285:N285" si="119">SUM(I278:I283)</f>
        <v>0</v>
      </c>
      <c r="J285" s="6">
        <f t="shared" si="119"/>
        <v>0</v>
      </c>
      <c r="K285" s="6">
        <f t="shared" si="119"/>
        <v>0</v>
      </c>
      <c r="L285" s="6">
        <f t="shared" si="119"/>
        <v>0</v>
      </c>
      <c r="M285" s="6">
        <f t="shared" si="119"/>
        <v>0</v>
      </c>
      <c r="N285" s="78">
        <f t="shared" si="119"/>
        <v>0</v>
      </c>
      <c r="O285" s="78"/>
      <c r="P285" s="6">
        <f t="shared" ref="P285:Q285" si="120">SUM(P278:P283)</f>
        <v>0</v>
      </c>
      <c r="Q285" s="6">
        <f t="shared" si="120"/>
        <v>0</v>
      </c>
      <c r="R285" s="79">
        <f>SUM(R278:R284)</f>
        <v>0</v>
      </c>
    </row>
    <row r="287" spans="1:18" ht="39" thickBot="1" x14ac:dyDescent="0.25">
      <c r="B287" s="66" t="s">
        <v>1</v>
      </c>
      <c r="C287" s="66" t="s">
        <v>2</v>
      </c>
      <c r="D287" s="66" t="s">
        <v>3</v>
      </c>
      <c r="E287" s="66" t="s">
        <v>13</v>
      </c>
      <c r="F287" s="66" t="s">
        <v>15</v>
      </c>
      <c r="G287" s="67" t="s">
        <v>11</v>
      </c>
      <c r="H287" s="184" t="s">
        <v>111</v>
      </c>
      <c r="J287" s="67"/>
      <c r="K287" s="67"/>
      <c r="L287" s="67"/>
      <c r="M287" s="67"/>
      <c r="N287" s="91" t="s">
        <v>20</v>
      </c>
      <c r="O287" s="91"/>
    </row>
    <row r="288" spans="1:18" ht="13.5" thickBot="1" x14ac:dyDescent="0.25">
      <c r="A288" s="89" t="s">
        <v>40</v>
      </c>
      <c r="B288" s="185">
        <f>H238+H248+H258+H268+H278</f>
        <v>75.92</v>
      </c>
      <c r="C288" s="185">
        <f>H239+H249+H259+H269+H279</f>
        <v>75.19</v>
      </c>
      <c r="D288" s="185">
        <f>H240+H250+H260+H270+H280</f>
        <v>0</v>
      </c>
      <c r="E288" s="185">
        <f>H241+H251+H261+H271+H281</f>
        <v>0</v>
      </c>
      <c r="F288" s="185">
        <f>H242+H252+H262+H272+H282</f>
        <v>0</v>
      </c>
      <c r="G288" s="185">
        <f>H243+H253+H273+H283</f>
        <v>0</v>
      </c>
      <c r="H288" s="185">
        <f>H244+H254+H264+H274+H284</f>
        <v>23</v>
      </c>
      <c r="I288" s="185">
        <f>H245+H255+H265+H275+H285</f>
        <v>174.11</v>
      </c>
      <c r="J288" s="55"/>
      <c r="K288" s="55"/>
      <c r="L288" s="55"/>
      <c r="M288" s="55"/>
      <c r="N288" s="90">
        <f>R245+R255+R265+R275+R285</f>
        <v>0</v>
      </c>
      <c r="O288" s="199">
        <f>I288+N288</f>
        <v>174.11</v>
      </c>
    </row>
    <row r="289" spans="1:18" ht="13.5" thickTop="1" x14ac:dyDescent="0.2"/>
    <row r="290" spans="1:18" x14ac:dyDescent="0.2">
      <c r="A290" s="40"/>
      <c r="B290" s="51" t="s">
        <v>21</v>
      </c>
      <c r="C290" s="51"/>
      <c r="D290" s="51" t="s">
        <v>22</v>
      </c>
      <c r="E290" s="196">
        <f>O288</f>
        <v>174.11</v>
      </c>
      <c r="F290" s="51"/>
      <c r="G290" s="51">
        <f>SUM(C290-E290)</f>
        <v>-174.11</v>
      </c>
    </row>
    <row r="295" spans="1:18" s="483" customFormat="1" ht="36" customHeight="1" x14ac:dyDescent="0.2">
      <c r="A295" s="477"/>
      <c r="B295" s="478"/>
      <c r="C295" s="479"/>
      <c r="D295" s="479"/>
      <c r="E295" s="479"/>
      <c r="F295" s="480" t="s">
        <v>317</v>
      </c>
      <c r="G295" s="479"/>
      <c r="H295" s="479"/>
      <c r="I295" s="479"/>
      <c r="J295" s="478"/>
      <c r="K295" s="478"/>
      <c r="L295" s="478"/>
      <c r="M295" s="478"/>
      <c r="N295" s="481"/>
      <c r="O295" s="481"/>
      <c r="P295" s="478"/>
      <c r="Q295" s="478"/>
      <c r="R295" s="482"/>
    </row>
    <row r="296" spans="1:18" x14ac:dyDescent="0.2">
      <c r="A296" s="204" t="s">
        <v>142</v>
      </c>
      <c r="B296" s="173" t="s">
        <v>320</v>
      </c>
      <c r="C296" s="173" t="s">
        <v>321</v>
      </c>
      <c r="D296" s="173" t="s">
        <v>322</v>
      </c>
      <c r="E296" s="173" t="s">
        <v>323</v>
      </c>
      <c r="F296" s="173" t="s">
        <v>324</v>
      </c>
      <c r="G296" s="173" t="s">
        <v>325</v>
      </c>
      <c r="H296" s="183" t="s">
        <v>110</v>
      </c>
      <c r="I296" s="173" t="s">
        <v>108</v>
      </c>
      <c r="J296" s="173" t="s">
        <v>320</v>
      </c>
      <c r="K296" s="173" t="s">
        <v>321</v>
      </c>
      <c r="L296" s="173" t="s">
        <v>322</v>
      </c>
      <c r="M296" s="173" t="s">
        <v>323</v>
      </c>
      <c r="N296" s="173" t="s">
        <v>324</v>
      </c>
      <c r="O296" s="173" t="s">
        <v>325</v>
      </c>
      <c r="P296" s="35"/>
      <c r="Q296" s="35"/>
      <c r="R296" s="183" t="s">
        <v>110</v>
      </c>
    </row>
    <row r="297" spans="1:18" x14ac:dyDescent="0.2">
      <c r="A297" s="34" t="s">
        <v>1</v>
      </c>
      <c r="B297" s="59"/>
      <c r="C297" s="59"/>
      <c r="D297" s="59"/>
      <c r="E297" s="59"/>
      <c r="F297" s="59"/>
      <c r="G297" s="59"/>
      <c r="H297" s="75">
        <f>SUM(B297:G297)</f>
        <v>0</v>
      </c>
      <c r="J297" s="58"/>
      <c r="K297" s="58"/>
      <c r="L297" s="58"/>
      <c r="M297" s="58"/>
      <c r="N297" s="74"/>
      <c r="O297" s="74"/>
      <c r="P297" s="58"/>
      <c r="Q297" s="58"/>
      <c r="R297" s="75">
        <f>SUM(J297:Q297)</f>
        <v>0</v>
      </c>
    </row>
    <row r="298" spans="1:18" x14ac:dyDescent="0.2">
      <c r="A298" s="34" t="s">
        <v>2</v>
      </c>
      <c r="B298" s="59"/>
      <c r="C298" s="59"/>
      <c r="D298" s="60"/>
      <c r="E298" s="60"/>
      <c r="F298" s="60"/>
      <c r="G298" s="60"/>
      <c r="H298" s="75">
        <f t="shared" ref="H298:H303" si="121">SUM(B298:G298)</f>
        <v>0</v>
      </c>
      <c r="J298" s="61"/>
      <c r="K298" s="61"/>
      <c r="L298" s="61"/>
      <c r="M298" s="61"/>
      <c r="N298" s="29"/>
      <c r="O298" s="29"/>
      <c r="P298" s="61"/>
      <c r="Q298" s="61"/>
      <c r="R298" s="75">
        <f>SUM(J298:Q298)</f>
        <v>0</v>
      </c>
    </row>
    <row r="299" spans="1:18" x14ac:dyDescent="0.2">
      <c r="A299" s="34" t="s">
        <v>3</v>
      </c>
      <c r="B299" s="59"/>
      <c r="C299" s="59"/>
      <c r="D299" s="60"/>
      <c r="E299" s="60"/>
      <c r="F299" s="60"/>
      <c r="G299" s="60"/>
      <c r="H299" s="75">
        <f t="shared" si="121"/>
        <v>0</v>
      </c>
      <c r="J299" s="61"/>
      <c r="K299" s="61"/>
      <c r="L299" s="61"/>
      <c r="M299" s="61"/>
      <c r="N299" s="29"/>
      <c r="O299" s="29"/>
      <c r="P299" s="61"/>
      <c r="Q299" s="61"/>
      <c r="R299" s="75">
        <f>SUM(J299:Q299)</f>
        <v>0</v>
      </c>
    </row>
    <row r="300" spans="1:18" x14ac:dyDescent="0.2">
      <c r="A300" s="34" t="s">
        <v>13</v>
      </c>
      <c r="B300" s="59"/>
      <c r="C300" s="59"/>
      <c r="D300" s="60"/>
      <c r="E300" s="60"/>
      <c r="F300" s="60"/>
      <c r="G300" s="60"/>
      <c r="H300" s="75">
        <f t="shared" si="121"/>
        <v>0</v>
      </c>
      <c r="J300" s="61"/>
      <c r="K300" s="61"/>
      <c r="L300" s="61"/>
      <c r="M300" s="61"/>
      <c r="N300" s="29"/>
      <c r="O300" s="29"/>
      <c r="P300" s="61"/>
      <c r="Q300" s="61"/>
      <c r="R300" s="75">
        <f t="shared" ref="R300:R303" si="122">SUM(J300:Q300)</f>
        <v>0</v>
      </c>
    </row>
    <row r="301" spans="1:18" x14ac:dyDescent="0.2">
      <c r="A301" s="34" t="s">
        <v>15</v>
      </c>
      <c r="B301" s="59"/>
      <c r="C301" s="59"/>
      <c r="D301" s="60"/>
      <c r="E301" s="60"/>
      <c r="F301" s="60"/>
      <c r="G301" s="60"/>
      <c r="H301" s="75">
        <f t="shared" si="121"/>
        <v>0</v>
      </c>
      <c r="J301" s="61"/>
      <c r="K301" s="61"/>
      <c r="L301" s="61"/>
      <c r="M301" s="61"/>
      <c r="N301" s="29"/>
      <c r="O301" s="29"/>
      <c r="P301" s="61"/>
      <c r="Q301" s="61"/>
      <c r="R301" s="75">
        <f t="shared" si="122"/>
        <v>0</v>
      </c>
    </row>
    <row r="302" spans="1:18" x14ac:dyDescent="0.2">
      <c r="A302" s="181" t="s">
        <v>112</v>
      </c>
      <c r="B302" s="175"/>
      <c r="C302" s="175"/>
      <c r="D302" s="60"/>
      <c r="E302" s="60"/>
      <c r="F302" s="60"/>
      <c r="G302" s="60"/>
      <c r="H302" s="176">
        <f t="shared" si="121"/>
        <v>0</v>
      </c>
      <c r="I302" s="53"/>
      <c r="J302" s="61"/>
      <c r="K302" s="61"/>
      <c r="L302" s="61"/>
      <c r="M302" s="61"/>
      <c r="N302" s="29"/>
      <c r="O302" s="29"/>
      <c r="P302" s="61"/>
      <c r="Q302" s="61"/>
      <c r="R302" s="75">
        <f t="shared" si="122"/>
        <v>0</v>
      </c>
    </row>
    <row r="303" spans="1:18" ht="22.5" x14ac:dyDescent="0.2">
      <c r="A303" s="182" t="s">
        <v>111</v>
      </c>
      <c r="B303" s="62"/>
      <c r="C303" s="62"/>
      <c r="D303" s="47"/>
      <c r="E303" s="47"/>
      <c r="F303" s="47"/>
      <c r="G303" s="47"/>
      <c r="H303" s="77">
        <f t="shared" si="121"/>
        <v>0</v>
      </c>
      <c r="I303" s="174"/>
      <c r="J303" s="63"/>
      <c r="K303" s="63"/>
      <c r="L303" s="63"/>
      <c r="M303" s="63"/>
      <c r="N303" s="76"/>
      <c r="O303" s="76"/>
      <c r="P303" s="63"/>
      <c r="Q303" s="63"/>
      <c r="R303" s="77">
        <f t="shared" si="122"/>
        <v>0</v>
      </c>
    </row>
    <row r="304" spans="1:18" x14ac:dyDescent="0.2">
      <c r="A304" s="73" t="s">
        <v>9</v>
      </c>
      <c r="B304" s="164">
        <f>SUM(B297:B303)</f>
        <v>0</v>
      </c>
      <c r="C304" s="164">
        <f t="shared" ref="C304:G304" si="123">SUM(C297:C303)</f>
        <v>0</v>
      </c>
      <c r="D304" s="164">
        <f t="shared" si="123"/>
        <v>0</v>
      </c>
      <c r="E304" s="164">
        <f t="shared" si="123"/>
        <v>0</v>
      </c>
      <c r="F304" s="164">
        <f t="shared" si="123"/>
        <v>0</v>
      </c>
      <c r="G304" s="164">
        <f t="shared" si="123"/>
        <v>0</v>
      </c>
      <c r="H304" s="75">
        <f>SUM(H297:H303)</f>
        <v>0</v>
      </c>
      <c r="I304" s="6"/>
      <c r="J304" s="6">
        <f>SUM(J297:J303)</f>
        <v>0</v>
      </c>
      <c r="K304" s="6">
        <f t="shared" ref="K304:O304" si="124">SUM(K297:K303)</f>
        <v>0</v>
      </c>
      <c r="L304" s="6">
        <f t="shared" si="124"/>
        <v>0</v>
      </c>
      <c r="M304" s="6">
        <f t="shared" si="124"/>
        <v>0</v>
      </c>
      <c r="N304" s="6">
        <f t="shared" si="124"/>
        <v>0</v>
      </c>
      <c r="O304" s="6">
        <f t="shared" si="124"/>
        <v>0</v>
      </c>
      <c r="P304" s="6"/>
      <c r="Q304" s="6"/>
      <c r="R304" s="79">
        <f>SUM(R297:R302)</f>
        <v>0</v>
      </c>
    </row>
    <row r="306" spans="1:18" x14ac:dyDescent="0.2">
      <c r="A306" s="204" t="s">
        <v>142</v>
      </c>
      <c r="B306" s="173" t="s">
        <v>326</v>
      </c>
      <c r="C306" s="173" t="s">
        <v>330</v>
      </c>
      <c r="D306" s="173" t="s">
        <v>331</v>
      </c>
      <c r="E306" s="173" t="s">
        <v>332</v>
      </c>
      <c r="F306" s="173" t="s">
        <v>333</v>
      </c>
      <c r="G306" s="173" t="s">
        <v>334</v>
      </c>
      <c r="H306" s="183" t="s">
        <v>110</v>
      </c>
      <c r="I306" s="173" t="s">
        <v>108</v>
      </c>
      <c r="J306" s="173" t="s">
        <v>326</v>
      </c>
      <c r="K306" s="173" t="s">
        <v>330</v>
      </c>
      <c r="L306" s="173" t="s">
        <v>331</v>
      </c>
      <c r="M306" s="173" t="s">
        <v>332</v>
      </c>
      <c r="N306" s="173" t="s">
        <v>333</v>
      </c>
      <c r="O306" s="173" t="s">
        <v>334</v>
      </c>
      <c r="P306" s="35"/>
      <c r="Q306" s="35"/>
      <c r="R306" s="183" t="s">
        <v>110</v>
      </c>
    </row>
    <row r="307" spans="1:18" x14ac:dyDescent="0.2">
      <c r="A307" s="34" t="s">
        <v>1</v>
      </c>
      <c r="B307" s="45"/>
      <c r="C307" s="45"/>
      <c r="D307" s="45"/>
      <c r="E307" s="45"/>
      <c r="F307" s="45"/>
      <c r="G307" s="45"/>
      <c r="H307" s="75">
        <f t="shared" ref="H307:H313" si="125">SUM(B307:G307)</f>
        <v>0</v>
      </c>
      <c r="I307" s="45"/>
      <c r="J307" s="45"/>
      <c r="K307" s="45"/>
      <c r="L307" s="45"/>
      <c r="M307" s="45"/>
      <c r="N307" s="81"/>
      <c r="O307" s="81"/>
      <c r="P307" s="45"/>
      <c r="Q307" s="45"/>
      <c r="R307" s="82">
        <f>SUM(J307:Q307)</f>
        <v>0</v>
      </c>
    </row>
    <row r="308" spans="1:18" x14ac:dyDescent="0.2">
      <c r="A308" s="34" t="s">
        <v>2</v>
      </c>
      <c r="B308" s="45"/>
      <c r="C308" s="45"/>
      <c r="D308" s="45"/>
      <c r="E308" s="45"/>
      <c r="F308" s="45"/>
      <c r="G308" s="45"/>
      <c r="H308" s="75">
        <f t="shared" si="125"/>
        <v>0</v>
      </c>
      <c r="I308" s="45"/>
      <c r="J308" s="45"/>
      <c r="K308" s="45"/>
      <c r="L308" s="45"/>
      <c r="M308" s="45"/>
      <c r="N308" s="81"/>
      <c r="O308" s="81"/>
      <c r="P308" s="46"/>
      <c r="Q308" s="46"/>
      <c r="R308" s="82">
        <f t="shared" ref="R308:R310" si="126">SUM(B308:Q308)</f>
        <v>0</v>
      </c>
    </row>
    <row r="309" spans="1:18" x14ac:dyDescent="0.2">
      <c r="A309" s="34" t="s">
        <v>3</v>
      </c>
      <c r="B309" s="45"/>
      <c r="C309" s="45"/>
      <c r="D309" s="45"/>
      <c r="E309" s="45"/>
      <c r="F309" s="45"/>
      <c r="G309" s="45"/>
      <c r="H309" s="75">
        <f t="shared" si="125"/>
        <v>0</v>
      </c>
      <c r="I309" s="45"/>
      <c r="J309" s="45"/>
      <c r="K309" s="45"/>
      <c r="L309" s="45"/>
      <c r="M309" s="45"/>
      <c r="N309" s="83"/>
      <c r="O309" s="83"/>
      <c r="P309" s="46"/>
      <c r="Q309" s="46"/>
      <c r="R309" s="82">
        <f t="shared" si="126"/>
        <v>0</v>
      </c>
    </row>
    <row r="310" spans="1:18" x14ac:dyDescent="0.2">
      <c r="A310" s="34" t="s">
        <v>13</v>
      </c>
      <c r="B310" s="45"/>
      <c r="C310" s="45"/>
      <c r="D310" s="45"/>
      <c r="E310" s="45"/>
      <c r="F310" s="45"/>
      <c r="G310" s="45"/>
      <c r="H310" s="75">
        <f t="shared" si="125"/>
        <v>0</v>
      </c>
      <c r="I310" s="45"/>
      <c r="J310" s="45"/>
      <c r="K310" s="45"/>
      <c r="L310" s="45"/>
      <c r="M310" s="45"/>
      <c r="N310" s="81"/>
      <c r="O310" s="81"/>
      <c r="P310" s="45"/>
      <c r="Q310" s="45"/>
      <c r="R310" s="82">
        <f t="shared" si="126"/>
        <v>0</v>
      </c>
    </row>
    <row r="311" spans="1:18" x14ac:dyDescent="0.2">
      <c r="A311" s="34" t="s">
        <v>15</v>
      </c>
      <c r="B311" s="45"/>
      <c r="C311" s="45"/>
      <c r="D311" s="45"/>
      <c r="E311" s="45"/>
      <c r="F311" s="45"/>
      <c r="G311" s="45"/>
      <c r="H311" s="75">
        <f t="shared" si="125"/>
        <v>0</v>
      </c>
      <c r="I311" s="45"/>
      <c r="J311" s="45"/>
      <c r="K311" s="45"/>
      <c r="L311" s="45"/>
      <c r="M311" s="45"/>
      <c r="N311" s="81"/>
      <c r="O311" s="81"/>
      <c r="P311" s="45"/>
      <c r="Q311" s="45"/>
      <c r="R311" s="82">
        <f>SUM(B311:Q311)</f>
        <v>0</v>
      </c>
    </row>
    <row r="312" spans="1:18" x14ac:dyDescent="0.2">
      <c r="A312" s="181" t="s">
        <v>112</v>
      </c>
      <c r="B312" s="60"/>
      <c r="C312" s="60"/>
      <c r="D312" s="60"/>
      <c r="E312" s="60"/>
      <c r="F312" s="60"/>
      <c r="G312" s="60"/>
      <c r="H312" s="75">
        <f t="shared" si="125"/>
        <v>0</v>
      </c>
      <c r="I312" s="60"/>
      <c r="J312" s="60"/>
      <c r="K312" s="60"/>
      <c r="L312" s="60"/>
      <c r="M312" s="60"/>
      <c r="N312" s="177"/>
      <c r="O312" s="177"/>
      <c r="P312" s="60"/>
      <c r="Q312" s="60"/>
      <c r="R312" s="82">
        <f t="shared" ref="R312" si="127">SUM(B312:Q312)</f>
        <v>0</v>
      </c>
    </row>
    <row r="313" spans="1:18" ht="22.5" x14ac:dyDescent="0.2">
      <c r="A313" s="182" t="s">
        <v>111</v>
      </c>
      <c r="B313" s="47"/>
      <c r="C313" s="47"/>
      <c r="D313" s="47"/>
      <c r="E313" s="47"/>
      <c r="F313" s="47"/>
      <c r="G313" s="47"/>
      <c r="H313" s="77">
        <f t="shared" si="125"/>
        <v>0</v>
      </c>
      <c r="I313" s="47"/>
      <c r="J313" s="47"/>
      <c r="K313" s="47"/>
      <c r="L313" s="47"/>
      <c r="M313" s="47"/>
      <c r="N313" s="84"/>
      <c r="O313" s="84"/>
      <c r="P313" s="47"/>
      <c r="Q313" s="47"/>
      <c r="R313" s="85"/>
    </row>
    <row r="314" spans="1:18" x14ac:dyDescent="0.2">
      <c r="A314" s="73" t="s">
        <v>9</v>
      </c>
      <c r="B314" s="6">
        <f>SUM(B307:B313)</f>
        <v>0</v>
      </c>
      <c r="C314" s="6">
        <f t="shared" ref="C314:G314" si="128">SUM(C307:C313)</f>
        <v>0</v>
      </c>
      <c r="D314" s="6">
        <f t="shared" si="128"/>
        <v>0</v>
      </c>
      <c r="E314" s="6">
        <f t="shared" si="128"/>
        <v>0</v>
      </c>
      <c r="F314" s="6">
        <f t="shared" si="128"/>
        <v>0</v>
      </c>
      <c r="G314" s="6">
        <f t="shared" si="128"/>
        <v>0</v>
      </c>
      <c r="H314" s="75">
        <f>SUM(H307:H313)</f>
        <v>0</v>
      </c>
      <c r="I314" s="6"/>
      <c r="J314" s="6">
        <f>SUM(J307:J313)</f>
        <v>0</v>
      </c>
      <c r="K314" s="6">
        <f t="shared" ref="K314:O314" si="129">SUM(K307:K313)</f>
        <v>0</v>
      </c>
      <c r="L314" s="6">
        <f t="shared" si="129"/>
        <v>0</v>
      </c>
      <c r="M314" s="6">
        <f t="shared" si="129"/>
        <v>0</v>
      </c>
      <c r="N314" s="6">
        <f t="shared" si="129"/>
        <v>0</v>
      </c>
      <c r="O314" s="6">
        <f t="shared" si="129"/>
        <v>0</v>
      </c>
      <c r="P314" s="6">
        <f t="shared" ref="P314:Q314" si="130">SUM(P307:P312)</f>
        <v>0</v>
      </c>
      <c r="Q314" s="6">
        <f t="shared" si="130"/>
        <v>0</v>
      </c>
      <c r="R314" s="73">
        <f>SUM(R307:R312)</f>
        <v>0</v>
      </c>
    </row>
    <row r="316" spans="1:18" x14ac:dyDescent="0.2">
      <c r="A316" s="204" t="s">
        <v>142</v>
      </c>
      <c r="B316" s="173" t="s">
        <v>327</v>
      </c>
      <c r="C316" s="173" t="s">
        <v>335</v>
      </c>
      <c r="D316" s="173" t="s">
        <v>336</v>
      </c>
      <c r="E316" s="173" t="s">
        <v>337</v>
      </c>
      <c r="F316" s="173" t="s">
        <v>338</v>
      </c>
      <c r="G316" s="173" t="s">
        <v>339</v>
      </c>
      <c r="H316" s="183" t="s">
        <v>110</v>
      </c>
      <c r="I316" s="173" t="s">
        <v>108</v>
      </c>
      <c r="J316" s="173" t="s">
        <v>327</v>
      </c>
      <c r="K316" s="173" t="s">
        <v>335</v>
      </c>
      <c r="L316" s="173" t="s">
        <v>336</v>
      </c>
      <c r="M316" s="173" t="s">
        <v>337</v>
      </c>
      <c r="N316" s="173" t="s">
        <v>338</v>
      </c>
      <c r="O316" s="173" t="s">
        <v>339</v>
      </c>
      <c r="P316" s="35"/>
      <c r="Q316" s="35"/>
      <c r="R316" s="183" t="s">
        <v>110</v>
      </c>
    </row>
    <row r="317" spans="1:18" x14ac:dyDescent="0.2">
      <c r="A317" s="34" t="s">
        <v>1</v>
      </c>
      <c r="B317" s="45"/>
      <c r="C317" s="188"/>
      <c r="D317" s="188"/>
      <c r="E317" s="188"/>
      <c r="F317" s="188"/>
      <c r="G317" s="188"/>
      <c r="H317" s="75">
        <f t="shared" ref="H317:H323" si="131">SUM(B317:G317)</f>
        <v>0</v>
      </c>
      <c r="I317" s="58"/>
      <c r="J317" s="188"/>
      <c r="K317" s="188"/>
      <c r="L317" s="188"/>
      <c r="M317" s="188"/>
      <c r="N317" s="188"/>
      <c r="O317" s="188"/>
      <c r="P317" s="188"/>
      <c r="Q317" s="191"/>
      <c r="R317" s="82">
        <f t="shared" ref="R317:R323" si="132">SUM(J317:Q317)</f>
        <v>0</v>
      </c>
    </row>
    <row r="318" spans="1:18" x14ac:dyDescent="0.2">
      <c r="A318" s="34" t="s">
        <v>2</v>
      </c>
      <c r="B318" s="45"/>
      <c r="C318" s="188"/>
      <c r="D318" s="188"/>
      <c r="E318" s="188"/>
      <c r="F318" s="188"/>
      <c r="G318" s="188"/>
      <c r="H318" s="75">
        <f t="shared" si="131"/>
        <v>0</v>
      </c>
      <c r="I318" s="58"/>
      <c r="J318" s="188"/>
      <c r="K318" s="188"/>
      <c r="L318" s="188"/>
      <c r="M318" s="188"/>
      <c r="N318" s="188"/>
      <c r="O318" s="188"/>
      <c r="P318" s="192"/>
      <c r="Q318" s="191"/>
      <c r="R318" s="82">
        <f t="shared" si="132"/>
        <v>0</v>
      </c>
    </row>
    <row r="319" spans="1:18" x14ac:dyDescent="0.2">
      <c r="A319" s="34" t="s">
        <v>3</v>
      </c>
      <c r="B319" s="45"/>
      <c r="C319" s="188"/>
      <c r="D319" s="188"/>
      <c r="E319" s="188"/>
      <c r="F319" s="188"/>
      <c r="G319" s="188"/>
      <c r="H319" s="75">
        <f t="shared" si="131"/>
        <v>0</v>
      </c>
      <c r="I319" s="58"/>
      <c r="J319" s="188"/>
      <c r="K319" s="188"/>
      <c r="L319" s="188"/>
      <c r="M319" s="188"/>
      <c r="N319" s="192"/>
      <c r="O319" s="192"/>
      <c r="P319" s="192"/>
      <c r="Q319" s="191"/>
      <c r="R319" s="82">
        <f t="shared" si="132"/>
        <v>0</v>
      </c>
    </row>
    <row r="320" spans="1:18" x14ac:dyDescent="0.2">
      <c r="A320" s="34" t="s">
        <v>13</v>
      </c>
      <c r="B320" s="45"/>
      <c r="C320" s="188"/>
      <c r="D320" s="188"/>
      <c r="E320" s="188"/>
      <c r="F320" s="188"/>
      <c r="G320" s="188"/>
      <c r="H320" s="75">
        <f t="shared" si="131"/>
        <v>0</v>
      </c>
      <c r="I320" s="58"/>
      <c r="J320" s="188"/>
      <c r="K320" s="188"/>
      <c r="L320" s="188"/>
      <c r="M320" s="188"/>
      <c r="N320" s="188"/>
      <c r="O320" s="188"/>
      <c r="P320" s="188"/>
      <c r="Q320" s="71"/>
      <c r="R320" s="82">
        <f t="shared" si="132"/>
        <v>0</v>
      </c>
    </row>
    <row r="321" spans="1:18" x14ac:dyDescent="0.2">
      <c r="A321" s="34" t="s">
        <v>15</v>
      </c>
      <c r="B321" s="45"/>
      <c r="C321" s="188"/>
      <c r="D321" s="188"/>
      <c r="E321" s="188"/>
      <c r="F321" s="188"/>
      <c r="G321" s="188"/>
      <c r="H321" s="75">
        <f t="shared" si="131"/>
        <v>0</v>
      </c>
      <c r="I321" s="58"/>
      <c r="J321" s="188"/>
      <c r="K321" s="188"/>
      <c r="L321" s="188"/>
      <c r="M321" s="188"/>
      <c r="N321" s="188"/>
      <c r="O321" s="188"/>
      <c r="P321" s="188"/>
      <c r="Q321" s="71"/>
      <c r="R321" s="82">
        <f t="shared" si="132"/>
        <v>0</v>
      </c>
    </row>
    <row r="322" spans="1:18" x14ac:dyDescent="0.2">
      <c r="A322" s="181" t="s">
        <v>112</v>
      </c>
      <c r="B322" s="60"/>
      <c r="C322" s="189"/>
      <c r="D322" s="189"/>
      <c r="E322" s="189"/>
      <c r="F322" s="189"/>
      <c r="G322" s="189"/>
      <c r="H322" s="176">
        <f t="shared" si="131"/>
        <v>0</v>
      </c>
      <c r="I322" s="61"/>
      <c r="J322" s="189"/>
      <c r="K322" s="189"/>
      <c r="L322" s="189"/>
      <c r="M322" s="189"/>
      <c r="N322" s="189"/>
      <c r="O322" s="189"/>
      <c r="P322" s="189"/>
      <c r="Q322" s="193"/>
      <c r="R322" s="82">
        <f t="shared" si="132"/>
        <v>0</v>
      </c>
    </row>
    <row r="323" spans="1:18" ht="22.5" x14ac:dyDescent="0.2">
      <c r="A323" s="182" t="s">
        <v>111</v>
      </c>
      <c r="B323" s="47"/>
      <c r="C323" s="190"/>
      <c r="D323" s="190"/>
      <c r="E323" s="190"/>
      <c r="F323" s="190"/>
      <c r="G323" s="190"/>
      <c r="H323" s="77">
        <f t="shared" si="131"/>
        <v>0</v>
      </c>
      <c r="I323" s="63"/>
      <c r="J323" s="190"/>
      <c r="K323" s="190"/>
      <c r="L323" s="190"/>
      <c r="M323" s="190"/>
      <c r="N323" s="190"/>
      <c r="O323" s="190"/>
      <c r="P323" s="190"/>
      <c r="Q323" s="194"/>
      <c r="R323" s="85">
        <f t="shared" si="132"/>
        <v>0</v>
      </c>
    </row>
    <row r="324" spans="1:18" x14ac:dyDescent="0.2">
      <c r="A324" s="73" t="s">
        <v>9</v>
      </c>
      <c r="B324" s="78">
        <f t="shared" ref="B324:H324" si="133">SUM(B317:B323)</f>
        <v>0</v>
      </c>
      <c r="C324" s="78">
        <f t="shared" si="133"/>
        <v>0</v>
      </c>
      <c r="D324" s="78">
        <f t="shared" si="133"/>
        <v>0</v>
      </c>
      <c r="E324" s="78">
        <f t="shared" si="133"/>
        <v>0</v>
      </c>
      <c r="F324" s="78">
        <f t="shared" si="133"/>
        <v>0</v>
      </c>
      <c r="G324" s="78">
        <f t="shared" si="133"/>
        <v>0</v>
      </c>
      <c r="H324" s="75">
        <f t="shared" si="133"/>
        <v>0</v>
      </c>
      <c r="I324" s="6"/>
      <c r="J324" s="78">
        <f>SUM(J317:J323)</f>
        <v>0</v>
      </c>
      <c r="K324" s="78">
        <f>SUM(K317:K323)</f>
        <v>0</v>
      </c>
      <c r="L324" s="78">
        <f t="shared" ref="L324:O324" si="134">SUM(L317:L323)</f>
        <v>0</v>
      </c>
      <c r="M324" s="78">
        <f t="shared" si="134"/>
        <v>0</v>
      </c>
      <c r="N324" s="78">
        <f t="shared" si="134"/>
        <v>0</v>
      </c>
      <c r="O324" s="78">
        <f t="shared" si="134"/>
        <v>0</v>
      </c>
      <c r="P324" s="78">
        <f t="shared" ref="P324:R324" si="135">SUM(P317:P322)</f>
        <v>0</v>
      </c>
      <c r="Q324" s="78">
        <f t="shared" si="135"/>
        <v>0</v>
      </c>
      <c r="R324" s="79">
        <f t="shared" si="135"/>
        <v>0</v>
      </c>
    </row>
    <row r="326" spans="1:18" x14ac:dyDescent="0.2">
      <c r="A326" s="204" t="s">
        <v>142</v>
      </c>
      <c r="B326" s="173" t="s">
        <v>328</v>
      </c>
      <c r="C326" s="173" t="s">
        <v>340</v>
      </c>
      <c r="D326" s="173" t="s">
        <v>341</v>
      </c>
      <c r="E326" s="173" t="s">
        <v>342</v>
      </c>
      <c r="F326" s="173" t="s">
        <v>343</v>
      </c>
      <c r="G326" s="173" t="s">
        <v>344</v>
      </c>
      <c r="H326" s="183" t="s">
        <v>110</v>
      </c>
      <c r="I326" s="173" t="s">
        <v>108</v>
      </c>
      <c r="J326" s="173" t="s">
        <v>328</v>
      </c>
      <c r="K326" s="173" t="s">
        <v>340</v>
      </c>
      <c r="L326" s="173" t="s">
        <v>341</v>
      </c>
      <c r="M326" s="173" t="s">
        <v>342</v>
      </c>
      <c r="N326" s="173" t="s">
        <v>343</v>
      </c>
      <c r="O326" s="173" t="s">
        <v>344</v>
      </c>
      <c r="P326" s="35"/>
      <c r="Q326" s="35"/>
      <c r="R326" s="183" t="s">
        <v>110</v>
      </c>
    </row>
    <row r="327" spans="1:18" x14ac:dyDescent="0.2">
      <c r="A327" s="34" t="s">
        <v>1</v>
      </c>
      <c r="B327" s="45"/>
      <c r="C327" s="45"/>
      <c r="D327" s="45"/>
      <c r="E327" s="45">
        <v>20.329999999999998</v>
      </c>
      <c r="F327" s="45">
        <v>3.8</v>
      </c>
      <c r="G327" s="45"/>
      <c r="H327" s="75">
        <f t="shared" ref="H327:H333" si="136">SUM(B327:G327)</f>
        <v>24.13</v>
      </c>
      <c r="I327" s="58" t="s">
        <v>113</v>
      </c>
      <c r="J327" s="45">
        <v>210</v>
      </c>
      <c r="K327" s="45"/>
      <c r="L327" s="45"/>
      <c r="M327" s="45"/>
      <c r="N327" s="191">
        <v>210</v>
      </c>
      <c r="O327" s="86"/>
      <c r="P327" s="49"/>
      <c r="Q327" s="49"/>
      <c r="R327" s="82">
        <f>SUM(J327:Q327)</f>
        <v>420</v>
      </c>
    </row>
    <row r="328" spans="1:18" x14ac:dyDescent="0.2">
      <c r="A328" s="34" t="s">
        <v>2</v>
      </c>
      <c r="B328" s="45"/>
      <c r="C328" s="45"/>
      <c r="D328" s="45"/>
      <c r="E328" s="45">
        <v>17.87</v>
      </c>
      <c r="F328" s="45">
        <v>10.72</v>
      </c>
      <c r="G328" s="45"/>
      <c r="H328" s="75">
        <f t="shared" si="136"/>
        <v>28.590000000000003</v>
      </c>
      <c r="I328" s="58"/>
      <c r="J328" s="45"/>
      <c r="K328" s="45"/>
      <c r="L328" s="45"/>
      <c r="M328" s="45"/>
      <c r="N328" s="191"/>
      <c r="O328" s="86"/>
      <c r="P328" s="49"/>
      <c r="Q328" s="49"/>
      <c r="R328" s="82">
        <f t="shared" ref="R328:R333" si="137">SUM(J328:Q328)</f>
        <v>0</v>
      </c>
    </row>
    <row r="329" spans="1:18" x14ac:dyDescent="0.2">
      <c r="A329" s="34" t="s">
        <v>3</v>
      </c>
      <c r="B329" s="45"/>
      <c r="C329" s="45"/>
      <c r="D329" s="45"/>
      <c r="E329" s="45"/>
      <c r="F329" s="45"/>
      <c r="G329" s="45"/>
      <c r="H329" s="75">
        <f t="shared" si="136"/>
        <v>0</v>
      </c>
      <c r="I329" s="58"/>
      <c r="J329" s="45"/>
      <c r="K329" s="45"/>
      <c r="L329" s="45"/>
      <c r="M329" s="45"/>
      <c r="N329" s="191"/>
      <c r="O329" s="86"/>
      <c r="P329" s="49"/>
      <c r="Q329" s="49"/>
      <c r="R329" s="82">
        <f t="shared" si="137"/>
        <v>0</v>
      </c>
    </row>
    <row r="330" spans="1:18" x14ac:dyDescent="0.2">
      <c r="A330" s="34" t="s">
        <v>13</v>
      </c>
      <c r="B330" s="45"/>
      <c r="C330" s="45"/>
      <c r="D330" s="45"/>
      <c r="E330" s="45"/>
      <c r="F330" s="45"/>
      <c r="G330" s="45"/>
      <c r="H330" s="75">
        <f t="shared" si="136"/>
        <v>0</v>
      </c>
      <c r="I330" s="58"/>
      <c r="J330" s="45"/>
      <c r="K330" s="45"/>
      <c r="L330" s="45"/>
      <c r="M330" s="45"/>
      <c r="N330" s="71"/>
      <c r="O330" s="70"/>
      <c r="P330" s="48"/>
      <c r="Q330" s="48"/>
      <c r="R330" s="82">
        <f t="shared" si="137"/>
        <v>0</v>
      </c>
    </row>
    <row r="331" spans="1:18" x14ac:dyDescent="0.2">
      <c r="A331" s="34" t="s">
        <v>15</v>
      </c>
      <c r="B331" s="45"/>
      <c r="C331" s="45"/>
      <c r="D331" s="45"/>
      <c r="E331" s="45"/>
      <c r="F331" s="45"/>
      <c r="G331" s="45"/>
      <c r="H331" s="75">
        <f t="shared" si="136"/>
        <v>0</v>
      </c>
      <c r="I331" s="58"/>
      <c r="J331" s="45"/>
      <c r="K331" s="45"/>
      <c r="L331" s="45"/>
      <c r="M331" s="45"/>
      <c r="N331" s="71"/>
      <c r="O331" s="70"/>
      <c r="P331" s="48"/>
      <c r="Q331" s="48"/>
      <c r="R331" s="82">
        <f t="shared" si="137"/>
        <v>0</v>
      </c>
    </row>
    <row r="332" spans="1:18" x14ac:dyDescent="0.2">
      <c r="A332" s="181" t="s">
        <v>112</v>
      </c>
      <c r="B332" s="60"/>
      <c r="C332" s="60"/>
      <c r="D332" s="60"/>
      <c r="E332" s="60"/>
      <c r="F332" s="60"/>
      <c r="G332" s="60"/>
      <c r="H332" s="176">
        <f t="shared" si="136"/>
        <v>0</v>
      </c>
      <c r="I332" s="61"/>
      <c r="J332" s="60"/>
      <c r="K332" s="60"/>
      <c r="L332" s="60"/>
      <c r="M332" s="60"/>
      <c r="N332" s="189"/>
      <c r="O332" s="177"/>
      <c r="P332" s="178"/>
      <c r="Q332" s="178"/>
      <c r="R332" s="82">
        <f t="shared" si="137"/>
        <v>0</v>
      </c>
    </row>
    <row r="333" spans="1:18" ht="22.5" x14ac:dyDescent="0.2">
      <c r="A333" s="182" t="s">
        <v>111</v>
      </c>
      <c r="B333" s="47"/>
      <c r="C333" s="47"/>
      <c r="D333" s="47"/>
      <c r="E333" s="47"/>
      <c r="F333" s="47"/>
      <c r="G333" s="47"/>
      <c r="H333" s="77">
        <f t="shared" si="136"/>
        <v>0</v>
      </c>
      <c r="I333" s="63"/>
      <c r="J333" s="47"/>
      <c r="K333" s="47"/>
      <c r="L333" s="47"/>
      <c r="M333" s="47"/>
      <c r="N333" s="190"/>
      <c r="O333" s="84"/>
      <c r="P333" s="50"/>
      <c r="Q333" s="50"/>
      <c r="R333" s="85">
        <f t="shared" si="137"/>
        <v>0</v>
      </c>
    </row>
    <row r="334" spans="1:18" x14ac:dyDescent="0.2">
      <c r="A334" s="73" t="s">
        <v>9</v>
      </c>
      <c r="B334" s="6">
        <f>SUM(B327:B333)</f>
        <v>0</v>
      </c>
      <c r="C334" s="6">
        <f t="shared" ref="C334:G334" si="138">SUM(C327:C333)</f>
        <v>0</v>
      </c>
      <c r="D334" s="6">
        <f t="shared" si="138"/>
        <v>0</v>
      </c>
      <c r="E334" s="6">
        <f t="shared" si="138"/>
        <v>38.200000000000003</v>
      </c>
      <c r="F334" s="6">
        <f t="shared" si="138"/>
        <v>14.52</v>
      </c>
      <c r="G334" s="6">
        <f t="shared" si="138"/>
        <v>0</v>
      </c>
      <c r="H334" s="75">
        <f>SUM(H327:H333)</f>
        <v>52.72</v>
      </c>
      <c r="I334" s="6"/>
      <c r="J334" s="6">
        <f>SUM(J327:J333)</f>
        <v>210</v>
      </c>
      <c r="K334" s="6">
        <f t="shared" ref="K334:L334" si="139">SUM(K327:K333)</f>
        <v>0</v>
      </c>
      <c r="L334" s="6">
        <f t="shared" si="139"/>
        <v>0</v>
      </c>
      <c r="M334" s="6">
        <f>SUM(M327:M333)</f>
        <v>0</v>
      </c>
      <c r="N334" s="6">
        <f t="shared" ref="N334" si="140">SUM(N327:N333)</f>
        <v>210</v>
      </c>
      <c r="O334" s="78">
        <f>SUM(O327:O333)</f>
        <v>0</v>
      </c>
      <c r="P334" s="6">
        <f t="shared" ref="P334:Q334" si="141">SUM(P327:P332)</f>
        <v>0</v>
      </c>
      <c r="Q334" s="6">
        <f t="shared" si="141"/>
        <v>0</v>
      </c>
      <c r="R334" s="79">
        <f>SUM(R327:R333)</f>
        <v>420</v>
      </c>
    </row>
    <row r="336" spans="1:18" x14ac:dyDescent="0.2">
      <c r="A336" s="204" t="s">
        <v>142</v>
      </c>
      <c r="B336" s="173" t="s">
        <v>329</v>
      </c>
      <c r="C336" s="173" t="s">
        <v>345</v>
      </c>
      <c r="D336" s="173"/>
      <c r="E336" s="173"/>
      <c r="F336" s="173"/>
      <c r="G336" s="173"/>
      <c r="H336" s="183" t="s">
        <v>110</v>
      </c>
      <c r="I336" s="173" t="s">
        <v>108</v>
      </c>
      <c r="J336" s="173" t="s">
        <v>329</v>
      </c>
      <c r="K336" s="173" t="s">
        <v>345</v>
      </c>
      <c r="L336" s="173"/>
      <c r="M336" s="173"/>
      <c r="N336" s="173"/>
      <c r="O336" s="173"/>
      <c r="P336" s="35"/>
      <c r="Q336" s="35"/>
      <c r="R336" s="183" t="s">
        <v>110</v>
      </c>
    </row>
    <row r="337" spans="1:18" x14ac:dyDescent="0.2">
      <c r="A337" s="34" t="s">
        <v>1</v>
      </c>
      <c r="B337" s="48"/>
      <c r="C337" s="48"/>
      <c r="D337" s="48"/>
      <c r="E337" s="48"/>
      <c r="F337" s="48"/>
      <c r="G337" s="48"/>
      <c r="H337" s="75">
        <f t="shared" ref="H337:H343" si="142">SUM(B337:G337)</f>
        <v>0</v>
      </c>
      <c r="I337" s="58"/>
      <c r="J337" s="49"/>
      <c r="K337" s="49"/>
      <c r="L337" s="49"/>
      <c r="M337" s="49"/>
      <c r="N337" s="86"/>
      <c r="O337" s="86"/>
      <c r="P337" s="49"/>
      <c r="Q337" s="49"/>
      <c r="R337" s="82">
        <f>SUM(J337:Q337)</f>
        <v>0</v>
      </c>
    </row>
    <row r="338" spans="1:18" x14ac:dyDescent="0.2">
      <c r="A338" s="34" t="s">
        <v>2</v>
      </c>
      <c r="B338" s="48"/>
      <c r="C338" s="48"/>
      <c r="D338" s="48"/>
      <c r="E338" s="48"/>
      <c r="F338" s="48"/>
      <c r="G338" s="48"/>
      <c r="H338" s="75">
        <f t="shared" si="142"/>
        <v>0</v>
      </c>
      <c r="I338" s="58"/>
      <c r="J338" s="49"/>
      <c r="K338" s="49"/>
      <c r="L338" s="49"/>
      <c r="M338" s="49"/>
      <c r="N338" s="86"/>
      <c r="O338" s="86"/>
      <c r="P338" s="49"/>
      <c r="Q338" s="49"/>
      <c r="R338" s="82">
        <f t="shared" ref="R338:R343" si="143">SUM(J338:Q338)</f>
        <v>0</v>
      </c>
    </row>
    <row r="339" spans="1:18" x14ac:dyDescent="0.2">
      <c r="A339" s="34" t="s">
        <v>3</v>
      </c>
      <c r="B339" s="48"/>
      <c r="C339" s="48"/>
      <c r="D339" s="48"/>
      <c r="E339" s="48"/>
      <c r="F339" s="48"/>
      <c r="G339" s="48"/>
      <c r="H339" s="75">
        <f t="shared" si="142"/>
        <v>0</v>
      </c>
      <c r="I339" s="58"/>
      <c r="J339" s="49"/>
      <c r="K339" s="49"/>
      <c r="L339" s="49"/>
      <c r="M339" s="49"/>
      <c r="N339" s="86"/>
      <c r="O339" s="86"/>
      <c r="P339" s="49"/>
      <c r="Q339" s="49"/>
      <c r="R339" s="82">
        <f t="shared" si="143"/>
        <v>0</v>
      </c>
    </row>
    <row r="340" spans="1:18" x14ac:dyDescent="0.2">
      <c r="A340" s="34" t="s">
        <v>13</v>
      </c>
      <c r="B340" s="48"/>
      <c r="C340" s="48"/>
      <c r="D340" s="48"/>
      <c r="E340" s="48"/>
      <c r="F340" s="48"/>
      <c r="G340" s="48"/>
      <c r="H340" s="75">
        <f t="shared" si="142"/>
        <v>0</v>
      </c>
      <c r="I340" s="205"/>
      <c r="J340" s="49"/>
      <c r="K340" s="49"/>
      <c r="L340" s="49"/>
      <c r="M340" s="49"/>
      <c r="N340" s="70"/>
      <c r="O340" s="70"/>
      <c r="P340" s="48"/>
      <c r="Q340" s="48"/>
      <c r="R340" s="82">
        <f t="shared" si="143"/>
        <v>0</v>
      </c>
    </row>
    <row r="341" spans="1:18" x14ac:dyDescent="0.2">
      <c r="A341" s="34" t="s">
        <v>15</v>
      </c>
      <c r="B341" s="48"/>
      <c r="C341" s="48"/>
      <c r="D341" s="48"/>
      <c r="E341" s="48"/>
      <c r="F341" s="48"/>
      <c r="G341" s="48"/>
      <c r="H341" s="75">
        <f t="shared" si="142"/>
        <v>0</v>
      </c>
      <c r="I341" s="49"/>
      <c r="J341" s="49"/>
      <c r="K341" s="49"/>
      <c r="L341" s="49"/>
      <c r="M341" s="49"/>
      <c r="N341" s="70"/>
      <c r="O341" s="70"/>
      <c r="P341" s="48"/>
      <c r="Q341" s="48"/>
      <c r="R341" s="82">
        <f t="shared" si="143"/>
        <v>0</v>
      </c>
    </row>
    <row r="342" spans="1:18" x14ac:dyDescent="0.2">
      <c r="A342" s="181" t="s">
        <v>112</v>
      </c>
      <c r="B342" s="178"/>
      <c r="C342" s="178"/>
      <c r="D342" s="178"/>
      <c r="E342" s="178"/>
      <c r="F342" s="178"/>
      <c r="G342" s="178"/>
      <c r="H342" s="176">
        <f t="shared" si="142"/>
        <v>0</v>
      </c>
      <c r="I342" s="179"/>
      <c r="J342" s="179"/>
      <c r="K342" s="179"/>
      <c r="L342" s="179"/>
      <c r="M342" s="179"/>
      <c r="N342" s="180"/>
      <c r="O342" s="180"/>
      <c r="P342" s="178"/>
      <c r="Q342" s="178"/>
      <c r="R342" s="82">
        <f t="shared" si="143"/>
        <v>0</v>
      </c>
    </row>
    <row r="343" spans="1:18" ht="22.5" x14ac:dyDescent="0.2">
      <c r="A343" s="182" t="s">
        <v>111</v>
      </c>
      <c r="B343" s="50"/>
      <c r="C343" s="50"/>
      <c r="D343" s="50"/>
      <c r="E343" s="50"/>
      <c r="F343" s="50"/>
      <c r="G343" s="50"/>
      <c r="H343" s="77">
        <f t="shared" si="142"/>
        <v>0</v>
      </c>
      <c r="I343" s="87"/>
      <c r="J343" s="87"/>
      <c r="K343" s="87"/>
      <c r="L343" s="87"/>
      <c r="M343" s="87"/>
      <c r="N343" s="88"/>
      <c r="O343" s="88"/>
      <c r="P343" s="50"/>
      <c r="Q343" s="50"/>
      <c r="R343" s="85">
        <f t="shared" si="143"/>
        <v>0</v>
      </c>
    </row>
    <row r="344" spans="1:18" x14ac:dyDescent="0.2">
      <c r="A344" s="73" t="s">
        <v>9</v>
      </c>
      <c r="B344" s="6">
        <f>SUM(B337:B343)</f>
        <v>0</v>
      </c>
      <c r="C344" s="6">
        <f t="shared" ref="C344:G344" si="144">SUM(C337:C343)</f>
        <v>0</v>
      </c>
      <c r="D344" s="6">
        <f t="shared" si="144"/>
        <v>0</v>
      </c>
      <c r="E344" s="6">
        <f t="shared" si="144"/>
        <v>0</v>
      </c>
      <c r="F344" s="6">
        <f t="shared" si="144"/>
        <v>0</v>
      </c>
      <c r="G344" s="6">
        <f t="shared" si="144"/>
        <v>0</v>
      </c>
      <c r="H344" s="75">
        <f>SUM(H337:H343)</f>
        <v>0</v>
      </c>
      <c r="I344" s="6"/>
      <c r="J344" s="6">
        <f>SUM(J337:J343)</f>
        <v>0</v>
      </c>
      <c r="K344" s="6">
        <f t="shared" ref="K344:Q344" si="145">SUM(K337:K343)</f>
        <v>0</v>
      </c>
      <c r="L344" s="6">
        <f t="shared" si="145"/>
        <v>0</v>
      </c>
      <c r="M344" s="6">
        <f t="shared" si="145"/>
        <v>0</v>
      </c>
      <c r="N344" s="6">
        <f t="shared" si="145"/>
        <v>0</v>
      </c>
      <c r="O344" s="6">
        <f t="shared" si="145"/>
        <v>0</v>
      </c>
      <c r="P344" s="6">
        <f t="shared" si="145"/>
        <v>0</v>
      </c>
      <c r="Q344" s="6">
        <f t="shared" si="145"/>
        <v>0</v>
      </c>
      <c r="R344" s="79">
        <f>SUM(R337:R343)</f>
        <v>0</v>
      </c>
    </row>
    <row r="346" spans="1:18" ht="39" thickBot="1" x14ac:dyDescent="0.25">
      <c r="B346" s="66" t="s">
        <v>1</v>
      </c>
      <c r="C346" s="66" t="s">
        <v>2</v>
      </c>
      <c r="D346" s="66" t="s">
        <v>3</v>
      </c>
      <c r="E346" s="66" t="s">
        <v>13</v>
      </c>
      <c r="F346" s="66" t="s">
        <v>15</v>
      </c>
      <c r="G346" s="67" t="s">
        <v>11</v>
      </c>
      <c r="H346" s="184" t="s">
        <v>111</v>
      </c>
      <c r="J346" s="67"/>
      <c r="K346" s="67"/>
      <c r="L346" s="67"/>
      <c r="M346" s="67"/>
      <c r="N346" s="91" t="s">
        <v>20</v>
      </c>
      <c r="O346" s="91"/>
    </row>
    <row r="347" spans="1:18" ht="13.5" thickBot="1" x14ac:dyDescent="0.25">
      <c r="A347" s="89" t="s">
        <v>40</v>
      </c>
      <c r="B347" s="185">
        <f>H297+H307+H317+H327+H337</f>
        <v>24.13</v>
      </c>
      <c r="C347" s="185">
        <f>H298+H308+H318+H328+H338</f>
        <v>28.590000000000003</v>
      </c>
      <c r="D347" s="185">
        <f>H299+H309+H319+H329+H339</f>
        <v>0</v>
      </c>
      <c r="E347" s="185">
        <f>H300+H310+H320+H330+H340</f>
        <v>0</v>
      </c>
      <c r="F347" s="185">
        <f>H301+H311+H321+H331+H341</f>
        <v>0</v>
      </c>
      <c r="G347" s="185">
        <f>H302+H312+H332+H342</f>
        <v>0</v>
      </c>
      <c r="H347" s="185">
        <f>H303+H313+H323+H333+H343</f>
        <v>0</v>
      </c>
      <c r="I347" s="185">
        <f>H304+H314+H324+H334+H344</f>
        <v>52.72</v>
      </c>
      <c r="J347" s="55"/>
      <c r="K347" s="55"/>
      <c r="L347" s="55"/>
      <c r="M347" s="55"/>
      <c r="N347" s="90">
        <f>R304+R314+R324+R334+R344</f>
        <v>420</v>
      </c>
      <c r="O347" s="199">
        <f>I347+N347</f>
        <v>472.72</v>
      </c>
    </row>
    <row r="348" spans="1:18" ht="13.5" thickTop="1" x14ac:dyDescent="0.2"/>
    <row r="349" spans="1:18" x14ac:dyDescent="0.2">
      <c r="A349" s="40"/>
      <c r="B349" s="51" t="s">
        <v>21</v>
      </c>
      <c r="C349" s="51"/>
      <c r="D349" s="51" t="s">
        <v>22</v>
      </c>
      <c r="E349" s="196">
        <f>O347</f>
        <v>472.72</v>
      </c>
      <c r="F349" s="51"/>
      <c r="G349" s="51">
        <f>SUM(C349-E349)</f>
        <v>-472.72</v>
      </c>
    </row>
    <row r="353" spans="1:18" s="483" customFormat="1" ht="36" customHeight="1" x14ac:dyDescent="0.2">
      <c r="A353" s="477"/>
      <c r="B353" s="478"/>
      <c r="C353" s="479"/>
      <c r="D353" s="479"/>
      <c r="E353" s="479"/>
      <c r="F353" s="480" t="s">
        <v>318</v>
      </c>
      <c r="G353" s="479"/>
      <c r="H353" s="479"/>
      <c r="I353" s="479"/>
      <c r="J353" s="478"/>
      <c r="K353" s="478"/>
      <c r="L353" s="478"/>
      <c r="M353" s="478"/>
      <c r="N353" s="481"/>
      <c r="O353" s="481"/>
      <c r="P353" s="478"/>
      <c r="Q353" s="478"/>
      <c r="R353" s="482"/>
    </row>
    <row r="354" spans="1:18" x14ac:dyDescent="0.2">
      <c r="A354" s="204" t="s">
        <v>142</v>
      </c>
      <c r="B354" s="173"/>
      <c r="C354" s="173"/>
      <c r="D354" s="173"/>
      <c r="E354" s="214"/>
      <c r="F354" s="476"/>
      <c r="G354" s="476"/>
      <c r="H354" s="183" t="s">
        <v>110</v>
      </c>
      <c r="I354" s="173" t="s">
        <v>108</v>
      </c>
      <c r="J354" s="173"/>
      <c r="K354" s="173"/>
      <c r="L354" s="173"/>
      <c r="M354" s="214"/>
      <c r="N354" s="476"/>
      <c r="O354" s="476"/>
      <c r="P354" s="35"/>
      <c r="Q354" s="35"/>
      <c r="R354" s="183" t="s">
        <v>110</v>
      </c>
    </row>
    <row r="355" spans="1:18" x14ac:dyDescent="0.2">
      <c r="A355" s="34" t="s">
        <v>1</v>
      </c>
      <c r="B355" s="59"/>
      <c r="C355" s="59"/>
      <c r="D355" s="59"/>
      <c r="E355" s="59"/>
      <c r="F355" s="59"/>
      <c r="G355" s="59"/>
      <c r="H355" s="75">
        <f>SUM(B355:G355)</f>
        <v>0</v>
      </c>
      <c r="J355" s="58"/>
      <c r="K355" s="58"/>
      <c r="L355" s="58"/>
      <c r="M355" s="58"/>
      <c r="N355" s="74"/>
      <c r="O355" s="74"/>
      <c r="P355" s="58"/>
      <c r="Q355" s="58"/>
      <c r="R355" s="75">
        <f>SUM(J355:Q355)</f>
        <v>0</v>
      </c>
    </row>
    <row r="356" spans="1:18" x14ac:dyDescent="0.2">
      <c r="A356" s="34" t="s">
        <v>2</v>
      </c>
      <c r="B356" s="59"/>
      <c r="C356" s="59"/>
      <c r="D356" s="60"/>
      <c r="E356" s="60"/>
      <c r="F356" s="60"/>
      <c r="G356" s="60"/>
      <c r="H356" s="75">
        <f t="shared" ref="H356:H361" si="146">SUM(B356:G356)</f>
        <v>0</v>
      </c>
      <c r="J356" s="61"/>
      <c r="K356" s="61"/>
      <c r="L356" s="61"/>
      <c r="M356" s="61"/>
      <c r="N356" s="29"/>
      <c r="O356" s="29"/>
      <c r="P356" s="61"/>
      <c r="Q356" s="61"/>
      <c r="R356" s="75">
        <f>SUM(J356:Q356)</f>
        <v>0</v>
      </c>
    </row>
    <row r="357" spans="1:18" x14ac:dyDescent="0.2">
      <c r="A357" s="34" t="s">
        <v>3</v>
      </c>
      <c r="B357" s="59"/>
      <c r="C357" s="59"/>
      <c r="D357" s="60"/>
      <c r="E357" s="60"/>
      <c r="F357" s="60"/>
      <c r="G357" s="60"/>
      <c r="H357" s="75">
        <f t="shared" si="146"/>
        <v>0</v>
      </c>
      <c r="J357" s="61"/>
      <c r="K357" s="61"/>
      <c r="L357" s="61"/>
      <c r="M357" s="61"/>
      <c r="N357" s="29"/>
      <c r="O357" s="29"/>
      <c r="P357" s="61"/>
      <c r="Q357" s="61"/>
      <c r="R357" s="75">
        <f>SUM(J357:Q357)</f>
        <v>0</v>
      </c>
    </row>
    <row r="358" spans="1:18" x14ac:dyDescent="0.2">
      <c r="A358" s="34" t="s">
        <v>13</v>
      </c>
      <c r="B358" s="59"/>
      <c r="C358" s="59"/>
      <c r="D358" s="60"/>
      <c r="E358" s="60"/>
      <c r="F358" s="60"/>
      <c r="G358" s="60"/>
      <c r="H358" s="75">
        <f t="shared" si="146"/>
        <v>0</v>
      </c>
      <c r="J358" s="61"/>
      <c r="K358" s="61"/>
      <c r="L358" s="61"/>
      <c r="M358" s="61"/>
      <c r="N358" s="29"/>
      <c r="O358" s="29"/>
      <c r="P358" s="61"/>
      <c r="Q358" s="61"/>
      <c r="R358" s="75">
        <f t="shared" ref="R358:R361" si="147">SUM(J358:Q358)</f>
        <v>0</v>
      </c>
    </row>
    <row r="359" spans="1:18" x14ac:dyDescent="0.2">
      <c r="A359" s="34" t="s">
        <v>15</v>
      </c>
      <c r="B359" s="59"/>
      <c r="C359" s="59"/>
      <c r="D359" s="60"/>
      <c r="E359" s="60"/>
      <c r="F359" s="60"/>
      <c r="G359" s="60"/>
      <c r="H359" s="75">
        <f t="shared" si="146"/>
        <v>0</v>
      </c>
      <c r="J359" s="61"/>
      <c r="K359" s="61"/>
      <c r="L359" s="61"/>
      <c r="M359" s="61"/>
      <c r="N359" s="29"/>
      <c r="O359" s="29"/>
      <c r="P359" s="61"/>
      <c r="Q359" s="61"/>
      <c r="R359" s="75">
        <f t="shared" si="147"/>
        <v>0</v>
      </c>
    </row>
    <row r="360" spans="1:18" x14ac:dyDescent="0.2">
      <c r="A360" s="181" t="s">
        <v>112</v>
      </c>
      <c r="B360" s="175"/>
      <c r="C360" s="175"/>
      <c r="D360" s="60"/>
      <c r="E360" s="60"/>
      <c r="F360" s="60"/>
      <c r="G360" s="60"/>
      <c r="H360" s="176">
        <f t="shared" si="146"/>
        <v>0</v>
      </c>
      <c r="I360" s="53"/>
      <c r="J360" s="61"/>
      <c r="K360" s="61"/>
      <c r="L360" s="61"/>
      <c r="M360" s="61"/>
      <c r="N360" s="29"/>
      <c r="O360" s="29"/>
      <c r="P360" s="61"/>
      <c r="Q360" s="61"/>
      <c r="R360" s="75">
        <f t="shared" si="147"/>
        <v>0</v>
      </c>
    </row>
    <row r="361" spans="1:18" ht="22.5" x14ac:dyDescent="0.2">
      <c r="A361" s="182" t="s">
        <v>111</v>
      </c>
      <c r="B361" s="62"/>
      <c r="C361" s="62"/>
      <c r="D361" s="47"/>
      <c r="E361" s="47"/>
      <c r="F361" s="47"/>
      <c r="G361" s="47"/>
      <c r="H361" s="77">
        <f t="shared" si="146"/>
        <v>0</v>
      </c>
      <c r="I361" s="174"/>
      <c r="J361" s="63"/>
      <c r="K361" s="63"/>
      <c r="L361" s="63"/>
      <c r="M361" s="63"/>
      <c r="N361" s="76"/>
      <c r="O361" s="76"/>
      <c r="P361" s="63"/>
      <c r="Q361" s="63"/>
      <c r="R361" s="77">
        <f t="shared" si="147"/>
        <v>0</v>
      </c>
    </row>
    <row r="362" spans="1:18" x14ac:dyDescent="0.2">
      <c r="A362" s="73" t="s">
        <v>9</v>
      </c>
      <c r="B362" s="164">
        <f>SUM(B355:B361)</f>
        <v>0</v>
      </c>
      <c r="C362" s="164">
        <f t="shared" ref="C362:G362" si="148">SUM(C355:C361)</f>
        <v>0</v>
      </c>
      <c r="D362" s="164">
        <f t="shared" si="148"/>
        <v>0</v>
      </c>
      <c r="E362" s="164">
        <f t="shared" si="148"/>
        <v>0</v>
      </c>
      <c r="F362" s="164">
        <f t="shared" si="148"/>
        <v>0</v>
      </c>
      <c r="G362" s="164">
        <f t="shared" si="148"/>
        <v>0</v>
      </c>
      <c r="H362" s="75">
        <f>SUM(H355:H361)</f>
        <v>0</v>
      </c>
      <c r="I362" s="6"/>
      <c r="J362" s="6">
        <f>SUM(J355:J361)</f>
        <v>0</v>
      </c>
      <c r="K362" s="6">
        <f t="shared" ref="K362:O362" si="149">SUM(K355:K361)</f>
        <v>0</v>
      </c>
      <c r="L362" s="6">
        <f t="shared" si="149"/>
        <v>0</v>
      </c>
      <c r="M362" s="6">
        <f t="shared" si="149"/>
        <v>0</v>
      </c>
      <c r="N362" s="6">
        <f t="shared" si="149"/>
        <v>0</v>
      </c>
      <c r="O362" s="6">
        <f t="shared" si="149"/>
        <v>0</v>
      </c>
      <c r="P362" s="6"/>
      <c r="Q362" s="6"/>
      <c r="R362" s="79">
        <f>SUM(R355:R360)</f>
        <v>0</v>
      </c>
    </row>
    <row r="364" spans="1:18" x14ac:dyDescent="0.2">
      <c r="A364" s="204" t="s">
        <v>142</v>
      </c>
      <c r="B364" s="173"/>
      <c r="C364" s="173"/>
      <c r="D364" s="173"/>
      <c r="E364" s="173"/>
      <c r="F364" s="173"/>
      <c r="G364" s="173"/>
      <c r="H364" s="183" t="s">
        <v>110</v>
      </c>
      <c r="I364" s="173" t="s">
        <v>108</v>
      </c>
      <c r="J364" s="173"/>
      <c r="K364" s="173"/>
      <c r="L364" s="173"/>
      <c r="M364" s="173"/>
      <c r="N364" s="173"/>
      <c r="O364" s="173"/>
      <c r="P364" s="35"/>
      <c r="Q364" s="35"/>
      <c r="R364" s="183" t="s">
        <v>110</v>
      </c>
    </row>
    <row r="365" spans="1:18" x14ac:dyDescent="0.2">
      <c r="A365" s="34" t="s">
        <v>1</v>
      </c>
      <c r="B365" s="45"/>
      <c r="C365" s="45"/>
      <c r="D365" s="45"/>
      <c r="E365" s="45"/>
      <c r="F365" s="45"/>
      <c r="G365" s="45"/>
      <c r="H365" s="75">
        <f t="shared" ref="H365:H371" si="150">SUM(B365:G365)</f>
        <v>0</v>
      </c>
      <c r="I365" s="45"/>
      <c r="J365" s="45"/>
      <c r="K365" s="45"/>
      <c r="L365" s="45"/>
      <c r="M365" s="45"/>
      <c r="N365" s="81"/>
      <c r="O365" s="81"/>
      <c r="P365" s="45"/>
      <c r="Q365" s="45"/>
      <c r="R365" s="82">
        <f>SUM(J365:Q365)</f>
        <v>0</v>
      </c>
    </row>
    <row r="366" spans="1:18" x14ac:dyDescent="0.2">
      <c r="A366" s="34" t="s">
        <v>2</v>
      </c>
      <c r="B366" s="45"/>
      <c r="C366" s="45"/>
      <c r="D366" s="45"/>
      <c r="E366" s="45"/>
      <c r="F366" s="45"/>
      <c r="G366" s="45"/>
      <c r="H366" s="75">
        <f t="shared" si="150"/>
        <v>0</v>
      </c>
      <c r="I366" s="45"/>
      <c r="J366" s="45"/>
      <c r="K366" s="45"/>
      <c r="L366" s="45"/>
      <c r="M366" s="45"/>
      <c r="N366" s="81"/>
      <c r="O366" s="81"/>
      <c r="P366" s="46"/>
      <c r="Q366" s="46"/>
      <c r="R366" s="82">
        <f t="shared" ref="R366:R368" si="151">SUM(B366:Q366)</f>
        <v>0</v>
      </c>
    </row>
    <row r="367" spans="1:18" x14ac:dyDescent="0.2">
      <c r="A367" s="34" t="s">
        <v>3</v>
      </c>
      <c r="B367" s="45"/>
      <c r="C367" s="45"/>
      <c r="D367" s="45"/>
      <c r="E367" s="45"/>
      <c r="F367" s="45"/>
      <c r="G367" s="45"/>
      <c r="H367" s="75">
        <f t="shared" si="150"/>
        <v>0</v>
      </c>
      <c r="I367" s="45"/>
      <c r="J367" s="45"/>
      <c r="K367" s="45"/>
      <c r="L367" s="45"/>
      <c r="M367" s="45"/>
      <c r="N367" s="83"/>
      <c r="O367" s="83"/>
      <c r="P367" s="46"/>
      <c r="Q367" s="46"/>
      <c r="R367" s="82">
        <f t="shared" si="151"/>
        <v>0</v>
      </c>
    </row>
    <row r="368" spans="1:18" x14ac:dyDescent="0.2">
      <c r="A368" s="34" t="s">
        <v>13</v>
      </c>
      <c r="B368" s="45"/>
      <c r="C368" s="45"/>
      <c r="D368" s="45"/>
      <c r="E368" s="45"/>
      <c r="F368" s="45"/>
      <c r="G368" s="45"/>
      <c r="H368" s="75">
        <f t="shared" si="150"/>
        <v>0</v>
      </c>
      <c r="I368" s="45"/>
      <c r="J368" s="45"/>
      <c r="K368" s="45"/>
      <c r="L368" s="45"/>
      <c r="M368" s="45"/>
      <c r="N368" s="81"/>
      <c r="O368" s="81"/>
      <c r="P368" s="45"/>
      <c r="Q368" s="45"/>
      <c r="R368" s="82">
        <f t="shared" si="151"/>
        <v>0</v>
      </c>
    </row>
    <row r="369" spans="1:18" x14ac:dyDescent="0.2">
      <c r="A369" s="34" t="s">
        <v>15</v>
      </c>
      <c r="B369" s="45"/>
      <c r="C369" s="45"/>
      <c r="D369" s="45"/>
      <c r="E369" s="45"/>
      <c r="F369" s="45"/>
      <c r="G369" s="45"/>
      <c r="H369" s="75">
        <f t="shared" si="150"/>
        <v>0</v>
      </c>
      <c r="I369" s="45"/>
      <c r="J369" s="45"/>
      <c r="K369" s="45"/>
      <c r="L369" s="45"/>
      <c r="M369" s="45"/>
      <c r="N369" s="81"/>
      <c r="O369" s="81"/>
      <c r="P369" s="45"/>
      <c r="Q369" s="45"/>
      <c r="R369" s="82">
        <f>SUM(B369:Q369)</f>
        <v>0</v>
      </c>
    </row>
    <row r="370" spans="1:18" x14ac:dyDescent="0.2">
      <c r="A370" s="181" t="s">
        <v>112</v>
      </c>
      <c r="B370" s="60"/>
      <c r="C370" s="60"/>
      <c r="D370" s="60"/>
      <c r="E370" s="60"/>
      <c r="F370" s="60"/>
      <c r="G370" s="60"/>
      <c r="H370" s="75">
        <f t="shared" si="150"/>
        <v>0</v>
      </c>
      <c r="I370" s="60"/>
      <c r="J370" s="60"/>
      <c r="K370" s="60"/>
      <c r="L370" s="60"/>
      <c r="M370" s="60"/>
      <c r="N370" s="177"/>
      <c r="O370" s="177"/>
      <c r="P370" s="60"/>
      <c r="Q370" s="60"/>
      <c r="R370" s="82">
        <f t="shared" ref="R370" si="152">SUM(B370:Q370)</f>
        <v>0</v>
      </c>
    </row>
    <row r="371" spans="1:18" ht="22.5" x14ac:dyDescent="0.2">
      <c r="A371" s="182" t="s">
        <v>111</v>
      </c>
      <c r="B371" s="47"/>
      <c r="C371" s="47"/>
      <c r="D371" s="47"/>
      <c r="E371" s="47"/>
      <c r="F371" s="47"/>
      <c r="G371" s="47"/>
      <c r="H371" s="77">
        <f t="shared" si="150"/>
        <v>0</v>
      </c>
      <c r="I371" s="47"/>
      <c r="J371" s="47"/>
      <c r="K371" s="47"/>
      <c r="L371" s="47"/>
      <c r="M371" s="47"/>
      <c r="N371" s="84"/>
      <c r="O371" s="84"/>
      <c r="P371" s="47"/>
      <c r="Q371" s="47"/>
      <c r="R371" s="85"/>
    </row>
    <row r="372" spans="1:18" x14ac:dyDescent="0.2">
      <c r="A372" s="73" t="s">
        <v>9</v>
      </c>
      <c r="B372" s="6">
        <f>SUM(B365:B371)</f>
        <v>0</v>
      </c>
      <c r="C372" s="6">
        <f t="shared" ref="C372:G372" si="153">SUM(C365:C371)</f>
        <v>0</v>
      </c>
      <c r="D372" s="6">
        <f t="shared" si="153"/>
        <v>0</v>
      </c>
      <c r="E372" s="6">
        <f t="shared" si="153"/>
        <v>0</v>
      </c>
      <c r="F372" s="6">
        <f t="shared" si="153"/>
        <v>0</v>
      </c>
      <c r="G372" s="6">
        <f t="shared" si="153"/>
        <v>0</v>
      </c>
      <c r="H372" s="75">
        <f>SUM(H365:H371)</f>
        <v>0</v>
      </c>
      <c r="I372" s="6"/>
      <c r="J372" s="6">
        <f>SUM(J365:J371)</f>
        <v>0</v>
      </c>
      <c r="K372" s="6">
        <f t="shared" ref="K372:O372" si="154">SUM(K365:K371)</f>
        <v>0</v>
      </c>
      <c r="L372" s="6">
        <f t="shared" si="154"/>
        <v>0</v>
      </c>
      <c r="M372" s="6">
        <f t="shared" si="154"/>
        <v>0</v>
      </c>
      <c r="N372" s="6">
        <f t="shared" si="154"/>
        <v>0</v>
      </c>
      <c r="O372" s="6">
        <f t="shared" si="154"/>
        <v>0</v>
      </c>
      <c r="P372" s="6">
        <f t="shared" ref="P372:Q372" si="155">SUM(P365:P370)</f>
        <v>0</v>
      </c>
      <c r="Q372" s="6">
        <f t="shared" si="155"/>
        <v>0</v>
      </c>
      <c r="R372" s="73">
        <f>SUM(R365:R370)</f>
        <v>0</v>
      </c>
    </row>
    <row r="374" spans="1:18" x14ac:dyDescent="0.2">
      <c r="A374" s="204" t="s">
        <v>142</v>
      </c>
      <c r="B374" s="173"/>
      <c r="C374" s="173"/>
      <c r="D374" s="173"/>
      <c r="E374" s="173"/>
      <c r="F374" s="173"/>
      <c r="G374" s="173"/>
      <c r="H374" s="183" t="s">
        <v>110</v>
      </c>
      <c r="I374" s="173" t="s">
        <v>108</v>
      </c>
      <c r="J374" s="173"/>
      <c r="K374" s="173"/>
      <c r="L374" s="173"/>
      <c r="M374" s="173"/>
      <c r="N374" s="173"/>
      <c r="O374" s="173"/>
      <c r="P374" s="35"/>
      <c r="Q374" s="35"/>
      <c r="R374" s="183" t="s">
        <v>110</v>
      </c>
    </row>
    <row r="375" spans="1:18" x14ac:dyDescent="0.2">
      <c r="A375" s="34" t="s">
        <v>1</v>
      </c>
      <c r="B375" s="45"/>
      <c r="C375" s="188"/>
      <c r="D375" s="188"/>
      <c r="E375" s="188"/>
      <c r="F375" s="188"/>
      <c r="G375" s="188"/>
      <c r="H375" s="75">
        <f t="shared" ref="H375:H381" si="156">SUM(B375:G375)</f>
        <v>0</v>
      </c>
      <c r="I375" s="58"/>
      <c r="J375" s="188"/>
      <c r="K375" s="188"/>
      <c r="L375" s="188"/>
      <c r="M375" s="188"/>
      <c r="N375" s="188"/>
      <c r="O375" s="188"/>
      <c r="P375" s="188"/>
      <c r="Q375" s="191"/>
      <c r="R375" s="82">
        <f t="shared" ref="R375:R381" si="157">SUM(J375:Q375)</f>
        <v>0</v>
      </c>
    </row>
    <row r="376" spans="1:18" x14ac:dyDescent="0.2">
      <c r="A376" s="34" t="s">
        <v>2</v>
      </c>
      <c r="B376" s="45"/>
      <c r="C376" s="188"/>
      <c r="D376" s="188"/>
      <c r="E376" s="188"/>
      <c r="F376" s="188"/>
      <c r="G376" s="188"/>
      <c r="H376" s="75">
        <f t="shared" si="156"/>
        <v>0</v>
      </c>
      <c r="I376" s="58"/>
      <c r="J376" s="188"/>
      <c r="K376" s="188"/>
      <c r="L376" s="188"/>
      <c r="M376" s="188"/>
      <c r="N376" s="188"/>
      <c r="O376" s="188"/>
      <c r="P376" s="192"/>
      <c r="Q376" s="191"/>
      <c r="R376" s="82">
        <f t="shared" si="157"/>
        <v>0</v>
      </c>
    </row>
    <row r="377" spans="1:18" x14ac:dyDescent="0.2">
      <c r="A377" s="34" t="s">
        <v>3</v>
      </c>
      <c r="B377" s="45"/>
      <c r="C377" s="188"/>
      <c r="D377" s="188"/>
      <c r="E377" s="188"/>
      <c r="F377" s="188"/>
      <c r="G377" s="188"/>
      <c r="H377" s="75">
        <f t="shared" si="156"/>
        <v>0</v>
      </c>
      <c r="I377" s="58"/>
      <c r="J377" s="188"/>
      <c r="K377" s="188"/>
      <c r="L377" s="188"/>
      <c r="M377" s="188"/>
      <c r="N377" s="192"/>
      <c r="O377" s="192"/>
      <c r="P377" s="192"/>
      <c r="Q377" s="191"/>
      <c r="R377" s="82">
        <f t="shared" si="157"/>
        <v>0</v>
      </c>
    </row>
    <row r="378" spans="1:18" x14ac:dyDescent="0.2">
      <c r="A378" s="34" t="s">
        <v>13</v>
      </c>
      <c r="B378" s="45"/>
      <c r="C378" s="188"/>
      <c r="D378" s="188"/>
      <c r="E378" s="188"/>
      <c r="F378" s="188"/>
      <c r="G378" s="188"/>
      <c r="H378" s="75">
        <f t="shared" si="156"/>
        <v>0</v>
      </c>
      <c r="I378" s="58"/>
      <c r="J378" s="188"/>
      <c r="K378" s="188"/>
      <c r="L378" s="188"/>
      <c r="M378" s="188"/>
      <c r="N378" s="188"/>
      <c r="O378" s="188"/>
      <c r="P378" s="188"/>
      <c r="Q378" s="71"/>
      <c r="R378" s="82">
        <f t="shared" si="157"/>
        <v>0</v>
      </c>
    </row>
    <row r="379" spans="1:18" x14ac:dyDescent="0.2">
      <c r="A379" s="34" t="s">
        <v>15</v>
      </c>
      <c r="B379" s="45"/>
      <c r="C379" s="188"/>
      <c r="D379" s="188"/>
      <c r="E379" s="188"/>
      <c r="F379" s="188"/>
      <c r="G379" s="188"/>
      <c r="H379" s="75">
        <f t="shared" si="156"/>
        <v>0</v>
      </c>
      <c r="I379" s="58"/>
      <c r="J379" s="188"/>
      <c r="K379" s="188"/>
      <c r="L379" s="188"/>
      <c r="M379" s="188"/>
      <c r="N379" s="188"/>
      <c r="O379" s="188"/>
      <c r="P379" s="188"/>
      <c r="Q379" s="71"/>
      <c r="R379" s="82">
        <f t="shared" si="157"/>
        <v>0</v>
      </c>
    </row>
    <row r="380" spans="1:18" x14ac:dyDescent="0.2">
      <c r="A380" s="181" t="s">
        <v>112</v>
      </c>
      <c r="B380" s="60"/>
      <c r="C380" s="189"/>
      <c r="D380" s="189"/>
      <c r="E380" s="189"/>
      <c r="F380" s="189"/>
      <c r="G380" s="189"/>
      <c r="H380" s="176">
        <f t="shared" si="156"/>
        <v>0</v>
      </c>
      <c r="I380" s="61"/>
      <c r="J380" s="189"/>
      <c r="K380" s="189"/>
      <c r="L380" s="189"/>
      <c r="M380" s="189"/>
      <c r="N380" s="189"/>
      <c r="O380" s="189"/>
      <c r="P380" s="189"/>
      <c r="Q380" s="193"/>
      <c r="R380" s="82">
        <f t="shared" si="157"/>
        <v>0</v>
      </c>
    </row>
    <row r="381" spans="1:18" ht="22.5" x14ac:dyDescent="0.2">
      <c r="A381" s="182" t="s">
        <v>111</v>
      </c>
      <c r="B381" s="47"/>
      <c r="C381" s="190"/>
      <c r="D381" s="190"/>
      <c r="E381" s="190"/>
      <c r="F381" s="190"/>
      <c r="G381" s="190"/>
      <c r="H381" s="77">
        <f t="shared" si="156"/>
        <v>0</v>
      </c>
      <c r="I381" s="63"/>
      <c r="J381" s="190"/>
      <c r="K381" s="190"/>
      <c r="L381" s="190"/>
      <c r="M381" s="190"/>
      <c r="N381" s="190"/>
      <c r="O381" s="190"/>
      <c r="P381" s="190"/>
      <c r="Q381" s="194"/>
      <c r="R381" s="85">
        <f t="shared" si="157"/>
        <v>0</v>
      </c>
    </row>
    <row r="382" spans="1:18" x14ac:dyDescent="0.2">
      <c r="A382" s="73" t="s">
        <v>9</v>
      </c>
      <c r="B382" s="78">
        <f t="shared" ref="B382:H382" si="158">SUM(B375:B381)</f>
        <v>0</v>
      </c>
      <c r="C382" s="78">
        <f t="shared" si="158"/>
        <v>0</v>
      </c>
      <c r="D382" s="78">
        <f t="shared" si="158"/>
        <v>0</v>
      </c>
      <c r="E382" s="78">
        <f t="shared" si="158"/>
        <v>0</v>
      </c>
      <c r="F382" s="78">
        <f t="shared" si="158"/>
        <v>0</v>
      </c>
      <c r="G382" s="78">
        <f t="shared" si="158"/>
        <v>0</v>
      </c>
      <c r="H382" s="75">
        <f t="shared" si="158"/>
        <v>0</v>
      </c>
      <c r="I382" s="6"/>
      <c r="J382" s="78">
        <f>SUM(J375:J381)</f>
        <v>0</v>
      </c>
      <c r="K382" s="78">
        <f>SUM(K375:K381)</f>
        <v>0</v>
      </c>
      <c r="L382" s="78">
        <f t="shared" ref="L382:O382" si="159">SUM(L375:L381)</f>
        <v>0</v>
      </c>
      <c r="M382" s="78">
        <f t="shared" si="159"/>
        <v>0</v>
      </c>
      <c r="N382" s="78">
        <f t="shared" si="159"/>
        <v>0</v>
      </c>
      <c r="O382" s="78">
        <f t="shared" si="159"/>
        <v>0</v>
      </c>
      <c r="P382" s="78">
        <f t="shared" ref="P382:R382" si="160">SUM(P375:P380)</f>
        <v>0</v>
      </c>
      <c r="Q382" s="78">
        <f t="shared" si="160"/>
        <v>0</v>
      </c>
      <c r="R382" s="79">
        <f t="shared" si="160"/>
        <v>0</v>
      </c>
    </row>
    <row r="384" spans="1:18" x14ac:dyDescent="0.2">
      <c r="A384" s="204" t="s">
        <v>142</v>
      </c>
      <c r="B384" s="173"/>
      <c r="C384" s="173"/>
      <c r="D384" s="173"/>
      <c r="E384" s="173"/>
      <c r="F384" s="173"/>
      <c r="G384" s="173"/>
      <c r="H384" s="183" t="s">
        <v>110</v>
      </c>
      <c r="I384" s="173" t="s">
        <v>108</v>
      </c>
      <c r="J384" s="173"/>
      <c r="K384" s="173"/>
      <c r="L384" s="173"/>
      <c r="M384" s="173"/>
      <c r="N384" s="173"/>
      <c r="O384" s="173"/>
      <c r="P384" s="35"/>
      <c r="Q384" s="35"/>
      <c r="R384" s="183" t="s">
        <v>110</v>
      </c>
    </row>
    <row r="385" spans="1:18" x14ac:dyDescent="0.2">
      <c r="A385" s="34" t="s">
        <v>1</v>
      </c>
      <c r="B385" s="45"/>
      <c r="C385" s="45"/>
      <c r="D385" s="45"/>
      <c r="E385" s="45"/>
      <c r="F385" s="45"/>
      <c r="G385" s="45"/>
      <c r="H385" s="75">
        <f t="shared" ref="H385:H391" si="161">SUM(B385:G385)</f>
        <v>0</v>
      </c>
      <c r="I385" s="58"/>
      <c r="J385" s="45"/>
      <c r="K385" s="45"/>
      <c r="L385" s="45"/>
      <c r="M385" s="45"/>
      <c r="N385" s="191"/>
      <c r="O385" s="86"/>
      <c r="P385" s="49"/>
      <c r="Q385" s="49"/>
      <c r="R385" s="82">
        <f>SUM(J385:Q385)</f>
        <v>0</v>
      </c>
    </row>
    <row r="386" spans="1:18" x14ac:dyDescent="0.2">
      <c r="A386" s="34" t="s">
        <v>2</v>
      </c>
      <c r="B386" s="45"/>
      <c r="C386" s="45"/>
      <c r="D386" s="45"/>
      <c r="E386" s="45"/>
      <c r="F386" s="45"/>
      <c r="G386" s="45"/>
      <c r="H386" s="75">
        <f t="shared" si="161"/>
        <v>0</v>
      </c>
      <c r="I386" s="58"/>
      <c r="J386" s="45"/>
      <c r="K386" s="45"/>
      <c r="L386" s="45"/>
      <c r="M386" s="45"/>
      <c r="N386" s="191"/>
      <c r="O386" s="86"/>
      <c r="P386" s="49"/>
      <c r="Q386" s="49"/>
      <c r="R386" s="82">
        <f t="shared" ref="R386:R391" si="162">SUM(J386:Q386)</f>
        <v>0</v>
      </c>
    </row>
    <row r="387" spans="1:18" x14ac:dyDescent="0.2">
      <c r="A387" s="34" t="s">
        <v>3</v>
      </c>
      <c r="B387" s="45"/>
      <c r="C387" s="45"/>
      <c r="D387" s="45"/>
      <c r="E387" s="45"/>
      <c r="F387" s="45"/>
      <c r="G387" s="45"/>
      <c r="H387" s="75">
        <f t="shared" si="161"/>
        <v>0</v>
      </c>
      <c r="I387" s="58"/>
      <c r="J387" s="45"/>
      <c r="K387" s="45"/>
      <c r="L387" s="45"/>
      <c r="M387" s="45"/>
      <c r="N387" s="191"/>
      <c r="O387" s="86"/>
      <c r="P387" s="49"/>
      <c r="Q387" s="49"/>
      <c r="R387" s="82">
        <f t="shared" si="162"/>
        <v>0</v>
      </c>
    </row>
    <row r="388" spans="1:18" x14ac:dyDescent="0.2">
      <c r="A388" s="34" t="s">
        <v>13</v>
      </c>
      <c r="B388" s="45"/>
      <c r="C388" s="45"/>
      <c r="D388" s="45"/>
      <c r="E388" s="45"/>
      <c r="F388" s="45"/>
      <c r="G388" s="45"/>
      <c r="H388" s="75">
        <f t="shared" si="161"/>
        <v>0</v>
      </c>
      <c r="I388" s="58"/>
      <c r="J388" s="45"/>
      <c r="K388" s="45"/>
      <c r="L388" s="45"/>
      <c r="M388" s="45"/>
      <c r="N388" s="71"/>
      <c r="O388" s="70"/>
      <c r="P388" s="48"/>
      <c r="Q388" s="48"/>
      <c r="R388" s="82">
        <f t="shared" si="162"/>
        <v>0</v>
      </c>
    </row>
    <row r="389" spans="1:18" x14ac:dyDescent="0.2">
      <c r="A389" s="34" t="s">
        <v>15</v>
      </c>
      <c r="B389" s="45"/>
      <c r="C389" s="45"/>
      <c r="D389" s="45"/>
      <c r="E389" s="45"/>
      <c r="F389" s="45"/>
      <c r="G389" s="45"/>
      <c r="H389" s="75">
        <f t="shared" si="161"/>
        <v>0</v>
      </c>
      <c r="I389" s="58"/>
      <c r="J389" s="45"/>
      <c r="K389" s="45"/>
      <c r="L389" s="45"/>
      <c r="M389" s="45"/>
      <c r="N389" s="71"/>
      <c r="O389" s="70"/>
      <c r="P389" s="48"/>
      <c r="Q389" s="48"/>
      <c r="R389" s="82">
        <f t="shared" si="162"/>
        <v>0</v>
      </c>
    </row>
    <row r="390" spans="1:18" x14ac:dyDescent="0.2">
      <c r="A390" s="181" t="s">
        <v>112</v>
      </c>
      <c r="B390" s="60"/>
      <c r="C390" s="60"/>
      <c r="D390" s="60"/>
      <c r="E390" s="60"/>
      <c r="F390" s="60"/>
      <c r="G390" s="60"/>
      <c r="H390" s="176">
        <f t="shared" si="161"/>
        <v>0</v>
      </c>
      <c r="I390" s="61"/>
      <c r="J390" s="60"/>
      <c r="K390" s="60"/>
      <c r="L390" s="60"/>
      <c r="M390" s="60"/>
      <c r="N390" s="189"/>
      <c r="O390" s="177"/>
      <c r="P390" s="178"/>
      <c r="Q390" s="178"/>
      <c r="R390" s="82">
        <f t="shared" si="162"/>
        <v>0</v>
      </c>
    </row>
    <row r="391" spans="1:18" ht="22.5" x14ac:dyDescent="0.2">
      <c r="A391" s="182" t="s">
        <v>111</v>
      </c>
      <c r="B391" s="47"/>
      <c r="C391" s="47"/>
      <c r="D391" s="47"/>
      <c r="E391" s="47"/>
      <c r="F391" s="47"/>
      <c r="G391" s="47"/>
      <c r="H391" s="77">
        <f t="shared" si="161"/>
        <v>0</v>
      </c>
      <c r="I391" s="63"/>
      <c r="J391" s="47"/>
      <c r="K391" s="47"/>
      <c r="L391" s="47"/>
      <c r="M391" s="47"/>
      <c r="N391" s="190"/>
      <c r="O391" s="84"/>
      <c r="P391" s="50"/>
      <c r="Q391" s="50"/>
      <c r="R391" s="85">
        <f t="shared" si="162"/>
        <v>0</v>
      </c>
    </row>
    <row r="392" spans="1:18" x14ac:dyDescent="0.2">
      <c r="A392" s="73" t="s">
        <v>9</v>
      </c>
      <c r="B392" s="6">
        <f>SUM(B385:B391)</f>
        <v>0</v>
      </c>
      <c r="C392" s="6">
        <f t="shared" ref="C392:G392" si="163">SUM(C385:C391)</f>
        <v>0</v>
      </c>
      <c r="D392" s="6">
        <f t="shared" si="163"/>
        <v>0</v>
      </c>
      <c r="E392" s="6">
        <f t="shared" si="163"/>
        <v>0</v>
      </c>
      <c r="F392" s="6">
        <f t="shared" si="163"/>
        <v>0</v>
      </c>
      <c r="G392" s="6">
        <f t="shared" si="163"/>
        <v>0</v>
      </c>
      <c r="H392" s="75">
        <f>SUM(H385:H391)</f>
        <v>0</v>
      </c>
      <c r="I392" s="6"/>
      <c r="J392" s="6">
        <f>SUM(J385:J391)</f>
        <v>0</v>
      </c>
      <c r="K392" s="6">
        <f t="shared" ref="K392:L392" si="164">SUM(K385:K391)</f>
        <v>0</v>
      </c>
      <c r="L392" s="6">
        <f t="shared" si="164"/>
        <v>0</v>
      </c>
      <c r="M392" s="6">
        <f>SUM(M385:M391)</f>
        <v>0</v>
      </c>
      <c r="N392" s="6">
        <f t="shared" ref="N392" si="165">SUM(N385:N391)</f>
        <v>0</v>
      </c>
      <c r="O392" s="78">
        <f>SUM(O385:O391)</f>
        <v>0</v>
      </c>
      <c r="P392" s="6">
        <f t="shared" ref="P392:Q392" si="166">SUM(P385:P390)</f>
        <v>0</v>
      </c>
      <c r="Q392" s="6">
        <f t="shared" si="166"/>
        <v>0</v>
      </c>
      <c r="R392" s="79">
        <f>SUM(R385:R391)</f>
        <v>0</v>
      </c>
    </row>
    <row r="394" spans="1:18" x14ac:dyDescent="0.2">
      <c r="A394" s="204" t="s">
        <v>142</v>
      </c>
      <c r="B394" s="173"/>
      <c r="C394" s="173"/>
      <c r="D394" s="173"/>
      <c r="E394" s="173"/>
      <c r="F394" s="173"/>
      <c r="G394" s="173"/>
      <c r="H394" s="183" t="s">
        <v>110</v>
      </c>
      <c r="I394" s="173" t="s">
        <v>108</v>
      </c>
      <c r="J394" s="173"/>
      <c r="K394" s="173"/>
      <c r="L394" s="173"/>
      <c r="M394" s="173"/>
      <c r="N394" s="173"/>
      <c r="O394" s="173"/>
      <c r="P394" s="35"/>
      <c r="Q394" s="35"/>
      <c r="R394" s="183" t="s">
        <v>110</v>
      </c>
    </row>
    <row r="395" spans="1:18" x14ac:dyDescent="0.2">
      <c r="A395" s="34" t="s">
        <v>1</v>
      </c>
      <c r="B395" s="48"/>
      <c r="C395" s="48"/>
      <c r="D395" s="48"/>
      <c r="E395" s="48"/>
      <c r="F395" s="48"/>
      <c r="G395" s="48"/>
      <c r="H395" s="75">
        <f t="shared" ref="H395:H401" si="167">SUM(B395:G395)</f>
        <v>0</v>
      </c>
      <c r="I395" s="58"/>
      <c r="J395" s="49"/>
      <c r="K395" s="49"/>
      <c r="L395" s="49"/>
      <c r="M395" s="49"/>
      <c r="N395" s="86"/>
      <c r="O395" s="86"/>
      <c r="P395" s="49"/>
      <c r="Q395" s="49"/>
      <c r="R395" s="82">
        <f>SUM(J395:Q395)</f>
        <v>0</v>
      </c>
    </row>
    <row r="396" spans="1:18" x14ac:dyDescent="0.2">
      <c r="A396" s="34" t="s">
        <v>2</v>
      </c>
      <c r="B396" s="48"/>
      <c r="C396" s="48"/>
      <c r="D396" s="48"/>
      <c r="E396" s="48"/>
      <c r="F396" s="48"/>
      <c r="G396" s="48"/>
      <c r="H396" s="75">
        <f t="shared" si="167"/>
        <v>0</v>
      </c>
      <c r="I396" s="58"/>
      <c r="J396" s="49"/>
      <c r="K396" s="49"/>
      <c r="L396" s="49"/>
      <c r="M396" s="49"/>
      <c r="N396" s="86"/>
      <c r="O396" s="86"/>
      <c r="P396" s="49"/>
      <c r="Q396" s="49"/>
      <c r="R396" s="82">
        <f t="shared" ref="R396:R401" si="168">SUM(J396:Q396)</f>
        <v>0</v>
      </c>
    </row>
    <row r="397" spans="1:18" x14ac:dyDescent="0.2">
      <c r="A397" s="34" t="s">
        <v>3</v>
      </c>
      <c r="B397" s="48"/>
      <c r="C397" s="48"/>
      <c r="D397" s="48"/>
      <c r="E397" s="48"/>
      <c r="F397" s="48"/>
      <c r="G397" s="48"/>
      <c r="H397" s="75">
        <f t="shared" si="167"/>
        <v>0</v>
      </c>
      <c r="I397" s="58"/>
      <c r="J397" s="49"/>
      <c r="K397" s="49"/>
      <c r="L397" s="49"/>
      <c r="M397" s="49"/>
      <c r="N397" s="86"/>
      <c r="O397" s="86"/>
      <c r="P397" s="49"/>
      <c r="Q397" s="49"/>
      <c r="R397" s="82">
        <f t="shared" si="168"/>
        <v>0</v>
      </c>
    </row>
    <row r="398" spans="1:18" x14ac:dyDescent="0.2">
      <c r="A398" s="34" t="s">
        <v>13</v>
      </c>
      <c r="B398" s="48"/>
      <c r="C398" s="48"/>
      <c r="D398" s="48"/>
      <c r="E398" s="48"/>
      <c r="F398" s="48"/>
      <c r="G398" s="48"/>
      <c r="H398" s="75">
        <f t="shared" si="167"/>
        <v>0</v>
      </c>
      <c r="I398" s="205"/>
      <c r="J398" s="49"/>
      <c r="K398" s="49"/>
      <c r="L398" s="49"/>
      <c r="M398" s="49"/>
      <c r="N398" s="70"/>
      <c r="O398" s="70"/>
      <c r="P398" s="48"/>
      <c r="Q398" s="48"/>
      <c r="R398" s="82">
        <f t="shared" si="168"/>
        <v>0</v>
      </c>
    </row>
    <row r="399" spans="1:18" x14ac:dyDescent="0.2">
      <c r="A399" s="34" t="s">
        <v>15</v>
      </c>
      <c r="B399" s="48"/>
      <c r="C399" s="48"/>
      <c r="D399" s="48"/>
      <c r="E399" s="48"/>
      <c r="F399" s="48"/>
      <c r="G399" s="48"/>
      <c r="H399" s="75">
        <f t="shared" si="167"/>
        <v>0</v>
      </c>
      <c r="I399" s="49"/>
      <c r="J399" s="49"/>
      <c r="K399" s="49"/>
      <c r="L399" s="49"/>
      <c r="M399" s="49"/>
      <c r="N399" s="70"/>
      <c r="O399" s="70"/>
      <c r="P399" s="48"/>
      <c r="Q399" s="48"/>
      <c r="R399" s="82">
        <f t="shared" si="168"/>
        <v>0</v>
      </c>
    </row>
    <row r="400" spans="1:18" x14ac:dyDescent="0.2">
      <c r="A400" s="181" t="s">
        <v>112</v>
      </c>
      <c r="B400" s="178"/>
      <c r="C400" s="178"/>
      <c r="D400" s="178"/>
      <c r="E400" s="178"/>
      <c r="F400" s="178"/>
      <c r="G400" s="178"/>
      <c r="H400" s="176">
        <f t="shared" si="167"/>
        <v>0</v>
      </c>
      <c r="I400" s="179"/>
      <c r="J400" s="179"/>
      <c r="K400" s="179"/>
      <c r="L400" s="179"/>
      <c r="M400" s="179"/>
      <c r="N400" s="180"/>
      <c r="O400" s="180"/>
      <c r="P400" s="178"/>
      <c r="Q400" s="178"/>
      <c r="R400" s="82">
        <f t="shared" si="168"/>
        <v>0</v>
      </c>
    </row>
    <row r="401" spans="1:18" ht="22.5" x14ac:dyDescent="0.2">
      <c r="A401" s="182" t="s">
        <v>111</v>
      </c>
      <c r="B401" s="50"/>
      <c r="C401" s="50"/>
      <c r="D401" s="50"/>
      <c r="E401" s="50"/>
      <c r="F401" s="50"/>
      <c r="G401" s="50"/>
      <c r="H401" s="77">
        <f t="shared" si="167"/>
        <v>0</v>
      </c>
      <c r="I401" s="87"/>
      <c r="J401" s="87"/>
      <c r="K401" s="87"/>
      <c r="L401" s="87"/>
      <c r="M401" s="87"/>
      <c r="N401" s="88"/>
      <c r="O401" s="88"/>
      <c r="P401" s="50"/>
      <c r="Q401" s="50"/>
      <c r="R401" s="85">
        <f t="shared" si="168"/>
        <v>0</v>
      </c>
    </row>
    <row r="402" spans="1:18" x14ac:dyDescent="0.2">
      <c r="A402" s="73" t="s">
        <v>9</v>
      </c>
      <c r="B402" s="6">
        <f>SUM(B395:B401)</f>
        <v>0</v>
      </c>
      <c r="C402" s="6">
        <f t="shared" ref="C402:G402" si="169">SUM(C395:C401)</f>
        <v>0</v>
      </c>
      <c r="D402" s="6">
        <f t="shared" si="169"/>
        <v>0</v>
      </c>
      <c r="E402" s="6">
        <f t="shared" si="169"/>
        <v>0</v>
      </c>
      <c r="F402" s="6">
        <f t="shared" si="169"/>
        <v>0</v>
      </c>
      <c r="G402" s="6">
        <f t="shared" si="169"/>
        <v>0</v>
      </c>
      <c r="H402" s="75">
        <f>SUM(H395:H401)</f>
        <v>0</v>
      </c>
      <c r="I402" s="6"/>
      <c r="J402" s="6">
        <f>SUM(J395:J401)</f>
        <v>0</v>
      </c>
      <c r="K402" s="6">
        <f t="shared" ref="K402:Q402" si="170">SUM(K395:K401)</f>
        <v>0</v>
      </c>
      <c r="L402" s="6">
        <f t="shared" si="170"/>
        <v>0</v>
      </c>
      <c r="M402" s="6">
        <f t="shared" si="170"/>
        <v>0</v>
      </c>
      <c r="N402" s="6">
        <f t="shared" si="170"/>
        <v>0</v>
      </c>
      <c r="O402" s="6">
        <f t="shared" si="170"/>
        <v>0</v>
      </c>
      <c r="P402" s="6">
        <f t="shared" si="170"/>
        <v>0</v>
      </c>
      <c r="Q402" s="6">
        <f t="shared" si="170"/>
        <v>0</v>
      </c>
      <c r="R402" s="79">
        <f>SUM(R395:R401)</f>
        <v>0</v>
      </c>
    </row>
    <row r="404" spans="1:18" ht="39" thickBot="1" x14ac:dyDescent="0.25">
      <c r="B404" s="66" t="s">
        <v>1</v>
      </c>
      <c r="C404" s="66" t="s">
        <v>2</v>
      </c>
      <c r="D404" s="66" t="s">
        <v>3</v>
      </c>
      <c r="E404" s="66" t="s">
        <v>13</v>
      </c>
      <c r="F404" s="66" t="s">
        <v>15</v>
      </c>
      <c r="G404" s="67" t="s">
        <v>11</v>
      </c>
      <c r="H404" s="184" t="s">
        <v>111</v>
      </c>
      <c r="J404" s="67"/>
      <c r="K404" s="67"/>
      <c r="L404" s="67"/>
      <c r="M404" s="67"/>
      <c r="N404" s="91" t="s">
        <v>20</v>
      </c>
      <c r="O404" s="91"/>
    </row>
    <row r="405" spans="1:18" ht="13.5" thickBot="1" x14ac:dyDescent="0.25">
      <c r="A405" s="89" t="s">
        <v>40</v>
      </c>
      <c r="B405" s="185">
        <f>H355+H365+H375+H385+H395</f>
        <v>0</v>
      </c>
      <c r="C405" s="185">
        <f>H356+H366+H376+H386+H396</f>
        <v>0</v>
      </c>
      <c r="D405" s="185">
        <f>H357+H367+H377+H387+H397</f>
        <v>0</v>
      </c>
      <c r="E405" s="185">
        <f>H358+H368+H378+H388+H398</f>
        <v>0</v>
      </c>
      <c r="F405" s="185">
        <f>H359+H369+H379+H389+H399</f>
        <v>0</v>
      </c>
      <c r="G405" s="185">
        <f>H360+H370+H390+H400</f>
        <v>0</v>
      </c>
      <c r="H405" s="185">
        <f>H361+H371+H381+H391+H401</f>
        <v>0</v>
      </c>
      <c r="I405" s="185">
        <f>H362+H372+H382+H392+H402</f>
        <v>0</v>
      </c>
      <c r="J405" s="55"/>
      <c r="K405" s="55"/>
      <c r="L405" s="55"/>
      <c r="M405" s="55"/>
      <c r="N405" s="90">
        <f>R362+R372+R382+R392+R402</f>
        <v>0</v>
      </c>
      <c r="O405" s="199">
        <f>I405+N405</f>
        <v>0</v>
      </c>
    </row>
    <row r="406" spans="1:18" ht="13.5" thickTop="1" x14ac:dyDescent="0.2"/>
    <row r="407" spans="1:18" x14ac:dyDescent="0.2">
      <c r="A407" s="40"/>
      <c r="B407" s="51" t="s">
        <v>21</v>
      </c>
      <c r="C407" s="51"/>
      <c r="D407" s="51" t="s">
        <v>22</v>
      </c>
      <c r="E407" s="196">
        <f>O405</f>
        <v>0</v>
      </c>
      <c r="F407" s="51"/>
      <c r="G407" s="51">
        <f>SUM(C407-E407)</f>
        <v>0</v>
      </c>
    </row>
    <row r="410" spans="1:18" s="483" customFormat="1" ht="44.25" customHeight="1" x14ac:dyDescent="0.2">
      <c r="A410" s="477"/>
      <c r="B410" s="478"/>
      <c r="C410" s="479"/>
      <c r="D410" s="479"/>
      <c r="E410" s="479"/>
      <c r="F410" s="480" t="s">
        <v>319</v>
      </c>
      <c r="G410" s="479"/>
      <c r="H410" s="479"/>
      <c r="I410" s="479"/>
      <c r="J410" s="478"/>
      <c r="K410" s="478"/>
      <c r="L410" s="478"/>
      <c r="M410" s="478"/>
      <c r="N410" s="481"/>
      <c r="O410" s="481"/>
      <c r="P410" s="478"/>
      <c r="Q410" s="478"/>
      <c r="R410" s="482"/>
    </row>
    <row r="411" spans="1:18" x14ac:dyDescent="0.2">
      <c r="A411" s="204" t="s">
        <v>142</v>
      </c>
      <c r="B411" s="173"/>
      <c r="C411" s="173"/>
      <c r="D411" s="173"/>
      <c r="E411" s="214"/>
      <c r="F411" s="476"/>
      <c r="G411" s="476"/>
      <c r="H411" s="183" t="s">
        <v>110</v>
      </c>
      <c r="I411" s="173" t="s">
        <v>108</v>
      </c>
      <c r="J411" s="173"/>
      <c r="K411" s="173"/>
      <c r="L411" s="173"/>
      <c r="M411" s="214"/>
      <c r="N411" s="476"/>
      <c r="O411" s="476"/>
      <c r="P411" s="35"/>
      <c r="Q411" s="35"/>
      <c r="R411" s="183" t="s">
        <v>110</v>
      </c>
    </row>
    <row r="412" spans="1:18" x14ac:dyDescent="0.2">
      <c r="A412" s="34" t="s">
        <v>1</v>
      </c>
      <c r="B412" s="59"/>
      <c r="C412" s="59"/>
      <c r="D412" s="59"/>
      <c r="E412" s="59"/>
      <c r="F412" s="59"/>
      <c r="G412" s="59"/>
      <c r="H412" s="75">
        <f>SUM(B412:G412)</f>
        <v>0</v>
      </c>
      <c r="J412" s="58"/>
      <c r="K412" s="58"/>
      <c r="L412" s="58"/>
      <c r="M412" s="58"/>
      <c r="N412" s="74"/>
      <c r="O412" s="74"/>
      <c r="P412" s="58"/>
      <c r="Q412" s="58"/>
      <c r="R412" s="75">
        <f>SUM(J412:Q412)</f>
        <v>0</v>
      </c>
    </row>
    <row r="413" spans="1:18" x14ac:dyDescent="0.2">
      <c r="A413" s="34" t="s">
        <v>2</v>
      </c>
      <c r="B413" s="59"/>
      <c r="C413" s="59"/>
      <c r="D413" s="60"/>
      <c r="E413" s="60"/>
      <c r="F413" s="60"/>
      <c r="G413" s="60"/>
      <c r="H413" s="75">
        <f t="shared" ref="H413:H418" si="171">SUM(B413:G413)</f>
        <v>0</v>
      </c>
      <c r="J413" s="61"/>
      <c r="K413" s="61"/>
      <c r="L413" s="61"/>
      <c r="M413" s="61"/>
      <c r="N413" s="29"/>
      <c r="O413" s="29"/>
      <c r="P413" s="61"/>
      <c r="Q413" s="61"/>
      <c r="R413" s="75">
        <f>SUM(J413:Q413)</f>
        <v>0</v>
      </c>
    </row>
    <row r="414" spans="1:18" x14ac:dyDescent="0.2">
      <c r="A414" s="34" t="s">
        <v>3</v>
      </c>
      <c r="B414" s="59"/>
      <c r="C414" s="59"/>
      <c r="D414" s="60"/>
      <c r="E414" s="60"/>
      <c r="F414" s="60"/>
      <c r="G414" s="60"/>
      <c r="H414" s="75">
        <f t="shared" si="171"/>
        <v>0</v>
      </c>
      <c r="J414" s="61"/>
      <c r="K414" s="61"/>
      <c r="L414" s="61"/>
      <c r="M414" s="61"/>
      <c r="N414" s="29"/>
      <c r="O414" s="29"/>
      <c r="P414" s="61"/>
      <c r="Q414" s="61"/>
      <c r="R414" s="75">
        <f>SUM(J414:Q414)</f>
        <v>0</v>
      </c>
    </row>
    <row r="415" spans="1:18" x14ac:dyDescent="0.2">
      <c r="A415" s="34" t="s">
        <v>13</v>
      </c>
      <c r="B415" s="59"/>
      <c r="C415" s="59"/>
      <c r="D415" s="60"/>
      <c r="E415" s="60"/>
      <c r="F415" s="60"/>
      <c r="G415" s="60"/>
      <c r="H415" s="75">
        <f t="shared" si="171"/>
        <v>0</v>
      </c>
      <c r="J415" s="61"/>
      <c r="K415" s="61"/>
      <c r="L415" s="61"/>
      <c r="M415" s="61"/>
      <c r="N415" s="29"/>
      <c r="O415" s="29"/>
      <c r="P415" s="61"/>
      <c r="Q415" s="61"/>
      <c r="R415" s="75">
        <f t="shared" ref="R415:R418" si="172">SUM(J415:Q415)</f>
        <v>0</v>
      </c>
    </row>
    <row r="416" spans="1:18" x14ac:dyDescent="0.2">
      <c r="A416" s="34" t="s">
        <v>15</v>
      </c>
      <c r="B416" s="59"/>
      <c r="C416" s="59"/>
      <c r="D416" s="60"/>
      <c r="E416" s="60"/>
      <c r="F416" s="60"/>
      <c r="G416" s="60"/>
      <c r="H416" s="75">
        <f t="shared" si="171"/>
        <v>0</v>
      </c>
      <c r="J416" s="61"/>
      <c r="K416" s="61"/>
      <c r="L416" s="61"/>
      <c r="M416" s="61"/>
      <c r="N416" s="29"/>
      <c r="O416" s="29"/>
      <c r="P416" s="61"/>
      <c r="Q416" s="61"/>
      <c r="R416" s="75">
        <f t="shared" si="172"/>
        <v>0</v>
      </c>
    </row>
    <row r="417" spans="1:18" x14ac:dyDescent="0.2">
      <c r="A417" s="181" t="s">
        <v>112</v>
      </c>
      <c r="B417" s="175"/>
      <c r="C417" s="175"/>
      <c r="D417" s="60"/>
      <c r="E417" s="60"/>
      <c r="F417" s="60"/>
      <c r="G417" s="60"/>
      <c r="H417" s="176">
        <f t="shared" si="171"/>
        <v>0</v>
      </c>
      <c r="I417" s="53"/>
      <c r="J417" s="61"/>
      <c r="K417" s="61"/>
      <c r="L417" s="61"/>
      <c r="M417" s="61"/>
      <c r="N417" s="29"/>
      <c r="O417" s="29"/>
      <c r="P417" s="61"/>
      <c r="Q417" s="61"/>
      <c r="R417" s="75">
        <f t="shared" si="172"/>
        <v>0</v>
      </c>
    </row>
    <row r="418" spans="1:18" ht="22.5" x14ac:dyDescent="0.2">
      <c r="A418" s="182" t="s">
        <v>111</v>
      </c>
      <c r="B418" s="62"/>
      <c r="C418" s="62"/>
      <c r="D418" s="47"/>
      <c r="E418" s="47"/>
      <c r="F418" s="47"/>
      <c r="G418" s="47"/>
      <c r="H418" s="77">
        <f t="shared" si="171"/>
        <v>0</v>
      </c>
      <c r="I418" s="174"/>
      <c r="J418" s="63"/>
      <c r="K418" s="63"/>
      <c r="L418" s="63"/>
      <c r="M418" s="63"/>
      <c r="N418" s="76"/>
      <c r="O418" s="76"/>
      <c r="P418" s="63"/>
      <c r="Q418" s="63"/>
      <c r="R418" s="77">
        <f t="shared" si="172"/>
        <v>0</v>
      </c>
    </row>
    <row r="419" spans="1:18" x14ac:dyDescent="0.2">
      <c r="A419" s="73" t="s">
        <v>9</v>
      </c>
      <c r="B419" s="164">
        <f>SUM(B412:B418)</f>
        <v>0</v>
      </c>
      <c r="C419" s="164">
        <f t="shared" ref="C419:G419" si="173">SUM(C412:C418)</f>
        <v>0</v>
      </c>
      <c r="D419" s="164">
        <f t="shared" si="173"/>
        <v>0</v>
      </c>
      <c r="E419" s="164">
        <f t="shared" si="173"/>
        <v>0</v>
      </c>
      <c r="F419" s="164">
        <f t="shared" si="173"/>
        <v>0</v>
      </c>
      <c r="G419" s="164">
        <f t="shared" si="173"/>
        <v>0</v>
      </c>
      <c r="H419" s="75">
        <f>SUM(H412:H418)</f>
        <v>0</v>
      </c>
      <c r="I419" s="6"/>
      <c r="J419" s="6">
        <f>SUM(J412:J418)</f>
        <v>0</v>
      </c>
      <c r="K419" s="6">
        <f t="shared" ref="K419:O419" si="174">SUM(K412:K418)</f>
        <v>0</v>
      </c>
      <c r="L419" s="6">
        <f t="shared" si="174"/>
        <v>0</v>
      </c>
      <c r="M419" s="6">
        <f t="shared" si="174"/>
        <v>0</v>
      </c>
      <c r="N419" s="6">
        <f t="shared" si="174"/>
        <v>0</v>
      </c>
      <c r="O419" s="6">
        <f t="shared" si="174"/>
        <v>0</v>
      </c>
      <c r="P419" s="6"/>
      <c r="Q419" s="6"/>
      <c r="R419" s="79">
        <f>SUM(R412:R417)</f>
        <v>0</v>
      </c>
    </row>
    <row r="421" spans="1:18" x14ac:dyDescent="0.2">
      <c r="A421" s="204" t="s">
        <v>142</v>
      </c>
      <c r="B421" s="173"/>
      <c r="C421" s="173"/>
      <c r="D421" s="173"/>
      <c r="E421" s="173"/>
      <c r="F421" s="173"/>
      <c r="G421" s="173"/>
      <c r="H421" s="183" t="s">
        <v>110</v>
      </c>
      <c r="I421" s="173" t="s">
        <v>108</v>
      </c>
      <c r="J421" s="173"/>
      <c r="K421" s="173"/>
      <c r="L421" s="173"/>
      <c r="M421" s="173"/>
      <c r="N421" s="173"/>
      <c r="O421" s="173"/>
      <c r="P421" s="35"/>
      <c r="Q421" s="35"/>
      <c r="R421" s="183" t="s">
        <v>110</v>
      </c>
    </row>
    <row r="422" spans="1:18" x14ac:dyDescent="0.2">
      <c r="A422" s="34" t="s">
        <v>1</v>
      </c>
      <c r="B422" s="45"/>
      <c r="C422" s="45"/>
      <c r="D422" s="45"/>
      <c r="E422" s="45"/>
      <c r="F422" s="45"/>
      <c r="G422" s="45"/>
      <c r="H422" s="75">
        <f t="shared" ref="H422:H428" si="175">SUM(B422:G422)</f>
        <v>0</v>
      </c>
      <c r="I422" s="45"/>
      <c r="J422" s="45"/>
      <c r="K422" s="45"/>
      <c r="L422" s="45"/>
      <c r="M422" s="45"/>
      <c r="N422" s="81"/>
      <c r="O422" s="81"/>
      <c r="P422" s="45"/>
      <c r="Q422" s="45"/>
      <c r="R422" s="82">
        <f>SUM(J422:Q422)</f>
        <v>0</v>
      </c>
    </row>
    <row r="423" spans="1:18" x14ac:dyDescent="0.2">
      <c r="A423" s="34" t="s">
        <v>2</v>
      </c>
      <c r="B423" s="45"/>
      <c r="C423" s="45"/>
      <c r="D423" s="45"/>
      <c r="E423" s="45"/>
      <c r="F423" s="45"/>
      <c r="G423" s="45"/>
      <c r="H423" s="75">
        <f t="shared" si="175"/>
        <v>0</v>
      </c>
      <c r="I423" s="45"/>
      <c r="J423" s="45"/>
      <c r="K423" s="45"/>
      <c r="L423" s="45"/>
      <c r="M423" s="45"/>
      <c r="N423" s="81"/>
      <c r="O423" s="81"/>
      <c r="P423" s="46"/>
      <c r="Q423" s="46"/>
      <c r="R423" s="82">
        <f t="shared" ref="R423:R425" si="176">SUM(B423:Q423)</f>
        <v>0</v>
      </c>
    </row>
    <row r="424" spans="1:18" x14ac:dyDescent="0.2">
      <c r="A424" s="34" t="s">
        <v>3</v>
      </c>
      <c r="B424" s="45"/>
      <c r="C424" s="45"/>
      <c r="D424" s="45"/>
      <c r="E424" s="45"/>
      <c r="F424" s="45"/>
      <c r="G424" s="45"/>
      <c r="H424" s="75">
        <f t="shared" si="175"/>
        <v>0</v>
      </c>
      <c r="I424" s="45"/>
      <c r="J424" s="45"/>
      <c r="K424" s="45"/>
      <c r="L424" s="45"/>
      <c r="M424" s="45"/>
      <c r="N424" s="83"/>
      <c r="O424" s="83"/>
      <c r="P424" s="46"/>
      <c r="Q424" s="46"/>
      <c r="R424" s="82">
        <f t="shared" si="176"/>
        <v>0</v>
      </c>
    </row>
    <row r="425" spans="1:18" x14ac:dyDescent="0.2">
      <c r="A425" s="34" t="s">
        <v>13</v>
      </c>
      <c r="B425" s="45"/>
      <c r="C425" s="45"/>
      <c r="D425" s="45"/>
      <c r="E425" s="45"/>
      <c r="F425" s="45"/>
      <c r="G425" s="45"/>
      <c r="H425" s="75">
        <f t="shared" si="175"/>
        <v>0</v>
      </c>
      <c r="I425" s="45"/>
      <c r="J425" s="45"/>
      <c r="K425" s="45"/>
      <c r="L425" s="45"/>
      <c r="M425" s="45"/>
      <c r="N425" s="81"/>
      <c r="O425" s="81"/>
      <c r="P425" s="45"/>
      <c r="Q425" s="45"/>
      <c r="R425" s="82">
        <f t="shared" si="176"/>
        <v>0</v>
      </c>
    </row>
    <row r="426" spans="1:18" x14ac:dyDescent="0.2">
      <c r="A426" s="34" t="s">
        <v>15</v>
      </c>
      <c r="B426" s="45"/>
      <c r="C426" s="45"/>
      <c r="D426" s="45"/>
      <c r="E426" s="45"/>
      <c r="F426" s="45"/>
      <c r="G426" s="45"/>
      <c r="H426" s="75">
        <f t="shared" si="175"/>
        <v>0</v>
      </c>
      <c r="I426" s="45"/>
      <c r="J426" s="45"/>
      <c r="K426" s="45"/>
      <c r="L426" s="45"/>
      <c r="M426" s="45"/>
      <c r="N426" s="81"/>
      <c r="O426" s="81"/>
      <c r="P426" s="45"/>
      <c r="Q426" s="45"/>
      <c r="R426" s="82">
        <f>SUM(B426:Q426)</f>
        <v>0</v>
      </c>
    </row>
    <row r="427" spans="1:18" x14ac:dyDescent="0.2">
      <c r="A427" s="181" t="s">
        <v>112</v>
      </c>
      <c r="B427" s="60"/>
      <c r="C427" s="60"/>
      <c r="D427" s="60"/>
      <c r="E427" s="60"/>
      <c r="F427" s="60"/>
      <c r="G427" s="60"/>
      <c r="H427" s="75">
        <f t="shared" si="175"/>
        <v>0</v>
      </c>
      <c r="I427" s="60"/>
      <c r="J427" s="60"/>
      <c r="K427" s="60"/>
      <c r="L427" s="60"/>
      <c r="M427" s="60"/>
      <c r="N427" s="177"/>
      <c r="O427" s="177"/>
      <c r="P427" s="60"/>
      <c r="Q427" s="60"/>
      <c r="R427" s="82">
        <f t="shared" ref="R427" si="177">SUM(B427:Q427)</f>
        <v>0</v>
      </c>
    </row>
    <row r="428" spans="1:18" ht="22.5" x14ac:dyDescent="0.2">
      <c r="A428" s="182" t="s">
        <v>111</v>
      </c>
      <c r="B428" s="47"/>
      <c r="C428" s="47"/>
      <c r="D428" s="47"/>
      <c r="E428" s="47"/>
      <c r="F428" s="47"/>
      <c r="G428" s="47"/>
      <c r="H428" s="77">
        <f t="shared" si="175"/>
        <v>0</v>
      </c>
      <c r="I428" s="47"/>
      <c r="J428" s="47"/>
      <c r="K428" s="47"/>
      <c r="L428" s="47"/>
      <c r="M428" s="47"/>
      <c r="N428" s="84"/>
      <c r="O428" s="84"/>
      <c r="P428" s="47"/>
      <c r="Q428" s="47"/>
      <c r="R428" s="85"/>
    </row>
    <row r="429" spans="1:18" x14ac:dyDescent="0.2">
      <c r="A429" s="73" t="s">
        <v>9</v>
      </c>
      <c r="B429" s="6">
        <f>SUM(B422:B428)</f>
        <v>0</v>
      </c>
      <c r="C429" s="6">
        <f t="shared" ref="C429:G429" si="178">SUM(C422:C428)</f>
        <v>0</v>
      </c>
      <c r="D429" s="6">
        <f t="shared" si="178"/>
        <v>0</v>
      </c>
      <c r="E429" s="6">
        <f t="shared" si="178"/>
        <v>0</v>
      </c>
      <c r="F429" s="6">
        <f t="shared" si="178"/>
        <v>0</v>
      </c>
      <c r="G429" s="6">
        <f t="shared" si="178"/>
        <v>0</v>
      </c>
      <c r="H429" s="75">
        <f>SUM(H422:H428)</f>
        <v>0</v>
      </c>
      <c r="I429" s="6"/>
      <c r="J429" s="6">
        <f>SUM(J422:J428)</f>
        <v>0</v>
      </c>
      <c r="K429" s="6">
        <f t="shared" ref="K429:O429" si="179">SUM(K422:K428)</f>
        <v>0</v>
      </c>
      <c r="L429" s="6">
        <f t="shared" si="179"/>
        <v>0</v>
      </c>
      <c r="M429" s="6">
        <f t="shared" si="179"/>
        <v>0</v>
      </c>
      <c r="N429" s="6">
        <f t="shared" si="179"/>
        <v>0</v>
      </c>
      <c r="O429" s="6">
        <f t="shared" si="179"/>
        <v>0</v>
      </c>
      <c r="P429" s="6">
        <f t="shared" ref="P429:Q429" si="180">SUM(P422:P427)</f>
        <v>0</v>
      </c>
      <c r="Q429" s="6">
        <f t="shared" si="180"/>
        <v>0</v>
      </c>
      <c r="R429" s="73">
        <f>SUM(R422:R427)</f>
        <v>0</v>
      </c>
    </row>
    <row r="431" spans="1:18" x14ac:dyDescent="0.2">
      <c r="A431" s="204" t="s">
        <v>142</v>
      </c>
      <c r="B431" s="173"/>
      <c r="C431" s="173"/>
      <c r="D431" s="173"/>
      <c r="E431" s="173"/>
      <c r="F431" s="173"/>
      <c r="G431" s="173"/>
      <c r="H431" s="183" t="s">
        <v>110</v>
      </c>
      <c r="I431" s="173" t="s">
        <v>108</v>
      </c>
      <c r="J431" s="173"/>
      <c r="K431" s="173"/>
      <c r="L431" s="173"/>
      <c r="M431" s="173"/>
      <c r="N431" s="173"/>
      <c r="O431" s="173"/>
      <c r="P431" s="35"/>
      <c r="Q431" s="35"/>
      <c r="R431" s="183" t="s">
        <v>110</v>
      </c>
    </row>
    <row r="432" spans="1:18" x14ac:dyDescent="0.2">
      <c r="A432" s="34" t="s">
        <v>1</v>
      </c>
      <c r="B432" s="45"/>
      <c r="C432" s="188"/>
      <c r="D432" s="188"/>
      <c r="E432" s="188"/>
      <c r="F432" s="188"/>
      <c r="G432" s="188"/>
      <c r="H432" s="75">
        <f t="shared" ref="H432:H438" si="181">SUM(B432:G432)</f>
        <v>0</v>
      </c>
      <c r="I432" s="58"/>
      <c r="J432" s="188"/>
      <c r="K432" s="188"/>
      <c r="L432" s="188"/>
      <c r="M432" s="188"/>
      <c r="N432" s="188"/>
      <c r="O432" s="188"/>
      <c r="P432" s="188"/>
      <c r="Q432" s="191"/>
      <c r="R432" s="82">
        <f t="shared" ref="R432:R438" si="182">SUM(J432:Q432)</f>
        <v>0</v>
      </c>
    </row>
    <row r="433" spans="1:18" x14ac:dyDescent="0.2">
      <c r="A433" s="34" t="s">
        <v>2</v>
      </c>
      <c r="B433" s="45"/>
      <c r="C433" s="188"/>
      <c r="D433" s="188"/>
      <c r="E433" s="188"/>
      <c r="F433" s="188"/>
      <c r="G433" s="188"/>
      <c r="H433" s="75">
        <f t="shared" si="181"/>
        <v>0</v>
      </c>
      <c r="I433" s="58"/>
      <c r="J433" s="188"/>
      <c r="K433" s="188"/>
      <c r="L433" s="188"/>
      <c r="M433" s="188"/>
      <c r="N433" s="188"/>
      <c r="O433" s="188"/>
      <c r="P433" s="192"/>
      <c r="Q433" s="191"/>
      <c r="R433" s="82">
        <f t="shared" si="182"/>
        <v>0</v>
      </c>
    </row>
    <row r="434" spans="1:18" x14ac:dyDescent="0.2">
      <c r="A434" s="34" t="s">
        <v>3</v>
      </c>
      <c r="B434" s="45"/>
      <c r="C434" s="188"/>
      <c r="D434" s="188"/>
      <c r="E434" s="188"/>
      <c r="F434" s="188"/>
      <c r="G434" s="188"/>
      <c r="H434" s="75">
        <f t="shared" si="181"/>
        <v>0</v>
      </c>
      <c r="I434" s="58"/>
      <c r="J434" s="188"/>
      <c r="K434" s="188"/>
      <c r="L434" s="188"/>
      <c r="M434" s="188"/>
      <c r="N434" s="192"/>
      <c r="O434" s="192"/>
      <c r="P434" s="192"/>
      <c r="Q434" s="191"/>
      <c r="R434" s="82">
        <f t="shared" si="182"/>
        <v>0</v>
      </c>
    </row>
    <row r="435" spans="1:18" x14ac:dyDescent="0.2">
      <c r="A435" s="34" t="s">
        <v>13</v>
      </c>
      <c r="B435" s="45"/>
      <c r="C435" s="188"/>
      <c r="D435" s="188"/>
      <c r="E435" s="188"/>
      <c r="F435" s="188"/>
      <c r="G435" s="188"/>
      <c r="H435" s="75">
        <f t="shared" si="181"/>
        <v>0</v>
      </c>
      <c r="I435" s="58"/>
      <c r="J435" s="188"/>
      <c r="K435" s="188"/>
      <c r="L435" s="188"/>
      <c r="M435" s="188"/>
      <c r="N435" s="188"/>
      <c r="O435" s="188"/>
      <c r="P435" s="188"/>
      <c r="Q435" s="71"/>
      <c r="R435" s="82">
        <f t="shared" si="182"/>
        <v>0</v>
      </c>
    </row>
    <row r="436" spans="1:18" x14ac:dyDescent="0.2">
      <c r="A436" s="34" t="s">
        <v>15</v>
      </c>
      <c r="B436" s="45"/>
      <c r="C436" s="188"/>
      <c r="D436" s="188"/>
      <c r="E436" s="188"/>
      <c r="F436" s="188"/>
      <c r="G436" s="188"/>
      <c r="H436" s="75">
        <f t="shared" si="181"/>
        <v>0</v>
      </c>
      <c r="I436" s="58"/>
      <c r="J436" s="188"/>
      <c r="K436" s="188"/>
      <c r="L436" s="188"/>
      <c r="M436" s="188"/>
      <c r="N436" s="188"/>
      <c r="O436" s="188"/>
      <c r="P436" s="188"/>
      <c r="Q436" s="71"/>
      <c r="R436" s="82">
        <f t="shared" si="182"/>
        <v>0</v>
      </c>
    </row>
    <row r="437" spans="1:18" x14ac:dyDescent="0.2">
      <c r="A437" s="181" t="s">
        <v>112</v>
      </c>
      <c r="B437" s="60"/>
      <c r="C437" s="189"/>
      <c r="D437" s="189"/>
      <c r="E437" s="189"/>
      <c r="F437" s="189"/>
      <c r="G437" s="189"/>
      <c r="H437" s="176">
        <f t="shared" si="181"/>
        <v>0</v>
      </c>
      <c r="I437" s="61"/>
      <c r="J437" s="189"/>
      <c r="K437" s="189"/>
      <c r="L437" s="189"/>
      <c r="M437" s="189"/>
      <c r="N437" s="189"/>
      <c r="O437" s="189"/>
      <c r="P437" s="189"/>
      <c r="Q437" s="193"/>
      <c r="R437" s="82">
        <f t="shared" si="182"/>
        <v>0</v>
      </c>
    </row>
    <row r="438" spans="1:18" ht="22.5" x14ac:dyDescent="0.2">
      <c r="A438" s="182" t="s">
        <v>111</v>
      </c>
      <c r="B438" s="47"/>
      <c r="C438" s="190"/>
      <c r="D438" s="190"/>
      <c r="E438" s="190"/>
      <c r="F438" s="190"/>
      <c r="G438" s="190"/>
      <c r="H438" s="77">
        <f t="shared" si="181"/>
        <v>0</v>
      </c>
      <c r="I438" s="63"/>
      <c r="J438" s="190"/>
      <c r="K438" s="190"/>
      <c r="L438" s="190"/>
      <c r="M438" s="190"/>
      <c r="N438" s="190"/>
      <c r="O438" s="190"/>
      <c r="P438" s="190"/>
      <c r="Q438" s="194"/>
      <c r="R438" s="85">
        <f t="shared" si="182"/>
        <v>0</v>
      </c>
    </row>
    <row r="439" spans="1:18" x14ac:dyDescent="0.2">
      <c r="A439" s="73" t="s">
        <v>9</v>
      </c>
      <c r="B439" s="78">
        <f t="shared" ref="B439:H439" si="183">SUM(B432:B438)</f>
        <v>0</v>
      </c>
      <c r="C439" s="78">
        <f t="shared" si="183"/>
        <v>0</v>
      </c>
      <c r="D439" s="78">
        <f t="shared" si="183"/>
        <v>0</v>
      </c>
      <c r="E439" s="78">
        <f t="shared" si="183"/>
        <v>0</v>
      </c>
      <c r="F439" s="78">
        <f t="shared" si="183"/>
        <v>0</v>
      </c>
      <c r="G439" s="78">
        <f t="shared" si="183"/>
        <v>0</v>
      </c>
      <c r="H439" s="75">
        <f t="shared" si="183"/>
        <v>0</v>
      </c>
      <c r="I439" s="6"/>
      <c r="J439" s="78">
        <f>SUM(J432:J438)</f>
        <v>0</v>
      </c>
      <c r="K439" s="78">
        <f>SUM(K432:K438)</f>
        <v>0</v>
      </c>
      <c r="L439" s="78">
        <f t="shared" ref="L439:O439" si="184">SUM(L432:L438)</f>
        <v>0</v>
      </c>
      <c r="M439" s="78">
        <f t="shared" si="184"/>
        <v>0</v>
      </c>
      <c r="N439" s="78">
        <f t="shared" si="184"/>
        <v>0</v>
      </c>
      <c r="O439" s="78">
        <f t="shared" si="184"/>
        <v>0</v>
      </c>
      <c r="P439" s="78">
        <f t="shared" ref="P439:R439" si="185">SUM(P432:P437)</f>
        <v>0</v>
      </c>
      <c r="Q439" s="78">
        <f t="shared" si="185"/>
        <v>0</v>
      </c>
      <c r="R439" s="79">
        <f t="shared" si="185"/>
        <v>0</v>
      </c>
    </row>
    <row r="441" spans="1:18" x14ac:dyDescent="0.2">
      <c r="A441" s="204" t="s">
        <v>142</v>
      </c>
      <c r="B441" s="173"/>
      <c r="C441" s="173"/>
      <c r="D441" s="173"/>
      <c r="E441" s="173"/>
      <c r="F441" s="173"/>
      <c r="G441" s="173"/>
      <c r="H441" s="183" t="s">
        <v>110</v>
      </c>
      <c r="I441" s="173" t="s">
        <v>108</v>
      </c>
      <c r="J441" s="173"/>
      <c r="K441" s="173"/>
      <c r="L441" s="173"/>
      <c r="M441" s="173"/>
      <c r="N441" s="173"/>
      <c r="O441" s="173"/>
      <c r="P441" s="35"/>
      <c r="Q441" s="35"/>
      <c r="R441" s="183" t="s">
        <v>110</v>
      </c>
    </row>
    <row r="442" spans="1:18" x14ac:dyDescent="0.2">
      <c r="A442" s="34" t="s">
        <v>1</v>
      </c>
      <c r="B442" s="45"/>
      <c r="C442" s="45"/>
      <c r="D442" s="45"/>
      <c r="E442" s="45"/>
      <c r="F442" s="45"/>
      <c r="G442" s="45"/>
      <c r="H442" s="75">
        <f t="shared" ref="H442:H448" si="186">SUM(B442:G442)</f>
        <v>0</v>
      </c>
      <c r="I442" s="58"/>
      <c r="J442" s="45"/>
      <c r="K442" s="45"/>
      <c r="L442" s="45"/>
      <c r="M442" s="45"/>
      <c r="N442" s="191"/>
      <c r="O442" s="86"/>
      <c r="P442" s="49"/>
      <c r="Q442" s="49"/>
      <c r="R442" s="82">
        <f>SUM(J442:Q442)</f>
        <v>0</v>
      </c>
    </row>
    <row r="443" spans="1:18" x14ac:dyDescent="0.2">
      <c r="A443" s="34" t="s">
        <v>2</v>
      </c>
      <c r="B443" s="45"/>
      <c r="C443" s="45"/>
      <c r="D443" s="45"/>
      <c r="E443" s="45"/>
      <c r="F443" s="45"/>
      <c r="G443" s="45"/>
      <c r="H443" s="75">
        <f t="shared" si="186"/>
        <v>0</v>
      </c>
      <c r="I443" s="58"/>
      <c r="J443" s="45"/>
      <c r="K443" s="45"/>
      <c r="L443" s="45"/>
      <c r="M443" s="45"/>
      <c r="N443" s="191"/>
      <c r="O443" s="86"/>
      <c r="P443" s="49"/>
      <c r="Q443" s="49"/>
      <c r="R443" s="82">
        <f t="shared" ref="R443:R448" si="187">SUM(J443:Q443)</f>
        <v>0</v>
      </c>
    </row>
    <row r="444" spans="1:18" x14ac:dyDescent="0.2">
      <c r="A444" s="34" t="s">
        <v>3</v>
      </c>
      <c r="B444" s="45"/>
      <c r="C444" s="45"/>
      <c r="D444" s="45"/>
      <c r="E444" s="45"/>
      <c r="F444" s="45"/>
      <c r="G444" s="45"/>
      <c r="H444" s="75">
        <f t="shared" si="186"/>
        <v>0</v>
      </c>
      <c r="I444" s="58"/>
      <c r="J444" s="45"/>
      <c r="K444" s="45"/>
      <c r="L444" s="45"/>
      <c r="M444" s="45"/>
      <c r="N444" s="191"/>
      <c r="O444" s="86"/>
      <c r="P444" s="49"/>
      <c r="Q444" s="49"/>
      <c r="R444" s="82">
        <f t="shared" si="187"/>
        <v>0</v>
      </c>
    </row>
    <row r="445" spans="1:18" x14ac:dyDescent="0.2">
      <c r="A445" s="34" t="s">
        <v>13</v>
      </c>
      <c r="B445" s="45"/>
      <c r="C445" s="45"/>
      <c r="D445" s="45"/>
      <c r="E445" s="45"/>
      <c r="F445" s="45"/>
      <c r="G445" s="45"/>
      <c r="H445" s="75">
        <f t="shared" si="186"/>
        <v>0</v>
      </c>
      <c r="I445" s="58"/>
      <c r="J445" s="45"/>
      <c r="K445" s="45"/>
      <c r="L445" s="45"/>
      <c r="M445" s="45"/>
      <c r="N445" s="71"/>
      <c r="O445" s="70"/>
      <c r="P445" s="48"/>
      <c r="Q445" s="48"/>
      <c r="R445" s="82">
        <f t="shared" si="187"/>
        <v>0</v>
      </c>
    </row>
    <row r="446" spans="1:18" x14ac:dyDescent="0.2">
      <c r="A446" s="34" t="s">
        <v>15</v>
      </c>
      <c r="B446" s="45"/>
      <c r="C446" s="45"/>
      <c r="D446" s="45"/>
      <c r="E446" s="45"/>
      <c r="F446" s="45"/>
      <c r="G446" s="45"/>
      <c r="H446" s="75">
        <f t="shared" si="186"/>
        <v>0</v>
      </c>
      <c r="I446" s="58"/>
      <c r="J446" s="45"/>
      <c r="K446" s="45"/>
      <c r="L446" s="45"/>
      <c r="M446" s="45"/>
      <c r="N446" s="71"/>
      <c r="O446" s="70"/>
      <c r="P446" s="48"/>
      <c r="Q446" s="48"/>
      <c r="R446" s="82">
        <f t="shared" si="187"/>
        <v>0</v>
      </c>
    </row>
    <row r="447" spans="1:18" x14ac:dyDescent="0.2">
      <c r="A447" s="181" t="s">
        <v>112</v>
      </c>
      <c r="B447" s="60"/>
      <c r="C447" s="60"/>
      <c r="D447" s="60"/>
      <c r="E447" s="60"/>
      <c r="F447" s="60"/>
      <c r="G447" s="60"/>
      <c r="H447" s="176">
        <f t="shared" si="186"/>
        <v>0</v>
      </c>
      <c r="I447" s="61"/>
      <c r="J447" s="60"/>
      <c r="K447" s="60"/>
      <c r="L447" s="60"/>
      <c r="M447" s="60"/>
      <c r="N447" s="189"/>
      <c r="O447" s="177"/>
      <c r="P447" s="178"/>
      <c r="Q447" s="178"/>
      <c r="R447" s="82">
        <f t="shared" si="187"/>
        <v>0</v>
      </c>
    </row>
    <row r="448" spans="1:18" ht="22.5" x14ac:dyDescent="0.2">
      <c r="A448" s="182" t="s">
        <v>111</v>
      </c>
      <c r="B448" s="47"/>
      <c r="C448" s="47"/>
      <c r="D448" s="47"/>
      <c r="E448" s="47"/>
      <c r="F448" s="47"/>
      <c r="G448" s="47"/>
      <c r="H448" s="77">
        <f t="shared" si="186"/>
        <v>0</v>
      </c>
      <c r="I448" s="63"/>
      <c r="J448" s="47"/>
      <c r="K448" s="47"/>
      <c r="L448" s="47"/>
      <c r="M448" s="47"/>
      <c r="N448" s="190"/>
      <c r="O448" s="84"/>
      <c r="P448" s="50"/>
      <c r="Q448" s="50"/>
      <c r="R448" s="85">
        <f t="shared" si="187"/>
        <v>0</v>
      </c>
    </row>
    <row r="449" spans="1:18" x14ac:dyDescent="0.2">
      <c r="A449" s="73" t="s">
        <v>9</v>
      </c>
      <c r="B449" s="6">
        <f>SUM(B442:B448)</f>
        <v>0</v>
      </c>
      <c r="C449" s="6">
        <f t="shared" ref="C449:G449" si="188">SUM(C442:C448)</f>
        <v>0</v>
      </c>
      <c r="D449" s="6">
        <f t="shared" si="188"/>
        <v>0</v>
      </c>
      <c r="E449" s="6">
        <f t="shared" si="188"/>
        <v>0</v>
      </c>
      <c r="F449" s="6">
        <f t="shared" si="188"/>
        <v>0</v>
      </c>
      <c r="G449" s="6">
        <f t="shared" si="188"/>
        <v>0</v>
      </c>
      <c r="H449" s="75">
        <f>SUM(H442:H448)</f>
        <v>0</v>
      </c>
      <c r="I449" s="6"/>
      <c r="J449" s="6">
        <f>SUM(J442:J448)</f>
        <v>0</v>
      </c>
      <c r="K449" s="6">
        <f t="shared" ref="K449:L449" si="189">SUM(K442:K448)</f>
        <v>0</v>
      </c>
      <c r="L449" s="6">
        <f t="shared" si="189"/>
        <v>0</v>
      </c>
      <c r="M449" s="6">
        <f>SUM(M442:M448)</f>
        <v>0</v>
      </c>
      <c r="N449" s="6">
        <f t="shared" ref="N449" si="190">SUM(N442:N448)</f>
        <v>0</v>
      </c>
      <c r="O449" s="78">
        <f>SUM(O442:O448)</f>
        <v>0</v>
      </c>
      <c r="P449" s="6">
        <f t="shared" ref="P449:Q449" si="191">SUM(P442:P447)</f>
        <v>0</v>
      </c>
      <c r="Q449" s="6">
        <f t="shared" si="191"/>
        <v>0</v>
      </c>
      <c r="R449" s="79">
        <f>SUM(R442:R448)</f>
        <v>0</v>
      </c>
    </row>
    <row r="451" spans="1:18" x14ac:dyDescent="0.2">
      <c r="A451" s="204" t="s">
        <v>142</v>
      </c>
      <c r="B451" s="173"/>
      <c r="C451" s="173"/>
      <c r="D451" s="173"/>
      <c r="E451" s="173"/>
      <c r="F451" s="173"/>
      <c r="G451" s="173"/>
      <c r="H451" s="183" t="s">
        <v>110</v>
      </c>
      <c r="I451" s="173" t="s">
        <v>108</v>
      </c>
      <c r="J451" s="173"/>
      <c r="K451" s="173"/>
      <c r="L451" s="173"/>
      <c r="M451" s="173"/>
      <c r="N451" s="173"/>
      <c r="O451" s="173"/>
      <c r="P451" s="35"/>
      <c r="Q451" s="35"/>
      <c r="R451" s="183" t="s">
        <v>110</v>
      </c>
    </row>
    <row r="452" spans="1:18" x14ac:dyDescent="0.2">
      <c r="A452" s="34" t="s">
        <v>1</v>
      </c>
      <c r="B452" s="48"/>
      <c r="C452" s="48"/>
      <c r="D452" s="48"/>
      <c r="E452" s="48"/>
      <c r="F452" s="48"/>
      <c r="G452" s="48"/>
      <c r="H452" s="75">
        <f t="shared" ref="H452:H458" si="192">SUM(B452:G452)</f>
        <v>0</v>
      </c>
      <c r="I452" s="58"/>
      <c r="J452" s="49"/>
      <c r="K452" s="49"/>
      <c r="L452" s="49"/>
      <c r="M452" s="49"/>
      <c r="N452" s="86"/>
      <c r="O452" s="86"/>
      <c r="P452" s="49"/>
      <c r="Q452" s="49"/>
      <c r="R452" s="82">
        <f>SUM(J452:Q452)</f>
        <v>0</v>
      </c>
    </row>
    <row r="453" spans="1:18" x14ac:dyDescent="0.2">
      <c r="A453" s="34" t="s">
        <v>2</v>
      </c>
      <c r="B453" s="48"/>
      <c r="C453" s="48"/>
      <c r="D453" s="48"/>
      <c r="E453" s="48"/>
      <c r="F453" s="48"/>
      <c r="G453" s="48"/>
      <c r="H453" s="75">
        <f t="shared" si="192"/>
        <v>0</v>
      </c>
      <c r="I453" s="58"/>
      <c r="J453" s="49"/>
      <c r="K453" s="49"/>
      <c r="L453" s="49"/>
      <c r="M453" s="49"/>
      <c r="N453" s="86"/>
      <c r="O453" s="86"/>
      <c r="P453" s="49"/>
      <c r="Q453" s="49"/>
      <c r="R453" s="82">
        <f t="shared" ref="R453:R458" si="193">SUM(J453:Q453)</f>
        <v>0</v>
      </c>
    </row>
    <row r="454" spans="1:18" x14ac:dyDescent="0.2">
      <c r="A454" s="34" t="s">
        <v>3</v>
      </c>
      <c r="B454" s="48"/>
      <c r="C454" s="48"/>
      <c r="D454" s="48"/>
      <c r="E454" s="48"/>
      <c r="F454" s="48"/>
      <c r="G454" s="48"/>
      <c r="H454" s="75">
        <f t="shared" si="192"/>
        <v>0</v>
      </c>
      <c r="I454" s="58"/>
      <c r="J454" s="49"/>
      <c r="K454" s="49"/>
      <c r="L454" s="49"/>
      <c r="M454" s="49"/>
      <c r="N454" s="86"/>
      <c r="O454" s="86"/>
      <c r="P454" s="49"/>
      <c r="Q454" s="49"/>
      <c r="R454" s="82">
        <f t="shared" si="193"/>
        <v>0</v>
      </c>
    </row>
    <row r="455" spans="1:18" x14ac:dyDescent="0.2">
      <c r="A455" s="34" t="s">
        <v>13</v>
      </c>
      <c r="B455" s="48"/>
      <c r="C455" s="48"/>
      <c r="D455" s="48"/>
      <c r="E455" s="48"/>
      <c r="F455" s="48"/>
      <c r="G455" s="48"/>
      <c r="H455" s="75">
        <f t="shared" si="192"/>
        <v>0</v>
      </c>
      <c r="I455" s="205"/>
      <c r="J455" s="49"/>
      <c r="K455" s="49"/>
      <c r="L455" s="49"/>
      <c r="M455" s="49"/>
      <c r="N455" s="70"/>
      <c r="O455" s="70"/>
      <c r="P455" s="48"/>
      <c r="Q455" s="48"/>
      <c r="R455" s="82">
        <f t="shared" si="193"/>
        <v>0</v>
      </c>
    </row>
    <row r="456" spans="1:18" x14ac:dyDescent="0.2">
      <c r="A456" s="34" t="s">
        <v>15</v>
      </c>
      <c r="B456" s="48"/>
      <c r="C456" s="48"/>
      <c r="D456" s="48"/>
      <c r="E456" s="48"/>
      <c r="F456" s="48"/>
      <c r="G456" s="48"/>
      <c r="H456" s="75">
        <f t="shared" si="192"/>
        <v>0</v>
      </c>
      <c r="I456" s="49"/>
      <c r="J456" s="49"/>
      <c r="K456" s="49"/>
      <c r="L456" s="49"/>
      <c r="M456" s="49"/>
      <c r="N456" s="70"/>
      <c r="O456" s="70"/>
      <c r="P456" s="48"/>
      <c r="Q456" s="48"/>
      <c r="R456" s="82">
        <f t="shared" si="193"/>
        <v>0</v>
      </c>
    </row>
    <row r="457" spans="1:18" x14ac:dyDescent="0.2">
      <c r="A457" s="181" t="s">
        <v>112</v>
      </c>
      <c r="B457" s="178"/>
      <c r="C457" s="178"/>
      <c r="D457" s="178"/>
      <c r="E457" s="178"/>
      <c r="F457" s="178"/>
      <c r="G457" s="178"/>
      <c r="H457" s="176">
        <f t="shared" si="192"/>
        <v>0</v>
      </c>
      <c r="I457" s="179"/>
      <c r="J457" s="179"/>
      <c r="K457" s="179"/>
      <c r="L457" s="179"/>
      <c r="M457" s="179"/>
      <c r="N457" s="180"/>
      <c r="O457" s="180"/>
      <c r="P457" s="178"/>
      <c r="Q457" s="178"/>
      <c r="R457" s="82">
        <f t="shared" si="193"/>
        <v>0</v>
      </c>
    </row>
    <row r="458" spans="1:18" ht="22.5" x14ac:dyDescent="0.2">
      <c r="A458" s="182" t="s">
        <v>111</v>
      </c>
      <c r="B458" s="50"/>
      <c r="C458" s="50"/>
      <c r="D458" s="50"/>
      <c r="E458" s="50"/>
      <c r="F458" s="50"/>
      <c r="G458" s="50"/>
      <c r="H458" s="77">
        <f t="shared" si="192"/>
        <v>0</v>
      </c>
      <c r="I458" s="87"/>
      <c r="J458" s="87"/>
      <c r="K458" s="87"/>
      <c r="L458" s="87"/>
      <c r="M458" s="87"/>
      <c r="N458" s="88"/>
      <c r="O458" s="88"/>
      <c r="P458" s="50"/>
      <c r="Q458" s="50"/>
      <c r="R458" s="85">
        <f t="shared" si="193"/>
        <v>0</v>
      </c>
    </row>
    <row r="459" spans="1:18" x14ac:dyDescent="0.2">
      <c r="A459" s="73" t="s">
        <v>9</v>
      </c>
      <c r="B459" s="6">
        <f>SUM(B452:B458)</f>
        <v>0</v>
      </c>
      <c r="C459" s="6">
        <f t="shared" ref="C459:G459" si="194">SUM(C452:C458)</f>
        <v>0</v>
      </c>
      <c r="D459" s="6">
        <f t="shared" si="194"/>
        <v>0</v>
      </c>
      <c r="E459" s="6">
        <f t="shared" si="194"/>
        <v>0</v>
      </c>
      <c r="F459" s="6">
        <f t="shared" si="194"/>
        <v>0</v>
      </c>
      <c r="G459" s="6">
        <f t="shared" si="194"/>
        <v>0</v>
      </c>
      <c r="H459" s="75">
        <f>SUM(H452:H458)</f>
        <v>0</v>
      </c>
      <c r="I459" s="6"/>
      <c r="J459" s="6">
        <f>SUM(J452:J458)</f>
        <v>0</v>
      </c>
      <c r="K459" s="6">
        <f t="shared" ref="K459:Q459" si="195">SUM(K452:K458)</f>
        <v>0</v>
      </c>
      <c r="L459" s="6">
        <f t="shared" si="195"/>
        <v>0</v>
      </c>
      <c r="M459" s="6">
        <f t="shared" si="195"/>
        <v>0</v>
      </c>
      <c r="N459" s="6">
        <f t="shared" si="195"/>
        <v>0</v>
      </c>
      <c r="O459" s="6">
        <f t="shared" si="195"/>
        <v>0</v>
      </c>
      <c r="P459" s="6">
        <f t="shared" si="195"/>
        <v>0</v>
      </c>
      <c r="Q459" s="6">
        <f t="shared" si="195"/>
        <v>0</v>
      </c>
      <c r="R459" s="79">
        <f>SUM(R452:R458)</f>
        <v>0</v>
      </c>
    </row>
    <row r="461" spans="1:18" ht="39" thickBot="1" x14ac:dyDescent="0.25">
      <c r="B461" s="66" t="s">
        <v>1</v>
      </c>
      <c r="C461" s="66" t="s">
        <v>2</v>
      </c>
      <c r="D461" s="66" t="s">
        <v>3</v>
      </c>
      <c r="E461" s="66" t="s">
        <v>13</v>
      </c>
      <c r="F461" s="66" t="s">
        <v>15</v>
      </c>
      <c r="G461" s="67" t="s">
        <v>11</v>
      </c>
      <c r="H461" s="184" t="s">
        <v>111</v>
      </c>
      <c r="J461" s="67"/>
      <c r="K461" s="67"/>
      <c r="L461" s="67"/>
      <c r="M461" s="67"/>
      <c r="N461" s="91" t="s">
        <v>20</v>
      </c>
      <c r="O461" s="91"/>
    </row>
    <row r="462" spans="1:18" ht="13.5" thickBot="1" x14ac:dyDescent="0.25">
      <c r="A462" s="89" t="s">
        <v>40</v>
      </c>
      <c r="B462" s="185">
        <f>H412+H422+H432+H442+H452</f>
        <v>0</v>
      </c>
      <c r="C462" s="185">
        <f>H413+H423+H433+H443+H453</f>
        <v>0</v>
      </c>
      <c r="D462" s="185">
        <f>H414+H424+H434+H444+H454</f>
        <v>0</v>
      </c>
      <c r="E462" s="185">
        <f>H415+H425+H435+H445+H455</f>
        <v>0</v>
      </c>
      <c r="F462" s="185">
        <f>H416+H426+H436+H446+H456</f>
        <v>0</v>
      </c>
      <c r="G462" s="185">
        <f>H417+H427+H447+H457</f>
        <v>0</v>
      </c>
      <c r="H462" s="185">
        <f>H418+H428+H438+H448+H458</f>
        <v>0</v>
      </c>
      <c r="I462" s="185">
        <f>H419+H429+H439+H449+H459</f>
        <v>0</v>
      </c>
      <c r="J462" s="55"/>
      <c r="K462" s="55"/>
      <c r="L462" s="55"/>
      <c r="M462" s="55"/>
      <c r="N462" s="90">
        <f>R419+R429+R439+R449+R459</f>
        <v>0</v>
      </c>
      <c r="O462" s="199">
        <f>I462+N462</f>
        <v>0</v>
      </c>
    </row>
    <row r="463" spans="1:18" ht="13.5" thickTop="1" x14ac:dyDescent="0.2"/>
    <row r="464" spans="1:18" x14ac:dyDescent="0.2">
      <c r="A464" s="40"/>
      <c r="B464" s="51" t="s">
        <v>21</v>
      </c>
      <c r="C464" s="51"/>
      <c r="D464" s="51" t="s">
        <v>22</v>
      </c>
      <c r="E464" s="196">
        <f>O462</f>
        <v>0</v>
      </c>
      <c r="F464" s="51"/>
      <c r="G464" s="51">
        <f>SUM(C464-E464)</f>
        <v>0</v>
      </c>
    </row>
  </sheetData>
  <pageMargins left="0.7" right="0.7" top="0.75" bottom="0.75" header="0.3" footer="0.3"/>
  <pageSetup scale="60" orientation="landscape" horizontalDpi="0" verticalDpi="0" r:id="rId1"/>
  <rowBreaks count="1" manualBreakCount="1">
    <brk id="55" max="16383" man="1"/>
  </rowBreaks>
  <ignoredErrors>
    <ignoredError sqref="O40 I5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7F79-DD2F-4ACF-9ED4-9246A30FC3F7}">
  <dimension ref="A1:S465"/>
  <sheetViews>
    <sheetView tabSelected="1" topLeftCell="A322" zoomScaleNormal="100" workbookViewId="0">
      <selection activeCell="O334" sqref="O334"/>
    </sheetView>
  </sheetViews>
  <sheetFormatPr defaultRowHeight="12.75" x14ac:dyDescent="0.2"/>
  <cols>
    <col min="1" max="1" width="14.7109375" style="428" customWidth="1"/>
    <col min="2" max="7" width="11.7109375" style="407" customWidth="1"/>
    <col min="8" max="8" width="16.140625" style="407" customWidth="1"/>
    <col min="9" max="9" width="15.140625" style="407" customWidth="1"/>
    <col min="10" max="13" width="11.7109375" style="407" customWidth="1"/>
    <col min="14" max="15" width="11.7109375" style="429" customWidth="1"/>
    <col min="16" max="16" width="4.85546875" style="407" hidden="1" customWidth="1"/>
    <col min="17" max="17" width="3.140625" style="407" hidden="1" customWidth="1"/>
    <col min="18" max="18" width="13.7109375" style="430" customWidth="1"/>
    <col min="19" max="16384" width="9.140625" style="407"/>
  </cols>
  <sheetData>
    <row r="1" spans="1:18" s="394" customFormat="1" ht="47.25" customHeight="1" x14ac:dyDescent="0.2">
      <c r="A1" s="393"/>
      <c r="C1" s="395"/>
      <c r="D1" s="395"/>
      <c r="E1" s="395"/>
      <c r="F1" s="396" t="s">
        <v>143</v>
      </c>
      <c r="G1" s="395"/>
      <c r="H1" s="395"/>
      <c r="I1" s="395"/>
      <c r="N1" s="397"/>
      <c r="O1" s="397"/>
      <c r="R1" s="398"/>
    </row>
    <row r="2" spans="1:18" s="403" customFormat="1" ht="23.25" customHeight="1" x14ac:dyDescent="0.2">
      <c r="A2" s="399"/>
      <c r="B2" s="400" t="s">
        <v>97</v>
      </c>
      <c r="C2" s="400" t="s">
        <v>23</v>
      </c>
      <c r="D2" s="400" t="s">
        <v>42</v>
      </c>
      <c r="E2" s="400" t="s">
        <v>24</v>
      </c>
      <c r="F2" s="400" t="s">
        <v>25</v>
      </c>
      <c r="G2" s="400" t="s">
        <v>26</v>
      </c>
      <c r="H2" s="401" t="s">
        <v>110</v>
      </c>
      <c r="I2" s="400" t="s">
        <v>108</v>
      </c>
      <c r="J2" s="400" t="s">
        <v>97</v>
      </c>
      <c r="K2" s="400" t="s">
        <v>23</v>
      </c>
      <c r="L2" s="400" t="s">
        <v>42</v>
      </c>
      <c r="M2" s="400" t="s">
        <v>24</v>
      </c>
      <c r="N2" s="400" t="s">
        <v>25</v>
      </c>
      <c r="O2" s="400" t="s">
        <v>26</v>
      </c>
      <c r="P2" s="402"/>
      <c r="Q2" s="402"/>
      <c r="R2" s="401" t="s">
        <v>110</v>
      </c>
    </row>
    <row r="3" spans="1:18" x14ac:dyDescent="0.2">
      <c r="A3" s="404" t="s">
        <v>1</v>
      </c>
      <c r="B3" s="405"/>
      <c r="C3" s="405"/>
      <c r="D3" s="405"/>
      <c r="E3" s="405"/>
      <c r="F3" s="405"/>
      <c r="G3" s="405"/>
      <c r="H3" s="406">
        <f t="shared" ref="H3:H9" si="0">SUM(B3:G3)</f>
        <v>0</v>
      </c>
      <c r="J3" s="403"/>
      <c r="K3" s="403"/>
      <c r="L3" s="403"/>
      <c r="M3" s="403"/>
      <c r="N3" s="408"/>
      <c r="O3" s="408"/>
      <c r="P3" s="403"/>
      <c r="Q3" s="403"/>
      <c r="R3" s="406">
        <f>SUM(J3:Q3)</f>
        <v>0</v>
      </c>
    </row>
    <row r="4" spans="1:18" x14ac:dyDescent="0.2">
      <c r="A4" s="404" t="s">
        <v>2</v>
      </c>
      <c r="B4" s="405"/>
      <c r="C4" s="405"/>
      <c r="D4" s="409"/>
      <c r="E4" s="409"/>
      <c r="F4" s="409"/>
      <c r="G4" s="409"/>
      <c r="H4" s="406">
        <f t="shared" si="0"/>
        <v>0</v>
      </c>
      <c r="J4" s="410"/>
      <c r="K4" s="410"/>
      <c r="L4" s="410"/>
      <c r="M4" s="410"/>
      <c r="N4" s="411"/>
      <c r="O4" s="411"/>
      <c r="P4" s="410"/>
      <c r="Q4" s="410"/>
      <c r="R4" s="406">
        <f>SUM(J4:Q4)</f>
        <v>0</v>
      </c>
    </row>
    <row r="5" spans="1:18" x14ac:dyDescent="0.2">
      <c r="A5" s="404" t="s">
        <v>3</v>
      </c>
      <c r="B5" s="405"/>
      <c r="C5" s="405"/>
      <c r="D5" s="409"/>
      <c r="E5" s="409"/>
      <c r="F5" s="409"/>
      <c r="G5" s="409"/>
      <c r="H5" s="406">
        <f t="shared" si="0"/>
        <v>0</v>
      </c>
      <c r="J5" s="410"/>
      <c r="K5" s="410"/>
      <c r="L5" s="410"/>
      <c r="M5" s="410"/>
      <c r="N5" s="411"/>
      <c r="O5" s="411"/>
      <c r="P5" s="410"/>
      <c r="Q5" s="410"/>
      <c r="R5" s="406">
        <f>SUM(J5:Q5)</f>
        <v>0</v>
      </c>
    </row>
    <row r="6" spans="1:18" x14ac:dyDescent="0.2">
      <c r="A6" s="404" t="s">
        <v>13</v>
      </c>
      <c r="B6" s="405"/>
      <c r="C6" s="405"/>
      <c r="D6" s="409"/>
      <c r="E6" s="409"/>
      <c r="F6" s="409"/>
      <c r="G6" s="409"/>
      <c r="H6" s="406">
        <f t="shared" si="0"/>
        <v>0</v>
      </c>
      <c r="J6" s="410"/>
      <c r="K6" s="410"/>
      <c r="L6" s="410"/>
      <c r="M6" s="410"/>
      <c r="N6" s="411"/>
      <c r="O6" s="411"/>
      <c r="P6" s="410"/>
      <c r="Q6" s="410"/>
      <c r="R6" s="406">
        <f t="shared" ref="R6:R9" si="1">SUM(J6:Q6)</f>
        <v>0</v>
      </c>
    </row>
    <row r="7" spans="1:18" x14ac:dyDescent="0.2">
      <c r="A7" s="404" t="s">
        <v>15</v>
      </c>
      <c r="B7" s="405"/>
      <c r="C7" s="405"/>
      <c r="D7" s="409"/>
      <c r="E7" s="409"/>
      <c r="F7" s="409"/>
      <c r="G7" s="409"/>
      <c r="H7" s="406">
        <f t="shared" si="0"/>
        <v>0</v>
      </c>
      <c r="J7" s="410"/>
      <c r="K7" s="410"/>
      <c r="L7" s="410"/>
      <c r="M7" s="410"/>
      <c r="N7" s="411"/>
      <c r="O7" s="411"/>
      <c r="P7" s="410"/>
      <c r="Q7" s="410"/>
      <c r="R7" s="406">
        <f t="shared" si="1"/>
        <v>0</v>
      </c>
    </row>
    <row r="8" spans="1:18" x14ac:dyDescent="0.2">
      <c r="A8" s="412" t="s">
        <v>112</v>
      </c>
      <c r="B8" s="413"/>
      <c r="C8" s="413"/>
      <c r="D8" s="409"/>
      <c r="E8" s="409"/>
      <c r="F8" s="409"/>
      <c r="G8" s="409"/>
      <c r="H8" s="414">
        <f t="shared" si="0"/>
        <v>0</v>
      </c>
      <c r="I8" s="415"/>
      <c r="J8" s="410"/>
      <c r="K8" s="410"/>
      <c r="L8" s="410"/>
      <c r="M8" s="410"/>
      <c r="N8" s="411"/>
      <c r="O8" s="411"/>
      <c r="P8" s="410"/>
      <c r="Q8" s="410"/>
      <c r="R8" s="406">
        <f t="shared" si="1"/>
        <v>0</v>
      </c>
    </row>
    <row r="9" spans="1:18" ht="10.5" customHeight="1" x14ac:dyDescent="0.2">
      <c r="A9" s="416" t="s">
        <v>111</v>
      </c>
      <c r="B9" s="417"/>
      <c r="C9" s="417"/>
      <c r="D9" s="418"/>
      <c r="E9" s="418"/>
      <c r="F9" s="418"/>
      <c r="G9" s="418"/>
      <c r="H9" s="419">
        <f t="shared" si="0"/>
        <v>0</v>
      </c>
      <c r="I9" s="420"/>
      <c r="J9" s="421"/>
      <c r="K9" s="421"/>
      <c r="L9" s="421"/>
      <c r="M9" s="421"/>
      <c r="N9" s="422"/>
      <c r="O9" s="422"/>
      <c r="P9" s="421"/>
      <c r="Q9" s="421"/>
      <c r="R9" s="419">
        <f t="shared" si="1"/>
        <v>0</v>
      </c>
    </row>
    <row r="10" spans="1:18" s="426" customFormat="1" x14ac:dyDescent="0.2">
      <c r="A10" s="423" t="s">
        <v>9</v>
      </c>
      <c r="B10" s="424">
        <f t="shared" ref="B10:G10" si="2">SUM(B3:B8)</f>
        <v>0</v>
      </c>
      <c r="C10" s="425">
        <f t="shared" si="2"/>
        <v>0</v>
      </c>
      <c r="D10" s="425">
        <f t="shared" si="2"/>
        <v>0</v>
      </c>
      <c r="E10" s="425">
        <f t="shared" si="2"/>
        <v>0</v>
      </c>
      <c r="F10" s="426">
        <f t="shared" si="2"/>
        <v>0</v>
      </c>
      <c r="G10" s="426">
        <f t="shared" si="2"/>
        <v>0</v>
      </c>
      <c r="H10" s="406">
        <f>SUM(H3:H9)</f>
        <v>0</v>
      </c>
      <c r="I10" s="426">
        <f>SUM(I4:I9)</f>
        <v>0</v>
      </c>
      <c r="J10" s="426">
        <f>SUM(J4:J9)</f>
        <v>0</v>
      </c>
      <c r="K10" s="426">
        <f>SUM(K4:K9)</f>
        <v>0</v>
      </c>
      <c r="L10" s="426">
        <f t="shared" ref="L10:O10" si="3">SUM(L4:L9)</f>
        <v>0</v>
      </c>
      <c r="M10" s="426">
        <f t="shared" si="3"/>
        <v>0</v>
      </c>
      <c r="N10" s="426">
        <f t="shared" si="3"/>
        <v>0</v>
      </c>
      <c r="O10" s="426">
        <f t="shared" si="3"/>
        <v>0</v>
      </c>
      <c r="R10" s="427">
        <f>SUM(R3:R9)</f>
        <v>0</v>
      </c>
    </row>
    <row r="11" spans="1:18" ht="15" customHeight="1" x14ac:dyDescent="0.2"/>
    <row r="12" spans="1:18" s="403" customFormat="1" ht="20.25" customHeight="1" x14ac:dyDescent="0.2">
      <c r="A12" s="399"/>
      <c r="B12" s="400" t="s">
        <v>98</v>
      </c>
      <c r="C12" s="400" t="s">
        <v>27</v>
      </c>
      <c r="D12" s="400" t="s">
        <v>43</v>
      </c>
      <c r="E12" s="400" t="s">
        <v>28</v>
      </c>
      <c r="F12" s="400" t="s">
        <v>29</v>
      </c>
      <c r="G12" s="400" t="s">
        <v>30</v>
      </c>
      <c r="H12" s="401" t="s">
        <v>110</v>
      </c>
      <c r="I12" s="400" t="s">
        <v>108</v>
      </c>
      <c r="J12" s="400" t="s">
        <v>98</v>
      </c>
      <c r="K12" s="400" t="s">
        <v>27</v>
      </c>
      <c r="L12" s="400" t="s">
        <v>43</v>
      </c>
      <c r="M12" s="400" t="s">
        <v>28</v>
      </c>
      <c r="N12" s="400" t="s">
        <v>29</v>
      </c>
      <c r="O12" s="400" t="s">
        <v>30</v>
      </c>
      <c r="P12" s="402"/>
      <c r="Q12" s="402"/>
      <c r="R12" s="401" t="s">
        <v>110</v>
      </c>
    </row>
    <row r="13" spans="1:18" s="403" customFormat="1" x14ac:dyDescent="0.2">
      <c r="A13" s="404" t="s">
        <v>1</v>
      </c>
      <c r="B13" s="431">
        <f>'Cash Daily'!I93</f>
        <v>0</v>
      </c>
      <c r="C13" s="431">
        <f>'Cash Daily'!I94</f>
        <v>0</v>
      </c>
      <c r="D13" s="431">
        <f>'Cash Daily'!I95</f>
        <v>0</v>
      </c>
      <c r="E13" s="431">
        <f>'Cash Daily'!I96</f>
        <v>0</v>
      </c>
      <c r="F13" s="431">
        <f>'Cash Daily'!I97</f>
        <v>0</v>
      </c>
      <c r="G13" s="431">
        <f>'Cash Daily'!I98</f>
        <v>0</v>
      </c>
      <c r="H13" s="406">
        <f t="shared" ref="H13:H19" si="4">SUM(B13:G13)</f>
        <v>0</v>
      </c>
      <c r="I13" s="431"/>
      <c r="J13" s="431"/>
      <c r="K13" s="431"/>
      <c r="L13" s="431"/>
      <c r="M13" s="431"/>
      <c r="N13" s="432"/>
      <c r="O13" s="432"/>
      <c r="P13" s="431"/>
      <c r="Q13" s="431"/>
      <c r="R13" s="433">
        <f>SUM(J13:Q13)</f>
        <v>0</v>
      </c>
    </row>
    <row r="14" spans="1:18" s="403" customFormat="1" x14ac:dyDescent="0.2">
      <c r="A14" s="404" t="s">
        <v>2</v>
      </c>
      <c r="B14" s="431">
        <f>'Cash Daily'!I107</f>
        <v>0</v>
      </c>
      <c r="C14" s="431">
        <f>'Cash Daily'!I108</f>
        <v>0</v>
      </c>
      <c r="D14" s="431">
        <f>'Cash Daily'!I109</f>
        <v>0</v>
      </c>
      <c r="E14" s="431">
        <f>'Cash Daily'!I110</f>
        <v>0</v>
      </c>
      <c r="F14" s="431">
        <f>'Cash Daily'!I111</f>
        <v>0</v>
      </c>
      <c r="G14" s="431">
        <f>'Cash Daily'!I112</f>
        <v>0</v>
      </c>
      <c r="H14" s="406">
        <f t="shared" si="4"/>
        <v>0</v>
      </c>
      <c r="I14" s="431"/>
      <c r="J14" s="431"/>
      <c r="K14" s="431"/>
      <c r="L14" s="431"/>
      <c r="M14" s="431"/>
      <c r="N14" s="432"/>
      <c r="O14" s="432"/>
      <c r="P14" s="434"/>
      <c r="Q14" s="434"/>
      <c r="R14" s="433">
        <f t="shared" ref="R14:R19" si="5">SUM(J14:Q14)</f>
        <v>0</v>
      </c>
    </row>
    <row r="15" spans="1:18" s="403" customFormat="1" x14ac:dyDescent="0.2">
      <c r="A15" s="404" t="s">
        <v>3</v>
      </c>
      <c r="B15" s="431">
        <f>'Cash Daily'!I121</f>
        <v>0</v>
      </c>
      <c r="C15" s="431">
        <f>'Cash Daily'!I122</f>
        <v>0</v>
      </c>
      <c r="D15" s="431">
        <f>'Cash Daily'!I123</f>
        <v>0</v>
      </c>
      <c r="E15" s="431">
        <f>'Cash Daily'!I124</f>
        <v>0</v>
      </c>
      <c r="F15" s="431">
        <f>'Cash Daily'!I125</f>
        <v>0</v>
      </c>
      <c r="G15" s="431">
        <f>'Cash Daily'!I126</f>
        <v>0</v>
      </c>
      <c r="H15" s="406">
        <f t="shared" si="4"/>
        <v>0</v>
      </c>
      <c r="I15" s="431"/>
      <c r="J15" s="431"/>
      <c r="K15" s="431"/>
      <c r="L15" s="431"/>
      <c r="M15" s="431"/>
      <c r="N15" s="435"/>
      <c r="O15" s="435"/>
      <c r="P15" s="434"/>
      <c r="Q15" s="434"/>
      <c r="R15" s="433">
        <f t="shared" si="5"/>
        <v>0</v>
      </c>
    </row>
    <row r="16" spans="1:18" x14ac:dyDescent="0.2">
      <c r="A16" s="404" t="s">
        <v>13</v>
      </c>
      <c r="B16" s="431">
        <f>'Cash Daily'!I135</f>
        <v>0</v>
      </c>
      <c r="C16" s="431">
        <f>'Cash Daily'!I136</f>
        <v>0</v>
      </c>
      <c r="D16" s="431">
        <f>'Cash Daily'!I137</f>
        <v>0</v>
      </c>
      <c r="E16" s="431">
        <f>'Cash Daily'!I138</f>
        <v>0</v>
      </c>
      <c r="F16" s="431">
        <f>'Cash Daily'!I139</f>
        <v>0</v>
      </c>
      <c r="G16" s="431">
        <f>'Cash Daily'!I140</f>
        <v>0</v>
      </c>
      <c r="H16" s="406">
        <f t="shared" si="4"/>
        <v>0</v>
      </c>
      <c r="I16" s="431"/>
      <c r="J16" s="431"/>
      <c r="K16" s="431"/>
      <c r="L16" s="431"/>
      <c r="M16" s="431"/>
      <c r="N16" s="432"/>
      <c r="O16" s="432"/>
      <c r="P16" s="431"/>
      <c r="Q16" s="431"/>
      <c r="R16" s="433">
        <f t="shared" si="5"/>
        <v>0</v>
      </c>
    </row>
    <row r="17" spans="1:18" x14ac:dyDescent="0.2">
      <c r="A17" s="404" t="s">
        <v>15</v>
      </c>
      <c r="B17" s="431">
        <f>'Cash Daily'!I149</f>
        <v>0</v>
      </c>
      <c r="C17" s="431">
        <f>'Cash Daily'!I150</f>
        <v>0</v>
      </c>
      <c r="D17" s="431">
        <f>'Cash Daily'!I151</f>
        <v>0</v>
      </c>
      <c r="E17" s="431">
        <f>'Cash Daily'!I152</f>
        <v>0</v>
      </c>
      <c r="F17" s="431">
        <f>'Cash Daily'!I153</f>
        <v>0</v>
      </c>
      <c r="G17" s="431">
        <f>'Cash Daily'!I154</f>
        <v>0</v>
      </c>
      <c r="H17" s="406">
        <f t="shared" si="4"/>
        <v>0</v>
      </c>
      <c r="I17" s="431"/>
      <c r="J17" s="431"/>
      <c r="K17" s="431"/>
      <c r="L17" s="431"/>
      <c r="M17" s="431"/>
      <c r="N17" s="432"/>
      <c r="O17" s="432"/>
      <c r="P17" s="431"/>
      <c r="Q17" s="431"/>
      <c r="R17" s="433">
        <f t="shared" si="5"/>
        <v>0</v>
      </c>
    </row>
    <row r="18" spans="1:18" x14ac:dyDescent="0.2">
      <c r="A18" s="412" t="s">
        <v>112</v>
      </c>
      <c r="B18" s="409">
        <f>'Cash Daily'!I163</f>
        <v>0</v>
      </c>
      <c r="C18" s="409">
        <f>'Cash Daily'!I164</f>
        <v>0</v>
      </c>
      <c r="D18" s="409">
        <f>'Cash Daily'!I165</f>
        <v>0</v>
      </c>
      <c r="E18" s="409">
        <f>'Cash Daily'!I166</f>
        <v>0</v>
      </c>
      <c r="F18" s="409">
        <f>'Cash Daily'!I167</f>
        <v>0</v>
      </c>
      <c r="G18" s="409">
        <f>'Cash Daily'!I168</f>
        <v>0</v>
      </c>
      <c r="H18" s="406">
        <f t="shared" si="4"/>
        <v>0</v>
      </c>
      <c r="I18" s="409"/>
      <c r="J18" s="409"/>
      <c r="K18" s="409"/>
      <c r="L18" s="409"/>
      <c r="M18" s="409"/>
      <c r="N18" s="436"/>
      <c r="O18" s="436"/>
      <c r="P18" s="409"/>
      <c r="Q18" s="409"/>
      <c r="R18" s="433">
        <f t="shared" si="5"/>
        <v>0</v>
      </c>
    </row>
    <row r="19" spans="1:18" ht="12.75" customHeight="1" x14ac:dyDescent="0.2">
      <c r="A19" s="416" t="s">
        <v>111</v>
      </c>
      <c r="B19" s="418"/>
      <c r="C19" s="418"/>
      <c r="D19" s="418"/>
      <c r="E19" s="418"/>
      <c r="F19" s="418"/>
      <c r="G19" s="418"/>
      <c r="H19" s="419">
        <f t="shared" si="4"/>
        <v>0</v>
      </c>
      <c r="I19" s="418"/>
      <c r="J19" s="418"/>
      <c r="K19" s="418"/>
      <c r="L19" s="418"/>
      <c r="M19" s="418"/>
      <c r="N19" s="437"/>
      <c r="O19" s="437"/>
      <c r="P19" s="418"/>
      <c r="Q19" s="418"/>
      <c r="R19" s="438">
        <f t="shared" si="5"/>
        <v>0</v>
      </c>
    </row>
    <row r="20" spans="1:18" x14ac:dyDescent="0.2">
      <c r="A20" s="423" t="s">
        <v>9</v>
      </c>
      <c r="B20" s="426">
        <f t="shared" ref="B20:Q20" si="6">SUM(B13:B18)</f>
        <v>0</v>
      </c>
      <c r="C20" s="426">
        <f t="shared" si="6"/>
        <v>0</v>
      </c>
      <c r="D20" s="426">
        <f t="shared" si="6"/>
        <v>0</v>
      </c>
      <c r="E20" s="426">
        <f t="shared" si="6"/>
        <v>0</v>
      </c>
      <c r="F20" s="426">
        <f t="shared" si="6"/>
        <v>0</v>
      </c>
      <c r="G20" s="426">
        <f t="shared" si="6"/>
        <v>0</v>
      </c>
      <c r="H20" s="406">
        <f>SUM(H13:H18)</f>
        <v>0</v>
      </c>
      <c r="I20" s="426">
        <f t="shared" si="6"/>
        <v>0</v>
      </c>
      <c r="J20" s="426">
        <f t="shared" si="6"/>
        <v>0</v>
      </c>
      <c r="K20" s="426">
        <f t="shared" si="6"/>
        <v>0</v>
      </c>
      <c r="L20" s="426">
        <f t="shared" si="6"/>
        <v>0</v>
      </c>
      <c r="M20" s="426">
        <f t="shared" si="6"/>
        <v>0</v>
      </c>
      <c r="N20" s="439">
        <f t="shared" si="6"/>
        <v>0</v>
      </c>
      <c r="O20" s="439"/>
      <c r="P20" s="426">
        <f t="shared" si="6"/>
        <v>0</v>
      </c>
      <c r="Q20" s="426">
        <f t="shared" si="6"/>
        <v>0</v>
      </c>
      <c r="R20" s="423">
        <f>SUM(R13:R19)</f>
        <v>0</v>
      </c>
    </row>
    <row r="21" spans="1:18" ht="11.25" customHeight="1" x14ac:dyDescent="0.2"/>
    <row r="22" spans="1:18" s="403" customFormat="1" ht="24.75" customHeight="1" x14ac:dyDescent="0.2">
      <c r="A22" s="399"/>
      <c r="B22" s="400" t="s">
        <v>99</v>
      </c>
      <c r="C22" s="400" t="s">
        <v>31</v>
      </c>
      <c r="D22" s="400" t="s">
        <v>44</v>
      </c>
      <c r="E22" s="440" t="s">
        <v>150</v>
      </c>
      <c r="F22" s="440" t="s">
        <v>149</v>
      </c>
      <c r="G22" s="400" t="s">
        <v>34</v>
      </c>
      <c r="H22" s="401" t="s">
        <v>110</v>
      </c>
      <c r="I22" s="400" t="s">
        <v>108</v>
      </c>
      <c r="J22" s="400" t="s">
        <v>99</v>
      </c>
      <c r="K22" s="400" t="s">
        <v>31</v>
      </c>
      <c r="L22" s="400" t="s">
        <v>44</v>
      </c>
      <c r="M22" s="400" t="s">
        <v>32</v>
      </c>
      <c r="N22" s="400" t="s">
        <v>33</v>
      </c>
      <c r="O22" s="400" t="s">
        <v>34</v>
      </c>
      <c r="P22" s="402"/>
      <c r="Q22" s="402"/>
      <c r="R22" s="401" t="s">
        <v>110</v>
      </c>
    </row>
    <row r="23" spans="1:18" x14ac:dyDescent="0.2">
      <c r="A23" s="404" t="s">
        <v>1</v>
      </c>
      <c r="B23" s="431"/>
      <c r="C23" s="441"/>
      <c r="D23" s="441"/>
      <c r="E23" s="441">
        <v>10</v>
      </c>
      <c r="F23" s="441">
        <v>18.25</v>
      </c>
      <c r="G23" s="441"/>
      <c r="H23" s="406">
        <f t="shared" ref="H23:H29" si="7">SUM(B23:G23)</f>
        <v>28.25</v>
      </c>
      <c r="I23" s="403" t="s">
        <v>124</v>
      </c>
      <c r="J23" s="441"/>
      <c r="K23" s="441"/>
      <c r="L23" s="441"/>
      <c r="M23" s="441"/>
      <c r="N23" s="441"/>
      <c r="O23" s="441"/>
      <c r="P23" s="441"/>
      <c r="Q23" s="442"/>
      <c r="R23" s="433">
        <f t="shared" ref="R23:R29" si="8">SUM(J23:Q23)</f>
        <v>0</v>
      </c>
    </row>
    <row r="24" spans="1:18" x14ac:dyDescent="0.2">
      <c r="A24" s="404" t="s">
        <v>2</v>
      </c>
      <c r="B24" s="431"/>
      <c r="C24" s="441"/>
      <c r="D24" s="441"/>
      <c r="E24" s="441"/>
      <c r="F24" s="441"/>
      <c r="G24" s="441"/>
      <c r="H24" s="406">
        <f t="shared" si="7"/>
        <v>0</v>
      </c>
      <c r="I24" s="403" t="s">
        <v>144</v>
      </c>
      <c r="J24" s="441"/>
      <c r="K24" s="441"/>
      <c r="L24" s="441"/>
      <c r="M24" s="441"/>
      <c r="N24" s="441"/>
      <c r="O24" s="441"/>
      <c r="P24" s="443"/>
      <c r="Q24" s="442"/>
      <c r="R24" s="433">
        <f t="shared" si="8"/>
        <v>0</v>
      </c>
    </row>
    <row r="25" spans="1:18" x14ac:dyDescent="0.2">
      <c r="A25" s="404" t="s">
        <v>3</v>
      </c>
      <c r="B25" s="431"/>
      <c r="C25" s="441"/>
      <c r="D25" s="441"/>
      <c r="E25" s="441">
        <v>17.12</v>
      </c>
      <c r="F25" s="441"/>
      <c r="G25" s="441"/>
      <c r="H25" s="406">
        <f t="shared" si="7"/>
        <v>17.12</v>
      </c>
      <c r="I25" s="403" t="s">
        <v>115</v>
      </c>
      <c r="J25" s="441"/>
      <c r="K25" s="441"/>
      <c r="L25" s="441"/>
      <c r="M25" s="441"/>
      <c r="N25" s="443"/>
      <c r="O25" s="443"/>
      <c r="P25" s="443"/>
      <c r="Q25" s="442"/>
      <c r="R25" s="433">
        <f t="shared" si="8"/>
        <v>0</v>
      </c>
    </row>
    <row r="26" spans="1:18" x14ac:dyDescent="0.2">
      <c r="A26" s="404" t="s">
        <v>13</v>
      </c>
      <c r="B26" s="431"/>
      <c r="C26" s="441"/>
      <c r="D26" s="441"/>
      <c r="E26" s="441"/>
      <c r="F26" s="441"/>
      <c r="G26" s="441"/>
      <c r="H26" s="406">
        <f t="shared" si="7"/>
        <v>0</v>
      </c>
      <c r="I26" s="403" t="s">
        <v>116</v>
      </c>
      <c r="J26" s="441"/>
      <c r="K26" s="441"/>
      <c r="L26" s="441"/>
      <c r="M26" s="441"/>
      <c r="N26" s="441"/>
      <c r="O26" s="441"/>
      <c r="P26" s="441"/>
      <c r="Q26" s="444"/>
      <c r="R26" s="433">
        <f t="shared" si="8"/>
        <v>0</v>
      </c>
    </row>
    <row r="27" spans="1:18" x14ac:dyDescent="0.2">
      <c r="A27" s="404" t="s">
        <v>15</v>
      </c>
      <c r="B27" s="431"/>
      <c r="C27" s="441"/>
      <c r="D27" s="441"/>
      <c r="E27" s="441"/>
      <c r="F27" s="441"/>
      <c r="G27" s="441"/>
      <c r="H27" s="406">
        <f t="shared" si="7"/>
        <v>0</v>
      </c>
      <c r="I27" s="403"/>
      <c r="J27" s="441"/>
      <c r="K27" s="441"/>
      <c r="L27" s="441"/>
      <c r="M27" s="441"/>
      <c r="N27" s="441"/>
      <c r="O27" s="441"/>
      <c r="P27" s="441"/>
      <c r="Q27" s="444"/>
      <c r="R27" s="433">
        <f t="shared" si="8"/>
        <v>0</v>
      </c>
    </row>
    <row r="28" spans="1:18" x14ac:dyDescent="0.2">
      <c r="A28" s="412" t="s">
        <v>112</v>
      </c>
      <c r="B28" s="409"/>
      <c r="C28" s="445"/>
      <c r="D28" s="445"/>
      <c r="E28" s="445"/>
      <c r="F28" s="445"/>
      <c r="G28" s="445"/>
      <c r="H28" s="414">
        <f t="shared" si="7"/>
        <v>0</v>
      </c>
      <c r="I28" s="410"/>
      <c r="J28" s="445"/>
      <c r="K28" s="445"/>
      <c r="L28" s="445"/>
      <c r="M28" s="445"/>
      <c r="N28" s="445"/>
      <c r="O28" s="445"/>
      <c r="P28" s="445"/>
      <c r="Q28" s="446"/>
      <c r="R28" s="433">
        <f t="shared" si="8"/>
        <v>0</v>
      </c>
    </row>
    <row r="29" spans="1:18" ht="14.25" customHeight="1" x14ac:dyDescent="0.2">
      <c r="A29" s="416" t="s">
        <v>111</v>
      </c>
      <c r="B29" s="418"/>
      <c r="C29" s="447"/>
      <c r="D29" s="447"/>
      <c r="E29" s="447">
        <f>64.5+20</f>
        <v>84.5</v>
      </c>
      <c r="F29" s="447">
        <v>64.5</v>
      </c>
      <c r="G29" s="447"/>
      <c r="H29" s="419">
        <f t="shared" si="7"/>
        <v>149</v>
      </c>
      <c r="I29" s="421"/>
      <c r="J29" s="447"/>
      <c r="K29" s="447"/>
      <c r="L29" s="447"/>
      <c r="M29" s="447"/>
      <c r="N29" s="447"/>
      <c r="O29" s="447"/>
      <c r="P29" s="447"/>
      <c r="Q29" s="448"/>
      <c r="R29" s="438">
        <f t="shared" si="8"/>
        <v>0</v>
      </c>
    </row>
    <row r="30" spans="1:18" ht="20.25" customHeight="1" x14ac:dyDescent="0.2">
      <c r="A30" s="423" t="s">
        <v>9</v>
      </c>
      <c r="B30" s="439">
        <f t="shared" ref="B30:H30" si="9">SUM(B23:B29)</f>
        <v>0</v>
      </c>
      <c r="C30" s="439">
        <f t="shared" si="9"/>
        <v>0</v>
      </c>
      <c r="D30" s="439">
        <f t="shared" si="9"/>
        <v>0</v>
      </c>
      <c r="E30" s="439">
        <f t="shared" si="9"/>
        <v>111.62</v>
      </c>
      <c r="F30" s="439">
        <f t="shared" si="9"/>
        <v>82.75</v>
      </c>
      <c r="G30" s="439">
        <f t="shared" si="9"/>
        <v>0</v>
      </c>
      <c r="H30" s="406">
        <f t="shared" si="9"/>
        <v>194.37</v>
      </c>
      <c r="I30" s="426"/>
      <c r="J30" s="439">
        <f t="shared" ref="J30:O30" si="10">SUM(J23:J29)</f>
        <v>0</v>
      </c>
      <c r="K30" s="439">
        <f t="shared" si="10"/>
        <v>0</v>
      </c>
      <c r="L30" s="439">
        <f t="shared" si="10"/>
        <v>0</v>
      </c>
      <c r="M30" s="439">
        <f t="shared" si="10"/>
        <v>0</v>
      </c>
      <c r="N30" s="439">
        <f t="shared" si="10"/>
        <v>0</v>
      </c>
      <c r="O30" s="439">
        <f t="shared" si="10"/>
        <v>0</v>
      </c>
      <c r="P30" s="439">
        <f t="shared" ref="P30:Q30" si="11">SUM(P23:P28)</f>
        <v>0</v>
      </c>
      <c r="Q30" s="439">
        <f t="shared" si="11"/>
        <v>0</v>
      </c>
      <c r="R30" s="427">
        <f>SUM(R23:R29)</f>
        <v>0</v>
      </c>
    </row>
    <row r="31" spans="1:18" ht="13.5" customHeight="1" x14ac:dyDescent="0.2"/>
    <row r="32" spans="1:18" s="403" customFormat="1" ht="17.25" customHeight="1" x14ac:dyDescent="0.2">
      <c r="A32" s="399"/>
      <c r="B32" s="400" t="s">
        <v>100</v>
      </c>
      <c r="C32" s="400" t="s">
        <v>35</v>
      </c>
      <c r="D32" s="400" t="s">
        <v>45</v>
      </c>
      <c r="E32" s="400" t="s">
        <v>36</v>
      </c>
      <c r="F32" s="400" t="s">
        <v>37</v>
      </c>
      <c r="G32" s="400" t="s">
        <v>38</v>
      </c>
      <c r="H32" s="401" t="s">
        <v>110</v>
      </c>
      <c r="I32" s="400" t="s">
        <v>108</v>
      </c>
      <c r="J32" s="400" t="s">
        <v>100</v>
      </c>
      <c r="K32" s="400" t="s">
        <v>35</v>
      </c>
      <c r="L32" s="400" t="s">
        <v>45</v>
      </c>
      <c r="M32" s="400" t="s">
        <v>36</v>
      </c>
      <c r="N32" s="400" t="s">
        <v>37</v>
      </c>
      <c r="O32" s="400" t="s">
        <v>38</v>
      </c>
      <c r="P32" s="402"/>
      <c r="Q32" s="402"/>
      <c r="R32" s="401" t="s">
        <v>110</v>
      </c>
    </row>
    <row r="33" spans="1:18" x14ac:dyDescent="0.2">
      <c r="A33" s="404" t="s">
        <v>1</v>
      </c>
      <c r="B33" s="431"/>
      <c r="C33" s="431"/>
      <c r="D33" s="431"/>
      <c r="E33" s="431"/>
      <c r="F33" s="431"/>
      <c r="G33" s="431"/>
      <c r="H33" s="406">
        <f t="shared" ref="H33:H39" si="12">SUM(B33:G33)</f>
        <v>0</v>
      </c>
      <c r="I33" s="403"/>
      <c r="J33" s="431"/>
      <c r="K33" s="431"/>
      <c r="L33" s="431"/>
      <c r="M33" s="431"/>
      <c r="N33" s="442"/>
      <c r="O33" s="449"/>
      <c r="P33" s="450"/>
      <c r="Q33" s="450"/>
      <c r="R33" s="433">
        <f>SUM(B33:Q33)</f>
        <v>0</v>
      </c>
    </row>
    <row r="34" spans="1:18" x14ac:dyDescent="0.2">
      <c r="A34" s="404" t="s">
        <v>2</v>
      </c>
      <c r="B34" s="431"/>
      <c r="C34" s="431"/>
      <c r="D34" s="431"/>
      <c r="E34" s="431"/>
      <c r="F34" s="431"/>
      <c r="G34" s="431"/>
      <c r="H34" s="406">
        <f t="shared" si="12"/>
        <v>0</v>
      </c>
      <c r="I34" s="403"/>
      <c r="J34" s="431"/>
      <c r="K34" s="431"/>
      <c r="L34" s="431"/>
      <c r="M34" s="431"/>
      <c r="N34" s="442"/>
      <c r="O34" s="449"/>
      <c r="P34" s="450"/>
      <c r="Q34" s="450"/>
      <c r="R34" s="433">
        <f t="shared" ref="R34:R38" si="13">SUM(B34:Q34)</f>
        <v>0</v>
      </c>
    </row>
    <row r="35" spans="1:18" x14ac:dyDescent="0.2">
      <c r="A35" s="404" t="s">
        <v>3</v>
      </c>
      <c r="B35" s="431"/>
      <c r="C35" s="431"/>
      <c r="D35" s="431"/>
      <c r="E35" s="431"/>
      <c r="F35" s="431"/>
      <c r="G35" s="431"/>
      <c r="H35" s="406">
        <f t="shared" si="12"/>
        <v>0</v>
      </c>
      <c r="I35" s="403"/>
      <c r="J35" s="431"/>
      <c r="K35" s="431"/>
      <c r="L35" s="431"/>
      <c r="M35" s="431"/>
      <c r="N35" s="442"/>
      <c r="O35" s="449"/>
      <c r="P35" s="450"/>
      <c r="Q35" s="450"/>
      <c r="R35" s="433">
        <f t="shared" si="13"/>
        <v>0</v>
      </c>
    </row>
    <row r="36" spans="1:18" x14ac:dyDescent="0.2">
      <c r="A36" s="404" t="s">
        <v>13</v>
      </c>
      <c r="B36" s="431"/>
      <c r="C36" s="431"/>
      <c r="D36" s="431"/>
      <c r="E36" s="431"/>
      <c r="F36" s="431"/>
      <c r="G36" s="431"/>
      <c r="H36" s="406">
        <f t="shared" si="12"/>
        <v>0</v>
      </c>
      <c r="I36" s="403"/>
      <c r="J36" s="431"/>
      <c r="K36" s="431"/>
      <c r="L36" s="431"/>
      <c r="M36" s="431"/>
      <c r="N36" s="444"/>
      <c r="O36" s="451"/>
      <c r="P36" s="452"/>
      <c r="Q36" s="452"/>
      <c r="R36" s="433">
        <f t="shared" si="13"/>
        <v>0</v>
      </c>
    </row>
    <row r="37" spans="1:18" x14ac:dyDescent="0.2">
      <c r="A37" s="404" t="s">
        <v>15</v>
      </c>
      <c r="B37" s="431"/>
      <c r="C37" s="431"/>
      <c r="D37" s="431"/>
      <c r="E37" s="431"/>
      <c r="F37" s="431"/>
      <c r="G37" s="431"/>
      <c r="H37" s="406">
        <f t="shared" si="12"/>
        <v>0</v>
      </c>
      <c r="I37" s="403"/>
      <c r="J37" s="431"/>
      <c r="K37" s="431"/>
      <c r="L37" s="431"/>
      <c r="M37" s="431"/>
      <c r="N37" s="444"/>
      <c r="O37" s="451"/>
      <c r="P37" s="452"/>
      <c r="Q37" s="452"/>
      <c r="R37" s="433">
        <f t="shared" si="13"/>
        <v>0</v>
      </c>
    </row>
    <row r="38" spans="1:18" x14ac:dyDescent="0.2">
      <c r="A38" s="412" t="s">
        <v>112</v>
      </c>
      <c r="B38" s="409"/>
      <c r="C38" s="409"/>
      <c r="D38" s="409"/>
      <c r="E38" s="409"/>
      <c r="F38" s="409"/>
      <c r="G38" s="409"/>
      <c r="H38" s="414">
        <f t="shared" si="12"/>
        <v>0</v>
      </c>
      <c r="I38" s="410"/>
      <c r="J38" s="409"/>
      <c r="K38" s="409"/>
      <c r="L38" s="409"/>
      <c r="M38" s="409"/>
      <c r="N38" s="445"/>
      <c r="O38" s="436"/>
      <c r="P38" s="453"/>
      <c r="Q38" s="453"/>
      <c r="R38" s="433">
        <f t="shared" si="13"/>
        <v>0</v>
      </c>
    </row>
    <row r="39" spans="1:18" ht="14.25" customHeight="1" x14ac:dyDescent="0.2">
      <c r="A39" s="416" t="s">
        <v>111</v>
      </c>
      <c r="B39" s="418"/>
      <c r="C39" s="418"/>
      <c r="D39" s="418"/>
      <c r="E39" s="418"/>
      <c r="F39" s="418"/>
      <c r="G39" s="418"/>
      <c r="H39" s="419">
        <f t="shared" si="12"/>
        <v>0</v>
      </c>
      <c r="I39" s="421"/>
      <c r="J39" s="418"/>
      <c r="K39" s="418"/>
      <c r="L39" s="418"/>
      <c r="M39" s="418"/>
      <c r="N39" s="447"/>
      <c r="O39" s="437"/>
      <c r="P39" s="454"/>
      <c r="Q39" s="454"/>
      <c r="R39" s="438"/>
    </row>
    <row r="40" spans="1:18" ht="18.75" customHeight="1" x14ac:dyDescent="0.2">
      <c r="A40" s="423" t="s">
        <v>9</v>
      </c>
      <c r="B40" s="426">
        <f t="shared" ref="B40:Q40" si="14">SUM(B33:B38)</f>
        <v>0</v>
      </c>
      <c r="C40" s="426">
        <f t="shared" si="14"/>
        <v>0</v>
      </c>
      <c r="D40" s="426">
        <f t="shared" si="14"/>
        <v>0</v>
      </c>
      <c r="E40" s="426">
        <f t="shared" si="14"/>
        <v>0</v>
      </c>
      <c r="F40" s="426">
        <f t="shared" si="14"/>
        <v>0</v>
      </c>
      <c r="G40" s="426">
        <f t="shared" si="14"/>
        <v>0</v>
      </c>
      <c r="H40" s="406">
        <f>SUM(H33:H38)</f>
        <v>0</v>
      </c>
      <c r="I40" s="426"/>
      <c r="J40" s="426">
        <f t="shared" si="14"/>
        <v>0</v>
      </c>
      <c r="K40" s="426">
        <f t="shared" si="14"/>
        <v>0</v>
      </c>
      <c r="L40" s="426">
        <f t="shared" si="14"/>
        <v>0</v>
      </c>
      <c r="M40" s="426">
        <f t="shared" si="14"/>
        <v>0</v>
      </c>
      <c r="N40" s="439">
        <f t="shared" si="14"/>
        <v>0</v>
      </c>
      <c r="O40" s="439"/>
      <c r="P40" s="426">
        <f t="shared" si="14"/>
        <v>0</v>
      </c>
      <c r="Q40" s="426">
        <f t="shared" si="14"/>
        <v>0</v>
      </c>
      <c r="R40" s="427">
        <f>SUM(R33:R39)</f>
        <v>0</v>
      </c>
    </row>
    <row r="41" spans="1:18" ht="9" customHeight="1" x14ac:dyDescent="0.2"/>
    <row r="42" spans="1:18" s="403" customFormat="1" ht="21" customHeight="1" x14ac:dyDescent="0.2">
      <c r="A42" s="399"/>
      <c r="B42" s="400" t="s">
        <v>101</v>
      </c>
      <c r="C42" s="206" t="s">
        <v>146</v>
      </c>
      <c r="D42" s="206" t="s">
        <v>148</v>
      </c>
      <c r="E42" s="404"/>
      <c r="F42" s="404"/>
      <c r="G42" s="404"/>
      <c r="H42" s="401" t="s">
        <v>110</v>
      </c>
      <c r="I42" s="400" t="s">
        <v>108</v>
      </c>
      <c r="J42" s="400" t="s">
        <v>101</v>
      </c>
      <c r="K42" s="400" t="s">
        <v>39</v>
      </c>
      <c r="L42" s="400" t="s">
        <v>46</v>
      </c>
      <c r="M42" s="402"/>
      <c r="N42" s="456"/>
      <c r="O42" s="456"/>
      <c r="P42" s="402"/>
      <c r="Q42" s="402"/>
      <c r="R42" s="401" t="s">
        <v>110</v>
      </c>
    </row>
    <row r="43" spans="1:18" x14ac:dyDescent="0.2">
      <c r="A43" s="404" t="s">
        <v>1</v>
      </c>
      <c r="B43" s="452">
        <f>'Cash Daily'!I351</f>
        <v>0</v>
      </c>
      <c r="C43" s="452">
        <v>14.33</v>
      </c>
      <c r="D43" s="452">
        <v>15</v>
      </c>
      <c r="E43" s="452">
        <f>'Cash Daily'!I354</f>
        <v>0</v>
      </c>
      <c r="F43" s="452">
        <f>'Cash Daily'!I355</f>
        <v>0</v>
      </c>
      <c r="G43" s="452">
        <f>'Cash Daily'!I356</f>
        <v>0</v>
      </c>
      <c r="H43" s="406">
        <f t="shared" ref="H43:H49" si="15">SUM(B43:G43)</f>
        <v>29.33</v>
      </c>
      <c r="I43" s="457" t="s">
        <v>147</v>
      </c>
      <c r="J43" s="450"/>
      <c r="K43" s="450"/>
      <c r="L43" s="450"/>
      <c r="M43" s="450"/>
      <c r="N43" s="449"/>
      <c r="O43" s="449"/>
      <c r="P43" s="450"/>
      <c r="Q43" s="450"/>
      <c r="R43" s="433">
        <f>SUM(J43:Q43)</f>
        <v>0</v>
      </c>
    </row>
    <row r="44" spans="1:18" x14ac:dyDescent="0.2">
      <c r="A44" s="404" t="s">
        <v>2</v>
      </c>
      <c r="B44" s="452">
        <f>'Cash Daily'!I365</f>
        <v>0</v>
      </c>
      <c r="C44" s="452">
        <v>8.5299999999999994</v>
      </c>
      <c r="D44" s="452">
        <v>12.95</v>
      </c>
      <c r="E44" s="452">
        <f>'Cash Daily'!I368</f>
        <v>0</v>
      </c>
      <c r="F44" s="452">
        <f>'Cash Daily'!I369</f>
        <v>0</v>
      </c>
      <c r="G44" s="452">
        <f>'Cash Daily'!I370</f>
        <v>0</v>
      </c>
      <c r="H44" s="406">
        <f t="shared" si="15"/>
        <v>21.479999999999997</v>
      </c>
      <c r="I44" s="403" t="s">
        <v>118</v>
      </c>
      <c r="J44" s="450"/>
      <c r="K44" s="450"/>
      <c r="L44" s="450"/>
      <c r="M44" s="450"/>
      <c r="N44" s="449"/>
      <c r="O44" s="449"/>
      <c r="P44" s="450"/>
      <c r="Q44" s="450"/>
      <c r="R44" s="433">
        <f t="shared" ref="R44:R49" si="16">SUM(J44:Q44)</f>
        <v>0</v>
      </c>
    </row>
    <row r="45" spans="1:18" x14ac:dyDescent="0.2">
      <c r="A45" s="404" t="s">
        <v>3</v>
      </c>
      <c r="B45" s="452">
        <f>'Cash Daily'!I379</f>
        <v>0</v>
      </c>
      <c r="C45" s="452">
        <f>'Cash Daily'!I380</f>
        <v>0</v>
      </c>
      <c r="D45" s="452">
        <v>0</v>
      </c>
      <c r="E45" s="452">
        <f>'Cash Daily'!I382</f>
        <v>0</v>
      </c>
      <c r="F45" s="452">
        <f>'Cash Daily'!I383</f>
        <v>0</v>
      </c>
      <c r="G45" s="452">
        <f>'Cash Daily'!I384</f>
        <v>0</v>
      </c>
      <c r="H45" s="406">
        <f t="shared" si="15"/>
        <v>0</v>
      </c>
      <c r="I45" s="403" t="s">
        <v>123</v>
      </c>
      <c r="J45" s="450"/>
      <c r="K45" s="450"/>
      <c r="L45" s="450"/>
      <c r="M45" s="450"/>
      <c r="N45" s="449"/>
      <c r="O45" s="449"/>
      <c r="P45" s="450"/>
      <c r="Q45" s="450"/>
      <c r="R45" s="433">
        <f t="shared" si="16"/>
        <v>0</v>
      </c>
    </row>
    <row r="46" spans="1:18" x14ac:dyDescent="0.2">
      <c r="A46" s="404" t="s">
        <v>13</v>
      </c>
      <c r="B46" s="452">
        <f>'Cash Daily'!I393</f>
        <v>0</v>
      </c>
      <c r="C46" s="452">
        <v>6.25</v>
      </c>
      <c r="D46" s="452">
        <v>4.5</v>
      </c>
      <c r="E46" s="452">
        <f>'Cash Daily'!I396</f>
        <v>0</v>
      </c>
      <c r="F46" s="452">
        <f>'Cash Daily'!I397</f>
        <v>0</v>
      </c>
      <c r="G46" s="452">
        <f>'Cash Daily'!I398</f>
        <v>0</v>
      </c>
      <c r="H46" s="406">
        <f t="shared" si="15"/>
        <v>10.75</v>
      </c>
      <c r="I46" s="450"/>
      <c r="J46" s="450"/>
      <c r="K46" s="450"/>
      <c r="L46" s="450"/>
      <c r="M46" s="450"/>
      <c r="N46" s="451"/>
      <c r="O46" s="451"/>
      <c r="P46" s="452"/>
      <c r="Q46" s="452"/>
      <c r="R46" s="433">
        <f t="shared" si="16"/>
        <v>0</v>
      </c>
    </row>
    <row r="47" spans="1:18" x14ac:dyDescent="0.2">
      <c r="A47" s="404" t="s">
        <v>15</v>
      </c>
      <c r="B47" s="452">
        <f>'Cash Daily'!I407</f>
        <v>0</v>
      </c>
      <c r="C47" s="452">
        <f>'Cash Daily'!I408</f>
        <v>0</v>
      </c>
      <c r="D47" s="452">
        <v>72.5</v>
      </c>
      <c r="E47" s="452">
        <f>'Cash Daily'!I410</f>
        <v>0</v>
      </c>
      <c r="F47" s="452">
        <f>'Cash Daily'!I411</f>
        <v>0</v>
      </c>
      <c r="G47" s="452">
        <f>'Cash Daily'!I412</f>
        <v>0</v>
      </c>
      <c r="H47" s="406">
        <f t="shared" si="15"/>
        <v>72.5</v>
      </c>
      <c r="I47" s="450"/>
      <c r="J47" s="450"/>
      <c r="K47" s="450"/>
      <c r="L47" s="450"/>
      <c r="M47" s="450"/>
      <c r="N47" s="451"/>
      <c r="O47" s="451"/>
      <c r="P47" s="452"/>
      <c r="Q47" s="452"/>
      <c r="R47" s="433">
        <f t="shared" si="16"/>
        <v>0</v>
      </c>
    </row>
    <row r="48" spans="1:18" x14ac:dyDescent="0.2">
      <c r="A48" s="412" t="s">
        <v>112</v>
      </c>
      <c r="B48" s="453">
        <f>'Cash Daily'!I422</f>
        <v>0</v>
      </c>
      <c r="C48" s="453">
        <f>'Cash Daily'!I423</f>
        <v>0</v>
      </c>
      <c r="D48" s="453">
        <f>'Cash Daily'!I424</f>
        <v>0</v>
      </c>
      <c r="E48" s="453">
        <f>'Cash Daily'!I425</f>
        <v>0</v>
      </c>
      <c r="F48" s="453">
        <f>'Cash Daily'!I426</f>
        <v>0</v>
      </c>
      <c r="G48" s="453">
        <f>'Cash Daily'!I427</f>
        <v>0</v>
      </c>
      <c r="H48" s="414">
        <f t="shared" si="15"/>
        <v>0</v>
      </c>
      <c r="I48" s="458"/>
      <c r="J48" s="458"/>
      <c r="K48" s="458"/>
      <c r="L48" s="458"/>
      <c r="M48" s="458"/>
      <c r="N48" s="459"/>
      <c r="O48" s="459"/>
      <c r="P48" s="453"/>
      <c r="Q48" s="453"/>
      <c r="R48" s="433">
        <f t="shared" si="16"/>
        <v>0</v>
      </c>
    </row>
    <row r="49" spans="1:19" ht="15" customHeight="1" x14ac:dyDescent="0.2">
      <c r="A49" s="416" t="s">
        <v>111</v>
      </c>
      <c r="B49" s="454"/>
      <c r="C49" s="454"/>
      <c r="D49" s="454"/>
      <c r="E49" s="454"/>
      <c r="F49" s="454"/>
      <c r="G49" s="454"/>
      <c r="H49" s="419">
        <f t="shared" si="15"/>
        <v>0</v>
      </c>
      <c r="I49" s="460"/>
      <c r="J49" s="460"/>
      <c r="K49" s="460"/>
      <c r="L49" s="460"/>
      <c r="M49" s="460"/>
      <c r="N49" s="461"/>
      <c r="O49" s="461"/>
      <c r="P49" s="454"/>
      <c r="Q49" s="454"/>
      <c r="R49" s="438">
        <f t="shared" si="16"/>
        <v>0</v>
      </c>
    </row>
    <row r="50" spans="1:19" x14ac:dyDescent="0.2">
      <c r="A50" s="423" t="s">
        <v>9</v>
      </c>
      <c r="B50" s="426">
        <f t="shared" ref="B50:Q50" si="17">SUM(B43:B48)</f>
        <v>0</v>
      </c>
      <c r="C50" s="426">
        <f t="shared" si="17"/>
        <v>29.11</v>
      </c>
      <c r="D50" s="426">
        <f t="shared" si="17"/>
        <v>104.95</v>
      </c>
      <c r="E50" s="426">
        <f t="shared" si="17"/>
        <v>0</v>
      </c>
      <c r="F50" s="426">
        <f t="shared" si="17"/>
        <v>0</v>
      </c>
      <c r="G50" s="426">
        <f t="shared" si="17"/>
        <v>0</v>
      </c>
      <c r="H50" s="406">
        <f>SUM(H43:H48)</f>
        <v>134.06</v>
      </c>
      <c r="I50" s="426">
        <f t="shared" si="17"/>
        <v>0</v>
      </c>
      <c r="J50" s="426">
        <f t="shared" si="17"/>
        <v>0</v>
      </c>
      <c r="K50" s="426">
        <f t="shared" si="17"/>
        <v>0</v>
      </c>
      <c r="L50" s="426">
        <f t="shared" si="17"/>
        <v>0</v>
      </c>
      <c r="M50" s="426">
        <f t="shared" si="17"/>
        <v>0</v>
      </c>
      <c r="N50" s="439">
        <f t="shared" si="17"/>
        <v>0</v>
      </c>
      <c r="O50" s="439"/>
      <c r="P50" s="426">
        <f t="shared" si="17"/>
        <v>0</v>
      </c>
      <c r="Q50" s="426">
        <f t="shared" si="17"/>
        <v>0</v>
      </c>
      <c r="R50" s="427">
        <f>SUM(R43:R49)</f>
        <v>0</v>
      </c>
    </row>
    <row r="51" spans="1:19" ht="17.25" customHeight="1" x14ac:dyDescent="0.2"/>
    <row r="52" spans="1:19" ht="24.75" customHeight="1" thickBot="1" x14ac:dyDescent="0.25">
      <c r="B52" s="462" t="s">
        <v>1</v>
      </c>
      <c r="C52" s="462" t="s">
        <v>2</v>
      </c>
      <c r="D52" s="462" t="s">
        <v>3</v>
      </c>
      <c r="E52" s="462" t="s">
        <v>13</v>
      </c>
      <c r="F52" s="462" t="s">
        <v>15</v>
      </c>
      <c r="G52" s="463" t="s">
        <v>11</v>
      </c>
      <c r="H52" s="464" t="s">
        <v>111</v>
      </c>
      <c r="J52" s="463"/>
      <c r="K52" s="463"/>
      <c r="L52" s="463"/>
      <c r="M52" s="463"/>
      <c r="N52" s="465" t="s">
        <v>20</v>
      </c>
      <c r="O52" s="465"/>
    </row>
    <row r="53" spans="1:19" ht="18.75" customHeight="1" thickBot="1" x14ac:dyDescent="0.25">
      <c r="A53" s="466" t="s">
        <v>40</v>
      </c>
      <c r="B53" s="467">
        <f>H3+H13+H23+H33+H43</f>
        <v>57.58</v>
      </c>
      <c r="C53" s="467">
        <f>H4+H14+H24+H34+H44</f>
        <v>21.479999999999997</v>
      </c>
      <c r="D53" s="467">
        <f>H5+H15+H25+H35+H45</f>
        <v>17.12</v>
      </c>
      <c r="E53" s="467">
        <f>H6+H16+H26+H36+H46</f>
        <v>10.75</v>
      </c>
      <c r="F53" s="467">
        <f>H7+H17+H27+H37+H47</f>
        <v>72.5</v>
      </c>
      <c r="G53" s="467">
        <f>H8+H18+H38+H48</f>
        <v>0</v>
      </c>
      <c r="H53" s="467">
        <f>H9+H19+H29+H39+H49</f>
        <v>149</v>
      </c>
      <c r="I53" s="467">
        <f>H10+H20+H30+H40+H50</f>
        <v>328.43</v>
      </c>
      <c r="J53" s="468">
        <f t="shared" ref="J53:M53" si="18">J10+J20+J30+J40+J50</f>
        <v>0</v>
      </c>
      <c r="K53" s="468">
        <f t="shared" si="18"/>
        <v>0</v>
      </c>
      <c r="L53" s="468">
        <f t="shared" si="18"/>
        <v>0</v>
      </c>
      <c r="M53" s="468">
        <f t="shared" si="18"/>
        <v>0</v>
      </c>
      <c r="N53" s="469">
        <f>R10+R20+R30+R40+R50</f>
        <v>0</v>
      </c>
      <c r="O53" s="470">
        <f>I53+N53</f>
        <v>328.43</v>
      </c>
    </row>
    <row r="54" spans="1:19" ht="13.5" thickTop="1" x14ac:dyDescent="0.2"/>
    <row r="55" spans="1:19" x14ac:dyDescent="0.2">
      <c r="A55" s="407"/>
      <c r="B55" s="471" t="s">
        <v>21</v>
      </c>
      <c r="C55" s="471"/>
      <c r="D55" s="471" t="s">
        <v>22</v>
      </c>
      <c r="E55" s="472">
        <f>O53</f>
        <v>328.43</v>
      </c>
      <c r="F55" s="471"/>
      <c r="G55" s="471">
        <f>SUM(C55-E55)</f>
        <v>-328.43</v>
      </c>
    </row>
    <row r="61" spans="1:19" s="394" customFormat="1" ht="66.75" customHeight="1" x14ac:dyDescent="0.2">
      <c r="A61" s="393"/>
      <c r="C61" s="395"/>
      <c r="D61" s="395"/>
      <c r="E61" s="395"/>
      <c r="F61" s="396" t="s">
        <v>249</v>
      </c>
      <c r="G61" s="395"/>
      <c r="H61" s="395"/>
      <c r="I61" s="395"/>
      <c r="N61" s="397"/>
      <c r="O61" s="397"/>
      <c r="R61" s="398"/>
    </row>
    <row r="62" spans="1:19" ht="28.5" customHeight="1" x14ac:dyDescent="0.2">
      <c r="A62" s="473"/>
      <c r="B62" s="400"/>
      <c r="C62" s="400"/>
      <c r="D62" s="400"/>
      <c r="E62" s="455" t="s">
        <v>250</v>
      </c>
      <c r="F62" s="455" t="s">
        <v>251</v>
      </c>
      <c r="G62" s="400" t="s">
        <v>155</v>
      </c>
      <c r="H62" s="401" t="s">
        <v>110</v>
      </c>
      <c r="I62" s="400" t="s">
        <v>108</v>
      </c>
      <c r="J62" s="400"/>
      <c r="K62" s="400"/>
      <c r="L62" s="400"/>
      <c r="M62" s="400" t="s">
        <v>153</v>
      </c>
      <c r="N62" s="400" t="s">
        <v>154</v>
      </c>
      <c r="O62" s="400" t="s">
        <v>155</v>
      </c>
      <c r="P62" s="402"/>
      <c r="Q62" s="402"/>
      <c r="R62" s="401" t="s">
        <v>110</v>
      </c>
      <c r="S62" s="474"/>
    </row>
    <row r="63" spans="1:19" x14ac:dyDescent="0.2">
      <c r="A63" s="404" t="s">
        <v>1</v>
      </c>
      <c r="B63" s="405"/>
      <c r="C63" s="405"/>
      <c r="D63" s="405"/>
      <c r="E63" s="405"/>
      <c r="F63" s="405"/>
      <c r="G63" s="405"/>
      <c r="H63" s="406">
        <f t="shared" ref="H63:H69" si="19">SUM(B63:G63)</f>
        <v>0</v>
      </c>
      <c r="J63" s="403"/>
      <c r="K63" s="403"/>
      <c r="L63" s="403"/>
      <c r="M63" s="403"/>
      <c r="N63" s="408"/>
      <c r="O63" s="408"/>
      <c r="P63" s="403"/>
      <c r="Q63" s="403"/>
      <c r="R63" s="406">
        <f>SUM(J63:Q63)</f>
        <v>0</v>
      </c>
      <c r="S63" s="474"/>
    </row>
    <row r="64" spans="1:19" x14ac:dyDescent="0.2">
      <c r="A64" s="404" t="s">
        <v>2</v>
      </c>
      <c r="B64" s="405"/>
      <c r="C64" s="405"/>
      <c r="D64" s="409"/>
      <c r="E64" s="409">
        <v>17</v>
      </c>
      <c r="F64" s="409"/>
      <c r="G64" s="409"/>
      <c r="H64" s="406">
        <f t="shared" si="19"/>
        <v>17</v>
      </c>
      <c r="J64" s="410"/>
      <c r="K64" s="410"/>
      <c r="L64" s="410"/>
      <c r="M64" s="410"/>
      <c r="N64" s="411"/>
      <c r="O64" s="411"/>
      <c r="P64" s="410"/>
      <c r="Q64" s="410"/>
      <c r="R64" s="406">
        <f>SUM(J64:Q64)</f>
        <v>0</v>
      </c>
      <c r="S64" s="474"/>
    </row>
    <row r="65" spans="1:19" x14ac:dyDescent="0.2">
      <c r="A65" s="404" t="s">
        <v>3</v>
      </c>
      <c r="B65" s="405"/>
      <c r="C65" s="405"/>
      <c r="D65" s="409"/>
      <c r="E65" s="409">
        <v>6.18</v>
      </c>
      <c r="F65" s="409"/>
      <c r="G65" s="409"/>
      <c r="H65" s="406">
        <f t="shared" si="19"/>
        <v>6.18</v>
      </c>
      <c r="J65" s="410"/>
      <c r="K65" s="410"/>
      <c r="L65" s="410"/>
      <c r="M65" s="410"/>
      <c r="N65" s="411"/>
      <c r="O65" s="411"/>
      <c r="P65" s="410"/>
      <c r="Q65" s="410"/>
      <c r="R65" s="406">
        <f>SUM(J65:Q65)</f>
        <v>0</v>
      </c>
      <c r="S65" s="474"/>
    </row>
    <row r="66" spans="1:19" x14ac:dyDescent="0.2">
      <c r="A66" s="404" t="s">
        <v>13</v>
      </c>
      <c r="B66" s="405"/>
      <c r="C66" s="405"/>
      <c r="D66" s="409"/>
      <c r="E66" s="409"/>
      <c r="F66" s="409"/>
      <c r="G66" s="409"/>
      <c r="H66" s="406">
        <f t="shared" si="19"/>
        <v>0</v>
      </c>
      <c r="J66" s="410"/>
      <c r="K66" s="410"/>
      <c r="L66" s="410"/>
      <c r="M66" s="410"/>
      <c r="N66" s="411"/>
      <c r="O66" s="411"/>
      <c r="P66" s="410"/>
      <c r="Q66" s="410"/>
      <c r="R66" s="406">
        <f t="shared" ref="R66:R69" si="20">SUM(J66:Q66)</f>
        <v>0</v>
      </c>
      <c r="S66" s="474"/>
    </row>
    <row r="67" spans="1:19" x14ac:dyDescent="0.2">
      <c r="A67" s="404" t="s">
        <v>15</v>
      </c>
      <c r="B67" s="405"/>
      <c r="C67" s="405"/>
      <c r="D67" s="409"/>
      <c r="E67" s="409"/>
      <c r="F67" s="409"/>
      <c r="G67" s="409"/>
      <c r="H67" s="406">
        <f t="shared" si="19"/>
        <v>0</v>
      </c>
      <c r="J67" s="410"/>
      <c r="K67" s="410"/>
      <c r="L67" s="410"/>
      <c r="M67" s="410"/>
      <c r="N67" s="411"/>
      <c r="O67" s="411"/>
      <c r="P67" s="410"/>
      <c r="Q67" s="410"/>
      <c r="R67" s="406">
        <f t="shared" si="20"/>
        <v>0</v>
      </c>
      <c r="S67" s="474"/>
    </row>
    <row r="68" spans="1:19" x14ac:dyDescent="0.2">
      <c r="A68" s="412" t="s">
        <v>112</v>
      </c>
      <c r="B68" s="413"/>
      <c r="C68" s="413"/>
      <c r="D68" s="409"/>
      <c r="E68" s="409"/>
      <c r="F68" s="409"/>
      <c r="G68" s="409"/>
      <c r="H68" s="414">
        <f t="shared" si="19"/>
        <v>0</v>
      </c>
      <c r="I68" s="415"/>
      <c r="J68" s="410"/>
      <c r="K68" s="410"/>
      <c r="L68" s="410"/>
      <c r="M68" s="410"/>
      <c r="N68" s="411"/>
      <c r="O68" s="411"/>
      <c r="P68" s="410"/>
      <c r="Q68" s="410"/>
      <c r="R68" s="406">
        <f t="shared" si="20"/>
        <v>0</v>
      </c>
      <c r="S68" s="474"/>
    </row>
    <row r="69" spans="1:19" ht="22.5" x14ac:dyDescent="0.2">
      <c r="A69" s="416" t="s">
        <v>111</v>
      </c>
      <c r="B69" s="417"/>
      <c r="C69" s="417"/>
      <c r="D69" s="418"/>
      <c r="E69" s="418"/>
      <c r="F69" s="418"/>
      <c r="G69" s="418"/>
      <c r="H69" s="419">
        <f t="shared" si="19"/>
        <v>0</v>
      </c>
      <c r="I69" s="420"/>
      <c r="J69" s="421"/>
      <c r="K69" s="421"/>
      <c r="L69" s="421"/>
      <c r="M69" s="421"/>
      <c r="N69" s="422"/>
      <c r="O69" s="422"/>
      <c r="P69" s="421"/>
      <c r="Q69" s="421"/>
      <c r="R69" s="419">
        <f t="shared" si="20"/>
        <v>0</v>
      </c>
      <c r="S69" s="474"/>
    </row>
    <row r="70" spans="1:19" x14ac:dyDescent="0.2">
      <c r="A70" s="423" t="s">
        <v>9</v>
      </c>
      <c r="B70" s="424">
        <f>SUM(B63:B69)</f>
        <v>0</v>
      </c>
      <c r="C70" s="424">
        <f t="shared" ref="C70:G70" si="21">SUM(C63:C69)</f>
        <v>0</v>
      </c>
      <c r="D70" s="424">
        <f t="shared" si="21"/>
        <v>0</v>
      </c>
      <c r="E70" s="424">
        <f t="shared" si="21"/>
        <v>23.18</v>
      </c>
      <c r="F70" s="424">
        <f t="shared" si="21"/>
        <v>0</v>
      </c>
      <c r="G70" s="424">
        <f t="shared" si="21"/>
        <v>0</v>
      </c>
      <c r="H70" s="406">
        <f>SUM(H63:H69)</f>
        <v>23.18</v>
      </c>
      <c r="I70" s="426"/>
      <c r="J70" s="426">
        <f>SUM(J63:J69)</f>
        <v>0</v>
      </c>
      <c r="K70" s="426">
        <f t="shared" ref="K70:O70" si="22">SUM(K63:K69)</f>
        <v>0</v>
      </c>
      <c r="L70" s="426">
        <f t="shared" si="22"/>
        <v>0</v>
      </c>
      <c r="M70" s="426">
        <f t="shared" si="22"/>
        <v>0</v>
      </c>
      <c r="N70" s="426">
        <f t="shared" si="22"/>
        <v>0</v>
      </c>
      <c r="O70" s="426">
        <f t="shared" si="22"/>
        <v>0</v>
      </c>
      <c r="P70" s="426"/>
      <c r="Q70" s="426"/>
      <c r="R70" s="427">
        <f>SUM(R63:R68)</f>
        <v>0</v>
      </c>
      <c r="S70" s="474"/>
    </row>
    <row r="71" spans="1:19" x14ac:dyDescent="0.2">
      <c r="S71" s="474"/>
    </row>
    <row r="72" spans="1:19" ht="21" customHeight="1" x14ac:dyDescent="0.2">
      <c r="A72" s="473"/>
      <c r="B72" s="400" t="s">
        <v>156</v>
      </c>
      <c r="C72" s="400" t="s">
        <v>157</v>
      </c>
      <c r="D72" s="400" t="s">
        <v>158</v>
      </c>
      <c r="E72" s="400" t="s">
        <v>159</v>
      </c>
      <c r="F72" s="400" t="s">
        <v>160</v>
      </c>
      <c r="G72" s="400" t="s">
        <v>161</v>
      </c>
      <c r="H72" s="401" t="s">
        <v>110</v>
      </c>
      <c r="I72" s="400" t="s">
        <v>108</v>
      </c>
      <c r="J72" s="400" t="s">
        <v>156</v>
      </c>
      <c r="K72" s="400" t="s">
        <v>157</v>
      </c>
      <c r="L72" s="400" t="s">
        <v>158</v>
      </c>
      <c r="M72" s="400" t="s">
        <v>159</v>
      </c>
      <c r="N72" s="400" t="s">
        <v>160</v>
      </c>
      <c r="O72" s="400" t="s">
        <v>161</v>
      </c>
      <c r="P72" s="402"/>
      <c r="Q72" s="402"/>
      <c r="R72" s="401" t="s">
        <v>110</v>
      </c>
      <c r="S72" s="474"/>
    </row>
    <row r="73" spans="1:19" x14ac:dyDescent="0.2">
      <c r="A73" s="404" t="s">
        <v>1</v>
      </c>
      <c r="B73" s="431">
        <v>0</v>
      </c>
      <c r="C73" s="431">
        <f>'Cash Daily'!I154</f>
        <v>0</v>
      </c>
      <c r="D73" s="431">
        <v>0</v>
      </c>
      <c r="E73" s="431">
        <f>'Cash Daily'!I156</f>
        <v>0</v>
      </c>
      <c r="F73" s="431">
        <f>'Cash Daily'!I157</f>
        <v>0</v>
      </c>
      <c r="G73" s="431">
        <f>'Cash Daily'!I158</f>
        <v>0</v>
      </c>
      <c r="H73" s="406">
        <f t="shared" ref="H73:H79" si="23">SUM(B73:G73)</f>
        <v>0</v>
      </c>
      <c r="I73" s="431"/>
      <c r="J73" s="431">
        <v>0</v>
      </c>
      <c r="K73" s="431">
        <f>'Cash Daily'!I162</f>
        <v>0</v>
      </c>
      <c r="L73" s="431">
        <f>'Cash Daily'!I163</f>
        <v>0</v>
      </c>
      <c r="M73" s="431">
        <f>'Cash Daily'!I164</f>
        <v>0</v>
      </c>
      <c r="N73" s="432"/>
      <c r="O73" s="432"/>
      <c r="P73" s="431"/>
      <c r="Q73" s="431"/>
      <c r="R73" s="433">
        <f>SUM(J73:Q73)</f>
        <v>0</v>
      </c>
      <c r="S73" s="474"/>
    </row>
    <row r="74" spans="1:19" x14ac:dyDescent="0.2">
      <c r="A74" s="404" t="s">
        <v>2</v>
      </c>
      <c r="B74" s="431">
        <v>0</v>
      </c>
      <c r="C74" s="431">
        <f>'Cash Daily'!I168</f>
        <v>0</v>
      </c>
      <c r="D74" s="431">
        <v>0</v>
      </c>
      <c r="E74" s="431">
        <f>'Cash Daily'!I170</f>
        <v>0</v>
      </c>
      <c r="F74" s="431">
        <f>'Cash Daily'!I171</f>
        <v>0</v>
      </c>
      <c r="G74" s="431">
        <f>'Cash Daily'!I172</f>
        <v>0</v>
      </c>
      <c r="H74" s="406">
        <f t="shared" si="23"/>
        <v>0</v>
      </c>
      <c r="I74" s="431"/>
      <c r="J74" s="431">
        <v>0</v>
      </c>
      <c r="K74" s="431">
        <f>'Cash Daily'!I176</f>
        <v>0</v>
      </c>
      <c r="L74" s="431">
        <f>'Cash Daily'!I177</f>
        <v>0</v>
      </c>
      <c r="M74" s="431">
        <f>'Cash Daily'!I178</f>
        <v>0</v>
      </c>
      <c r="N74" s="432"/>
      <c r="O74" s="432"/>
      <c r="P74" s="434"/>
      <c r="Q74" s="434"/>
      <c r="R74" s="433">
        <f t="shared" ref="R74:R76" si="24">SUM(B74:Q74)</f>
        <v>0</v>
      </c>
      <c r="S74" s="474"/>
    </row>
    <row r="75" spans="1:19" x14ac:dyDescent="0.2">
      <c r="A75" s="404" t="s">
        <v>3</v>
      </c>
      <c r="B75" s="431">
        <v>0</v>
      </c>
      <c r="C75" s="431">
        <f>'Cash Daily'!I182</f>
        <v>0</v>
      </c>
      <c r="D75" s="431">
        <f>'Cash Daily'!I183</f>
        <v>0</v>
      </c>
      <c r="E75" s="431">
        <f>'Cash Daily'!I184</f>
        <v>0</v>
      </c>
      <c r="F75" s="431">
        <f>'Cash Daily'!I185</f>
        <v>0</v>
      </c>
      <c r="G75" s="431">
        <f>'Cash Daily'!I186</f>
        <v>0</v>
      </c>
      <c r="H75" s="406">
        <f t="shared" si="23"/>
        <v>0</v>
      </c>
      <c r="I75" s="431"/>
      <c r="J75" s="431">
        <v>0</v>
      </c>
      <c r="K75" s="431">
        <f>'Cash Daily'!I190</f>
        <v>0</v>
      </c>
      <c r="L75" s="431">
        <f>'Cash Daily'!I191</f>
        <v>0</v>
      </c>
      <c r="M75" s="431">
        <f>'Cash Daily'!I192</f>
        <v>0</v>
      </c>
      <c r="N75" s="435"/>
      <c r="O75" s="435"/>
      <c r="P75" s="434"/>
      <c r="Q75" s="434"/>
      <c r="R75" s="433">
        <f t="shared" si="24"/>
        <v>0</v>
      </c>
      <c r="S75" s="474"/>
    </row>
    <row r="76" spans="1:19" x14ac:dyDescent="0.2">
      <c r="A76" s="404" t="s">
        <v>13</v>
      </c>
      <c r="B76" s="431">
        <f>'Cash Daily'!I195</f>
        <v>0</v>
      </c>
      <c r="C76" s="431">
        <f>'Cash Daily'!I196</f>
        <v>0</v>
      </c>
      <c r="D76" s="431">
        <v>0</v>
      </c>
      <c r="E76" s="431">
        <f>'Cash Daily'!I198</f>
        <v>0</v>
      </c>
      <c r="F76" s="431">
        <f>'Cash Daily'!I199</f>
        <v>0</v>
      </c>
      <c r="G76" s="431">
        <f>'Cash Daily'!I200</f>
        <v>0</v>
      </c>
      <c r="H76" s="406">
        <f t="shared" si="23"/>
        <v>0</v>
      </c>
      <c r="I76" s="431"/>
      <c r="J76" s="431">
        <f>'Cash Daily'!I203</f>
        <v>0</v>
      </c>
      <c r="K76" s="431">
        <f>'Cash Daily'!I204</f>
        <v>0</v>
      </c>
      <c r="L76" s="431">
        <f>'Cash Daily'!I205</f>
        <v>0</v>
      </c>
      <c r="M76" s="431">
        <f>'Cash Daily'!I206</f>
        <v>0</v>
      </c>
      <c r="N76" s="432"/>
      <c r="O76" s="432"/>
      <c r="P76" s="431"/>
      <c r="Q76" s="431"/>
      <c r="R76" s="433">
        <f t="shared" si="24"/>
        <v>0</v>
      </c>
      <c r="S76" s="474"/>
    </row>
    <row r="77" spans="1:19" x14ac:dyDescent="0.2">
      <c r="A77" s="404" t="s">
        <v>15</v>
      </c>
      <c r="B77" s="431">
        <f>'Cash Daily'!I209</f>
        <v>0</v>
      </c>
      <c r="C77" s="431">
        <f>'Cash Daily'!I210</f>
        <v>0</v>
      </c>
      <c r="D77" s="431">
        <f>'Cash Daily'!I211</f>
        <v>0</v>
      </c>
      <c r="E77" s="431">
        <f>'Cash Daily'!I212</f>
        <v>0</v>
      </c>
      <c r="F77" s="431">
        <f>'Cash Daily'!I213</f>
        <v>0</v>
      </c>
      <c r="G77" s="431">
        <f>'Cash Daily'!I214</f>
        <v>0</v>
      </c>
      <c r="H77" s="406">
        <f t="shared" si="23"/>
        <v>0</v>
      </c>
      <c r="I77" s="431"/>
      <c r="J77" s="431">
        <f>'Cash Daily'!I217</f>
        <v>0</v>
      </c>
      <c r="K77" s="431">
        <f>'Cash Daily'!I218</f>
        <v>0</v>
      </c>
      <c r="L77" s="431">
        <f>'Cash Daily'!I219</f>
        <v>0</v>
      </c>
      <c r="M77" s="431">
        <f>'Cash Daily'!I220</f>
        <v>0</v>
      </c>
      <c r="N77" s="432"/>
      <c r="O77" s="432"/>
      <c r="P77" s="431"/>
      <c r="Q77" s="431"/>
      <c r="R77" s="433">
        <f>SUM(B77:Q77)</f>
        <v>0</v>
      </c>
      <c r="S77" s="474"/>
    </row>
    <row r="78" spans="1:19" x14ac:dyDescent="0.2">
      <c r="A78" s="412" t="s">
        <v>112</v>
      </c>
      <c r="B78" s="409">
        <f>'Cash Daily'!I223</f>
        <v>0</v>
      </c>
      <c r="C78" s="409">
        <f>'Cash Daily'!I224</f>
        <v>0</v>
      </c>
      <c r="D78" s="409">
        <f>'Cash Daily'!I225</f>
        <v>0</v>
      </c>
      <c r="E78" s="409">
        <f>'Cash Daily'!I226</f>
        <v>0</v>
      </c>
      <c r="F78" s="409">
        <f>'Cash Daily'!I227</f>
        <v>0</v>
      </c>
      <c r="G78" s="409">
        <f>'Cash Daily'!I228</f>
        <v>0</v>
      </c>
      <c r="H78" s="406">
        <f t="shared" si="23"/>
        <v>0</v>
      </c>
      <c r="I78" s="409"/>
      <c r="J78" s="409">
        <f>'Cash Daily'!I231</f>
        <v>0</v>
      </c>
      <c r="K78" s="409">
        <f>'Cash Daily'!I232</f>
        <v>0</v>
      </c>
      <c r="L78" s="409">
        <f>'Cash Daily'!I233</f>
        <v>0</v>
      </c>
      <c r="M78" s="409">
        <f>'Cash Daily'!I234</f>
        <v>0</v>
      </c>
      <c r="N78" s="436">
        <f>'Cash Daily'!I235</f>
        <v>0</v>
      </c>
      <c r="O78" s="436"/>
      <c r="P78" s="409"/>
      <c r="Q78" s="409"/>
      <c r="R78" s="433">
        <f t="shared" ref="R78" si="25">SUM(B78:Q78)</f>
        <v>0</v>
      </c>
      <c r="S78" s="474"/>
    </row>
    <row r="79" spans="1:19" ht="22.5" x14ac:dyDescent="0.2">
      <c r="A79" s="416" t="s">
        <v>111</v>
      </c>
      <c r="B79" s="418"/>
      <c r="C79" s="418"/>
      <c r="D79" s="418"/>
      <c r="E79" s="418"/>
      <c r="F79" s="418"/>
      <c r="G79" s="418"/>
      <c r="H79" s="419">
        <f t="shared" si="23"/>
        <v>0</v>
      </c>
      <c r="I79" s="418"/>
      <c r="J79" s="418"/>
      <c r="K79" s="418"/>
      <c r="L79" s="418"/>
      <c r="M79" s="418"/>
      <c r="N79" s="437"/>
      <c r="O79" s="437"/>
      <c r="P79" s="418"/>
      <c r="Q79" s="418"/>
      <c r="R79" s="438"/>
      <c r="S79" s="474"/>
    </row>
    <row r="80" spans="1:19" x14ac:dyDescent="0.2">
      <c r="A80" s="423" t="s">
        <v>9</v>
      </c>
      <c r="B80" s="426">
        <f>SUM(B73:B79)</f>
        <v>0</v>
      </c>
      <c r="C80" s="426">
        <f t="shared" ref="C80:G80" si="26">SUM(C73:C79)</f>
        <v>0</v>
      </c>
      <c r="D80" s="426">
        <f t="shared" si="26"/>
        <v>0</v>
      </c>
      <c r="E80" s="426">
        <f t="shared" si="26"/>
        <v>0</v>
      </c>
      <c r="F80" s="426">
        <f t="shared" si="26"/>
        <v>0</v>
      </c>
      <c r="G80" s="426">
        <f t="shared" si="26"/>
        <v>0</v>
      </c>
      <c r="H80" s="406">
        <f>SUM(H73:H79)</f>
        <v>0</v>
      </c>
      <c r="I80" s="426"/>
      <c r="J80" s="426">
        <f>SUM(J73:J79)</f>
        <v>0</v>
      </c>
      <c r="K80" s="426">
        <f t="shared" ref="K80:O80" si="27">SUM(K73:K79)</f>
        <v>0</v>
      </c>
      <c r="L80" s="426">
        <f t="shared" si="27"/>
        <v>0</v>
      </c>
      <c r="M80" s="426">
        <f t="shared" si="27"/>
        <v>0</v>
      </c>
      <c r="N80" s="426">
        <f t="shared" si="27"/>
        <v>0</v>
      </c>
      <c r="O80" s="426">
        <f t="shared" si="27"/>
        <v>0</v>
      </c>
      <c r="P80" s="426">
        <f t="shared" ref="P80:Q80" si="28">SUM(P73:P78)</f>
        <v>0</v>
      </c>
      <c r="Q80" s="426">
        <f t="shared" si="28"/>
        <v>0</v>
      </c>
      <c r="R80" s="423">
        <f>SUM(R73:R78)</f>
        <v>0</v>
      </c>
      <c r="S80" s="474"/>
    </row>
    <row r="81" spans="1:19" x14ac:dyDescent="0.2">
      <c r="S81" s="474"/>
    </row>
    <row r="82" spans="1:19" ht="22.5" customHeight="1" x14ac:dyDescent="0.2">
      <c r="A82" s="473"/>
      <c r="B82" s="440" t="s">
        <v>252</v>
      </c>
      <c r="C82" s="400" t="s">
        <v>163</v>
      </c>
      <c r="D82" s="475" t="s">
        <v>254</v>
      </c>
      <c r="E82" s="400" t="s">
        <v>165</v>
      </c>
      <c r="F82" s="440" t="s">
        <v>253</v>
      </c>
      <c r="G82" s="400" t="s">
        <v>167</v>
      </c>
      <c r="H82" s="401" t="s">
        <v>110</v>
      </c>
      <c r="I82" s="400" t="s">
        <v>108</v>
      </c>
      <c r="J82" s="400" t="s">
        <v>162</v>
      </c>
      <c r="K82" s="400" t="s">
        <v>163</v>
      </c>
      <c r="L82" s="400" t="s">
        <v>164</v>
      </c>
      <c r="M82" s="400" t="s">
        <v>165</v>
      </c>
      <c r="N82" s="400" t="s">
        <v>166</v>
      </c>
      <c r="O82" s="400" t="s">
        <v>167</v>
      </c>
      <c r="P82" s="402"/>
      <c r="Q82" s="402"/>
      <c r="R82" s="401" t="s">
        <v>110</v>
      </c>
      <c r="S82" s="474"/>
    </row>
    <row r="83" spans="1:19" x14ac:dyDescent="0.2">
      <c r="A83" s="404" t="s">
        <v>1</v>
      </c>
      <c r="B83" s="431"/>
      <c r="C83" s="441"/>
      <c r="D83" s="441"/>
      <c r="E83" s="441"/>
      <c r="F83" s="441"/>
      <c r="G83" s="441"/>
      <c r="H83" s="406">
        <f t="shared" ref="H83:H89" si="29">SUM(B83:G83)</f>
        <v>0</v>
      </c>
      <c r="I83" s="403"/>
      <c r="J83" s="441"/>
      <c r="K83" s="441"/>
      <c r="L83" s="441"/>
      <c r="M83" s="441"/>
      <c r="N83" s="441"/>
      <c r="O83" s="441">
        <v>0</v>
      </c>
      <c r="P83" s="441"/>
      <c r="Q83" s="442"/>
      <c r="R83" s="433">
        <f t="shared" ref="R83:R89" si="30">SUM(J83:Q83)</f>
        <v>0</v>
      </c>
      <c r="S83" s="474"/>
    </row>
    <row r="84" spans="1:19" x14ac:dyDescent="0.2">
      <c r="A84" s="404" t="s">
        <v>2</v>
      </c>
      <c r="B84" s="431"/>
      <c r="C84" s="441"/>
      <c r="D84" s="441"/>
      <c r="E84" s="441"/>
      <c r="F84" s="441">
        <v>5.15</v>
      </c>
      <c r="G84" s="441"/>
      <c r="H84" s="406">
        <f t="shared" si="29"/>
        <v>5.15</v>
      </c>
      <c r="I84" s="403"/>
      <c r="J84" s="441"/>
      <c r="K84" s="441"/>
      <c r="L84" s="441"/>
      <c r="M84" s="441"/>
      <c r="N84" s="441"/>
      <c r="O84" s="441">
        <v>0</v>
      </c>
      <c r="P84" s="443"/>
      <c r="Q84" s="442"/>
      <c r="R84" s="433">
        <f t="shared" si="30"/>
        <v>0</v>
      </c>
      <c r="S84" s="474"/>
    </row>
    <row r="85" spans="1:19" x14ac:dyDescent="0.2">
      <c r="A85" s="404" t="s">
        <v>3</v>
      </c>
      <c r="B85" s="431">
        <v>32</v>
      </c>
      <c r="C85" s="441"/>
      <c r="D85" s="441">
        <f>51.57+60.22</f>
        <v>111.78999999999999</v>
      </c>
      <c r="E85" s="441"/>
      <c r="F85" s="441">
        <v>51.57</v>
      </c>
      <c r="G85" s="441"/>
      <c r="H85" s="406">
        <f t="shared" si="29"/>
        <v>195.35999999999999</v>
      </c>
      <c r="I85" s="403"/>
      <c r="J85" s="441"/>
      <c r="K85" s="441"/>
      <c r="L85" s="441"/>
      <c r="M85" s="441"/>
      <c r="N85" s="443"/>
      <c r="O85" s="443">
        <v>0</v>
      </c>
      <c r="P85" s="443"/>
      <c r="Q85" s="442"/>
      <c r="R85" s="433">
        <f t="shared" si="30"/>
        <v>0</v>
      </c>
      <c r="S85" s="474"/>
    </row>
    <row r="86" spans="1:19" x14ac:dyDescent="0.2">
      <c r="A86" s="404" t="s">
        <v>13</v>
      </c>
      <c r="B86" s="431"/>
      <c r="C86" s="441"/>
      <c r="D86" s="441"/>
      <c r="E86" s="441"/>
      <c r="F86" s="441"/>
      <c r="G86" s="441"/>
      <c r="H86" s="406">
        <f t="shared" si="29"/>
        <v>0</v>
      </c>
      <c r="I86" s="403"/>
      <c r="J86" s="441"/>
      <c r="K86" s="441"/>
      <c r="L86" s="441"/>
      <c r="M86" s="441"/>
      <c r="N86" s="441"/>
      <c r="O86" s="441">
        <v>0</v>
      </c>
      <c r="P86" s="441"/>
      <c r="Q86" s="444"/>
      <c r="R86" s="433">
        <f t="shared" si="30"/>
        <v>0</v>
      </c>
      <c r="S86" s="474"/>
    </row>
    <row r="87" spans="1:19" x14ac:dyDescent="0.2">
      <c r="A87" s="404" t="s">
        <v>15</v>
      </c>
      <c r="B87" s="431"/>
      <c r="C87" s="441"/>
      <c r="D87" s="441"/>
      <c r="E87" s="441"/>
      <c r="F87" s="441"/>
      <c r="G87" s="441"/>
      <c r="H87" s="406">
        <f t="shared" si="29"/>
        <v>0</v>
      </c>
      <c r="I87" s="403"/>
      <c r="J87" s="441"/>
      <c r="K87" s="441"/>
      <c r="L87" s="441"/>
      <c r="M87" s="441"/>
      <c r="N87" s="441"/>
      <c r="O87" s="441">
        <v>0</v>
      </c>
      <c r="P87" s="441"/>
      <c r="Q87" s="444"/>
      <c r="R87" s="433">
        <f t="shared" si="30"/>
        <v>0</v>
      </c>
      <c r="S87" s="474"/>
    </row>
    <row r="88" spans="1:19" x14ac:dyDescent="0.2">
      <c r="A88" s="412" t="s">
        <v>112</v>
      </c>
      <c r="B88" s="409"/>
      <c r="C88" s="445"/>
      <c r="D88" s="445">
        <v>52.42</v>
      </c>
      <c r="E88" s="445"/>
      <c r="F88" s="445"/>
      <c r="G88" s="445"/>
      <c r="H88" s="414">
        <f t="shared" si="29"/>
        <v>52.42</v>
      </c>
      <c r="I88" s="410"/>
      <c r="J88" s="445"/>
      <c r="K88" s="445"/>
      <c r="L88" s="445"/>
      <c r="M88" s="445"/>
      <c r="N88" s="445"/>
      <c r="O88" s="445"/>
      <c r="P88" s="445"/>
      <c r="Q88" s="446"/>
      <c r="R88" s="433">
        <f t="shared" si="30"/>
        <v>0</v>
      </c>
      <c r="S88" s="474"/>
    </row>
    <row r="89" spans="1:19" ht="22.5" x14ac:dyDescent="0.2">
      <c r="A89" s="416" t="s">
        <v>111</v>
      </c>
      <c r="B89" s="418"/>
      <c r="C89" s="447"/>
      <c r="D89" s="447"/>
      <c r="E89" s="447"/>
      <c r="F89" s="447"/>
      <c r="G89" s="447"/>
      <c r="H89" s="419">
        <f t="shared" si="29"/>
        <v>0</v>
      </c>
      <c r="I89" s="421"/>
      <c r="J89" s="447"/>
      <c r="K89" s="447"/>
      <c r="L89" s="447"/>
      <c r="M89" s="447"/>
      <c r="N89" s="447"/>
      <c r="O89" s="447"/>
      <c r="P89" s="447"/>
      <c r="Q89" s="448"/>
      <c r="R89" s="438">
        <f t="shared" si="30"/>
        <v>0</v>
      </c>
      <c r="S89" s="474"/>
    </row>
    <row r="90" spans="1:19" x14ac:dyDescent="0.2">
      <c r="A90" s="423" t="s">
        <v>9</v>
      </c>
      <c r="B90" s="439">
        <f t="shared" ref="B90:H90" si="31">SUM(B83:B89)</f>
        <v>32</v>
      </c>
      <c r="C90" s="439">
        <f t="shared" si="31"/>
        <v>0</v>
      </c>
      <c r="D90" s="439">
        <f t="shared" si="31"/>
        <v>164.20999999999998</v>
      </c>
      <c r="E90" s="439">
        <f t="shared" si="31"/>
        <v>0</v>
      </c>
      <c r="F90" s="439">
        <f t="shared" si="31"/>
        <v>56.72</v>
      </c>
      <c r="G90" s="439">
        <f t="shared" si="31"/>
        <v>0</v>
      </c>
      <c r="H90" s="406">
        <f t="shared" si="31"/>
        <v>252.93</v>
      </c>
      <c r="I90" s="426"/>
      <c r="J90" s="439">
        <f t="shared" ref="J90:O90" si="32">SUM(J83:J89)</f>
        <v>0</v>
      </c>
      <c r="K90" s="439">
        <f t="shared" si="32"/>
        <v>0</v>
      </c>
      <c r="L90" s="439">
        <f t="shared" si="32"/>
        <v>0</v>
      </c>
      <c r="M90" s="439">
        <f t="shared" si="32"/>
        <v>0</v>
      </c>
      <c r="N90" s="439">
        <f t="shared" si="32"/>
        <v>0</v>
      </c>
      <c r="O90" s="439">
        <f t="shared" si="32"/>
        <v>0</v>
      </c>
      <c r="P90" s="439">
        <f t="shared" ref="P90:R90" si="33">SUM(P83:P88)</f>
        <v>0</v>
      </c>
      <c r="Q90" s="439">
        <f t="shared" si="33"/>
        <v>0</v>
      </c>
      <c r="R90" s="427">
        <f t="shared" si="33"/>
        <v>0</v>
      </c>
      <c r="S90" s="474"/>
    </row>
    <row r="91" spans="1:19" x14ac:dyDescent="0.2">
      <c r="S91" s="474"/>
    </row>
    <row r="92" spans="1:19" ht="22.5" customHeight="1" x14ac:dyDescent="0.2">
      <c r="A92" s="473"/>
      <c r="B92" s="400" t="s">
        <v>169</v>
      </c>
      <c r="C92" s="400" t="s">
        <v>171</v>
      </c>
      <c r="D92" s="440" t="s">
        <v>256</v>
      </c>
      <c r="E92" s="400" t="s">
        <v>173</v>
      </c>
      <c r="F92" s="400" t="s">
        <v>174</v>
      </c>
      <c r="G92" s="400" t="s">
        <v>175</v>
      </c>
      <c r="H92" s="401" t="s">
        <v>110</v>
      </c>
      <c r="I92" s="400" t="s">
        <v>108</v>
      </c>
      <c r="J92" s="400" t="s">
        <v>169</v>
      </c>
      <c r="K92" s="400" t="s">
        <v>171</v>
      </c>
      <c r="L92" s="400" t="s">
        <v>172</v>
      </c>
      <c r="M92" s="400" t="s">
        <v>173</v>
      </c>
      <c r="N92" s="400" t="s">
        <v>174</v>
      </c>
      <c r="O92" s="400" t="s">
        <v>175</v>
      </c>
      <c r="P92" s="402"/>
      <c r="Q92" s="402"/>
      <c r="R92" s="401" t="s">
        <v>110</v>
      </c>
      <c r="S92" s="474"/>
    </row>
    <row r="93" spans="1:19" x14ac:dyDescent="0.2">
      <c r="A93" s="404" t="s">
        <v>1</v>
      </c>
      <c r="B93" s="431"/>
      <c r="C93" s="431"/>
      <c r="D93" s="431">
        <v>53.38</v>
      </c>
      <c r="E93" s="431"/>
      <c r="F93" s="431"/>
      <c r="G93" s="431"/>
      <c r="H93" s="406">
        <f t="shared" ref="H93:H99" si="34">SUM(B93:G93)</f>
        <v>53.38</v>
      </c>
      <c r="I93" s="403"/>
      <c r="J93" s="431"/>
      <c r="K93" s="431"/>
      <c r="L93" s="431"/>
      <c r="M93" s="431"/>
      <c r="N93" s="442"/>
      <c r="O93" s="449"/>
      <c r="P93" s="450"/>
      <c r="Q93" s="450"/>
      <c r="R93" s="433">
        <f>SUM(B93:Q93)</f>
        <v>106.76</v>
      </c>
      <c r="S93" s="474"/>
    </row>
    <row r="94" spans="1:19" x14ac:dyDescent="0.2">
      <c r="A94" s="404" t="s">
        <v>2</v>
      </c>
      <c r="B94" s="431"/>
      <c r="C94" s="431"/>
      <c r="D94" s="431"/>
      <c r="E94" s="431"/>
      <c r="F94" s="431"/>
      <c r="G94" s="431"/>
      <c r="H94" s="406">
        <f t="shared" si="34"/>
        <v>0</v>
      </c>
      <c r="I94" s="403"/>
      <c r="J94" s="431"/>
      <c r="K94" s="431"/>
      <c r="L94" s="431"/>
      <c r="M94" s="431"/>
      <c r="N94" s="442"/>
      <c r="O94" s="449"/>
      <c r="P94" s="450"/>
      <c r="Q94" s="450"/>
      <c r="R94" s="433">
        <f t="shared" ref="R94:R99" si="35">SUM(B94:Q94)</f>
        <v>0</v>
      </c>
      <c r="S94" s="474"/>
    </row>
    <row r="95" spans="1:19" x14ac:dyDescent="0.2">
      <c r="A95" s="404" t="s">
        <v>3</v>
      </c>
      <c r="B95" s="431"/>
      <c r="C95" s="431"/>
      <c r="D95" s="431">
        <f>60.22+41.4</f>
        <v>101.62</v>
      </c>
      <c r="E95" s="431"/>
      <c r="F95" s="431"/>
      <c r="G95" s="431"/>
      <c r="H95" s="406">
        <f t="shared" si="34"/>
        <v>101.62</v>
      </c>
      <c r="I95" s="403"/>
      <c r="J95" s="431"/>
      <c r="K95" s="431"/>
      <c r="L95" s="431"/>
      <c r="M95" s="431"/>
      <c r="N95" s="442"/>
      <c r="O95" s="449"/>
      <c r="P95" s="450"/>
      <c r="Q95" s="450"/>
      <c r="R95" s="433">
        <f t="shared" si="35"/>
        <v>203.24</v>
      </c>
      <c r="S95" s="474"/>
    </row>
    <row r="96" spans="1:19" x14ac:dyDescent="0.2">
      <c r="A96" s="404" t="s">
        <v>13</v>
      </c>
      <c r="B96" s="431"/>
      <c r="C96" s="431"/>
      <c r="D96" s="431"/>
      <c r="E96" s="431"/>
      <c r="F96" s="431"/>
      <c r="G96" s="431"/>
      <c r="H96" s="406">
        <f t="shared" si="34"/>
        <v>0</v>
      </c>
      <c r="I96" s="403"/>
      <c r="J96" s="431"/>
      <c r="K96" s="431"/>
      <c r="L96" s="431"/>
      <c r="M96" s="431"/>
      <c r="N96" s="444"/>
      <c r="O96" s="451"/>
      <c r="P96" s="452"/>
      <c r="Q96" s="452"/>
      <c r="R96" s="433">
        <f t="shared" si="35"/>
        <v>0</v>
      </c>
      <c r="S96" s="474"/>
    </row>
    <row r="97" spans="1:19" x14ac:dyDescent="0.2">
      <c r="A97" s="404" t="s">
        <v>15</v>
      </c>
      <c r="B97" s="431"/>
      <c r="C97" s="431"/>
      <c r="D97" s="431"/>
      <c r="E97" s="431"/>
      <c r="F97" s="431"/>
      <c r="G97" s="431"/>
      <c r="H97" s="406">
        <f t="shared" si="34"/>
        <v>0</v>
      </c>
      <c r="I97" s="403"/>
      <c r="J97" s="431"/>
      <c r="K97" s="431"/>
      <c r="L97" s="431"/>
      <c r="M97" s="431"/>
      <c r="N97" s="444"/>
      <c r="O97" s="451"/>
      <c r="P97" s="452"/>
      <c r="Q97" s="452"/>
      <c r="R97" s="433">
        <f t="shared" si="35"/>
        <v>0</v>
      </c>
      <c r="S97" s="474"/>
    </row>
    <row r="98" spans="1:19" x14ac:dyDescent="0.2">
      <c r="A98" s="412" t="s">
        <v>112</v>
      </c>
      <c r="B98" s="409"/>
      <c r="C98" s="409"/>
      <c r="D98" s="409">
        <v>52.42</v>
      </c>
      <c r="E98" s="409"/>
      <c r="F98" s="409"/>
      <c r="G98" s="409"/>
      <c r="H98" s="414">
        <f t="shared" si="34"/>
        <v>52.42</v>
      </c>
      <c r="I98" s="410"/>
      <c r="J98" s="409"/>
      <c r="K98" s="409"/>
      <c r="L98" s="409"/>
      <c r="M98" s="409"/>
      <c r="N98" s="445"/>
      <c r="O98" s="436"/>
      <c r="P98" s="453"/>
      <c r="Q98" s="453"/>
      <c r="R98" s="433">
        <f t="shared" si="35"/>
        <v>104.84</v>
      </c>
      <c r="S98" s="474"/>
    </row>
    <row r="99" spans="1:19" ht="22.5" x14ac:dyDescent="0.2">
      <c r="A99" s="416" t="s">
        <v>111</v>
      </c>
      <c r="B99" s="418"/>
      <c r="C99" s="418"/>
      <c r="D99" s="418">
        <v>29.75</v>
      </c>
      <c r="E99" s="418"/>
      <c r="F99" s="418"/>
      <c r="G99" s="418"/>
      <c r="H99" s="419">
        <f t="shared" si="34"/>
        <v>29.75</v>
      </c>
      <c r="I99" s="421"/>
      <c r="J99" s="418"/>
      <c r="K99" s="418"/>
      <c r="L99" s="418"/>
      <c r="M99" s="418"/>
      <c r="N99" s="447"/>
      <c r="O99" s="437"/>
      <c r="P99" s="454"/>
      <c r="Q99" s="454"/>
      <c r="R99" s="438">
        <f t="shared" si="35"/>
        <v>59.5</v>
      </c>
      <c r="S99" s="474"/>
    </row>
    <row r="100" spans="1:19" x14ac:dyDescent="0.2">
      <c r="A100" s="423" t="s">
        <v>9</v>
      </c>
      <c r="B100" s="426">
        <f>SUM(B93:B99)</f>
        <v>0</v>
      </c>
      <c r="C100" s="426">
        <f t="shared" ref="C100:G100" si="36">SUM(C93:C99)</f>
        <v>0</v>
      </c>
      <c r="D100" s="426">
        <f t="shared" si="36"/>
        <v>237.17000000000002</v>
      </c>
      <c r="E100" s="426">
        <f t="shared" si="36"/>
        <v>0</v>
      </c>
      <c r="F100" s="426">
        <f t="shared" si="36"/>
        <v>0</v>
      </c>
      <c r="G100" s="426">
        <f t="shared" si="36"/>
        <v>0</v>
      </c>
      <c r="H100" s="406">
        <f>SUM(H93:H99)</f>
        <v>237.17000000000002</v>
      </c>
      <c r="I100" s="426"/>
      <c r="J100" s="426">
        <f>SUM(J93:J99)</f>
        <v>0</v>
      </c>
      <c r="K100" s="426">
        <f t="shared" ref="K100:O100" si="37">SUM(K93:K99)</f>
        <v>0</v>
      </c>
      <c r="L100" s="426">
        <f t="shared" si="37"/>
        <v>0</v>
      </c>
      <c r="M100" s="426">
        <f t="shared" si="37"/>
        <v>0</v>
      </c>
      <c r="N100" s="426">
        <f t="shared" si="37"/>
        <v>0</v>
      </c>
      <c r="O100" s="426">
        <f t="shared" si="37"/>
        <v>0</v>
      </c>
      <c r="P100" s="426">
        <f t="shared" ref="P100:Q100" si="38">SUM(P93:P98)</f>
        <v>0</v>
      </c>
      <c r="Q100" s="426">
        <f t="shared" si="38"/>
        <v>0</v>
      </c>
      <c r="R100" s="427">
        <f>SUM(R93:R99)</f>
        <v>474.34000000000003</v>
      </c>
      <c r="S100" s="474"/>
    </row>
    <row r="101" spans="1:19" x14ac:dyDescent="0.2">
      <c r="S101" s="474"/>
    </row>
    <row r="102" spans="1:19" ht="24" x14ac:dyDescent="0.2">
      <c r="A102" s="473"/>
      <c r="B102" s="400" t="s">
        <v>170</v>
      </c>
      <c r="C102" s="400" t="s">
        <v>176</v>
      </c>
      <c r="D102" s="475" t="s">
        <v>257</v>
      </c>
      <c r="E102" s="400" t="s">
        <v>178</v>
      </c>
      <c r="F102" s="400" t="s">
        <v>179</v>
      </c>
      <c r="G102" s="404"/>
      <c r="H102" s="401" t="s">
        <v>110</v>
      </c>
      <c r="I102" s="400" t="s">
        <v>108</v>
      </c>
      <c r="J102" s="400" t="s">
        <v>170</v>
      </c>
      <c r="K102" s="400" t="s">
        <v>176</v>
      </c>
      <c r="L102" s="400" t="s">
        <v>177</v>
      </c>
      <c r="M102" s="400" t="s">
        <v>178</v>
      </c>
      <c r="N102" s="400" t="s">
        <v>179</v>
      </c>
      <c r="O102" s="456"/>
      <c r="P102" s="402"/>
      <c r="Q102" s="402"/>
      <c r="R102" s="401" t="s">
        <v>110</v>
      </c>
      <c r="S102" s="474"/>
    </row>
    <row r="103" spans="1:19" x14ac:dyDescent="0.2">
      <c r="A103" s="404" t="s">
        <v>1</v>
      </c>
      <c r="B103" s="452"/>
      <c r="C103" s="452"/>
      <c r="D103" s="452"/>
      <c r="E103" s="452"/>
      <c r="F103" s="452"/>
      <c r="G103" s="452"/>
      <c r="H103" s="406">
        <f t="shared" ref="H103:H109" si="39">SUM(B103:G103)</f>
        <v>0</v>
      </c>
      <c r="I103" s="403"/>
      <c r="J103" s="450"/>
      <c r="K103" s="450"/>
      <c r="L103" s="450"/>
      <c r="M103" s="450"/>
      <c r="N103" s="449"/>
      <c r="O103" s="449"/>
      <c r="P103" s="450"/>
      <c r="Q103" s="450"/>
      <c r="R103" s="433">
        <f>SUM(B103:Q103)</f>
        <v>0</v>
      </c>
      <c r="S103" s="474"/>
    </row>
    <row r="104" spans="1:19" x14ac:dyDescent="0.2">
      <c r="A104" s="404" t="s">
        <v>2</v>
      </c>
      <c r="B104" s="452"/>
      <c r="C104" s="452"/>
      <c r="D104" s="452"/>
      <c r="E104" s="452"/>
      <c r="F104" s="452"/>
      <c r="G104" s="452"/>
      <c r="H104" s="406">
        <f t="shared" si="39"/>
        <v>0</v>
      </c>
      <c r="I104" s="403"/>
      <c r="J104" s="450"/>
      <c r="K104" s="450"/>
      <c r="L104" s="450"/>
      <c r="M104" s="450"/>
      <c r="N104" s="449"/>
      <c r="O104" s="449"/>
      <c r="P104" s="450"/>
      <c r="Q104" s="450"/>
      <c r="R104" s="433">
        <f t="shared" ref="R104:R108" si="40">SUM(B104:Q104)</f>
        <v>0</v>
      </c>
      <c r="S104" s="474"/>
    </row>
    <row r="105" spans="1:19" x14ac:dyDescent="0.2">
      <c r="A105" s="404" t="s">
        <v>3</v>
      </c>
      <c r="B105" s="452"/>
      <c r="C105" s="452"/>
      <c r="D105" s="452">
        <v>17.34</v>
      </c>
      <c r="E105" s="452"/>
      <c r="F105" s="452"/>
      <c r="G105" s="452"/>
      <c r="H105" s="406">
        <f t="shared" si="39"/>
        <v>17.34</v>
      </c>
      <c r="I105" s="403"/>
      <c r="J105" s="450"/>
      <c r="K105" s="450"/>
      <c r="L105" s="450"/>
      <c r="M105" s="450"/>
      <c r="N105" s="449"/>
      <c r="O105" s="449"/>
      <c r="P105" s="450"/>
      <c r="Q105" s="450"/>
      <c r="R105" s="433">
        <f t="shared" si="40"/>
        <v>34.68</v>
      </c>
      <c r="S105" s="474"/>
    </row>
    <row r="106" spans="1:19" x14ac:dyDescent="0.2">
      <c r="A106" s="404" t="s">
        <v>13</v>
      </c>
      <c r="B106" s="452"/>
      <c r="C106" s="452"/>
      <c r="D106" s="452"/>
      <c r="E106" s="452"/>
      <c r="F106" s="452"/>
      <c r="G106" s="452"/>
      <c r="H106" s="406">
        <f t="shared" si="39"/>
        <v>0</v>
      </c>
      <c r="I106" s="457"/>
      <c r="J106" s="450"/>
      <c r="K106" s="450"/>
      <c r="L106" s="450"/>
      <c r="M106" s="450"/>
      <c r="N106" s="451"/>
      <c r="O106" s="451"/>
      <c r="P106" s="452"/>
      <c r="Q106" s="452"/>
      <c r="R106" s="433">
        <f t="shared" si="40"/>
        <v>0</v>
      </c>
      <c r="S106" s="474"/>
    </row>
    <row r="107" spans="1:19" x14ac:dyDescent="0.2">
      <c r="A107" s="404" t="s">
        <v>15</v>
      </c>
      <c r="B107" s="452"/>
      <c r="C107" s="452"/>
      <c r="D107" s="452"/>
      <c r="E107" s="452"/>
      <c r="F107" s="452"/>
      <c r="G107" s="452"/>
      <c r="H107" s="406">
        <f t="shared" si="39"/>
        <v>0</v>
      </c>
      <c r="I107" s="450"/>
      <c r="J107" s="450"/>
      <c r="K107" s="450"/>
      <c r="L107" s="450"/>
      <c r="M107" s="450"/>
      <c r="N107" s="451"/>
      <c r="O107" s="451"/>
      <c r="P107" s="452"/>
      <c r="Q107" s="452"/>
      <c r="R107" s="433">
        <f t="shared" si="40"/>
        <v>0</v>
      </c>
      <c r="S107" s="474"/>
    </row>
    <row r="108" spans="1:19" x14ac:dyDescent="0.2">
      <c r="A108" s="412" t="s">
        <v>112</v>
      </c>
      <c r="B108" s="453"/>
      <c r="C108" s="453"/>
      <c r="D108" s="453"/>
      <c r="E108" s="453"/>
      <c r="F108" s="453"/>
      <c r="G108" s="453"/>
      <c r="H108" s="414">
        <f t="shared" si="39"/>
        <v>0</v>
      </c>
      <c r="I108" s="458"/>
      <c r="J108" s="458"/>
      <c r="K108" s="458"/>
      <c r="L108" s="458"/>
      <c r="M108" s="458"/>
      <c r="N108" s="459"/>
      <c r="O108" s="459"/>
      <c r="P108" s="453"/>
      <c r="Q108" s="453"/>
      <c r="R108" s="433">
        <f t="shared" si="40"/>
        <v>0</v>
      </c>
      <c r="S108" s="474"/>
    </row>
    <row r="109" spans="1:19" ht="22.5" x14ac:dyDescent="0.2">
      <c r="A109" s="416" t="s">
        <v>111</v>
      </c>
      <c r="B109" s="454"/>
      <c r="C109" s="454"/>
      <c r="D109" s="454"/>
      <c r="E109" s="454"/>
      <c r="F109" s="454"/>
      <c r="G109" s="454"/>
      <c r="H109" s="419">
        <f t="shared" si="39"/>
        <v>0</v>
      </c>
      <c r="I109" s="460"/>
      <c r="J109" s="460"/>
      <c r="K109" s="460"/>
      <c r="L109" s="460"/>
      <c r="M109" s="460"/>
      <c r="N109" s="461"/>
      <c r="O109" s="461"/>
      <c r="P109" s="454"/>
      <c r="Q109" s="454"/>
      <c r="R109" s="438"/>
      <c r="S109" s="474"/>
    </row>
    <row r="110" spans="1:19" x14ac:dyDescent="0.2">
      <c r="A110" s="423" t="s">
        <v>9</v>
      </c>
      <c r="B110" s="426">
        <f>SUM(B103:B109)</f>
        <v>0</v>
      </c>
      <c r="C110" s="426">
        <f t="shared" ref="C110:G110" si="41">SUM(C103:C109)</f>
        <v>0</v>
      </c>
      <c r="D110" s="426">
        <f t="shared" si="41"/>
        <v>17.34</v>
      </c>
      <c r="E110" s="426">
        <f t="shared" si="41"/>
        <v>0</v>
      </c>
      <c r="F110" s="426">
        <f t="shared" si="41"/>
        <v>0</v>
      </c>
      <c r="G110" s="426">
        <f t="shared" si="41"/>
        <v>0</v>
      </c>
      <c r="H110" s="406">
        <f>SUM(H103:H109)</f>
        <v>17.34</v>
      </c>
      <c r="I110" s="426">
        <f t="shared" ref="I110:N110" si="42">SUM(I103:I108)</f>
        <v>0</v>
      </c>
      <c r="J110" s="426">
        <f t="shared" si="42"/>
        <v>0</v>
      </c>
      <c r="K110" s="426">
        <f t="shared" si="42"/>
        <v>0</v>
      </c>
      <c r="L110" s="426">
        <f t="shared" si="42"/>
        <v>0</v>
      </c>
      <c r="M110" s="426">
        <f t="shared" si="42"/>
        <v>0</v>
      </c>
      <c r="N110" s="439">
        <f t="shared" si="42"/>
        <v>0</v>
      </c>
      <c r="O110" s="439"/>
      <c r="P110" s="426">
        <f t="shared" ref="P110:R110" si="43">SUM(P103:P108)</f>
        <v>0</v>
      </c>
      <c r="Q110" s="426">
        <f t="shared" si="43"/>
        <v>0</v>
      </c>
      <c r="R110" s="427">
        <f t="shared" si="43"/>
        <v>34.68</v>
      </c>
      <c r="S110" s="474"/>
    </row>
    <row r="111" spans="1:19" x14ac:dyDescent="0.2">
      <c r="S111" s="474"/>
    </row>
    <row r="112" spans="1:19" ht="39" thickBot="1" x14ac:dyDescent="0.25">
      <c r="B112" s="462" t="s">
        <v>1</v>
      </c>
      <c r="C112" s="462" t="s">
        <v>2</v>
      </c>
      <c r="D112" s="462" t="s">
        <v>3</v>
      </c>
      <c r="E112" s="462" t="s">
        <v>13</v>
      </c>
      <c r="F112" s="462" t="s">
        <v>15</v>
      </c>
      <c r="G112" s="463" t="s">
        <v>11</v>
      </c>
      <c r="H112" s="464" t="s">
        <v>111</v>
      </c>
      <c r="J112" s="463"/>
      <c r="K112" s="463"/>
      <c r="L112" s="463"/>
      <c r="M112" s="463"/>
      <c r="N112" s="465" t="s">
        <v>20</v>
      </c>
      <c r="O112" s="465"/>
      <c r="S112" s="474"/>
    </row>
    <row r="113" spans="1:19" ht="13.5" thickBot="1" x14ac:dyDescent="0.25">
      <c r="A113" s="466" t="s">
        <v>40</v>
      </c>
      <c r="B113" s="467">
        <f>H63+H73+H83+H93+H103</f>
        <v>53.38</v>
      </c>
      <c r="C113" s="467">
        <f>H64+H74+H84+H94+H104</f>
        <v>22.15</v>
      </c>
      <c r="D113" s="467">
        <f>H65+H75+H85+H95+H105</f>
        <v>320.49999999999994</v>
      </c>
      <c r="E113" s="467">
        <f>H66+H76+H86+H96+H106</f>
        <v>0</v>
      </c>
      <c r="F113" s="467">
        <f>H67+H77+H87+H97+H107</f>
        <v>0</v>
      </c>
      <c r="G113" s="467">
        <f>H68+H78+H98+H108</f>
        <v>52.42</v>
      </c>
      <c r="H113" s="467">
        <f>H69+H79+H89+H99+H109</f>
        <v>29.75</v>
      </c>
      <c r="I113" s="467">
        <f>H70+H80+H90+H100+H110</f>
        <v>530.62</v>
      </c>
      <c r="J113" s="468"/>
      <c r="K113" s="468"/>
      <c r="L113" s="468"/>
      <c r="M113" s="468"/>
      <c r="N113" s="469">
        <f>R70+R80+R90+R100+R110</f>
        <v>509.02000000000004</v>
      </c>
      <c r="O113" s="470">
        <f>I113+N113</f>
        <v>1039.6400000000001</v>
      </c>
      <c r="S113" s="474"/>
    </row>
    <row r="114" spans="1:19" ht="13.5" thickTop="1" x14ac:dyDescent="0.2">
      <c r="S114" s="474"/>
    </row>
    <row r="115" spans="1:19" x14ac:dyDescent="0.2">
      <c r="A115" s="407"/>
      <c r="B115" s="471" t="s">
        <v>21</v>
      </c>
      <c r="C115" s="471"/>
      <c r="D115" s="471" t="s">
        <v>22</v>
      </c>
      <c r="E115" s="472">
        <f>O113</f>
        <v>1039.6400000000001</v>
      </c>
      <c r="F115" s="471"/>
      <c r="G115" s="471">
        <f>SUM(C115-E115)</f>
        <v>-1039.6400000000001</v>
      </c>
      <c r="S115" s="474"/>
    </row>
    <row r="116" spans="1:19" x14ac:dyDescent="0.2">
      <c r="A116" s="474"/>
      <c r="B116" s="474"/>
      <c r="C116" s="474"/>
      <c r="D116" s="474"/>
      <c r="E116" s="474"/>
      <c r="F116" s="474"/>
      <c r="G116" s="474"/>
      <c r="H116" s="474"/>
      <c r="I116" s="474"/>
      <c r="J116" s="474"/>
      <c r="K116" s="474"/>
      <c r="L116" s="474"/>
      <c r="M116" s="474"/>
      <c r="N116" s="474"/>
      <c r="O116" s="474"/>
      <c r="P116" s="474"/>
      <c r="Q116" s="474"/>
      <c r="R116" s="474"/>
      <c r="S116" s="474"/>
    </row>
    <row r="121" spans="1:19" ht="50.25" customHeight="1" x14ac:dyDescent="0.2">
      <c r="A121" s="393"/>
      <c r="B121" s="394"/>
      <c r="C121" s="395"/>
      <c r="D121" s="395"/>
      <c r="E121" s="395"/>
      <c r="F121" s="396" t="s">
        <v>258</v>
      </c>
      <c r="G121" s="395"/>
      <c r="H121" s="395"/>
      <c r="I121" s="395"/>
      <c r="J121" s="394"/>
      <c r="K121" s="394"/>
      <c r="L121" s="394"/>
      <c r="M121" s="394"/>
      <c r="N121" s="397"/>
      <c r="O121" s="397"/>
      <c r="P121" s="394"/>
      <c r="Q121" s="394"/>
      <c r="R121" s="398"/>
    </row>
    <row r="122" spans="1:19" ht="22.5" customHeight="1" x14ac:dyDescent="0.2">
      <c r="A122" s="473"/>
      <c r="B122" s="173" t="s">
        <v>265</v>
      </c>
      <c r="C122" s="173"/>
      <c r="D122" s="173"/>
      <c r="E122" s="214"/>
      <c r="F122" s="214"/>
      <c r="G122" s="206" t="s">
        <v>299</v>
      </c>
      <c r="H122" s="401" t="s">
        <v>110</v>
      </c>
      <c r="I122" s="400" t="s">
        <v>108</v>
      </c>
      <c r="J122" s="173" t="s">
        <v>265</v>
      </c>
      <c r="K122" s="173"/>
      <c r="L122" s="173"/>
      <c r="M122" s="214"/>
      <c r="N122" s="214"/>
      <c r="O122" s="214" t="s">
        <v>186</v>
      </c>
      <c r="P122" s="402"/>
      <c r="Q122" s="402"/>
      <c r="R122" s="401" t="s">
        <v>110</v>
      </c>
    </row>
    <row r="123" spans="1:19" x14ac:dyDescent="0.2">
      <c r="A123" s="404" t="s">
        <v>1</v>
      </c>
      <c r="B123" s="405"/>
      <c r="C123" s="405"/>
      <c r="D123" s="405"/>
      <c r="E123" s="405"/>
      <c r="F123" s="405"/>
      <c r="G123" s="405"/>
      <c r="H123" s="406">
        <f t="shared" ref="H123:H129" si="44">SUM(B123:G123)</f>
        <v>0</v>
      </c>
      <c r="J123" s="403"/>
      <c r="K123" s="403"/>
      <c r="L123" s="403"/>
      <c r="M123" s="403"/>
      <c r="N123" s="408"/>
      <c r="O123" s="408"/>
      <c r="P123" s="403"/>
      <c r="Q123" s="403"/>
      <c r="R123" s="406">
        <f>SUM(J123:Q123)</f>
        <v>0</v>
      </c>
    </row>
    <row r="124" spans="1:19" x14ac:dyDescent="0.2">
      <c r="A124" s="404" t="s">
        <v>2</v>
      </c>
      <c r="B124" s="405"/>
      <c r="C124" s="405"/>
      <c r="D124" s="409"/>
      <c r="E124" s="409"/>
      <c r="F124" s="409"/>
      <c r="G124" s="409">
        <v>6.32</v>
      </c>
      <c r="H124" s="406">
        <f t="shared" si="44"/>
        <v>6.32</v>
      </c>
      <c r="J124" s="410"/>
      <c r="K124" s="410"/>
      <c r="L124" s="410"/>
      <c r="M124" s="410"/>
      <c r="N124" s="411"/>
      <c r="O124" s="411"/>
      <c r="P124" s="410"/>
      <c r="Q124" s="410"/>
      <c r="R124" s="406">
        <f>SUM(J124:Q124)</f>
        <v>0</v>
      </c>
    </row>
    <row r="125" spans="1:19" x14ac:dyDescent="0.2">
      <c r="A125" s="404" t="s">
        <v>3</v>
      </c>
      <c r="B125" s="405"/>
      <c r="C125" s="405"/>
      <c r="D125" s="409"/>
      <c r="E125" s="409"/>
      <c r="F125" s="409"/>
      <c r="G125" s="409"/>
      <c r="H125" s="406">
        <f t="shared" si="44"/>
        <v>0</v>
      </c>
      <c r="J125" s="410"/>
      <c r="K125" s="410"/>
      <c r="L125" s="410"/>
      <c r="M125" s="410"/>
      <c r="N125" s="411"/>
      <c r="O125" s="411"/>
      <c r="P125" s="410"/>
      <c r="Q125" s="410"/>
      <c r="R125" s="406">
        <f>SUM(J125:Q125)</f>
        <v>0</v>
      </c>
    </row>
    <row r="126" spans="1:19" x14ac:dyDescent="0.2">
      <c r="A126" s="404" t="s">
        <v>13</v>
      </c>
      <c r="B126" s="405"/>
      <c r="C126" s="405"/>
      <c r="D126" s="409"/>
      <c r="E126" s="409"/>
      <c r="F126" s="409"/>
      <c r="G126" s="409"/>
      <c r="H126" s="406">
        <f t="shared" si="44"/>
        <v>0</v>
      </c>
      <c r="J126" s="410"/>
      <c r="K126" s="410"/>
      <c r="L126" s="410"/>
      <c r="M126" s="410"/>
      <c r="N126" s="411"/>
      <c r="O126" s="411"/>
      <c r="P126" s="410"/>
      <c r="Q126" s="410"/>
      <c r="R126" s="406">
        <f t="shared" ref="R126:R129" si="45">SUM(J126:Q126)</f>
        <v>0</v>
      </c>
    </row>
    <row r="127" spans="1:19" x14ac:dyDescent="0.2">
      <c r="A127" s="404" t="s">
        <v>15</v>
      </c>
      <c r="B127" s="405"/>
      <c r="C127" s="405"/>
      <c r="D127" s="409"/>
      <c r="E127" s="409"/>
      <c r="F127" s="409"/>
      <c r="G127" s="409"/>
      <c r="H127" s="406">
        <f t="shared" si="44"/>
        <v>0</v>
      </c>
      <c r="J127" s="410"/>
      <c r="K127" s="410"/>
      <c r="L127" s="410"/>
      <c r="M127" s="410"/>
      <c r="N127" s="411"/>
      <c r="O127" s="411"/>
      <c r="P127" s="410"/>
      <c r="Q127" s="410"/>
      <c r="R127" s="406">
        <f t="shared" si="45"/>
        <v>0</v>
      </c>
    </row>
    <row r="128" spans="1:19" x14ac:dyDescent="0.2">
      <c r="A128" s="412" t="s">
        <v>112</v>
      </c>
      <c r="B128" s="413"/>
      <c r="C128" s="413"/>
      <c r="D128" s="409"/>
      <c r="E128" s="409"/>
      <c r="F128" s="409"/>
      <c r="G128" s="409"/>
      <c r="H128" s="414">
        <f t="shared" si="44"/>
        <v>0</v>
      </c>
      <c r="I128" s="415"/>
      <c r="J128" s="410"/>
      <c r="K128" s="410"/>
      <c r="L128" s="410"/>
      <c r="M128" s="410"/>
      <c r="N128" s="411"/>
      <c r="O128" s="411"/>
      <c r="P128" s="410"/>
      <c r="Q128" s="410"/>
      <c r="R128" s="406">
        <f t="shared" si="45"/>
        <v>0</v>
      </c>
    </row>
    <row r="129" spans="1:18" ht="22.5" x14ac:dyDescent="0.2">
      <c r="A129" s="416" t="s">
        <v>111</v>
      </c>
      <c r="B129" s="417"/>
      <c r="C129" s="417"/>
      <c r="D129" s="418"/>
      <c r="E129" s="418"/>
      <c r="F129" s="418"/>
      <c r="G129" s="418"/>
      <c r="H129" s="419">
        <f t="shared" si="44"/>
        <v>0</v>
      </c>
      <c r="I129" s="420"/>
      <c r="J129" s="421"/>
      <c r="K129" s="421"/>
      <c r="L129" s="421"/>
      <c r="M129" s="421"/>
      <c r="N129" s="422"/>
      <c r="O129" s="422"/>
      <c r="P129" s="421"/>
      <c r="Q129" s="421"/>
      <c r="R129" s="419">
        <f t="shared" si="45"/>
        <v>0</v>
      </c>
    </row>
    <row r="130" spans="1:18" x14ac:dyDescent="0.2">
      <c r="A130" s="423" t="s">
        <v>9</v>
      </c>
      <c r="B130" s="424">
        <f>SUM(B123:B129)</f>
        <v>0</v>
      </c>
      <c r="C130" s="424">
        <f t="shared" ref="C130:G130" si="46">SUM(C123:C129)</f>
        <v>0</v>
      </c>
      <c r="D130" s="424">
        <f t="shared" si="46"/>
        <v>0</v>
      </c>
      <c r="E130" s="424">
        <f t="shared" si="46"/>
        <v>0</v>
      </c>
      <c r="F130" s="424">
        <f t="shared" si="46"/>
        <v>0</v>
      </c>
      <c r="G130" s="424">
        <f t="shared" si="46"/>
        <v>6.32</v>
      </c>
      <c r="H130" s="406">
        <f>SUM(H123:H129)</f>
        <v>6.32</v>
      </c>
      <c r="I130" s="426"/>
      <c r="J130" s="426">
        <f>SUM(J123:J129)</f>
        <v>0</v>
      </c>
      <c r="K130" s="426">
        <f t="shared" ref="K130:O130" si="47">SUM(K123:K129)</f>
        <v>0</v>
      </c>
      <c r="L130" s="426">
        <f t="shared" si="47"/>
        <v>0</v>
      </c>
      <c r="M130" s="426">
        <f t="shared" si="47"/>
        <v>0</v>
      </c>
      <c r="N130" s="426">
        <f t="shared" si="47"/>
        <v>0</v>
      </c>
      <c r="O130" s="426">
        <f t="shared" si="47"/>
        <v>0</v>
      </c>
      <c r="P130" s="426"/>
      <c r="Q130" s="426"/>
      <c r="R130" s="427">
        <f>SUM(R123:R128)</f>
        <v>0</v>
      </c>
    </row>
    <row r="132" spans="1:18" ht="24" customHeight="1" x14ac:dyDescent="0.2">
      <c r="A132" s="473"/>
      <c r="B132" s="206" t="s">
        <v>300</v>
      </c>
      <c r="C132" s="206" t="s">
        <v>301</v>
      </c>
      <c r="D132" s="206" t="s">
        <v>302</v>
      </c>
      <c r="E132" s="206" t="s">
        <v>303</v>
      </c>
      <c r="F132" s="206" t="s">
        <v>304</v>
      </c>
      <c r="G132" s="206" t="s">
        <v>305</v>
      </c>
      <c r="H132" s="401" t="s">
        <v>110</v>
      </c>
      <c r="I132" s="400" t="s">
        <v>108</v>
      </c>
      <c r="J132" s="214" t="s">
        <v>187</v>
      </c>
      <c r="K132" s="214" t="s">
        <v>206</v>
      </c>
      <c r="L132" s="214" t="s">
        <v>207</v>
      </c>
      <c r="M132" s="214" t="s">
        <v>208</v>
      </c>
      <c r="N132" s="214" t="s">
        <v>209</v>
      </c>
      <c r="O132" s="214" t="s">
        <v>210</v>
      </c>
      <c r="P132" s="402"/>
      <c r="Q132" s="402"/>
      <c r="R132" s="401" t="s">
        <v>110</v>
      </c>
    </row>
    <row r="133" spans="1:18" x14ac:dyDescent="0.2">
      <c r="A133" s="404" t="s">
        <v>1</v>
      </c>
      <c r="B133" s="431">
        <v>53.38</v>
      </c>
      <c r="C133" s="431">
        <f>'Cash Daily'!I214</f>
        <v>0</v>
      </c>
      <c r="D133" s="431">
        <v>0</v>
      </c>
      <c r="E133" s="431">
        <f>'Cash Daily'!I216</f>
        <v>0</v>
      </c>
      <c r="F133" s="431">
        <f>'Cash Daily'!I217</f>
        <v>0</v>
      </c>
      <c r="G133" s="431">
        <f>'Cash Daily'!I218</f>
        <v>0</v>
      </c>
      <c r="H133" s="406">
        <f t="shared" ref="H133:H139" si="48">SUM(B133:G133)</f>
        <v>53.38</v>
      </c>
      <c r="I133" s="431"/>
      <c r="J133" s="431">
        <v>0</v>
      </c>
      <c r="K133" s="431">
        <f>'Cash Daily'!I222</f>
        <v>0</v>
      </c>
      <c r="L133" s="431">
        <f>'Cash Daily'!I223</f>
        <v>0</v>
      </c>
      <c r="M133" s="431">
        <f>'Cash Daily'!I224</f>
        <v>0</v>
      </c>
      <c r="N133" s="432"/>
      <c r="O133" s="432"/>
      <c r="P133" s="431"/>
      <c r="Q133" s="431"/>
      <c r="R133" s="433">
        <f>SUM(J133:Q133)</f>
        <v>0</v>
      </c>
    </row>
    <row r="134" spans="1:18" x14ac:dyDescent="0.2">
      <c r="A134" s="404" t="s">
        <v>2</v>
      </c>
      <c r="B134" s="431">
        <f>14.7+5.15+11.32</f>
        <v>31.17</v>
      </c>
      <c r="C134" s="431">
        <v>11.32</v>
      </c>
      <c r="D134" s="431">
        <v>10.07</v>
      </c>
      <c r="E134" s="431">
        <v>10.07</v>
      </c>
      <c r="F134" s="431">
        <v>10</v>
      </c>
      <c r="G134" s="431">
        <f>8.43+6.33</f>
        <v>14.76</v>
      </c>
      <c r="H134" s="406">
        <f t="shared" si="48"/>
        <v>87.39</v>
      </c>
      <c r="I134" s="431"/>
      <c r="J134" s="431">
        <v>0</v>
      </c>
      <c r="K134" s="431">
        <f>'Cash Daily'!I236</f>
        <v>0</v>
      </c>
      <c r="L134" s="431">
        <f>'Cash Daily'!I237</f>
        <v>0</v>
      </c>
      <c r="M134" s="431">
        <f>'Cash Daily'!I238</f>
        <v>0</v>
      </c>
      <c r="N134" s="432"/>
      <c r="O134" s="432"/>
      <c r="P134" s="434"/>
      <c r="Q134" s="434"/>
      <c r="R134" s="433">
        <f t="shared" ref="R134:R136" si="49">SUM(B134:Q134)</f>
        <v>174.78</v>
      </c>
    </row>
    <row r="135" spans="1:18" x14ac:dyDescent="0.2">
      <c r="A135" s="404" t="s">
        <v>3</v>
      </c>
      <c r="B135" s="431"/>
      <c r="C135" s="431"/>
      <c r="D135" s="431"/>
      <c r="E135" s="431"/>
      <c r="F135" s="431"/>
      <c r="G135" s="431"/>
      <c r="H135" s="406">
        <f t="shared" si="48"/>
        <v>0</v>
      </c>
      <c r="I135" s="431"/>
      <c r="J135" s="431">
        <v>0</v>
      </c>
      <c r="K135" s="431">
        <f>'Cash Daily'!I250</f>
        <v>0</v>
      </c>
      <c r="L135" s="431">
        <f>'Cash Daily'!I251</f>
        <v>0</v>
      </c>
      <c r="M135" s="431">
        <f>'Cash Daily'!I252</f>
        <v>0</v>
      </c>
      <c r="N135" s="435"/>
      <c r="O135" s="435"/>
      <c r="P135" s="434"/>
      <c r="Q135" s="434"/>
      <c r="R135" s="433">
        <f t="shared" si="49"/>
        <v>0</v>
      </c>
    </row>
    <row r="136" spans="1:18" x14ac:dyDescent="0.2">
      <c r="A136" s="404" t="s">
        <v>13</v>
      </c>
      <c r="B136" s="431"/>
      <c r="C136" s="431"/>
      <c r="D136" s="431"/>
      <c r="E136" s="431"/>
      <c r="F136" s="431"/>
      <c r="G136" s="431"/>
      <c r="H136" s="406">
        <f t="shared" si="48"/>
        <v>0</v>
      </c>
      <c r="I136" s="431"/>
      <c r="J136" s="431">
        <f>'Cash Daily'!I263</f>
        <v>0</v>
      </c>
      <c r="K136" s="431">
        <f>'Cash Daily'!I264</f>
        <v>0</v>
      </c>
      <c r="L136" s="431">
        <f>'Cash Daily'!I265</f>
        <v>0</v>
      </c>
      <c r="M136" s="431">
        <f>'Cash Daily'!I266</f>
        <v>0</v>
      </c>
      <c r="N136" s="432"/>
      <c r="O136" s="432"/>
      <c r="P136" s="431"/>
      <c r="Q136" s="431"/>
      <c r="R136" s="433">
        <f t="shared" si="49"/>
        <v>0</v>
      </c>
    </row>
    <row r="137" spans="1:18" x14ac:dyDescent="0.2">
      <c r="A137" s="404" t="s">
        <v>15</v>
      </c>
      <c r="B137" s="431"/>
      <c r="C137" s="431"/>
      <c r="D137" s="431"/>
      <c r="E137" s="431"/>
      <c r="F137" s="431"/>
      <c r="G137" s="431"/>
      <c r="H137" s="406">
        <f t="shared" si="48"/>
        <v>0</v>
      </c>
      <c r="I137" s="431"/>
      <c r="J137" s="431">
        <f>'Cash Daily'!I277</f>
        <v>0</v>
      </c>
      <c r="K137" s="431">
        <f>'Cash Daily'!I278</f>
        <v>0</v>
      </c>
      <c r="L137" s="431">
        <f>'Cash Daily'!I279</f>
        <v>0</v>
      </c>
      <c r="M137" s="431">
        <f>'Cash Daily'!I280</f>
        <v>0</v>
      </c>
      <c r="N137" s="432"/>
      <c r="O137" s="432"/>
      <c r="P137" s="431"/>
      <c r="Q137" s="431"/>
      <c r="R137" s="433">
        <f>SUM(B137:Q137)</f>
        <v>0</v>
      </c>
    </row>
    <row r="138" spans="1:18" x14ac:dyDescent="0.2">
      <c r="A138" s="412" t="s">
        <v>112</v>
      </c>
      <c r="B138" s="409"/>
      <c r="C138" s="409"/>
      <c r="D138" s="409">
        <v>5.98</v>
      </c>
      <c r="E138" s="409"/>
      <c r="F138" s="409"/>
      <c r="G138" s="409"/>
      <c r="H138" s="406">
        <f t="shared" si="48"/>
        <v>5.98</v>
      </c>
      <c r="I138" s="409"/>
      <c r="J138" s="409">
        <f>'Cash Daily'!I291</f>
        <v>0</v>
      </c>
      <c r="K138" s="409">
        <f>'Cash Daily'!I292</f>
        <v>0</v>
      </c>
      <c r="L138" s="409">
        <f>'Cash Daily'!I293</f>
        <v>0</v>
      </c>
      <c r="M138" s="409">
        <f>'Cash Daily'!I294</f>
        <v>0</v>
      </c>
      <c r="N138" s="436">
        <f>'Cash Daily'!I295</f>
        <v>0</v>
      </c>
      <c r="O138" s="436"/>
      <c r="P138" s="409"/>
      <c r="Q138" s="409"/>
      <c r="R138" s="433">
        <f t="shared" ref="R138" si="50">SUM(B138:Q138)</f>
        <v>11.96</v>
      </c>
    </row>
    <row r="139" spans="1:18" ht="15.75" customHeight="1" x14ac:dyDescent="0.2">
      <c r="A139" s="416" t="s">
        <v>111</v>
      </c>
      <c r="B139" s="418"/>
      <c r="C139" s="418"/>
      <c r="D139" s="418"/>
      <c r="E139" s="418"/>
      <c r="F139" s="418"/>
      <c r="G139" s="418"/>
      <c r="H139" s="419">
        <f t="shared" si="48"/>
        <v>0</v>
      </c>
      <c r="I139" s="418"/>
      <c r="J139" s="418"/>
      <c r="K139" s="418"/>
      <c r="L139" s="418"/>
      <c r="M139" s="418"/>
      <c r="N139" s="437"/>
      <c r="O139" s="437"/>
      <c r="P139" s="418"/>
      <c r="Q139" s="418"/>
      <c r="R139" s="438"/>
    </row>
    <row r="140" spans="1:18" x14ac:dyDescent="0.2">
      <c r="A140" s="423" t="s">
        <v>9</v>
      </c>
      <c r="B140" s="426">
        <f>SUM(B133:B139)</f>
        <v>84.550000000000011</v>
      </c>
      <c r="C140" s="426">
        <f t="shared" ref="C140:G140" si="51">SUM(C133:C139)</f>
        <v>11.32</v>
      </c>
      <c r="D140" s="426">
        <f t="shared" si="51"/>
        <v>16.05</v>
      </c>
      <c r="E140" s="426">
        <f t="shared" si="51"/>
        <v>10.07</v>
      </c>
      <c r="F140" s="426">
        <f t="shared" si="51"/>
        <v>10</v>
      </c>
      <c r="G140" s="426">
        <f t="shared" si="51"/>
        <v>14.76</v>
      </c>
      <c r="H140" s="406">
        <f>SUM(H133:H139)</f>
        <v>146.75</v>
      </c>
      <c r="I140" s="426"/>
      <c r="J140" s="426">
        <f>SUM(J133:J139)</f>
        <v>0</v>
      </c>
      <c r="K140" s="426">
        <f t="shared" ref="K140:O140" si="52">SUM(K133:K139)</f>
        <v>0</v>
      </c>
      <c r="L140" s="426">
        <f t="shared" si="52"/>
        <v>0</v>
      </c>
      <c r="M140" s="426">
        <f t="shared" si="52"/>
        <v>0</v>
      </c>
      <c r="N140" s="426">
        <f t="shared" si="52"/>
        <v>0</v>
      </c>
      <c r="O140" s="426">
        <f t="shared" si="52"/>
        <v>0</v>
      </c>
      <c r="P140" s="426">
        <f t="shared" ref="P140:Q140" si="53">SUM(P133:P138)</f>
        <v>0</v>
      </c>
      <c r="Q140" s="426">
        <f t="shared" si="53"/>
        <v>0</v>
      </c>
      <c r="R140" s="423">
        <f>SUM(R133:R138)</f>
        <v>186.74</v>
      </c>
    </row>
    <row r="142" spans="1:18" ht="26.25" customHeight="1" x14ac:dyDescent="0.2">
      <c r="A142" s="473"/>
      <c r="B142" s="440" t="s">
        <v>306</v>
      </c>
      <c r="C142" s="206" t="s">
        <v>307</v>
      </c>
      <c r="D142" s="206" t="s">
        <v>308</v>
      </c>
      <c r="E142" s="206" t="s">
        <v>309</v>
      </c>
      <c r="F142" s="206" t="s">
        <v>310</v>
      </c>
      <c r="G142" s="206" t="s">
        <v>311</v>
      </c>
      <c r="H142" s="401" t="s">
        <v>110</v>
      </c>
      <c r="I142" s="400" t="s">
        <v>108</v>
      </c>
      <c r="J142" s="440" t="s">
        <v>188</v>
      </c>
      <c r="K142" s="440" t="s">
        <v>201</v>
      </c>
      <c r="L142" s="440" t="s">
        <v>202</v>
      </c>
      <c r="M142" s="440" t="s">
        <v>203</v>
      </c>
      <c r="N142" s="440" t="s">
        <v>204</v>
      </c>
      <c r="O142" s="440" t="s">
        <v>205</v>
      </c>
      <c r="P142" s="402"/>
      <c r="Q142" s="402"/>
      <c r="R142" s="401" t="s">
        <v>110</v>
      </c>
    </row>
    <row r="143" spans="1:18" x14ac:dyDescent="0.2">
      <c r="A143" s="404" t="s">
        <v>1</v>
      </c>
      <c r="B143" s="431">
        <v>53.38</v>
      </c>
      <c r="C143" s="441">
        <v>53.38</v>
      </c>
      <c r="D143" s="441"/>
      <c r="E143" s="441"/>
      <c r="F143" s="441"/>
      <c r="G143" s="441"/>
      <c r="H143" s="406">
        <f t="shared" ref="H143:H149" si="54">SUM(B143:G143)</f>
        <v>106.76</v>
      </c>
      <c r="I143" s="403"/>
      <c r="J143" s="441"/>
      <c r="K143" s="441"/>
      <c r="L143" s="441"/>
      <c r="M143" s="441"/>
      <c r="N143" s="441"/>
      <c r="O143" s="441">
        <v>0</v>
      </c>
      <c r="P143" s="441"/>
      <c r="Q143" s="442"/>
      <c r="R143" s="433">
        <f t="shared" ref="R143:R149" si="55">SUM(J143:Q143)</f>
        <v>0</v>
      </c>
    </row>
    <row r="144" spans="1:18" x14ac:dyDescent="0.2">
      <c r="A144" s="404" t="s">
        <v>2</v>
      </c>
      <c r="B144" s="431">
        <f>12.65+12.65</f>
        <v>25.3</v>
      </c>
      <c r="C144" s="441">
        <f>12.65+12.65+14.7+14.7</f>
        <v>54.7</v>
      </c>
      <c r="D144" s="441">
        <f>16.25+16.25</f>
        <v>32.5</v>
      </c>
      <c r="E144" s="441">
        <f>11.36+11.36</f>
        <v>22.72</v>
      </c>
      <c r="F144" s="441">
        <f>6.33+6.33</f>
        <v>12.66</v>
      </c>
      <c r="G144" s="441">
        <f>6.33+6.33</f>
        <v>12.66</v>
      </c>
      <c r="H144" s="406">
        <f t="shared" si="54"/>
        <v>160.54</v>
      </c>
      <c r="I144" s="403"/>
      <c r="J144" s="441"/>
      <c r="K144" s="441"/>
      <c r="L144" s="441"/>
      <c r="M144" s="441"/>
      <c r="N144" s="441"/>
      <c r="O144" s="441">
        <v>0</v>
      </c>
      <c r="P144" s="443"/>
      <c r="Q144" s="442"/>
      <c r="R144" s="433">
        <f t="shared" si="55"/>
        <v>0</v>
      </c>
    </row>
    <row r="145" spans="1:18" x14ac:dyDescent="0.2">
      <c r="A145" s="404" t="s">
        <v>3</v>
      </c>
      <c r="B145" s="431">
        <v>32</v>
      </c>
      <c r="C145" s="441"/>
      <c r="D145" s="441"/>
      <c r="E145" s="441"/>
      <c r="F145" s="441"/>
      <c r="G145" s="441"/>
      <c r="H145" s="406">
        <f t="shared" si="54"/>
        <v>32</v>
      </c>
      <c r="I145" s="403"/>
      <c r="J145" s="441"/>
      <c r="K145" s="441"/>
      <c r="L145" s="441"/>
      <c r="M145" s="441"/>
      <c r="N145" s="443"/>
      <c r="O145" s="443">
        <v>0</v>
      </c>
      <c r="P145" s="443"/>
      <c r="Q145" s="442"/>
      <c r="R145" s="433">
        <f t="shared" si="55"/>
        <v>0</v>
      </c>
    </row>
    <row r="146" spans="1:18" x14ac:dyDescent="0.2">
      <c r="A146" s="404" t="s">
        <v>13</v>
      </c>
      <c r="B146" s="431">
        <f>9+9</f>
        <v>18</v>
      </c>
      <c r="C146" s="441">
        <v>15</v>
      </c>
      <c r="D146" s="441">
        <v>34.5</v>
      </c>
      <c r="E146" s="441">
        <f>2.25+2.25</f>
        <v>4.5</v>
      </c>
      <c r="F146" s="441">
        <f>5.25+5.25</f>
        <v>10.5</v>
      </c>
      <c r="G146" s="441">
        <v>34.5</v>
      </c>
      <c r="H146" s="406">
        <f t="shared" si="54"/>
        <v>117</v>
      </c>
      <c r="I146" s="403"/>
      <c r="J146" s="441"/>
      <c r="K146" s="441"/>
      <c r="L146" s="441"/>
      <c r="M146" s="441"/>
      <c r="N146" s="441"/>
      <c r="O146" s="441">
        <v>0</v>
      </c>
      <c r="P146" s="441"/>
      <c r="Q146" s="444"/>
      <c r="R146" s="433">
        <f t="shared" si="55"/>
        <v>0</v>
      </c>
    </row>
    <row r="147" spans="1:18" x14ac:dyDescent="0.2">
      <c r="A147" s="404" t="s">
        <v>15</v>
      </c>
      <c r="B147" s="431"/>
      <c r="C147" s="441"/>
      <c r="D147" s="441"/>
      <c r="E147" s="441"/>
      <c r="F147" s="441"/>
      <c r="G147" s="441"/>
      <c r="H147" s="406">
        <f t="shared" si="54"/>
        <v>0</v>
      </c>
      <c r="I147" s="403"/>
      <c r="J147" s="441"/>
      <c r="K147" s="441"/>
      <c r="L147" s="441"/>
      <c r="M147" s="441"/>
      <c r="N147" s="441"/>
      <c r="O147" s="441">
        <v>0</v>
      </c>
      <c r="P147" s="441"/>
      <c r="Q147" s="444"/>
      <c r="R147" s="433">
        <f t="shared" si="55"/>
        <v>0</v>
      </c>
    </row>
    <row r="148" spans="1:18" x14ac:dyDescent="0.2">
      <c r="A148" s="412" t="s">
        <v>112</v>
      </c>
      <c r="B148" s="409"/>
      <c r="C148" s="445"/>
      <c r="D148" s="445">
        <v>81.319999999999993</v>
      </c>
      <c r="E148" s="445"/>
      <c r="F148" s="445"/>
      <c r="G148" s="445"/>
      <c r="H148" s="414">
        <f t="shared" si="54"/>
        <v>81.319999999999993</v>
      </c>
      <c r="I148" s="410"/>
      <c r="J148" s="445"/>
      <c r="K148" s="445"/>
      <c r="L148" s="445"/>
      <c r="M148" s="445"/>
      <c r="N148" s="445"/>
      <c r="O148" s="445"/>
      <c r="P148" s="445"/>
      <c r="Q148" s="446"/>
      <c r="R148" s="433">
        <f t="shared" si="55"/>
        <v>0</v>
      </c>
    </row>
    <row r="149" spans="1:18" ht="12" customHeight="1" x14ac:dyDescent="0.2">
      <c r="A149" s="416" t="s">
        <v>111</v>
      </c>
      <c r="B149" s="418"/>
      <c r="C149" s="447"/>
      <c r="D149" s="447"/>
      <c r="E149" s="447"/>
      <c r="F149" s="447"/>
      <c r="G149" s="447"/>
      <c r="H149" s="419">
        <f t="shared" si="54"/>
        <v>0</v>
      </c>
      <c r="I149" s="421"/>
      <c r="J149" s="447"/>
      <c r="K149" s="447"/>
      <c r="L149" s="447"/>
      <c r="M149" s="447"/>
      <c r="N149" s="447"/>
      <c r="O149" s="447"/>
      <c r="P149" s="447"/>
      <c r="Q149" s="448"/>
      <c r="R149" s="438">
        <f t="shared" si="55"/>
        <v>0</v>
      </c>
    </row>
    <row r="150" spans="1:18" x14ac:dyDescent="0.2">
      <c r="A150" s="423" t="s">
        <v>9</v>
      </c>
      <c r="B150" s="439">
        <f t="shared" ref="B150:H150" si="56">SUM(B143:B149)</f>
        <v>128.68</v>
      </c>
      <c r="C150" s="439">
        <f t="shared" si="56"/>
        <v>123.08000000000001</v>
      </c>
      <c r="D150" s="439">
        <f t="shared" si="56"/>
        <v>148.32</v>
      </c>
      <c r="E150" s="439">
        <f t="shared" si="56"/>
        <v>27.22</v>
      </c>
      <c r="F150" s="439">
        <f t="shared" si="56"/>
        <v>23.16</v>
      </c>
      <c r="G150" s="439">
        <f t="shared" si="56"/>
        <v>47.16</v>
      </c>
      <c r="H150" s="406">
        <f t="shared" si="56"/>
        <v>497.62</v>
      </c>
      <c r="I150" s="426"/>
      <c r="J150" s="439">
        <f t="shared" ref="J150:O150" si="57">SUM(J143:J149)</f>
        <v>0</v>
      </c>
      <c r="K150" s="439">
        <f t="shared" si="57"/>
        <v>0</v>
      </c>
      <c r="L150" s="439">
        <f t="shared" si="57"/>
        <v>0</v>
      </c>
      <c r="M150" s="439">
        <f t="shared" si="57"/>
        <v>0</v>
      </c>
      <c r="N150" s="439">
        <f t="shared" si="57"/>
        <v>0</v>
      </c>
      <c r="O150" s="439">
        <f t="shared" si="57"/>
        <v>0</v>
      </c>
      <c r="P150" s="439">
        <f t="shared" ref="P150:R150" si="58">SUM(P143:P148)</f>
        <v>0</v>
      </c>
      <c r="Q150" s="439">
        <f t="shared" si="58"/>
        <v>0</v>
      </c>
      <c r="R150" s="427">
        <f t="shared" si="58"/>
        <v>0</v>
      </c>
    </row>
    <row r="152" spans="1:18" x14ac:dyDescent="0.2">
      <c r="A152" s="473"/>
      <c r="B152" s="400" t="s">
        <v>189</v>
      </c>
      <c r="C152" s="400" t="s">
        <v>196</v>
      </c>
      <c r="D152" s="400" t="s">
        <v>197</v>
      </c>
      <c r="E152" s="400" t="s">
        <v>198</v>
      </c>
      <c r="F152" s="400" t="s">
        <v>199</v>
      </c>
      <c r="G152" s="400" t="s">
        <v>200</v>
      </c>
      <c r="H152" s="401" t="s">
        <v>110</v>
      </c>
      <c r="I152" s="400" t="s">
        <v>108</v>
      </c>
      <c r="J152" s="400" t="s">
        <v>189</v>
      </c>
      <c r="K152" s="400" t="s">
        <v>196</v>
      </c>
      <c r="L152" s="400" t="s">
        <v>197</v>
      </c>
      <c r="M152" s="400" t="s">
        <v>198</v>
      </c>
      <c r="N152" s="400" t="s">
        <v>199</v>
      </c>
      <c r="O152" s="400" t="s">
        <v>200</v>
      </c>
      <c r="P152" s="402"/>
      <c r="Q152" s="402"/>
      <c r="R152" s="401" t="s">
        <v>110</v>
      </c>
    </row>
    <row r="153" spans="1:18" x14ac:dyDescent="0.2">
      <c r="A153" s="404" t="s">
        <v>1</v>
      </c>
      <c r="B153" s="431"/>
      <c r="C153" s="431"/>
      <c r="D153" s="431"/>
      <c r="E153" s="431"/>
      <c r="F153" s="431"/>
      <c r="G153" s="431"/>
      <c r="H153" s="406">
        <f t="shared" ref="H153:H159" si="59">SUM(B153:G153)</f>
        <v>0</v>
      </c>
      <c r="I153" s="403"/>
      <c r="J153" s="431"/>
      <c r="K153" s="431"/>
      <c r="L153" s="431"/>
      <c r="M153" s="431"/>
      <c r="N153" s="442"/>
      <c r="O153" s="449"/>
      <c r="P153" s="450"/>
      <c r="Q153" s="450"/>
      <c r="R153" s="433">
        <f>SUM(B153:Q153)</f>
        <v>0</v>
      </c>
    </row>
    <row r="154" spans="1:18" x14ac:dyDescent="0.2">
      <c r="A154" s="404" t="s">
        <v>2</v>
      </c>
      <c r="B154" s="431"/>
      <c r="C154" s="431"/>
      <c r="D154" s="431"/>
      <c r="E154" s="431"/>
      <c r="F154" s="431"/>
      <c r="G154" s="431"/>
      <c r="H154" s="406">
        <f t="shared" si="59"/>
        <v>0</v>
      </c>
      <c r="I154" s="403"/>
      <c r="J154" s="431"/>
      <c r="K154" s="431"/>
      <c r="L154" s="431"/>
      <c r="M154" s="431"/>
      <c r="N154" s="442"/>
      <c r="O154" s="449"/>
      <c r="P154" s="450"/>
      <c r="Q154" s="450"/>
      <c r="R154" s="433">
        <f t="shared" ref="R154:R159" si="60">SUM(B154:Q154)</f>
        <v>0</v>
      </c>
    </row>
    <row r="155" spans="1:18" x14ac:dyDescent="0.2">
      <c r="A155" s="404" t="s">
        <v>3</v>
      </c>
      <c r="B155" s="431"/>
      <c r="C155" s="431"/>
      <c r="D155" s="431"/>
      <c r="E155" s="431"/>
      <c r="F155" s="431"/>
      <c r="G155" s="431"/>
      <c r="H155" s="406">
        <f t="shared" si="59"/>
        <v>0</v>
      </c>
      <c r="I155" s="403"/>
      <c r="J155" s="431"/>
      <c r="K155" s="431"/>
      <c r="L155" s="431"/>
      <c r="M155" s="431"/>
      <c r="N155" s="442"/>
      <c r="O155" s="449"/>
      <c r="P155" s="450"/>
      <c r="Q155" s="450"/>
      <c r="R155" s="433">
        <f t="shared" si="60"/>
        <v>0</v>
      </c>
    </row>
    <row r="156" spans="1:18" x14ac:dyDescent="0.2">
      <c r="A156" s="404" t="s">
        <v>13</v>
      </c>
      <c r="B156" s="431"/>
      <c r="C156" s="431"/>
      <c r="D156" s="431"/>
      <c r="E156" s="431"/>
      <c r="F156" s="431"/>
      <c r="G156" s="431"/>
      <c r="H156" s="406">
        <f t="shared" si="59"/>
        <v>0</v>
      </c>
      <c r="I156" s="403"/>
      <c r="J156" s="431"/>
      <c r="K156" s="431"/>
      <c r="L156" s="431"/>
      <c r="M156" s="431"/>
      <c r="N156" s="444"/>
      <c r="O156" s="451"/>
      <c r="P156" s="452"/>
      <c r="Q156" s="452"/>
      <c r="R156" s="433">
        <f t="shared" si="60"/>
        <v>0</v>
      </c>
    </row>
    <row r="157" spans="1:18" x14ac:dyDescent="0.2">
      <c r="A157" s="404" t="s">
        <v>15</v>
      </c>
      <c r="B157" s="431"/>
      <c r="C157" s="431"/>
      <c r="D157" s="431"/>
      <c r="E157" s="431"/>
      <c r="F157" s="431"/>
      <c r="G157" s="431"/>
      <c r="H157" s="406">
        <f t="shared" si="59"/>
        <v>0</v>
      </c>
      <c r="I157" s="403"/>
      <c r="J157" s="431"/>
      <c r="K157" s="431"/>
      <c r="L157" s="431"/>
      <c r="M157" s="431"/>
      <c r="N157" s="444"/>
      <c r="O157" s="451"/>
      <c r="P157" s="452"/>
      <c r="Q157" s="452"/>
      <c r="R157" s="433">
        <f t="shared" si="60"/>
        <v>0</v>
      </c>
    </row>
    <row r="158" spans="1:18" x14ac:dyDescent="0.2">
      <c r="A158" s="412" t="s">
        <v>112</v>
      </c>
      <c r="B158" s="409"/>
      <c r="C158" s="409"/>
      <c r="D158" s="409"/>
      <c r="E158" s="409"/>
      <c r="F158" s="409"/>
      <c r="G158" s="409"/>
      <c r="H158" s="414">
        <f t="shared" si="59"/>
        <v>0</v>
      </c>
      <c r="I158" s="410"/>
      <c r="J158" s="409"/>
      <c r="K158" s="409"/>
      <c r="L158" s="409"/>
      <c r="M158" s="409"/>
      <c r="N158" s="445"/>
      <c r="O158" s="436"/>
      <c r="P158" s="453"/>
      <c r="Q158" s="453"/>
      <c r="R158" s="433">
        <f t="shared" si="60"/>
        <v>0</v>
      </c>
    </row>
    <row r="159" spans="1:18" ht="15" customHeight="1" x14ac:dyDescent="0.2">
      <c r="A159" s="416" t="s">
        <v>111</v>
      </c>
      <c r="B159" s="418"/>
      <c r="C159" s="418"/>
      <c r="D159" s="418"/>
      <c r="E159" s="418"/>
      <c r="F159" s="418"/>
      <c r="G159" s="418"/>
      <c r="H159" s="419">
        <f t="shared" si="59"/>
        <v>0</v>
      </c>
      <c r="I159" s="421"/>
      <c r="J159" s="418"/>
      <c r="K159" s="418"/>
      <c r="L159" s="418"/>
      <c r="M159" s="418"/>
      <c r="N159" s="447"/>
      <c r="O159" s="437"/>
      <c r="P159" s="454"/>
      <c r="Q159" s="454"/>
      <c r="R159" s="438">
        <f t="shared" si="60"/>
        <v>0</v>
      </c>
    </row>
    <row r="160" spans="1:18" x14ac:dyDescent="0.2">
      <c r="A160" s="423" t="s">
        <v>9</v>
      </c>
      <c r="B160" s="426">
        <f>SUM(B153:B159)</f>
        <v>0</v>
      </c>
      <c r="C160" s="426">
        <f t="shared" ref="C160:G160" si="61">SUM(C153:C159)</f>
        <v>0</v>
      </c>
      <c r="D160" s="426">
        <f t="shared" si="61"/>
        <v>0</v>
      </c>
      <c r="E160" s="426">
        <f t="shared" si="61"/>
        <v>0</v>
      </c>
      <c r="F160" s="426">
        <f t="shared" si="61"/>
        <v>0</v>
      </c>
      <c r="G160" s="426">
        <f t="shared" si="61"/>
        <v>0</v>
      </c>
      <c r="H160" s="406">
        <f>SUM(H153:H159)</f>
        <v>0</v>
      </c>
      <c r="I160" s="426"/>
      <c r="J160" s="426">
        <f>SUM(J153:J159)</f>
        <v>0</v>
      </c>
      <c r="K160" s="426">
        <f t="shared" ref="K160:O160" si="62">SUM(K153:K159)</f>
        <v>0</v>
      </c>
      <c r="L160" s="426">
        <f t="shared" si="62"/>
        <v>0</v>
      </c>
      <c r="M160" s="426">
        <f t="shared" si="62"/>
        <v>0</v>
      </c>
      <c r="N160" s="426">
        <f t="shared" si="62"/>
        <v>0</v>
      </c>
      <c r="O160" s="426">
        <f t="shared" si="62"/>
        <v>0</v>
      </c>
      <c r="P160" s="426">
        <f t="shared" ref="P160:Q160" si="63">SUM(P153:P158)</f>
        <v>0</v>
      </c>
      <c r="Q160" s="426">
        <f t="shared" si="63"/>
        <v>0</v>
      </c>
      <c r="R160" s="427">
        <f>SUM(R153:R159)</f>
        <v>0</v>
      </c>
    </row>
    <row r="162" spans="1:18" x14ac:dyDescent="0.2">
      <c r="A162" s="473"/>
      <c r="B162" s="400" t="s">
        <v>190</v>
      </c>
      <c r="C162" s="400" t="s">
        <v>191</v>
      </c>
      <c r="D162" s="400" t="s">
        <v>192</v>
      </c>
      <c r="E162" s="400" t="s">
        <v>193</v>
      </c>
      <c r="F162" s="400" t="s">
        <v>194</v>
      </c>
      <c r="G162" s="400" t="s">
        <v>195</v>
      </c>
      <c r="H162" s="401" t="s">
        <v>110</v>
      </c>
      <c r="I162" s="400" t="s">
        <v>108</v>
      </c>
      <c r="J162" s="400" t="s">
        <v>190</v>
      </c>
      <c r="K162" s="400" t="s">
        <v>191</v>
      </c>
      <c r="L162" s="400" t="s">
        <v>192</v>
      </c>
      <c r="M162" s="400" t="s">
        <v>193</v>
      </c>
      <c r="N162" s="400" t="s">
        <v>194</v>
      </c>
      <c r="O162" s="400" t="s">
        <v>195</v>
      </c>
      <c r="P162" s="402"/>
      <c r="Q162" s="402"/>
      <c r="R162" s="401" t="s">
        <v>110</v>
      </c>
    </row>
    <row r="163" spans="1:18" x14ac:dyDescent="0.2">
      <c r="A163" s="404" t="s">
        <v>1</v>
      </c>
      <c r="B163" s="452"/>
      <c r="C163" s="452"/>
      <c r="D163" s="452"/>
      <c r="E163" s="452"/>
      <c r="F163" s="452"/>
      <c r="G163" s="452"/>
      <c r="H163" s="406">
        <f t="shared" ref="H163:H169" si="64">SUM(B163:G163)</f>
        <v>0</v>
      </c>
      <c r="I163" s="403"/>
      <c r="J163" s="450"/>
      <c r="K163" s="450"/>
      <c r="L163" s="450"/>
      <c r="M163" s="450"/>
      <c r="N163" s="449"/>
      <c r="O163" s="449"/>
      <c r="P163" s="450"/>
      <c r="Q163" s="450"/>
      <c r="R163" s="433">
        <f>SUM(B163:Q163)</f>
        <v>0</v>
      </c>
    </row>
    <row r="164" spans="1:18" x14ac:dyDescent="0.2">
      <c r="A164" s="404" t="s">
        <v>2</v>
      </c>
      <c r="B164" s="452"/>
      <c r="C164" s="452"/>
      <c r="D164" s="452"/>
      <c r="E164" s="452"/>
      <c r="F164" s="452"/>
      <c r="G164" s="452"/>
      <c r="H164" s="406">
        <f t="shared" si="64"/>
        <v>0</v>
      </c>
      <c r="I164" s="403"/>
      <c r="J164" s="450"/>
      <c r="K164" s="450"/>
      <c r="L164" s="450"/>
      <c r="M164" s="450"/>
      <c r="N164" s="449"/>
      <c r="O164" s="449"/>
      <c r="P164" s="450"/>
      <c r="Q164" s="450"/>
      <c r="R164" s="433">
        <f t="shared" ref="R164:R168" si="65">SUM(B164:Q164)</f>
        <v>0</v>
      </c>
    </row>
    <row r="165" spans="1:18" x14ac:dyDescent="0.2">
      <c r="A165" s="404" t="s">
        <v>3</v>
      </c>
      <c r="B165" s="452"/>
      <c r="C165" s="452"/>
      <c r="D165" s="452"/>
      <c r="E165" s="452"/>
      <c r="F165" s="452"/>
      <c r="G165" s="452"/>
      <c r="H165" s="406">
        <f t="shared" si="64"/>
        <v>0</v>
      </c>
      <c r="I165" s="403"/>
      <c r="J165" s="450"/>
      <c r="K165" s="450"/>
      <c r="L165" s="450"/>
      <c r="M165" s="450"/>
      <c r="N165" s="449"/>
      <c r="O165" s="449"/>
      <c r="P165" s="450"/>
      <c r="Q165" s="450"/>
      <c r="R165" s="433">
        <f t="shared" si="65"/>
        <v>0</v>
      </c>
    </row>
    <row r="166" spans="1:18" x14ac:dyDescent="0.2">
      <c r="A166" s="404" t="s">
        <v>13</v>
      </c>
      <c r="B166" s="452"/>
      <c r="C166" s="452"/>
      <c r="D166" s="452"/>
      <c r="E166" s="452"/>
      <c r="F166" s="452"/>
      <c r="G166" s="452"/>
      <c r="H166" s="406">
        <f t="shared" si="64"/>
        <v>0</v>
      </c>
      <c r="I166" s="457"/>
      <c r="J166" s="450"/>
      <c r="K166" s="450"/>
      <c r="L166" s="450"/>
      <c r="M166" s="450"/>
      <c r="N166" s="451"/>
      <c r="O166" s="451"/>
      <c r="P166" s="452"/>
      <c r="Q166" s="452"/>
      <c r="R166" s="433">
        <f t="shared" si="65"/>
        <v>0</v>
      </c>
    </row>
    <row r="167" spans="1:18" x14ac:dyDescent="0.2">
      <c r="A167" s="404" t="s">
        <v>15</v>
      </c>
      <c r="B167" s="452"/>
      <c r="C167" s="452"/>
      <c r="D167" s="452"/>
      <c r="E167" s="452"/>
      <c r="F167" s="452"/>
      <c r="G167" s="452"/>
      <c r="H167" s="406">
        <f t="shared" si="64"/>
        <v>0</v>
      </c>
      <c r="I167" s="450"/>
      <c r="J167" s="450"/>
      <c r="K167" s="450"/>
      <c r="L167" s="450"/>
      <c r="M167" s="450"/>
      <c r="N167" s="451"/>
      <c r="O167" s="451"/>
      <c r="P167" s="452"/>
      <c r="Q167" s="452"/>
      <c r="R167" s="433">
        <f t="shared" si="65"/>
        <v>0</v>
      </c>
    </row>
    <row r="168" spans="1:18" x14ac:dyDescent="0.2">
      <c r="A168" s="412" t="s">
        <v>112</v>
      </c>
      <c r="B168" s="453"/>
      <c r="C168" s="453"/>
      <c r="D168" s="453"/>
      <c r="E168" s="453"/>
      <c r="F168" s="453"/>
      <c r="G168" s="453"/>
      <c r="H168" s="414">
        <f t="shared" si="64"/>
        <v>0</v>
      </c>
      <c r="I168" s="458"/>
      <c r="J168" s="458"/>
      <c r="K168" s="458"/>
      <c r="L168" s="458"/>
      <c r="M168" s="458"/>
      <c r="N168" s="459"/>
      <c r="O168" s="459"/>
      <c r="P168" s="453"/>
      <c r="Q168" s="453"/>
      <c r="R168" s="433">
        <f t="shared" si="65"/>
        <v>0</v>
      </c>
    </row>
    <row r="169" spans="1:18" ht="13.5" customHeight="1" x14ac:dyDescent="0.2">
      <c r="A169" s="416" t="s">
        <v>111</v>
      </c>
      <c r="B169" s="454"/>
      <c r="C169" s="454"/>
      <c r="D169" s="454"/>
      <c r="E169" s="454"/>
      <c r="F169" s="454"/>
      <c r="G169" s="454"/>
      <c r="H169" s="419">
        <f t="shared" si="64"/>
        <v>0</v>
      </c>
      <c r="I169" s="460"/>
      <c r="J169" s="460"/>
      <c r="K169" s="460"/>
      <c r="L169" s="460"/>
      <c r="M169" s="460"/>
      <c r="N169" s="461"/>
      <c r="O169" s="461"/>
      <c r="P169" s="454"/>
      <c r="Q169" s="454"/>
      <c r="R169" s="438"/>
    </row>
    <row r="170" spans="1:18" x14ac:dyDescent="0.2">
      <c r="A170" s="423" t="s">
        <v>9</v>
      </c>
      <c r="B170" s="426">
        <f>SUM(B163:B169)</f>
        <v>0</v>
      </c>
      <c r="C170" s="426">
        <f t="shared" ref="C170:G170" si="66">SUM(C163:C169)</f>
        <v>0</v>
      </c>
      <c r="D170" s="426">
        <f t="shared" si="66"/>
        <v>0</v>
      </c>
      <c r="E170" s="426">
        <f t="shared" si="66"/>
        <v>0</v>
      </c>
      <c r="F170" s="426">
        <f t="shared" si="66"/>
        <v>0</v>
      </c>
      <c r="G170" s="426">
        <f t="shared" si="66"/>
        <v>0</v>
      </c>
      <c r="H170" s="406">
        <f>SUM(H163:H169)</f>
        <v>0</v>
      </c>
      <c r="I170" s="426">
        <f t="shared" ref="I170:N170" si="67">SUM(I163:I168)</f>
        <v>0</v>
      </c>
      <c r="J170" s="426">
        <f t="shared" si="67"/>
        <v>0</v>
      </c>
      <c r="K170" s="426">
        <f t="shared" si="67"/>
        <v>0</v>
      </c>
      <c r="L170" s="426">
        <f t="shared" si="67"/>
        <v>0</v>
      </c>
      <c r="M170" s="426">
        <f t="shared" si="67"/>
        <v>0</v>
      </c>
      <c r="N170" s="439">
        <f t="shared" si="67"/>
        <v>0</v>
      </c>
      <c r="O170" s="439"/>
      <c r="P170" s="426">
        <f t="shared" ref="P170:R170" si="68">SUM(P163:P168)</f>
        <v>0</v>
      </c>
      <c r="Q170" s="426">
        <f t="shared" si="68"/>
        <v>0</v>
      </c>
      <c r="R170" s="427">
        <f t="shared" si="68"/>
        <v>0</v>
      </c>
    </row>
    <row r="172" spans="1:18" ht="39" thickBot="1" x14ac:dyDescent="0.25">
      <c r="B172" s="462" t="s">
        <v>1</v>
      </c>
      <c r="C172" s="462" t="s">
        <v>2</v>
      </c>
      <c r="D172" s="462" t="s">
        <v>3</v>
      </c>
      <c r="E172" s="462" t="s">
        <v>13</v>
      </c>
      <c r="F172" s="462" t="s">
        <v>15</v>
      </c>
      <c r="G172" s="463" t="s">
        <v>11</v>
      </c>
      <c r="H172" s="464" t="s">
        <v>111</v>
      </c>
      <c r="J172" s="463"/>
      <c r="K172" s="463"/>
      <c r="L172" s="463"/>
      <c r="M172" s="463"/>
      <c r="N172" s="465" t="s">
        <v>20</v>
      </c>
      <c r="O172" s="465"/>
    </row>
    <row r="173" spans="1:18" ht="13.5" thickBot="1" x14ac:dyDescent="0.25">
      <c r="A173" s="466" t="s">
        <v>40</v>
      </c>
      <c r="B173" s="467">
        <f>H123+H133+H143+H153+H163</f>
        <v>160.14000000000001</v>
      </c>
      <c r="C173" s="467">
        <f>H124+H134+H144+H154+H164</f>
        <v>254.25</v>
      </c>
      <c r="D173" s="467">
        <f>H125+H135+H145+H155+H165</f>
        <v>32</v>
      </c>
      <c r="E173" s="467">
        <f>H126+H136+H146+H156+H166</f>
        <v>117</v>
      </c>
      <c r="F173" s="467">
        <f>H127+H137+H147+H157+H167</f>
        <v>0</v>
      </c>
      <c r="G173" s="467">
        <f>H128+H138+H158+H168</f>
        <v>5.98</v>
      </c>
      <c r="H173" s="467">
        <f>H129+H139+H149+H159+H169</f>
        <v>0</v>
      </c>
      <c r="I173" s="467">
        <f>H130+H140+H150+H160+H170</f>
        <v>650.69000000000005</v>
      </c>
      <c r="J173" s="468"/>
      <c r="K173" s="468"/>
      <c r="L173" s="468"/>
      <c r="M173" s="468"/>
      <c r="N173" s="469">
        <f>R130+R140+R150+R160+R170</f>
        <v>186.74</v>
      </c>
      <c r="O173" s="470">
        <f>I173+N173</f>
        <v>837.43000000000006</v>
      </c>
    </row>
    <row r="174" spans="1:18" ht="13.5" thickTop="1" x14ac:dyDescent="0.2"/>
    <row r="175" spans="1:18" x14ac:dyDescent="0.2">
      <c r="A175" s="407"/>
      <c r="B175" s="471" t="s">
        <v>21</v>
      </c>
      <c r="C175" s="471"/>
      <c r="D175" s="471" t="s">
        <v>22</v>
      </c>
      <c r="E175" s="472">
        <f>O173</f>
        <v>837.43000000000006</v>
      </c>
      <c r="F175" s="471"/>
      <c r="G175" s="471">
        <f>SUM(C175-E175)</f>
        <v>-837.43000000000006</v>
      </c>
    </row>
    <row r="180" spans="1:18" ht="42" customHeight="1" x14ac:dyDescent="0.2">
      <c r="A180" s="393"/>
      <c r="B180" s="394"/>
      <c r="C180" s="395"/>
      <c r="D180" s="395"/>
      <c r="E180" s="395"/>
      <c r="F180" s="396" t="s">
        <v>259</v>
      </c>
      <c r="G180" s="395"/>
      <c r="H180" s="395"/>
      <c r="I180" s="395"/>
      <c r="J180" s="394"/>
      <c r="K180" s="394"/>
      <c r="L180" s="394"/>
      <c r="M180" s="394"/>
      <c r="N180" s="397"/>
      <c r="O180" s="397"/>
      <c r="P180" s="394"/>
      <c r="Q180" s="394"/>
      <c r="R180" s="398"/>
    </row>
    <row r="181" spans="1:18" ht="22.5" customHeight="1" x14ac:dyDescent="0.2">
      <c r="A181" s="314" t="s">
        <v>347</v>
      </c>
      <c r="B181" s="173"/>
      <c r="C181" s="173" t="s">
        <v>212</v>
      </c>
      <c r="D181" s="173" t="s">
        <v>218</v>
      </c>
      <c r="E181" s="173" t="s">
        <v>219</v>
      </c>
      <c r="F181" s="206" t="s">
        <v>349</v>
      </c>
      <c r="G181" s="173" t="s">
        <v>221</v>
      </c>
      <c r="H181" s="183" t="s">
        <v>110</v>
      </c>
      <c r="I181" s="173" t="s">
        <v>108</v>
      </c>
      <c r="J181" s="173"/>
      <c r="K181" s="173" t="s">
        <v>212</v>
      </c>
      <c r="L181" s="173" t="s">
        <v>218</v>
      </c>
      <c r="M181" s="173" t="s">
        <v>219</v>
      </c>
      <c r="N181" s="173" t="s">
        <v>220</v>
      </c>
      <c r="O181" s="173" t="s">
        <v>221</v>
      </c>
      <c r="P181" s="35"/>
      <c r="Q181" s="35"/>
      <c r="R181" s="183" t="s">
        <v>110</v>
      </c>
    </row>
    <row r="182" spans="1:18" x14ac:dyDescent="0.2">
      <c r="A182" s="34" t="s">
        <v>1</v>
      </c>
      <c r="B182" s="59"/>
      <c r="C182" s="59"/>
      <c r="D182" s="59"/>
      <c r="E182" s="59"/>
      <c r="F182" s="59">
        <f>5+13.5</f>
        <v>18.5</v>
      </c>
      <c r="G182" s="59"/>
      <c r="H182" s="75">
        <f t="shared" ref="H182:H188" si="69">SUM(B182:G182)</f>
        <v>18.5</v>
      </c>
      <c r="I182" s="40"/>
      <c r="J182" s="58"/>
      <c r="K182" s="58"/>
      <c r="L182" s="58"/>
      <c r="M182" s="58"/>
      <c r="N182" s="74"/>
      <c r="O182" s="74"/>
      <c r="P182" s="58"/>
      <c r="Q182" s="58"/>
      <c r="R182" s="176">
        <f>SUM(J182:Q182)</f>
        <v>0</v>
      </c>
    </row>
    <row r="183" spans="1:18" x14ac:dyDescent="0.2">
      <c r="A183" s="34" t="s">
        <v>2</v>
      </c>
      <c r="B183" s="59"/>
      <c r="C183" s="59"/>
      <c r="D183" s="60"/>
      <c r="E183" s="60"/>
      <c r="F183" s="60">
        <v>12.65</v>
      </c>
      <c r="G183" s="60"/>
      <c r="H183" s="75">
        <f t="shared" si="69"/>
        <v>12.65</v>
      </c>
      <c r="I183" s="40"/>
      <c r="J183" s="61"/>
      <c r="K183" s="61"/>
      <c r="L183" s="61"/>
      <c r="M183" s="61"/>
      <c r="N183" s="29"/>
      <c r="O183" s="29"/>
      <c r="P183" s="61"/>
      <c r="Q183" s="61"/>
      <c r="R183" s="176">
        <f t="shared" ref="R183:R188" si="70">SUM(J183:Q183)</f>
        <v>0</v>
      </c>
    </row>
    <row r="184" spans="1:18" x14ac:dyDescent="0.2">
      <c r="A184" s="34" t="s">
        <v>3</v>
      </c>
      <c r="B184" s="59"/>
      <c r="C184" s="59"/>
      <c r="D184" s="60"/>
      <c r="E184" s="60"/>
      <c r="F184" s="60">
        <f>3.23+62.72</f>
        <v>65.95</v>
      </c>
      <c r="G184" s="60"/>
      <c r="H184" s="75">
        <f t="shared" si="69"/>
        <v>65.95</v>
      </c>
      <c r="I184" s="40"/>
      <c r="J184" s="61"/>
      <c r="K184" s="61"/>
      <c r="L184" s="61"/>
      <c r="M184" s="61"/>
      <c r="N184" s="29"/>
      <c r="O184" s="29"/>
      <c r="P184" s="61"/>
      <c r="Q184" s="61"/>
      <c r="R184" s="176">
        <f t="shared" si="70"/>
        <v>0</v>
      </c>
    </row>
    <row r="185" spans="1:18" x14ac:dyDescent="0.2">
      <c r="A185" s="34" t="s">
        <v>13</v>
      </c>
      <c r="B185" s="59"/>
      <c r="C185" s="59"/>
      <c r="D185" s="60"/>
      <c r="E185" s="60"/>
      <c r="F185" s="60">
        <v>6.5</v>
      </c>
      <c r="G185" s="60"/>
      <c r="H185" s="75">
        <f t="shared" si="69"/>
        <v>6.5</v>
      </c>
      <c r="I185" s="40"/>
      <c r="J185" s="61"/>
      <c r="K185" s="61"/>
      <c r="L185" s="61"/>
      <c r="M185" s="61"/>
      <c r="N185" s="29"/>
      <c r="O185" s="29"/>
      <c r="P185" s="61"/>
      <c r="Q185" s="61"/>
      <c r="R185" s="176">
        <f t="shared" si="70"/>
        <v>0</v>
      </c>
    </row>
    <row r="186" spans="1:18" x14ac:dyDescent="0.2">
      <c r="A186" s="34" t="s">
        <v>15</v>
      </c>
      <c r="B186" s="59"/>
      <c r="C186" s="59"/>
      <c r="D186" s="60"/>
      <c r="E186" s="60"/>
      <c r="F186" s="60"/>
      <c r="G186" s="60"/>
      <c r="H186" s="75">
        <f t="shared" si="69"/>
        <v>0</v>
      </c>
      <c r="I186" s="40"/>
      <c r="J186" s="61"/>
      <c r="K186" s="61"/>
      <c r="L186" s="61"/>
      <c r="M186" s="61"/>
      <c r="N186" s="29"/>
      <c r="O186" s="29"/>
      <c r="P186" s="61"/>
      <c r="Q186" s="61"/>
      <c r="R186" s="176">
        <f t="shared" si="70"/>
        <v>0</v>
      </c>
    </row>
    <row r="187" spans="1:18" x14ac:dyDescent="0.2">
      <c r="A187" s="181" t="s">
        <v>112</v>
      </c>
      <c r="B187" s="175"/>
      <c r="C187" s="175"/>
      <c r="D187" s="60"/>
      <c r="E187" s="60"/>
      <c r="F187" s="60">
        <v>27.23</v>
      </c>
      <c r="G187" s="60"/>
      <c r="H187" s="176">
        <f t="shared" si="69"/>
        <v>27.23</v>
      </c>
      <c r="I187" s="53"/>
      <c r="J187" s="61"/>
      <c r="K187" s="61"/>
      <c r="L187" s="61"/>
      <c r="M187" s="61"/>
      <c r="N187" s="29"/>
      <c r="O187" s="29"/>
      <c r="P187" s="61"/>
      <c r="Q187" s="61"/>
      <c r="R187" s="176">
        <f t="shared" si="70"/>
        <v>0</v>
      </c>
    </row>
    <row r="188" spans="1:18" ht="16.5" customHeight="1" x14ac:dyDescent="0.2">
      <c r="A188" s="182" t="s">
        <v>111</v>
      </c>
      <c r="B188" s="62"/>
      <c r="C188" s="62"/>
      <c r="D188" s="47"/>
      <c r="E188" s="47"/>
      <c r="F188" s="47"/>
      <c r="G188" s="47"/>
      <c r="H188" s="77">
        <f t="shared" si="69"/>
        <v>0</v>
      </c>
      <c r="I188" s="174"/>
      <c r="J188" s="63"/>
      <c r="K188" s="63"/>
      <c r="L188" s="63"/>
      <c r="M188" s="63"/>
      <c r="N188" s="76"/>
      <c r="O188" s="76"/>
      <c r="P188" s="63"/>
      <c r="Q188" s="63"/>
      <c r="R188" s="77">
        <f t="shared" si="70"/>
        <v>0</v>
      </c>
    </row>
    <row r="189" spans="1:18" x14ac:dyDescent="0.2">
      <c r="A189" s="73" t="s">
        <v>9</v>
      </c>
      <c r="B189" s="164">
        <f>SUM(B182:B188)</f>
        <v>0</v>
      </c>
      <c r="C189" s="164">
        <f t="shared" ref="C189:G189" si="71">SUM(C182:C188)</f>
        <v>0</v>
      </c>
      <c r="D189" s="164">
        <f t="shared" si="71"/>
        <v>0</v>
      </c>
      <c r="E189" s="164">
        <f t="shared" si="71"/>
        <v>0</v>
      </c>
      <c r="F189" s="164">
        <f t="shared" si="71"/>
        <v>130.82999999999998</v>
      </c>
      <c r="G189" s="164">
        <f t="shared" si="71"/>
        <v>0</v>
      </c>
      <c r="H189" s="75">
        <f>SUM(H182:H188)</f>
        <v>130.82999999999998</v>
      </c>
      <c r="I189" s="6"/>
      <c r="J189" s="6">
        <f>SUM(J182:J188)</f>
        <v>0</v>
      </c>
      <c r="K189" s="6">
        <f t="shared" ref="K189:O189" si="72">SUM(K182:K188)</f>
        <v>0</v>
      </c>
      <c r="L189" s="6">
        <f t="shared" si="72"/>
        <v>0</v>
      </c>
      <c r="M189" s="6">
        <f t="shared" si="72"/>
        <v>0</v>
      </c>
      <c r="N189" s="6">
        <f t="shared" si="72"/>
        <v>0</v>
      </c>
      <c r="O189" s="6">
        <f t="shared" si="72"/>
        <v>0</v>
      </c>
      <c r="P189" s="6"/>
      <c r="Q189" s="6"/>
      <c r="R189" s="79">
        <f>SUM(R182:R187)</f>
        <v>0</v>
      </c>
    </row>
    <row r="190" spans="1:18" ht="9.75" customHeight="1" x14ac:dyDescent="0.2">
      <c r="A190" s="54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1"/>
      <c r="O190" s="41"/>
      <c r="P190" s="40"/>
      <c r="Q190" s="40"/>
      <c r="R190" s="80"/>
    </row>
    <row r="191" spans="1:18" ht="22.5" customHeight="1" x14ac:dyDescent="0.2">
      <c r="A191" s="314" t="s">
        <v>346</v>
      </c>
      <c r="B191" s="206" t="s">
        <v>348</v>
      </c>
      <c r="C191" s="206" t="s">
        <v>350</v>
      </c>
      <c r="D191" s="173" t="s">
        <v>223</v>
      </c>
      <c r="E191" s="206" t="s">
        <v>351</v>
      </c>
      <c r="F191" s="206" t="s">
        <v>352</v>
      </c>
      <c r="G191" s="206" t="s">
        <v>353</v>
      </c>
      <c r="H191" s="183" t="s">
        <v>110</v>
      </c>
      <c r="I191" s="173" t="s">
        <v>108</v>
      </c>
      <c r="J191" s="173" t="s">
        <v>214</v>
      </c>
      <c r="K191" s="173" t="s">
        <v>222</v>
      </c>
      <c r="L191" s="173" t="s">
        <v>223</v>
      </c>
      <c r="M191" s="173" t="s">
        <v>224</v>
      </c>
      <c r="N191" s="173" t="s">
        <v>225</v>
      </c>
      <c r="O191" s="173" t="s">
        <v>226</v>
      </c>
      <c r="P191" s="35"/>
      <c r="Q191" s="35"/>
      <c r="R191" s="183" t="s">
        <v>110</v>
      </c>
    </row>
    <row r="192" spans="1:18" x14ac:dyDescent="0.2">
      <c r="A192" s="34" t="s">
        <v>1</v>
      </c>
      <c r="B192" s="45"/>
      <c r="C192" s="45">
        <v>11</v>
      </c>
      <c r="D192" s="45"/>
      <c r="E192" s="45"/>
      <c r="F192" s="45"/>
      <c r="G192" s="45">
        <v>34.5</v>
      </c>
      <c r="H192" s="75">
        <f t="shared" ref="H192:H198" si="73">SUM(B192:G192)</f>
        <v>45.5</v>
      </c>
      <c r="I192" s="45"/>
      <c r="J192" s="45"/>
      <c r="K192" s="45"/>
      <c r="L192" s="45"/>
      <c r="M192" s="45"/>
      <c r="N192" s="81"/>
      <c r="O192" s="81"/>
      <c r="P192" s="45"/>
      <c r="Q192" s="45"/>
      <c r="R192" s="82">
        <f>SUM(J192:Q192)</f>
        <v>0</v>
      </c>
    </row>
    <row r="193" spans="1:18" x14ac:dyDescent="0.2">
      <c r="A193" s="34" t="s">
        <v>2</v>
      </c>
      <c r="B193" s="45">
        <v>12.65</v>
      </c>
      <c r="C193" s="45">
        <v>8.43</v>
      </c>
      <c r="D193" s="45"/>
      <c r="E193" s="45">
        <v>25.3</v>
      </c>
      <c r="F193" s="45"/>
      <c r="G193" s="45">
        <v>12.65</v>
      </c>
      <c r="H193" s="75">
        <f t="shared" si="73"/>
        <v>59.029999999999994</v>
      </c>
      <c r="I193" s="45"/>
      <c r="J193" s="45"/>
      <c r="K193" s="45"/>
      <c r="L193" s="45"/>
      <c r="M193" s="45"/>
      <c r="N193" s="81"/>
      <c r="O193" s="81"/>
      <c r="P193" s="46"/>
      <c r="Q193" s="46"/>
      <c r="R193" s="82">
        <f t="shared" ref="R193:R198" si="74">SUM(J193:Q193)</f>
        <v>0</v>
      </c>
    </row>
    <row r="194" spans="1:18" x14ac:dyDescent="0.2">
      <c r="A194" s="34" t="s">
        <v>3</v>
      </c>
      <c r="B194" s="45"/>
      <c r="C194" s="45"/>
      <c r="D194" s="45"/>
      <c r="E194" s="45"/>
      <c r="F194" s="45"/>
      <c r="G194" s="45"/>
      <c r="H194" s="75">
        <f t="shared" si="73"/>
        <v>0</v>
      </c>
      <c r="I194" s="45"/>
      <c r="J194" s="45"/>
      <c r="K194" s="45"/>
      <c r="L194" s="45"/>
      <c r="M194" s="45"/>
      <c r="N194" s="83"/>
      <c r="O194" s="83"/>
      <c r="P194" s="46"/>
      <c r="Q194" s="46"/>
      <c r="R194" s="82">
        <f t="shared" si="74"/>
        <v>0</v>
      </c>
    </row>
    <row r="195" spans="1:18" x14ac:dyDescent="0.2">
      <c r="A195" s="34" t="s">
        <v>13</v>
      </c>
      <c r="B195" s="45"/>
      <c r="C195" s="45"/>
      <c r="D195" s="45"/>
      <c r="E195" s="45"/>
      <c r="F195" s="45"/>
      <c r="G195" s="45"/>
      <c r="H195" s="75">
        <f t="shared" si="73"/>
        <v>0</v>
      </c>
      <c r="I195" s="45"/>
      <c r="J195" s="45"/>
      <c r="K195" s="45"/>
      <c r="L195" s="45"/>
      <c r="M195" s="45"/>
      <c r="N195" s="81"/>
      <c r="O195" s="81"/>
      <c r="P195" s="45"/>
      <c r="Q195" s="45"/>
      <c r="R195" s="82">
        <f t="shared" si="74"/>
        <v>0</v>
      </c>
    </row>
    <row r="196" spans="1:18" x14ac:dyDescent="0.2">
      <c r="A196" s="34" t="s">
        <v>15</v>
      </c>
      <c r="B196" s="45"/>
      <c r="C196" s="45"/>
      <c r="D196" s="45"/>
      <c r="E196" s="45"/>
      <c r="F196" s="45"/>
      <c r="G196" s="45"/>
      <c r="H196" s="75">
        <f t="shared" si="73"/>
        <v>0</v>
      </c>
      <c r="I196" s="45"/>
      <c r="J196" s="45"/>
      <c r="K196" s="45"/>
      <c r="L196" s="45"/>
      <c r="M196" s="45"/>
      <c r="N196" s="81"/>
      <c r="O196" s="81"/>
      <c r="P196" s="45"/>
      <c r="Q196" s="45"/>
      <c r="R196" s="82">
        <f t="shared" si="74"/>
        <v>0</v>
      </c>
    </row>
    <row r="197" spans="1:18" x14ac:dyDescent="0.2">
      <c r="A197" s="181" t="s">
        <v>112</v>
      </c>
      <c r="B197" s="60"/>
      <c r="C197" s="60"/>
      <c r="D197" s="60"/>
      <c r="E197" s="60"/>
      <c r="F197" s="60"/>
      <c r="G197" s="60"/>
      <c r="H197" s="75">
        <f t="shared" si="73"/>
        <v>0</v>
      </c>
      <c r="I197" s="60"/>
      <c r="J197" s="60"/>
      <c r="K197" s="60"/>
      <c r="L197" s="60"/>
      <c r="M197" s="60"/>
      <c r="N197" s="177"/>
      <c r="O197" s="177"/>
      <c r="P197" s="60"/>
      <c r="Q197" s="60"/>
      <c r="R197" s="82">
        <f t="shared" si="74"/>
        <v>0</v>
      </c>
    </row>
    <row r="198" spans="1:18" ht="22.5" x14ac:dyDescent="0.2">
      <c r="A198" s="182" t="s">
        <v>111</v>
      </c>
      <c r="B198" s="47"/>
      <c r="C198" s="47"/>
      <c r="D198" s="47"/>
      <c r="E198" s="47"/>
      <c r="F198" s="47"/>
      <c r="G198" s="47"/>
      <c r="H198" s="77">
        <f t="shared" si="73"/>
        <v>0</v>
      </c>
      <c r="I198" s="47"/>
      <c r="J198" s="47"/>
      <c r="K198" s="47"/>
      <c r="L198" s="47"/>
      <c r="M198" s="47"/>
      <c r="N198" s="84"/>
      <c r="O198" s="84"/>
      <c r="P198" s="47"/>
      <c r="Q198" s="47"/>
      <c r="R198" s="85">
        <f t="shared" si="74"/>
        <v>0</v>
      </c>
    </row>
    <row r="199" spans="1:18" x14ac:dyDescent="0.2">
      <c r="A199" s="73" t="s">
        <v>9</v>
      </c>
      <c r="B199" s="6">
        <f>SUM(B192:B198)</f>
        <v>12.65</v>
      </c>
      <c r="C199" s="6">
        <f t="shared" ref="C199:G199" si="75">SUM(C192:C198)</f>
        <v>19.43</v>
      </c>
      <c r="D199" s="6">
        <f t="shared" si="75"/>
        <v>0</v>
      </c>
      <c r="E199" s="6">
        <f t="shared" si="75"/>
        <v>25.3</v>
      </c>
      <c r="F199" s="6">
        <f t="shared" si="75"/>
        <v>0</v>
      </c>
      <c r="G199" s="6">
        <f t="shared" si="75"/>
        <v>47.15</v>
      </c>
      <c r="H199" s="75">
        <f>SUM(H192:H198)</f>
        <v>104.53</v>
      </c>
      <c r="I199" s="6"/>
      <c r="J199" s="6">
        <f>SUM(J192:J198)</f>
        <v>0</v>
      </c>
      <c r="K199" s="6">
        <f t="shared" ref="K199:O199" si="76">SUM(K192:K198)</f>
        <v>0</v>
      </c>
      <c r="L199" s="6">
        <f t="shared" si="76"/>
        <v>0</v>
      </c>
      <c r="M199" s="6">
        <f t="shared" si="76"/>
        <v>0</v>
      </c>
      <c r="N199" s="6">
        <f t="shared" si="76"/>
        <v>0</v>
      </c>
      <c r="O199" s="6">
        <f t="shared" si="76"/>
        <v>0</v>
      </c>
      <c r="P199" s="6">
        <f t="shared" ref="P199:Q199" si="77">SUM(P192:P197)</f>
        <v>0</v>
      </c>
      <c r="Q199" s="6">
        <f t="shared" si="77"/>
        <v>0</v>
      </c>
      <c r="R199" s="73">
        <f>SUM(R192:R197)</f>
        <v>0</v>
      </c>
    </row>
    <row r="200" spans="1:18" x14ac:dyDescent="0.2">
      <c r="A200" s="54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1"/>
      <c r="O200" s="41"/>
      <c r="P200" s="40"/>
      <c r="Q200" s="40"/>
      <c r="R200" s="80"/>
    </row>
    <row r="201" spans="1:18" ht="24" customHeight="1" x14ac:dyDescent="0.2">
      <c r="A201" s="314" t="s">
        <v>346</v>
      </c>
      <c r="B201" s="206" t="s">
        <v>354</v>
      </c>
      <c r="C201" s="173" t="s">
        <v>227</v>
      </c>
      <c r="D201" s="173" t="s">
        <v>228</v>
      </c>
      <c r="E201" s="173" t="s">
        <v>229</v>
      </c>
      <c r="F201" s="206" t="s">
        <v>355</v>
      </c>
      <c r="G201" s="173" t="s">
        <v>231</v>
      </c>
      <c r="H201" s="183" t="s">
        <v>110</v>
      </c>
      <c r="I201" s="173" t="s">
        <v>108</v>
      </c>
      <c r="J201" s="173" t="s">
        <v>215</v>
      </c>
      <c r="K201" s="173" t="s">
        <v>227</v>
      </c>
      <c r="L201" s="173" t="s">
        <v>228</v>
      </c>
      <c r="M201" s="173" t="s">
        <v>229</v>
      </c>
      <c r="N201" s="173" t="s">
        <v>230</v>
      </c>
      <c r="O201" s="173" t="s">
        <v>231</v>
      </c>
      <c r="P201" s="35"/>
      <c r="Q201" s="35"/>
      <c r="R201" s="183" t="s">
        <v>110</v>
      </c>
    </row>
    <row r="202" spans="1:18" x14ac:dyDescent="0.2">
      <c r="A202" s="34" t="s">
        <v>1</v>
      </c>
      <c r="B202" s="45">
        <v>15</v>
      </c>
      <c r="C202" s="188"/>
      <c r="D202" s="188"/>
      <c r="E202" s="188"/>
      <c r="F202" s="188">
        <v>84</v>
      </c>
      <c r="G202" s="188"/>
      <c r="H202" s="75">
        <f t="shared" ref="H202:H208" si="78">SUM(B202:G202)</f>
        <v>99</v>
      </c>
      <c r="I202" s="58"/>
      <c r="J202" s="188"/>
      <c r="K202" s="188"/>
      <c r="L202" s="188"/>
      <c r="M202" s="188"/>
      <c r="N202" s="188"/>
      <c r="O202" s="188"/>
      <c r="P202" s="188"/>
      <c r="Q202" s="191"/>
      <c r="R202" s="82">
        <f t="shared" ref="R202:R208" si="79">SUM(J202:Q202)</f>
        <v>0</v>
      </c>
    </row>
    <row r="203" spans="1:18" x14ac:dyDescent="0.2">
      <c r="A203" s="34" t="s">
        <v>2</v>
      </c>
      <c r="B203" s="45">
        <v>22.73</v>
      </c>
      <c r="C203" s="188"/>
      <c r="D203" s="188"/>
      <c r="E203" s="188"/>
      <c r="F203" s="188">
        <v>40.299999999999997</v>
      </c>
      <c r="G203" s="188"/>
      <c r="H203" s="75">
        <f t="shared" si="78"/>
        <v>63.03</v>
      </c>
      <c r="I203" s="58"/>
      <c r="J203" s="188"/>
      <c r="K203" s="188"/>
      <c r="L203" s="188"/>
      <c r="M203" s="188"/>
      <c r="N203" s="188"/>
      <c r="O203" s="188"/>
      <c r="P203" s="192"/>
      <c r="Q203" s="191"/>
      <c r="R203" s="82">
        <f t="shared" si="79"/>
        <v>0</v>
      </c>
    </row>
    <row r="204" spans="1:18" x14ac:dyDescent="0.2">
      <c r="A204" s="34" t="s">
        <v>3</v>
      </c>
      <c r="B204" s="45"/>
      <c r="C204" s="188"/>
      <c r="D204" s="188"/>
      <c r="E204" s="188"/>
      <c r="F204" s="188"/>
      <c r="G204" s="188"/>
      <c r="H204" s="75">
        <f t="shared" si="78"/>
        <v>0</v>
      </c>
      <c r="I204" s="58"/>
      <c r="J204" s="188"/>
      <c r="K204" s="188"/>
      <c r="L204" s="188"/>
      <c r="M204" s="188"/>
      <c r="N204" s="192"/>
      <c r="O204" s="192"/>
      <c r="P204" s="192"/>
      <c r="Q204" s="191"/>
      <c r="R204" s="82">
        <f t="shared" si="79"/>
        <v>0</v>
      </c>
    </row>
    <row r="205" spans="1:18" x14ac:dyDescent="0.2">
      <c r="A205" s="34" t="s">
        <v>13</v>
      </c>
      <c r="B205" s="45"/>
      <c r="C205" s="188"/>
      <c r="D205" s="188"/>
      <c r="E205" s="188"/>
      <c r="F205" s="188"/>
      <c r="G205" s="188"/>
      <c r="H205" s="75">
        <f t="shared" si="78"/>
        <v>0</v>
      </c>
      <c r="I205" s="58"/>
      <c r="J205" s="188"/>
      <c r="K205" s="188"/>
      <c r="L205" s="188"/>
      <c r="M205" s="188"/>
      <c r="N205" s="188"/>
      <c r="O205" s="188"/>
      <c r="P205" s="188"/>
      <c r="Q205" s="71"/>
      <c r="R205" s="82">
        <f t="shared" si="79"/>
        <v>0</v>
      </c>
    </row>
    <row r="206" spans="1:18" x14ac:dyDescent="0.2">
      <c r="A206" s="34" t="s">
        <v>15</v>
      </c>
      <c r="B206" s="45"/>
      <c r="C206" s="188"/>
      <c r="D206" s="188"/>
      <c r="E206" s="188"/>
      <c r="F206" s="188"/>
      <c r="G206" s="188"/>
      <c r="H206" s="75">
        <f t="shared" si="78"/>
        <v>0</v>
      </c>
      <c r="I206" s="58"/>
      <c r="J206" s="188"/>
      <c r="K206" s="188"/>
      <c r="L206" s="188"/>
      <c r="M206" s="188"/>
      <c r="N206" s="188"/>
      <c r="O206" s="188"/>
      <c r="P206" s="188"/>
      <c r="Q206" s="71"/>
      <c r="R206" s="82">
        <f t="shared" si="79"/>
        <v>0</v>
      </c>
    </row>
    <row r="207" spans="1:18" x14ac:dyDescent="0.2">
      <c r="A207" s="181" t="s">
        <v>112</v>
      </c>
      <c r="B207" s="60"/>
      <c r="C207" s="189"/>
      <c r="D207" s="189"/>
      <c r="E207" s="189"/>
      <c r="F207" s="189"/>
      <c r="G207" s="189"/>
      <c r="H207" s="176">
        <f t="shared" si="78"/>
        <v>0</v>
      </c>
      <c r="I207" s="61"/>
      <c r="J207" s="189"/>
      <c r="K207" s="189"/>
      <c r="L207" s="189"/>
      <c r="M207" s="189"/>
      <c r="N207" s="189"/>
      <c r="O207" s="189"/>
      <c r="P207" s="189"/>
      <c r="Q207" s="193"/>
      <c r="R207" s="82">
        <f t="shared" si="79"/>
        <v>0</v>
      </c>
    </row>
    <row r="208" spans="1:18" ht="22.5" x14ac:dyDescent="0.2">
      <c r="A208" s="182" t="s">
        <v>111</v>
      </c>
      <c r="B208" s="47"/>
      <c r="C208" s="190"/>
      <c r="D208" s="190"/>
      <c r="E208" s="190"/>
      <c r="F208" s="190"/>
      <c r="G208" s="190"/>
      <c r="H208" s="77">
        <f t="shared" si="78"/>
        <v>0</v>
      </c>
      <c r="I208" s="63"/>
      <c r="J208" s="190"/>
      <c r="K208" s="190"/>
      <c r="L208" s="190"/>
      <c r="M208" s="190"/>
      <c r="N208" s="190"/>
      <c r="O208" s="190"/>
      <c r="P208" s="190"/>
      <c r="Q208" s="194"/>
      <c r="R208" s="85">
        <f t="shared" si="79"/>
        <v>0</v>
      </c>
    </row>
    <row r="209" spans="1:18" x14ac:dyDescent="0.2">
      <c r="A209" s="73" t="s">
        <v>9</v>
      </c>
      <c r="B209" s="78">
        <f t="shared" ref="B209:H209" si="80">SUM(B202:B208)</f>
        <v>37.730000000000004</v>
      </c>
      <c r="C209" s="78">
        <f t="shared" si="80"/>
        <v>0</v>
      </c>
      <c r="D209" s="78">
        <f t="shared" si="80"/>
        <v>0</v>
      </c>
      <c r="E209" s="78">
        <f t="shared" si="80"/>
        <v>0</v>
      </c>
      <c r="F209" s="78">
        <f t="shared" si="80"/>
        <v>124.3</v>
      </c>
      <c r="G209" s="78">
        <f t="shared" si="80"/>
        <v>0</v>
      </c>
      <c r="H209" s="75">
        <f t="shared" si="80"/>
        <v>162.03</v>
      </c>
      <c r="I209" s="6"/>
      <c r="J209" s="78">
        <f t="shared" ref="J209:O209" si="81">SUM(J202:J208)</f>
        <v>0</v>
      </c>
      <c r="K209" s="78">
        <f t="shared" si="81"/>
        <v>0</v>
      </c>
      <c r="L209" s="78">
        <f t="shared" si="81"/>
        <v>0</v>
      </c>
      <c r="M209" s="78">
        <f t="shared" si="81"/>
        <v>0</v>
      </c>
      <c r="N209" s="78">
        <f t="shared" si="81"/>
        <v>0</v>
      </c>
      <c r="O209" s="78">
        <f t="shared" si="81"/>
        <v>0</v>
      </c>
      <c r="P209" s="78">
        <f t="shared" ref="P209:R209" si="82">SUM(P202:P207)</f>
        <v>0</v>
      </c>
      <c r="Q209" s="78">
        <f t="shared" si="82"/>
        <v>0</v>
      </c>
      <c r="R209" s="79">
        <f t="shared" si="82"/>
        <v>0</v>
      </c>
    </row>
    <row r="210" spans="1:18" x14ac:dyDescent="0.2">
      <c r="A210" s="54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1"/>
      <c r="O210" s="41"/>
      <c r="P210" s="40"/>
      <c r="Q210" s="40"/>
      <c r="R210" s="80"/>
    </row>
    <row r="211" spans="1:18" ht="22.5" x14ac:dyDescent="0.2">
      <c r="A211" s="314"/>
      <c r="B211" s="206" t="s">
        <v>356</v>
      </c>
      <c r="C211" s="206" t="s">
        <v>357</v>
      </c>
      <c r="D211" s="206" t="s">
        <v>358</v>
      </c>
      <c r="E211" s="206" t="s">
        <v>359</v>
      </c>
      <c r="F211" s="206" t="s">
        <v>360</v>
      </c>
      <c r="G211" s="206" t="s">
        <v>365</v>
      </c>
      <c r="H211" s="183" t="s">
        <v>110</v>
      </c>
      <c r="I211" s="173" t="s">
        <v>108</v>
      </c>
      <c r="J211" s="173" t="s">
        <v>216</v>
      </c>
      <c r="K211" s="173" t="s">
        <v>232</v>
      </c>
      <c r="L211" s="173" t="s">
        <v>233</v>
      </c>
      <c r="M211" s="173" t="s">
        <v>234</v>
      </c>
      <c r="N211" s="173" t="s">
        <v>235</v>
      </c>
      <c r="O211" s="173" t="s">
        <v>236</v>
      </c>
      <c r="P211" s="173" t="s">
        <v>237</v>
      </c>
      <c r="Q211" s="173" t="s">
        <v>217</v>
      </c>
      <c r="R211" s="183" t="s">
        <v>110</v>
      </c>
    </row>
    <row r="212" spans="1:18" x14ac:dyDescent="0.2">
      <c r="A212" s="34" t="s">
        <v>1</v>
      </c>
      <c r="B212" s="45"/>
      <c r="C212" s="45">
        <v>6</v>
      </c>
      <c r="D212" s="45">
        <v>15.33</v>
      </c>
      <c r="E212" s="45">
        <v>14</v>
      </c>
      <c r="F212" s="45">
        <v>11.54</v>
      </c>
      <c r="G212" s="45">
        <v>27.52</v>
      </c>
      <c r="H212" s="75">
        <f t="shared" ref="H212:H218" si="83">SUM(B212:G212)</f>
        <v>74.39</v>
      </c>
      <c r="I212" s="58"/>
      <c r="J212" s="45"/>
      <c r="K212" s="45"/>
      <c r="L212" s="45"/>
      <c r="M212" s="45"/>
      <c r="N212" s="191"/>
      <c r="O212" s="86"/>
      <c r="P212" s="49"/>
      <c r="Q212" s="49"/>
      <c r="R212" s="82">
        <f>SUM(J212:Q212)</f>
        <v>0</v>
      </c>
    </row>
    <row r="213" spans="1:18" x14ac:dyDescent="0.2">
      <c r="A213" s="34" t="s">
        <v>2</v>
      </c>
      <c r="B213" s="45">
        <v>16.87</v>
      </c>
      <c r="C213" s="45">
        <v>15.15</v>
      </c>
      <c r="D213" s="45">
        <v>16.87</v>
      </c>
      <c r="E213" s="45">
        <v>16.87</v>
      </c>
      <c r="F213" s="45">
        <v>23.5</v>
      </c>
      <c r="G213" s="45"/>
      <c r="H213" s="75">
        <f t="shared" si="83"/>
        <v>89.26</v>
      </c>
      <c r="I213" s="58"/>
      <c r="J213" s="45"/>
      <c r="K213" s="45"/>
      <c r="L213" s="45"/>
      <c r="M213" s="45"/>
      <c r="N213" s="191"/>
      <c r="O213" s="86"/>
      <c r="P213" s="49"/>
      <c r="Q213" s="49"/>
      <c r="R213" s="82">
        <f t="shared" ref="R213:R218" si="84">SUM(J213:Q213)</f>
        <v>0</v>
      </c>
    </row>
    <row r="214" spans="1:18" x14ac:dyDescent="0.2">
      <c r="A214" s="34" t="s">
        <v>3</v>
      </c>
      <c r="B214" s="45"/>
      <c r="C214" s="45">
        <v>70.38</v>
      </c>
      <c r="D214" s="45"/>
      <c r="E214" s="45">
        <v>252.49</v>
      </c>
      <c r="F214" s="45"/>
      <c r="G214" s="45"/>
      <c r="H214" s="75">
        <f t="shared" si="83"/>
        <v>322.87</v>
      </c>
      <c r="I214" s="58"/>
      <c r="J214" s="45"/>
      <c r="K214" s="45"/>
      <c r="L214" s="45"/>
      <c r="M214" s="45"/>
      <c r="N214" s="191"/>
      <c r="O214" s="86"/>
      <c r="P214" s="49"/>
      <c r="Q214" s="49"/>
      <c r="R214" s="82">
        <f t="shared" si="84"/>
        <v>0</v>
      </c>
    </row>
    <row r="215" spans="1:18" x14ac:dyDescent="0.2">
      <c r="A215" s="34" t="s">
        <v>13</v>
      </c>
      <c r="B215" s="45"/>
      <c r="C215" s="45"/>
      <c r="D215" s="45"/>
      <c r="E215" s="45"/>
      <c r="F215" s="45"/>
      <c r="G215" s="45"/>
      <c r="H215" s="75">
        <f t="shared" si="83"/>
        <v>0</v>
      </c>
      <c r="I215" s="58"/>
      <c r="J215" s="45"/>
      <c r="K215" s="45"/>
      <c r="L215" s="45"/>
      <c r="M215" s="45"/>
      <c r="N215" s="71"/>
      <c r="O215" s="70"/>
      <c r="P215" s="48"/>
      <c r="Q215" s="48"/>
      <c r="R215" s="82">
        <f t="shared" si="84"/>
        <v>0</v>
      </c>
    </row>
    <row r="216" spans="1:18" x14ac:dyDescent="0.2">
      <c r="A216" s="34" t="s">
        <v>15</v>
      </c>
      <c r="B216" s="45"/>
      <c r="C216" s="45"/>
      <c r="D216" s="45"/>
      <c r="E216" s="45"/>
      <c r="F216" s="45"/>
      <c r="G216" s="45"/>
      <c r="H216" s="75">
        <f t="shared" si="83"/>
        <v>0</v>
      </c>
      <c r="I216" s="58"/>
      <c r="J216" s="45"/>
      <c r="K216" s="45"/>
      <c r="L216" s="45"/>
      <c r="M216" s="45"/>
      <c r="N216" s="71"/>
      <c r="O216" s="70"/>
      <c r="P216" s="48"/>
      <c r="Q216" s="48"/>
      <c r="R216" s="82">
        <f t="shared" si="84"/>
        <v>0</v>
      </c>
    </row>
    <row r="217" spans="1:18" x14ac:dyDescent="0.2">
      <c r="A217" s="181" t="s">
        <v>112</v>
      </c>
      <c r="B217" s="60"/>
      <c r="C217" s="60"/>
      <c r="D217" s="60"/>
      <c r="E217" s="60"/>
      <c r="F217" s="60"/>
      <c r="G217" s="60">
        <v>5.01</v>
      </c>
      <c r="H217" s="176">
        <f t="shared" si="83"/>
        <v>5.01</v>
      </c>
      <c r="I217" s="61"/>
      <c r="J217" s="60"/>
      <c r="K217" s="60"/>
      <c r="L217" s="60"/>
      <c r="M217" s="60"/>
      <c r="N217" s="189"/>
      <c r="O217" s="177"/>
      <c r="P217" s="178"/>
      <c r="Q217" s="178"/>
      <c r="R217" s="82">
        <f t="shared" si="84"/>
        <v>0</v>
      </c>
    </row>
    <row r="218" spans="1:18" ht="22.5" x14ac:dyDescent="0.2">
      <c r="A218" s="182" t="s">
        <v>111</v>
      </c>
      <c r="B218" s="47"/>
      <c r="C218" s="47"/>
      <c r="D218" s="47"/>
      <c r="E218" s="47"/>
      <c r="F218" s="47"/>
      <c r="G218" s="47"/>
      <c r="H218" s="77">
        <f t="shared" si="83"/>
        <v>0</v>
      </c>
      <c r="I218" s="63"/>
      <c r="J218" s="47"/>
      <c r="K218" s="47"/>
      <c r="L218" s="47"/>
      <c r="M218" s="47"/>
      <c r="N218" s="190"/>
      <c r="O218" s="84"/>
      <c r="P218" s="50"/>
      <c r="Q218" s="50"/>
      <c r="R218" s="85">
        <f t="shared" si="84"/>
        <v>0</v>
      </c>
    </row>
    <row r="219" spans="1:18" x14ac:dyDescent="0.2">
      <c r="A219" s="73" t="s">
        <v>9</v>
      </c>
      <c r="B219" s="6">
        <f>SUM(B212:B218)</f>
        <v>16.87</v>
      </c>
      <c r="C219" s="6">
        <f t="shared" ref="C219:G219" si="85">SUM(C212:C218)</f>
        <v>91.53</v>
      </c>
      <c r="D219" s="6">
        <f t="shared" si="85"/>
        <v>32.200000000000003</v>
      </c>
      <c r="E219" s="6">
        <f t="shared" si="85"/>
        <v>283.36</v>
      </c>
      <c r="F219" s="6">
        <f t="shared" si="85"/>
        <v>35.04</v>
      </c>
      <c r="G219" s="6">
        <f t="shared" si="85"/>
        <v>32.53</v>
      </c>
      <c r="H219" s="75">
        <f>SUM(H212:H218)</f>
        <v>491.53</v>
      </c>
      <c r="I219" s="6"/>
      <c r="J219" s="6">
        <f>SUM(J212:J218)</f>
        <v>0</v>
      </c>
      <c r="K219" s="6">
        <f t="shared" ref="K219:O219" si="86">SUM(K212:K218)</f>
        <v>0</v>
      </c>
      <c r="L219" s="6">
        <f t="shared" si="86"/>
        <v>0</v>
      </c>
      <c r="M219" s="6">
        <f t="shared" si="86"/>
        <v>0</v>
      </c>
      <c r="N219" s="6">
        <f t="shared" si="86"/>
        <v>0</v>
      </c>
      <c r="O219" s="6">
        <f t="shared" si="86"/>
        <v>0</v>
      </c>
      <c r="P219" s="6">
        <f t="shared" ref="P219:Q219" si="87">SUM(P212:P217)</f>
        <v>0</v>
      </c>
      <c r="Q219" s="6">
        <f t="shared" si="87"/>
        <v>0</v>
      </c>
      <c r="R219" s="79">
        <f>SUM(R212:R218)</f>
        <v>0</v>
      </c>
    </row>
    <row r="220" spans="1:18" x14ac:dyDescent="0.2">
      <c r="A220" s="54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1"/>
      <c r="O220" s="41"/>
      <c r="P220" s="40"/>
      <c r="Q220" s="40"/>
      <c r="R220" s="80"/>
    </row>
    <row r="221" spans="1:18" ht="22.5" x14ac:dyDescent="0.2">
      <c r="A221" s="314" t="s">
        <v>361</v>
      </c>
      <c r="B221" s="206" t="s">
        <v>366</v>
      </c>
      <c r="C221" s="206" t="s">
        <v>362</v>
      </c>
      <c r="D221" s="206" t="s">
        <v>363</v>
      </c>
      <c r="E221" s="206" t="s">
        <v>364</v>
      </c>
      <c r="F221" s="173"/>
      <c r="G221" s="173"/>
      <c r="H221" s="183" t="s">
        <v>110</v>
      </c>
      <c r="I221" s="173" t="s">
        <v>108</v>
      </c>
      <c r="J221" s="173" t="s">
        <v>217</v>
      </c>
      <c r="K221" s="173" t="s">
        <v>238</v>
      </c>
      <c r="L221" s="173" t="s">
        <v>239</v>
      </c>
      <c r="M221" s="173" t="s">
        <v>240</v>
      </c>
      <c r="N221" s="173"/>
      <c r="O221" s="173"/>
      <c r="P221" s="35"/>
      <c r="Q221" s="35"/>
      <c r="R221" s="183" t="s">
        <v>110</v>
      </c>
    </row>
    <row r="222" spans="1:18" x14ac:dyDescent="0.2">
      <c r="A222" s="34" t="s">
        <v>1</v>
      </c>
      <c r="B222" s="48"/>
      <c r="C222" s="48">
        <f>96.5+15</f>
        <v>111.5</v>
      </c>
      <c r="D222" s="48">
        <v>20</v>
      </c>
      <c r="E222" s="48">
        <v>15</v>
      </c>
      <c r="F222" s="48"/>
      <c r="G222" s="48"/>
      <c r="H222" s="75">
        <f>SUM(B222:G222)</f>
        <v>146.5</v>
      </c>
      <c r="I222" s="58"/>
      <c r="J222" s="49"/>
      <c r="K222" s="49"/>
      <c r="L222" s="49"/>
      <c r="M222" s="49"/>
      <c r="N222" s="86"/>
      <c r="O222" s="86"/>
      <c r="P222" s="49"/>
      <c r="Q222" s="49"/>
      <c r="R222" s="82">
        <f>SUM(J222:Q222)</f>
        <v>0</v>
      </c>
    </row>
    <row r="223" spans="1:18" x14ac:dyDescent="0.2">
      <c r="A223" s="34" t="s">
        <v>2</v>
      </c>
      <c r="B223" s="48">
        <v>27.53</v>
      </c>
      <c r="C223" s="48">
        <v>92.25</v>
      </c>
      <c r="D223" s="48">
        <v>25.3</v>
      </c>
      <c r="E223" s="48">
        <v>27.63</v>
      </c>
      <c r="F223" s="48"/>
      <c r="G223" s="48"/>
      <c r="H223" s="75">
        <f t="shared" ref="H223:H228" si="88">SUM(B223:G223)</f>
        <v>172.71</v>
      </c>
      <c r="I223" s="58"/>
      <c r="J223" s="49"/>
      <c r="K223" s="49"/>
      <c r="L223" s="49"/>
      <c r="M223" s="49"/>
      <c r="N223" s="86"/>
      <c r="O223" s="86"/>
      <c r="P223" s="49"/>
      <c r="Q223" s="49"/>
      <c r="R223" s="82">
        <f t="shared" ref="R223:R228" si="89">SUM(J223:Q223)</f>
        <v>0</v>
      </c>
    </row>
    <row r="224" spans="1:18" x14ac:dyDescent="0.2">
      <c r="A224" s="34" t="s">
        <v>3</v>
      </c>
      <c r="B224" s="48">
        <v>86.59</v>
      </c>
      <c r="C224" s="48"/>
      <c r="D224" s="48"/>
      <c r="E224" s="48"/>
      <c r="F224" s="48"/>
      <c r="G224" s="48"/>
      <c r="H224" s="75">
        <f t="shared" si="88"/>
        <v>86.59</v>
      </c>
      <c r="I224" s="58"/>
      <c r="J224" s="49"/>
      <c r="K224" s="49"/>
      <c r="L224" s="49"/>
      <c r="M224" s="49"/>
      <c r="N224" s="86"/>
      <c r="O224" s="86"/>
      <c r="P224" s="49"/>
      <c r="Q224" s="49"/>
      <c r="R224" s="82">
        <f t="shared" si="89"/>
        <v>0</v>
      </c>
    </row>
    <row r="225" spans="1:18" x14ac:dyDescent="0.2">
      <c r="A225" s="34" t="s">
        <v>13</v>
      </c>
      <c r="B225" s="48"/>
      <c r="C225" s="48"/>
      <c r="D225" s="48"/>
      <c r="E225" s="48"/>
      <c r="F225" s="48"/>
      <c r="G225" s="48"/>
      <c r="H225" s="75">
        <f t="shared" si="88"/>
        <v>0</v>
      </c>
      <c r="I225" s="205"/>
      <c r="J225" s="49"/>
      <c r="K225" s="49"/>
      <c r="L225" s="49"/>
      <c r="M225" s="49"/>
      <c r="N225" s="70"/>
      <c r="O225" s="70"/>
      <c r="P225" s="48"/>
      <c r="Q225" s="48"/>
      <c r="R225" s="82">
        <f t="shared" si="89"/>
        <v>0</v>
      </c>
    </row>
    <row r="226" spans="1:18" x14ac:dyDescent="0.2">
      <c r="A226" s="34" t="s">
        <v>15</v>
      </c>
      <c r="B226" s="48"/>
      <c r="C226" s="48"/>
      <c r="D226" s="48"/>
      <c r="E226" s="48"/>
      <c r="F226" s="48"/>
      <c r="G226" s="48"/>
      <c r="H226" s="75">
        <f t="shared" si="88"/>
        <v>0</v>
      </c>
      <c r="I226" s="49"/>
      <c r="J226" s="49"/>
      <c r="K226" s="49"/>
      <c r="L226" s="49"/>
      <c r="M226" s="49"/>
      <c r="N226" s="70"/>
      <c r="O226" s="70"/>
      <c r="P226" s="48"/>
      <c r="Q226" s="48"/>
      <c r="R226" s="82">
        <f t="shared" si="89"/>
        <v>0</v>
      </c>
    </row>
    <row r="227" spans="1:18" x14ac:dyDescent="0.2">
      <c r="A227" s="181" t="s">
        <v>112</v>
      </c>
      <c r="B227" s="178"/>
      <c r="C227" s="178"/>
      <c r="D227" s="178"/>
      <c r="E227" s="178"/>
      <c r="F227" s="178"/>
      <c r="G227" s="178"/>
      <c r="H227" s="176">
        <f t="shared" si="88"/>
        <v>0</v>
      </c>
      <c r="I227" s="179"/>
      <c r="J227" s="179"/>
      <c r="K227" s="179"/>
      <c r="L227" s="179"/>
      <c r="M227" s="179"/>
      <c r="N227" s="180"/>
      <c r="O227" s="180"/>
      <c r="P227" s="178"/>
      <c r="Q227" s="178"/>
      <c r="R227" s="82">
        <f t="shared" si="89"/>
        <v>0</v>
      </c>
    </row>
    <row r="228" spans="1:18" ht="22.5" x14ac:dyDescent="0.2">
      <c r="A228" s="182" t="s">
        <v>111</v>
      </c>
      <c r="B228" s="50"/>
      <c r="C228" s="50"/>
      <c r="D228" s="50"/>
      <c r="E228" s="50"/>
      <c r="F228" s="50"/>
      <c r="G228" s="50"/>
      <c r="H228" s="77">
        <f t="shared" si="88"/>
        <v>0</v>
      </c>
      <c r="I228" s="87"/>
      <c r="J228" s="87"/>
      <c r="K228" s="87"/>
      <c r="L228" s="87"/>
      <c r="M228" s="87"/>
      <c r="N228" s="88"/>
      <c r="O228" s="88"/>
      <c r="P228" s="50"/>
      <c r="Q228" s="50"/>
      <c r="R228" s="85">
        <f t="shared" si="89"/>
        <v>0</v>
      </c>
    </row>
    <row r="229" spans="1:18" x14ac:dyDescent="0.2">
      <c r="A229" s="73" t="s">
        <v>9</v>
      </c>
      <c r="B229" s="6">
        <f>SUM(B222:B228)</f>
        <v>114.12</v>
      </c>
      <c r="C229" s="6">
        <f t="shared" ref="C229:G229" si="90">SUM(C222:C228)</f>
        <v>203.75</v>
      </c>
      <c r="D229" s="6">
        <f t="shared" si="90"/>
        <v>45.3</v>
      </c>
      <c r="E229" s="6">
        <f t="shared" si="90"/>
        <v>42.629999999999995</v>
      </c>
      <c r="F229" s="6">
        <f t="shared" si="90"/>
        <v>0</v>
      </c>
      <c r="G229" s="6">
        <f t="shared" si="90"/>
        <v>0</v>
      </c>
      <c r="H229" s="75">
        <f>SUM(H222:H228)</f>
        <v>405.80000000000007</v>
      </c>
      <c r="I229" s="6">
        <f t="shared" ref="I229:N229" si="91">SUM(I222:I227)</f>
        <v>0</v>
      </c>
      <c r="J229" s="6">
        <f t="shared" si="91"/>
        <v>0</v>
      </c>
      <c r="K229" s="6">
        <f t="shared" si="91"/>
        <v>0</v>
      </c>
      <c r="L229" s="6">
        <f t="shared" si="91"/>
        <v>0</v>
      </c>
      <c r="M229" s="6">
        <f t="shared" si="91"/>
        <v>0</v>
      </c>
      <c r="N229" s="78">
        <f t="shared" si="91"/>
        <v>0</v>
      </c>
      <c r="O229" s="78"/>
      <c r="P229" s="6">
        <f t="shared" ref="P229:R229" si="92">SUM(P222:P227)</f>
        <v>0</v>
      </c>
      <c r="Q229" s="6">
        <f t="shared" si="92"/>
        <v>0</v>
      </c>
      <c r="R229" s="79">
        <f t="shared" si="92"/>
        <v>0</v>
      </c>
    </row>
    <row r="230" spans="1:18" x14ac:dyDescent="0.2">
      <c r="A230" s="54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1"/>
      <c r="O230" s="41"/>
      <c r="P230" s="40"/>
      <c r="Q230" s="40"/>
      <c r="R230" s="80"/>
    </row>
    <row r="231" spans="1:18" ht="39" thickBot="1" x14ac:dyDescent="0.25">
      <c r="A231" s="54"/>
      <c r="B231" s="66" t="s">
        <v>1</v>
      </c>
      <c r="C231" s="66" t="s">
        <v>2</v>
      </c>
      <c r="D231" s="66" t="s">
        <v>3</v>
      </c>
      <c r="E231" s="66" t="s">
        <v>13</v>
      </c>
      <c r="F231" s="66" t="s">
        <v>15</v>
      </c>
      <c r="G231" s="67" t="s">
        <v>11</v>
      </c>
      <c r="H231" s="184" t="s">
        <v>111</v>
      </c>
      <c r="I231" s="40"/>
      <c r="J231" s="67"/>
      <c r="K231" s="67"/>
      <c r="L231" s="67"/>
      <c r="M231" s="67"/>
      <c r="N231" s="91" t="s">
        <v>20</v>
      </c>
      <c r="O231" s="91"/>
      <c r="P231" s="40"/>
      <c r="Q231" s="40"/>
      <c r="R231" s="80"/>
    </row>
    <row r="232" spans="1:18" ht="13.5" thickBot="1" x14ac:dyDescent="0.25">
      <c r="A232" s="89" t="s">
        <v>40</v>
      </c>
      <c r="B232" s="185">
        <f>H182+H192+H202+H212+H222</f>
        <v>383.89</v>
      </c>
      <c r="C232" s="185">
        <f>H183+H193+H203+H213+H223</f>
        <v>396.67999999999995</v>
      </c>
      <c r="D232" s="185">
        <f>H184+H194+H204+H214+H224</f>
        <v>475.40999999999997</v>
      </c>
      <c r="E232" s="185">
        <f>H185+H195+H205+H215+H225</f>
        <v>6.5</v>
      </c>
      <c r="F232" s="185">
        <f>H186+H196+H206+H216+H226</f>
        <v>0</v>
      </c>
      <c r="G232" s="185">
        <f>H187+H197+H217+H227</f>
        <v>32.24</v>
      </c>
      <c r="H232" s="185">
        <f>H188+H198+H208+H218+H228</f>
        <v>0</v>
      </c>
      <c r="I232" s="185">
        <f>H189+H199+H209+H219+H229</f>
        <v>1294.72</v>
      </c>
      <c r="J232" s="55"/>
      <c r="K232" s="55"/>
      <c r="L232" s="55"/>
      <c r="M232" s="55"/>
      <c r="N232" s="90">
        <f>R189+R199+R209+R219+R229</f>
        <v>0</v>
      </c>
      <c r="O232" s="199">
        <f>I232+N232</f>
        <v>1294.72</v>
      </c>
      <c r="P232" s="40"/>
      <c r="Q232" s="40"/>
      <c r="R232" s="80"/>
    </row>
    <row r="233" spans="1:18" ht="13.5" thickTop="1" x14ac:dyDescent="0.2">
      <c r="A233" s="54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1"/>
      <c r="O233" s="41"/>
      <c r="P233" s="40"/>
      <c r="Q233" s="40"/>
      <c r="R233" s="80"/>
    </row>
    <row r="234" spans="1:18" x14ac:dyDescent="0.2">
      <c r="A234" s="40"/>
      <c r="B234" s="51" t="s">
        <v>21</v>
      </c>
      <c r="C234" s="51"/>
      <c r="D234" s="51" t="s">
        <v>22</v>
      </c>
      <c r="E234" s="196">
        <f>O232</f>
        <v>1294.72</v>
      </c>
      <c r="F234" s="51"/>
      <c r="G234" s="51">
        <f>SUM(C234-E234)</f>
        <v>-1294.72</v>
      </c>
      <c r="H234" s="40"/>
      <c r="I234" s="40"/>
      <c r="J234" s="40"/>
      <c r="K234" s="40"/>
      <c r="L234" s="40"/>
      <c r="M234" s="40"/>
      <c r="N234" s="41"/>
      <c r="O234" s="41"/>
      <c r="P234" s="40"/>
      <c r="Q234" s="40"/>
      <c r="R234" s="80"/>
    </row>
    <row r="238" spans="1:18" ht="30.75" customHeight="1" x14ac:dyDescent="0.2"/>
    <row r="240" spans="1:18" ht="42" customHeight="1" x14ac:dyDescent="0.2">
      <c r="A240" s="393"/>
      <c r="B240" s="394"/>
      <c r="C240" s="395"/>
      <c r="D240" s="395"/>
      <c r="E240" s="395"/>
      <c r="F240" s="396" t="s">
        <v>260</v>
      </c>
      <c r="G240" s="395"/>
      <c r="H240" s="395"/>
      <c r="I240" s="395"/>
      <c r="J240" s="394"/>
      <c r="K240" s="394"/>
      <c r="L240" s="394"/>
      <c r="M240" s="394"/>
      <c r="N240" s="397"/>
      <c r="O240" s="397"/>
      <c r="P240" s="394"/>
      <c r="Q240" s="394"/>
      <c r="R240" s="398"/>
    </row>
    <row r="241" spans="1:18" x14ac:dyDescent="0.2">
      <c r="A241" s="473"/>
      <c r="B241" s="400"/>
      <c r="C241" s="400"/>
      <c r="D241" s="400"/>
      <c r="E241" s="455"/>
      <c r="F241" s="476" t="s">
        <v>371</v>
      </c>
      <c r="G241" s="476" t="s">
        <v>372</v>
      </c>
      <c r="H241" s="401" t="s">
        <v>110</v>
      </c>
      <c r="I241" s="400" t="s">
        <v>108</v>
      </c>
      <c r="J241" s="400"/>
      <c r="K241" s="400"/>
      <c r="L241" s="400"/>
      <c r="M241" s="400"/>
      <c r="N241" s="476" t="s">
        <v>371</v>
      </c>
      <c r="O241" s="476" t="s">
        <v>379</v>
      </c>
      <c r="P241" s="402"/>
      <c r="Q241" s="402"/>
      <c r="R241" s="401" t="s">
        <v>110</v>
      </c>
    </row>
    <row r="242" spans="1:18" x14ac:dyDescent="0.2">
      <c r="A242" s="404" t="s">
        <v>1</v>
      </c>
      <c r="B242" s="405"/>
      <c r="C242" s="405"/>
      <c r="D242" s="405"/>
      <c r="E242" s="405"/>
      <c r="F242" s="405"/>
      <c r="G242" s="405"/>
      <c r="H242" s="406">
        <f t="shared" ref="H242:H248" si="93">SUM(B242:G242)</f>
        <v>0</v>
      </c>
      <c r="J242" s="403"/>
      <c r="K242" s="403"/>
      <c r="L242" s="403"/>
      <c r="M242" s="403"/>
      <c r="N242" s="408"/>
      <c r="O242" s="408"/>
      <c r="P242" s="403"/>
      <c r="Q242" s="403"/>
      <c r="R242" s="406">
        <f>SUM(J242:Q242)</f>
        <v>0</v>
      </c>
    </row>
    <row r="243" spans="1:18" x14ac:dyDescent="0.2">
      <c r="A243" s="404" t="s">
        <v>2</v>
      </c>
      <c r="B243" s="405"/>
      <c r="C243" s="405"/>
      <c r="D243" s="409"/>
      <c r="E243" s="409"/>
      <c r="F243" s="409"/>
      <c r="G243" s="409"/>
      <c r="H243" s="406">
        <f t="shared" si="93"/>
        <v>0</v>
      </c>
      <c r="J243" s="410"/>
      <c r="K243" s="410"/>
      <c r="L243" s="410"/>
      <c r="M243" s="410"/>
      <c r="N243" s="411"/>
      <c r="O243" s="411"/>
      <c r="P243" s="410"/>
      <c r="Q243" s="410"/>
      <c r="R243" s="406">
        <f>SUM(J243:Q243)</f>
        <v>0</v>
      </c>
    </row>
    <row r="244" spans="1:18" x14ac:dyDescent="0.2">
      <c r="A244" s="404" t="s">
        <v>3</v>
      </c>
      <c r="B244" s="405"/>
      <c r="C244" s="405"/>
      <c r="D244" s="409"/>
      <c r="E244" s="409"/>
      <c r="F244" s="409"/>
      <c r="G244" s="409"/>
      <c r="H244" s="406">
        <f t="shared" si="93"/>
        <v>0</v>
      </c>
      <c r="J244" s="410"/>
      <c r="K244" s="410"/>
      <c r="L244" s="410"/>
      <c r="M244" s="410"/>
      <c r="N244" s="411"/>
      <c r="O244" s="411"/>
      <c r="P244" s="410"/>
      <c r="Q244" s="410"/>
      <c r="R244" s="406">
        <f>SUM(J244:Q244)</f>
        <v>0</v>
      </c>
    </row>
    <row r="245" spans="1:18" x14ac:dyDescent="0.2">
      <c r="A245" s="404" t="s">
        <v>13</v>
      </c>
      <c r="B245" s="405"/>
      <c r="C245" s="405"/>
      <c r="D245" s="409"/>
      <c r="E245" s="409"/>
      <c r="F245" s="409"/>
      <c r="G245" s="409"/>
      <c r="H245" s="406">
        <f t="shared" si="93"/>
        <v>0</v>
      </c>
      <c r="J245" s="410"/>
      <c r="K245" s="410"/>
      <c r="L245" s="410"/>
      <c r="M245" s="410"/>
      <c r="N245" s="411"/>
      <c r="O245" s="411"/>
      <c r="P245" s="410"/>
      <c r="Q245" s="410"/>
      <c r="R245" s="406">
        <f t="shared" ref="R245:R248" si="94">SUM(J245:Q245)</f>
        <v>0</v>
      </c>
    </row>
    <row r="246" spans="1:18" x14ac:dyDescent="0.2">
      <c r="A246" s="404" t="s">
        <v>15</v>
      </c>
      <c r="B246" s="405"/>
      <c r="C246" s="405"/>
      <c r="D246" s="409"/>
      <c r="E246" s="409"/>
      <c r="F246" s="409"/>
      <c r="G246" s="409"/>
      <c r="H246" s="406">
        <f t="shared" si="93"/>
        <v>0</v>
      </c>
      <c r="J246" s="410"/>
      <c r="K246" s="410"/>
      <c r="L246" s="410"/>
      <c r="M246" s="410"/>
      <c r="N246" s="411"/>
      <c r="O246" s="411"/>
      <c r="P246" s="410"/>
      <c r="Q246" s="410"/>
      <c r="R246" s="406">
        <f t="shared" si="94"/>
        <v>0</v>
      </c>
    </row>
    <row r="247" spans="1:18" x14ac:dyDescent="0.2">
      <c r="A247" s="412" t="s">
        <v>112</v>
      </c>
      <c r="B247" s="413"/>
      <c r="C247" s="413"/>
      <c r="D247" s="409"/>
      <c r="E247" s="409"/>
      <c r="F247" s="409"/>
      <c r="G247" s="409"/>
      <c r="H247" s="414">
        <f t="shared" si="93"/>
        <v>0</v>
      </c>
      <c r="I247" s="415"/>
      <c r="J247" s="410"/>
      <c r="K247" s="410"/>
      <c r="L247" s="410"/>
      <c r="M247" s="410"/>
      <c r="N247" s="411"/>
      <c r="O247" s="411"/>
      <c r="P247" s="410"/>
      <c r="Q247" s="410"/>
      <c r="R247" s="406">
        <f t="shared" si="94"/>
        <v>0</v>
      </c>
    </row>
    <row r="248" spans="1:18" ht="22.5" x14ac:dyDescent="0.2">
      <c r="A248" s="416" t="s">
        <v>111</v>
      </c>
      <c r="B248" s="417"/>
      <c r="C248" s="417"/>
      <c r="D248" s="418"/>
      <c r="E248" s="418"/>
      <c r="F248" s="418"/>
      <c r="G248" s="418"/>
      <c r="H248" s="419">
        <f t="shared" si="93"/>
        <v>0</v>
      </c>
      <c r="I248" s="420"/>
      <c r="J248" s="421"/>
      <c r="K248" s="421"/>
      <c r="L248" s="421"/>
      <c r="M248" s="421"/>
      <c r="N248" s="422"/>
      <c r="O248" s="422"/>
      <c r="P248" s="421"/>
      <c r="Q248" s="421"/>
      <c r="R248" s="419">
        <f t="shared" si="94"/>
        <v>0</v>
      </c>
    </row>
    <row r="249" spans="1:18" x14ac:dyDescent="0.2">
      <c r="A249" s="423" t="s">
        <v>9</v>
      </c>
      <c r="B249" s="424">
        <f>SUM(B242:B248)</f>
        <v>0</v>
      </c>
      <c r="C249" s="424">
        <f t="shared" ref="C249:G249" si="95">SUM(C242:C248)</f>
        <v>0</v>
      </c>
      <c r="D249" s="424">
        <f t="shared" si="95"/>
        <v>0</v>
      </c>
      <c r="E249" s="424">
        <f t="shared" si="95"/>
        <v>0</v>
      </c>
      <c r="F249" s="424">
        <f t="shared" si="95"/>
        <v>0</v>
      </c>
      <c r="G249" s="424">
        <f t="shared" si="95"/>
        <v>0</v>
      </c>
      <c r="H249" s="406">
        <f>SUM(H242:H248)</f>
        <v>0</v>
      </c>
      <c r="I249" s="426"/>
      <c r="J249" s="426">
        <f>SUM(J242:J248)</f>
        <v>0</v>
      </c>
      <c r="K249" s="426">
        <f t="shared" ref="K249:O249" si="96">SUM(K242:K248)</f>
        <v>0</v>
      </c>
      <c r="L249" s="426">
        <f t="shared" si="96"/>
        <v>0</v>
      </c>
      <c r="M249" s="426">
        <f t="shared" si="96"/>
        <v>0</v>
      </c>
      <c r="N249" s="426">
        <f t="shared" si="96"/>
        <v>0</v>
      </c>
      <c r="O249" s="426">
        <f t="shared" si="96"/>
        <v>0</v>
      </c>
      <c r="P249" s="426"/>
      <c r="Q249" s="426"/>
      <c r="R249" s="427">
        <f>SUM(R242:R247)</f>
        <v>0</v>
      </c>
    </row>
    <row r="251" spans="1:18" ht="24.75" x14ac:dyDescent="0.2">
      <c r="A251" s="473"/>
      <c r="B251" s="503" t="s">
        <v>398</v>
      </c>
      <c r="C251" s="173" t="s">
        <v>374</v>
      </c>
      <c r="D251" s="173" t="s">
        <v>375</v>
      </c>
      <c r="E251" s="503" t="s">
        <v>399</v>
      </c>
      <c r="F251" s="173" t="s">
        <v>377</v>
      </c>
      <c r="G251" s="173" t="s">
        <v>378</v>
      </c>
      <c r="H251" s="401" t="s">
        <v>110</v>
      </c>
      <c r="I251" s="400" t="s">
        <v>108</v>
      </c>
      <c r="J251" s="173" t="s">
        <v>373</v>
      </c>
      <c r="K251" s="173" t="s">
        <v>374</v>
      </c>
      <c r="L251" s="173" t="s">
        <v>375</v>
      </c>
      <c r="M251" s="173" t="s">
        <v>376</v>
      </c>
      <c r="N251" s="173" t="s">
        <v>377</v>
      </c>
      <c r="O251" s="173" t="s">
        <v>378</v>
      </c>
      <c r="P251" s="402"/>
      <c r="Q251" s="402"/>
      <c r="R251" s="401" t="s">
        <v>110</v>
      </c>
    </row>
    <row r="252" spans="1:18" x14ac:dyDescent="0.2">
      <c r="A252" s="404" t="s">
        <v>1</v>
      </c>
      <c r="B252" s="431">
        <v>28</v>
      </c>
      <c r="C252" s="431"/>
      <c r="D252" s="431"/>
      <c r="E252" s="431">
        <v>13.44</v>
      </c>
      <c r="F252" s="431"/>
      <c r="G252" s="431"/>
      <c r="H252" s="406">
        <f t="shared" ref="H252:H258" si="97">SUM(B252:G252)</f>
        <v>41.44</v>
      </c>
      <c r="I252" s="431"/>
      <c r="J252" s="431"/>
      <c r="K252" s="431"/>
      <c r="L252" s="431"/>
      <c r="M252" s="431"/>
      <c r="N252" s="432"/>
      <c r="O252" s="432"/>
      <c r="P252" s="431"/>
      <c r="Q252" s="431"/>
      <c r="R252" s="433">
        <f>SUM(J252:Q252)</f>
        <v>0</v>
      </c>
    </row>
    <row r="253" spans="1:18" x14ac:dyDescent="0.2">
      <c r="A253" s="404" t="s">
        <v>2</v>
      </c>
      <c r="B253" s="431">
        <v>20.149999999999999</v>
      </c>
      <c r="C253" s="431"/>
      <c r="D253" s="431"/>
      <c r="E253" s="431">
        <v>12.99</v>
      </c>
      <c r="F253" s="431"/>
      <c r="G253" s="431"/>
      <c r="H253" s="406">
        <f t="shared" si="97"/>
        <v>33.14</v>
      </c>
      <c r="I253" s="431"/>
      <c r="J253" s="431"/>
      <c r="K253" s="431"/>
      <c r="L253" s="431"/>
      <c r="M253" s="431"/>
      <c r="N253" s="432"/>
      <c r="O253" s="432"/>
      <c r="P253" s="434"/>
      <c r="Q253" s="434"/>
      <c r="R253" s="433">
        <f t="shared" ref="R253:R255" si="98">SUM(B253:Q253)</f>
        <v>66.28</v>
      </c>
    </row>
    <row r="254" spans="1:18" x14ac:dyDescent="0.2">
      <c r="A254" s="404" t="s">
        <v>3</v>
      </c>
      <c r="B254" s="431"/>
      <c r="C254" s="431"/>
      <c r="D254" s="431"/>
      <c r="E254" s="431"/>
      <c r="F254" s="431"/>
      <c r="G254" s="431"/>
      <c r="H254" s="406">
        <f t="shared" si="97"/>
        <v>0</v>
      </c>
      <c r="I254" s="431"/>
      <c r="J254" s="431"/>
      <c r="K254" s="431"/>
      <c r="L254" s="431"/>
      <c r="M254" s="431"/>
      <c r="N254" s="435"/>
      <c r="O254" s="435"/>
      <c r="P254" s="434"/>
      <c r="Q254" s="434"/>
      <c r="R254" s="433">
        <f t="shared" si="98"/>
        <v>0</v>
      </c>
    </row>
    <row r="255" spans="1:18" x14ac:dyDescent="0.2">
      <c r="A255" s="404" t="s">
        <v>13</v>
      </c>
      <c r="B255" s="431"/>
      <c r="C255" s="431"/>
      <c r="D255" s="431"/>
      <c r="E255" s="431">
        <v>4.5</v>
      </c>
      <c r="F255" s="431"/>
      <c r="G255" s="431"/>
      <c r="H255" s="406">
        <f t="shared" si="97"/>
        <v>4.5</v>
      </c>
      <c r="I255" s="431"/>
      <c r="J255" s="431"/>
      <c r="K255" s="431"/>
      <c r="L255" s="431"/>
      <c r="M255" s="431"/>
      <c r="N255" s="432"/>
      <c r="O255" s="432"/>
      <c r="P255" s="431"/>
      <c r="Q255" s="431"/>
      <c r="R255" s="433">
        <f t="shared" si="98"/>
        <v>9</v>
      </c>
    </row>
    <row r="256" spans="1:18" x14ac:dyDescent="0.2">
      <c r="A256" s="404" t="s">
        <v>15</v>
      </c>
      <c r="B256" s="431"/>
      <c r="C256" s="431"/>
      <c r="D256" s="431"/>
      <c r="E256" s="431"/>
      <c r="F256" s="431"/>
      <c r="G256" s="431"/>
      <c r="H256" s="406">
        <f t="shared" si="97"/>
        <v>0</v>
      </c>
      <c r="I256" s="431"/>
      <c r="J256" s="431"/>
      <c r="K256" s="431"/>
      <c r="L256" s="431"/>
      <c r="M256" s="431"/>
      <c r="N256" s="432"/>
      <c r="O256" s="432"/>
      <c r="P256" s="431"/>
      <c r="Q256" s="431"/>
      <c r="R256" s="433">
        <f>SUM(B256:Q256)</f>
        <v>0</v>
      </c>
    </row>
    <row r="257" spans="1:18" x14ac:dyDescent="0.2">
      <c r="A257" s="412" t="s">
        <v>112</v>
      </c>
      <c r="B257" s="409"/>
      <c r="C257" s="409"/>
      <c r="D257" s="409"/>
      <c r="E257" s="409"/>
      <c r="F257" s="409"/>
      <c r="G257" s="409"/>
      <c r="H257" s="406">
        <f t="shared" si="97"/>
        <v>0</v>
      </c>
      <c r="I257" s="409"/>
      <c r="J257" s="409"/>
      <c r="K257" s="409"/>
      <c r="L257" s="409"/>
      <c r="M257" s="409"/>
      <c r="N257" s="436"/>
      <c r="O257" s="436"/>
      <c r="P257" s="409"/>
      <c r="Q257" s="409"/>
      <c r="R257" s="433">
        <f t="shared" ref="R257" si="99">SUM(B257:Q257)</f>
        <v>0</v>
      </c>
    </row>
    <row r="258" spans="1:18" ht="22.5" x14ac:dyDescent="0.2">
      <c r="A258" s="416" t="s">
        <v>111</v>
      </c>
      <c r="B258" s="418"/>
      <c r="C258" s="418"/>
      <c r="D258" s="418"/>
      <c r="E258" s="418"/>
      <c r="F258" s="418"/>
      <c r="G258" s="418"/>
      <c r="H258" s="419">
        <f t="shared" si="97"/>
        <v>0</v>
      </c>
      <c r="I258" s="418"/>
      <c r="J258" s="418"/>
      <c r="K258" s="418"/>
      <c r="L258" s="418"/>
      <c r="M258" s="418"/>
      <c r="N258" s="437"/>
      <c r="O258" s="437"/>
      <c r="P258" s="418"/>
      <c r="Q258" s="418"/>
      <c r="R258" s="438"/>
    </row>
    <row r="259" spans="1:18" x14ac:dyDescent="0.2">
      <c r="A259" s="423" t="s">
        <v>9</v>
      </c>
      <c r="B259" s="426">
        <f>SUM(B252:B258)</f>
        <v>48.15</v>
      </c>
      <c r="C259" s="426">
        <f t="shared" ref="C259:G259" si="100">SUM(C252:C258)</f>
        <v>0</v>
      </c>
      <c r="D259" s="426">
        <f t="shared" si="100"/>
        <v>0</v>
      </c>
      <c r="E259" s="426">
        <f t="shared" si="100"/>
        <v>30.93</v>
      </c>
      <c r="F259" s="426">
        <f t="shared" si="100"/>
        <v>0</v>
      </c>
      <c r="G259" s="426">
        <f t="shared" si="100"/>
        <v>0</v>
      </c>
      <c r="H259" s="406">
        <f>SUM(H252:H258)</f>
        <v>79.08</v>
      </c>
      <c r="I259" s="426"/>
      <c r="J259" s="426">
        <f>SUM(J252:J258)</f>
        <v>0</v>
      </c>
      <c r="K259" s="426">
        <f t="shared" ref="K259:O259" si="101">SUM(K252:K258)</f>
        <v>0</v>
      </c>
      <c r="L259" s="426">
        <f t="shared" si="101"/>
        <v>0</v>
      </c>
      <c r="M259" s="426">
        <f t="shared" si="101"/>
        <v>0</v>
      </c>
      <c r="N259" s="426">
        <f t="shared" si="101"/>
        <v>0</v>
      </c>
      <c r="O259" s="426">
        <f t="shared" si="101"/>
        <v>0</v>
      </c>
      <c r="P259" s="426">
        <f t="shared" ref="P259:Q259" si="102">SUM(P252:P257)</f>
        <v>0</v>
      </c>
      <c r="Q259" s="426">
        <f t="shared" si="102"/>
        <v>0</v>
      </c>
      <c r="R259" s="423">
        <f>SUM(R252:R257)</f>
        <v>75.28</v>
      </c>
    </row>
    <row r="261" spans="1:18" ht="24.75" x14ac:dyDescent="0.2">
      <c r="A261" s="473"/>
      <c r="B261" s="173" t="s">
        <v>380</v>
      </c>
      <c r="C261" s="503" t="s">
        <v>401</v>
      </c>
      <c r="D261" s="503" t="s">
        <v>402</v>
      </c>
      <c r="E261" s="173" t="s">
        <v>383</v>
      </c>
      <c r="F261" s="173" t="s">
        <v>384</v>
      </c>
      <c r="G261" s="173" t="s">
        <v>385</v>
      </c>
      <c r="H261" s="401" t="s">
        <v>110</v>
      </c>
      <c r="I261" s="400" t="s">
        <v>108</v>
      </c>
      <c r="J261" s="173" t="s">
        <v>380</v>
      </c>
      <c r="K261" s="173" t="s">
        <v>381</v>
      </c>
      <c r="L261" s="173" t="s">
        <v>382</v>
      </c>
      <c r="M261" s="173" t="s">
        <v>383</v>
      </c>
      <c r="N261" s="173" t="s">
        <v>384</v>
      </c>
      <c r="O261" s="173" t="s">
        <v>385</v>
      </c>
      <c r="P261" s="402"/>
      <c r="Q261" s="402"/>
      <c r="R261" s="401" t="s">
        <v>110</v>
      </c>
    </row>
    <row r="262" spans="1:18" x14ac:dyDescent="0.2">
      <c r="A262" s="404" t="s">
        <v>1</v>
      </c>
      <c r="B262" s="431"/>
      <c r="C262" s="441">
        <v>34</v>
      </c>
      <c r="D262" s="441">
        <v>17.5</v>
      </c>
      <c r="E262" s="441"/>
      <c r="F262" s="441"/>
      <c r="G262" s="441"/>
      <c r="H262" s="406">
        <f t="shared" ref="H262:H268" si="103">SUM(B262:G262)</f>
        <v>51.5</v>
      </c>
      <c r="I262" s="403"/>
      <c r="J262" s="441"/>
      <c r="K262" s="441"/>
      <c r="L262" s="441"/>
      <c r="M262" s="441"/>
      <c r="N262" s="441"/>
      <c r="O262" s="441"/>
      <c r="P262" s="441"/>
      <c r="Q262" s="442"/>
      <c r="R262" s="433">
        <f t="shared" ref="R262:R268" si="104">SUM(J262:Q262)</f>
        <v>0</v>
      </c>
    </row>
    <row r="263" spans="1:18" x14ac:dyDescent="0.2">
      <c r="A263" s="404" t="s">
        <v>2</v>
      </c>
      <c r="B263" s="431"/>
      <c r="C263" s="441">
        <v>15.8</v>
      </c>
      <c r="D263" s="441">
        <v>19.75</v>
      </c>
      <c r="E263" s="441"/>
      <c r="F263" s="441"/>
      <c r="G263" s="441"/>
      <c r="H263" s="406">
        <f t="shared" si="103"/>
        <v>35.549999999999997</v>
      </c>
      <c r="I263" s="403"/>
      <c r="J263" s="441"/>
      <c r="K263" s="441"/>
      <c r="L263" s="441"/>
      <c r="M263" s="441"/>
      <c r="N263" s="441"/>
      <c r="O263" s="441"/>
      <c r="P263" s="443"/>
      <c r="Q263" s="442"/>
      <c r="R263" s="433">
        <f t="shared" si="104"/>
        <v>0</v>
      </c>
    </row>
    <row r="264" spans="1:18" x14ac:dyDescent="0.2">
      <c r="A264" s="404" t="s">
        <v>3</v>
      </c>
      <c r="B264" s="431"/>
      <c r="C264" s="441">
        <v>287.29000000000002</v>
      </c>
      <c r="D264" s="441">
        <v>39.29</v>
      </c>
      <c r="E264" s="441"/>
      <c r="F264" s="441"/>
      <c r="G264" s="441"/>
      <c r="H264" s="406">
        <f t="shared" si="103"/>
        <v>326.58000000000004</v>
      </c>
      <c r="I264" s="403"/>
      <c r="J264" s="441"/>
      <c r="K264" s="441"/>
      <c r="L264" s="441"/>
      <c r="M264" s="441"/>
      <c r="N264" s="443"/>
      <c r="O264" s="443"/>
      <c r="P264" s="443"/>
      <c r="Q264" s="442"/>
      <c r="R264" s="433">
        <f t="shared" si="104"/>
        <v>0</v>
      </c>
    </row>
    <row r="265" spans="1:18" x14ac:dyDescent="0.2">
      <c r="A265" s="404" t="s">
        <v>13</v>
      </c>
      <c r="B265" s="431"/>
      <c r="C265" s="441"/>
      <c r="D265" s="441">
        <v>4.5</v>
      </c>
      <c r="E265" s="441"/>
      <c r="F265" s="441"/>
      <c r="G265" s="441"/>
      <c r="H265" s="406">
        <f t="shared" si="103"/>
        <v>4.5</v>
      </c>
      <c r="I265" s="403"/>
      <c r="J265" s="441"/>
      <c r="K265" s="441"/>
      <c r="L265" s="441"/>
      <c r="M265" s="441"/>
      <c r="N265" s="441"/>
      <c r="O265" s="441"/>
      <c r="P265" s="441"/>
      <c r="Q265" s="444"/>
      <c r="R265" s="433">
        <f t="shared" si="104"/>
        <v>0</v>
      </c>
    </row>
    <row r="266" spans="1:18" x14ac:dyDescent="0.2">
      <c r="A266" s="404" t="s">
        <v>15</v>
      </c>
      <c r="B266" s="431"/>
      <c r="C266" s="441"/>
      <c r="D266" s="441"/>
      <c r="E266" s="441"/>
      <c r="F266" s="441"/>
      <c r="G266" s="441"/>
      <c r="H266" s="406">
        <f t="shared" si="103"/>
        <v>0</v>
      </c>
      <c r="I266" s="403"/>
      <c r="J266" s="441"/>
      <c r="K266" s="441"/>
      <c r="L266" s="441"/>
      <c r="M266" s="441"/>
      <c r="N266" s="441"/>
      <c r="O266" s="441"/>
      <c r="P266" s="441"/>
      <c r="Q266" s="444"/>
      <c r="R266" s="433">
        <f t="shared" si="104"/>
        <v>0</v>
      </c>
    </row>
    <row r="267" spans="1:18" x14ac:dyDescent="0.2">
      <c r="A267" s="412" t="s">
        <v>112</v>
      </c>
      <c r="B267" s="409"/>
      <c r="C267" s="445"/>
      <c r="D267" s="445"/>
      <c r="E267" s="445"/>
      <c r="F267" s="445"/>
      <c r="G267" s="445"/>
      <c r="H267" s="414">
        <f t="shared" si="103"/>
        <v>0</v>
      </c>
      <c r="I267" s="410"/>
      <c r="J267" s="445"/>
      <c r="K267" s="445"/>
      <c r="L267" s="445"/>
      <c r="M267" s="445"/>
      <c r="N267" s="445"/>
      <c r="O267" s="445"/>
      <c r="P267" s="445"/>
      <c r="Q267" s="446"/>
      <c r="R267" s="433">
        <f t="shared" si="104"/>
        <v>0</v>
      </c>
    </row>
    <row r="268" spans="1:18" ht="22.5" x14ac:dyDescent="0.2">
      <c r="A268" s="416" t="s">
        <v>111</v>
      </c>
      <c r="B268" s="418"/>
      <c r="C268" s="447"/>
      <c r="D268" s="447"/>
      <c r="E268" s="447"/>
      <c r="F268" s="447"/>
      <c r="G268" s="447"/>
      <c r="H268" s="419">
        <f t="shared" si="103"/>
        <v>0</v>
      </c>
      <c r="I268" s="421"/>
      <c r="J268" s="447"/>
      <c r="K268" s="447"/>
      <c r="L268" s="447"/>
      <c r="M268" s="447"/>
      <c r="N268" s="447"/>
      <c r="O268" s="447"/>
      <c r="P268" s="447"/>
      <c r="Q268" s="448"/>
      <c r="R268" s="438">
        <f t="shared" si="104"/>
        <v>0</v>
      </c>
    </row>
    <row r="269" spans="1:18" x14ac:dyDescent="0.2">
      <c r="A269" s="423" t="s">
        <v>9</v>
      </c>
      <c r="B269" s="439">
        <f t="shared" ref="B269:H269" si="105">SUM(B262:B268)</f>
        <v>0</v>
      </c>
      <c r="C269" s="439">
        <f t="shared" si="105"/>
        <v>337.09000000000003</v>
      </c>
      <c r="D269" s="439">
        <f t="shared" si="105"/>
        <v>81.039999999999992</v>
      </c>
      <c r="E269" s="439">
        <f t="shared" si="105"/>
        <v>0</v>
      </c>
      <c r="F269" s="439">
        <f t="shared" si="105"/>
        <v>0</v>
      </c>
      <c r="G269" s="439">
        <f t="shared" si="105"/>
        <v>0</v>
      </c>
      <c r="H269" s="406">
        <f t="shared" si="105"/>
        <v>418.13000000000005</v>
      </c>
      <c r="I269" s="426"/>
      <c r="J269" s="439">
        <f t="shared" ref="J269:O269" si="106">SUM(J262:J268)</f>
        <v>0</v>
      </c>
      <c r="K269" s="439">
        <f t="shared" si="106"/>
        <v>0</v>
      </c>
      <c r="L269" s="439">
        <f t="shared" si="106"/>
        <v>0</v>
      </c>
      <c r="M269" s="439">
        <f t="shared" si="106"/>
        <v>0</v>
      </c>
      <c r="N269" s="439">
        <f t="shared" si="106"/>
        <v>0</v>
      </c>
      <c r="O269" s="439">
        <f t="shared" si="106"/>
        <v>0</v>
      </c>
      <c r="P269" s="439">
        <f t="shared" ref="P269:R269" si="107">SUM(P262:P267)</f>
        <v>0</v>
      </c>
      <c r="Q269" s="439">
        <f t="shared" si="107"/>
        <v>0</v>
      </c>
      <c r="R269" s="427">
        <f t="shared" si="107"/>
        <v>0</v>
      </c>
    </row>
    <row r="271" spans="1:18" ht="22.5" x14ac:dyDescent="0.2">
      <c r="A271" s="473"/>
      <c r="B271" s="173" t="s">
        <v>386</v>
      </c>
      <c r="C271" s="173" t="s">
        <v>387</v>
      </c>
      <c r="D271" s="206" t="s">
        <v>403</v>
      </c>
      <c r="E271" s="173" t="s">
        <v>389</v>
      </c>
      <c r="F271" s="173" t="s">
        <v>390</v>
      </c>
      <c r="G271" s="173" t="s">
        <v>391</v>
      </c>
      <c r="H271" s="401" t="s">
        <v>110</v>
      </c>
      <c r="I271" s="400" t="s">
        <v>108</v>
      </c>
      <c r="J271" s="173" t="s">
        <v>386</v>
      </c>
      <c r="K271" s="173" t="s">
        <v>387</v>
      </c>
      <c r="L271" s="173" t="s">
        <v>388</v>
      </c>
      <c r="M271" s="173" t="s">
        <v>389</v>
      </c>
      <c r="N271" s="173" t="s">
        <v>390</v>
      </c>
      <c r="O271" s="173" t="s">
        <v>391</v>
      </c>
      <c r="P271" s="402"/>
      <c r="Q271" s="402"/>
      <c r="R271" s="401" t="s">
        <v>110</v>
      </c>
    </row>
    <row r="272" spans="1:18" x14ac:dyDescent="0.2">
      <c r="A272" s="404" t="s">
        <v>1</v>
      </c>
      <c r="B272" s="431"/>
      <c r="C272" s="431"/>
      <c r="D272" s="431">
        <f>42+10</f>
        <v>52</v>
      </c>
      <c r="E272" s="431"/>
      <c r="F272" s="431"/>
      <c r="G272" s="431"/>
      <c r="H272" s="406">
        <f t="shared" ref="H272:H278" si="108">SUM(B272:G272)</f>
        <v>52</v>
      </c>
      <c r="I272" s="403"/>
      <c r="J272" s="431"/>
      <c r="K272" s="431"/>
      <c r="L272" s="431"/>
      <c r="M272" s="431"/>
      <c r="N272" s="442"/>
      <c r="O272" s="449"/>
      <c r="P272" s="450"/>
      <c r="Q272" s="450"/>
      <c r="R272" s="433">
        <f>SUM(B272:Q272)</f>
        <v>104</v>
      </c>
    </row>
    <row r="273" spans="1:18" x14ac:dyDescent="0.2">
      <c r="A273" s="404" t="s">
        <v>2</v>
      </c>
      <c r="B273" s="431"/>
      <c r="C273" s="431"/>
      <c r="D273" s="431">
        <v>23.9</v>
      </c>
      <c r="E273" s="431"/>
      <c r="F273" s="431"/>
      <c r="G273" s="431"/>
      <c r="H273" s="406">
        <f t="shared" si="108"/>
        <v>23.9</v>
      </c>
      <c r="I273" s="403"/>
      <c r="J273" s="431"/>
      <c r="K273" s="431"/>
      <c r="L273" s="431"/>
      <c r="M273" s="431"/>
      <c r="N273" s="442"/>
      <c r="O273" s="449"/>
      <c r="P273" s="450"/>
      <c r="Q273" s="450"/>
      <c r="R273" s="433">
        <f t="shared" ref="R273:R278" si="109">SUM(B273:Q273)</f>
        <v>47.8</v>
      </c>
    </row>
    <row r="274" spans="1:18" x14ac:dyDescent="0.2">
      <c r="A274" s="404" t="s">
        <v>3</v>
      </c>
      <c r="B274" s="431"/>
      <c r="C274" s="431"/>
      <c r="D274" s="431">
        <v>33.65</v>
      </c>
      <c r="E274" s="431"/>
      <c r="F274" s="431"/>
      <c r="G274" s="431"/>
      <c r="H274" s="406">
        <f t="shared" si="108"/>
        <v>33.65</v>
      </c>
      <c r="I274" s="403"/>
      <c r="J274" s="431"/>
      <c r="K274" s="431"/>
      <c r="L274" s="431"/>
      <c r="M274" s="431"/>
      <c r="N274" s="442"/>
      <c r="O274" s="449"/>
      <c r="P274" s="450"/>
      <c r="Q274" s="450"/>
      <c r="R274" s="433">
        <f t="shared" si="109"/>
        <v>67.3</v>
      </c>
    </row>
    <row r="275" spans="1:18" x14ac:dyDescent="0.2">
      <c r="A275" s="404" t="s">
        <v>13</v>
      </c>
      <c r="B275" s="431"/>
      <c r="C275" s="431"/>
      <c r="D275" s="431">
        <v>7.25</v>
      </c>
      <c r="E275" s="431"/>
      <c r="F275" s="431"/>
      <c r="G275" s="431"/>
      <c r="H275" s="406">
        <f t="shared" si="108"/>
        <v>7.25</v>
      </c>
      <c r="I275" s="403"/>
      <c r="J275" s="431"/>
      <c r="K275" s="431"/>
      <c r="L275" s="431"/>
      <c r="M275" s="431"/>
      <c r="N275" s="444"/>
      <c r="O275" s="451"/>
      <c r="P275" s="452"/>
      <c r="Q275" s="452"/>
      <c r="R275" s="433">
        <f t="shared" si="109"/>
        <v>14.5</v>
      </c>
    </row>
    <row r="276" spans="1:18" x14ac:dyDescent="0.2">
      <c r="A276" s="404" t="s">
        <v>15</v>
      </c>
      <c r="B276" s="431"/>
      <c r="C276" s="431"/>
      <c r="D276" s="431"/>
      <c r="E276" s="431"/>
      <c r="F276" s="431"/>
      <c r="G276" s="431"/>
      <c r="H276" s="406">
        <f t="shared" si="108"/>
        <v>0</v>
      </c>
      <c r="I276" s="403"/>
      <c r="J276" s="431"/>
      <c r="K276" s="431"/>
      <c r="L276" s="431"/>
      <c r="M276" s="431"/>
      <c r="N276" s="444"/>
      <c r="O276" s="451"/>
      <c r="P276" s="452"/>
      <c r="Q276" s="452"/>
      <c r="R276" s="433">
        <f t="shared" si="109"/>
        <v>0</v>
      </c>
    </row>
    <row r="277" spans="1:18" x14ac:dyDescent="0.2">
      <c r="A277" s="412" t="s">
        <v>112</v>
      </c>
      <c r="B277" s="409"/>
      <c r="C277" s="409"/>
      <c r="D277" s="409"/>
      <c r="E277" s="409"/>
      <c r="F277" s="409"/>
      <c r="G277" s="409"/>
      <c r="H277" s="414">
        <f t="shared" si="108"/>
        <v>0</v>
      </c>
      <c r="I277" s="410"/>
      <c r="J277" s="409"/>
      <c r="K277" s="409"/>
      <c r="L277" s="409"/>
      <c r="M277" s="409"/>
      <c r="N277" s="445"/>
      <c r="O277" s="436"/>
      <c r="P277" s="453"/>
      <c r="Q277" s="453"/>
      <c r="R277" s="433">
        <f t="shared" si="109"/>
        <v>0</v>
      </c>
    </row>
    <row r="278" spans="1:18" ht="14.25" customHeight="1" x14ac:dyDescent="0.2">
      <c r="A278" s="416" t="s">
        <v>111</v>
      </c>
      <c r="B278" s="418"/>
      <c r="C278" s="418"/>
      <c r="D278" s="418">
        <v>16.25</v>
      </c>
      <c r="E278" s="418"/>
      <c r="F278" s="418"/>
      <c r="G278" s="418"/>
      <c r="H278" s="419">
        <f t="shared" si="108"/>
        <v>16.25</v>
      </c>
      <c r="I278" s="421"/>
      <c r="J278" s="418"/>
      <c r="K278" s="418"/>
      <c r="L278" s="418"/>
      <c r="M278" s="418"/>
      <c r="N278" s="447"/>
      <c r="O278" s="437"/>
      <c r="P278" s="454"/>
      <c r="Q278" s="454"/>
      <c r="R278" s="438">
        <f t="shared" si="109"/>
        <v>32.5</v>
      </c>
    </row>
    <row r="279" spans="1:18" x14ac:dyDescent="0.2">
      <c r="A279" s="423" t="s">
        <v>9</v>
      </c>
      <c r="B279" s="426">
        <f>SUM(B272:B278)</f>
        <v>0</v>
      </c>
      <c r="C279" s="426">
        <f t="shared" ref="C279:G279" si="110">SUM(C272:C278)</f>
        <v>0</v>
      </c>
      <c r="D279" s="426">
        <f t="shared" si="110"/>
        <v>133.05000000000001</v>
      </c>
      <c r="E279" s="426">
        <f t="shared" si="110"/>
        <v>0</v>
      </c>
      <c r="F279" s="426">
        <f t="shared" si="110"/>
        <v>0</v>
      </c>
      <c r="G279" s="426">
        <f t="shared" si="110"/>
        <v>0</v>
      </c>
      <c r="H279" s="406">
        <f>SUM(H272:H278)</f>
        <v>133.05000000000001</v>
      </c>
      <c r="I279" s="426"/>
      <c r="J279" s="426">
        <f>SUM(J272:J278)</f>
        <v>0</v>
      </c>
      <c r="K279" s="426">
        <f t="shared" ref="K279:O279" si="111">SUM(K272:K278)</f>
        <v>0</v>
      </c>
      <c r="L279" s="426">
        <f t="shared" si="111"/>
        <v>0</v>
      </c>
      <c r="M279" s="426">
        <f t="shared" si="111"/>
        <v>0</v>
      </c>
      <c r="N279" s="426">
        <f t="shared" si="111"/>
        <v>0</v>
      </c>
      <c r="O279" s="426">
        <f t="shared" si="111"/>
        <v>0</v>
      </c>
      <c r="P279" s="426">
        <f t="shared" ref="P279:Q279" si="112">SUM(P272:P277)</f>
        <v>0</v>
      </c>
      <c r="Q279" s="426">
        <f t="shared" si="112"/>
        <v>0</v>
      </c>
      <c r="R279" s="427">
        <f>SUM(R272:R278)</f>
        <v>266.10000000000002</v>
      </c>
    </row>
    <row r="281" spans="1:18" x14ac:dyDescent="0.2">
      <c r="A281" s="473"/>
      <c r="B281" s="173" t="s">
        <v>397</v>
      </c>
      <c r="C281" s="173" t="s">
        <v>396</v>
      </c>
      <c r="D281" s="173" t="s">
        <v>395</v>
      </c>
      <c r="E281" s="173" t="s">
        <v>394</v>
      </c>
      <c r="F281" s="173" t="s">
        <v>393</v>
      </c>
      <c r="G281" s="173" t="s">
        <v>392</v>
      </c>
      <c r="H281" s="401" t="s">
        <v>110</v>
      </c>
      <c r="I281" s="400" t="s">
        <v>108</v>
      </c>
      <c r="J281" s="173" t="s">
        <v>397</v>
      </c>
      <c r="K281" s="173" t="s">
        <v>396</v>
      </c>
      <c r="L281" s="173" t="s">
        <v>395</v>
      </c>
      <c r="M281" s="173" t="s">
        <v>394</v>
      </c>
      <c r="N281" s="173" t="s">
        <v>393</v>
      </c>
      <c r="O281" s="173" t="s">
        <v>392</v>
      </c>
      <c r="P281" s="402"/>
      <c r="Q281" s="402"/>
      <c r="R281" s="401" t="s">
        <v>110</v>
      </c>
    </row>
    <row r="282" spans="1:18" x14ac:dyDescent="0.2">
      <c r="A282" s="404" t="s">
        <v>1</v>
      </c>
      <c r="B282" s="452"/>
      <c r="C282" s="452"/>
      <c r="D282" s="452"/>
      <c r="E282" s="452"/>
      <c r="F282" s="452"/>
      <c r="G282" s="452"/>
      <c r="H282" s="406">
        <f t="shared" ref="H282:H288" si="113">SUM(B282:G282)</f>
        <v>0</v>
      </c>
      <c r="I282" s="403"/>
      <c r="J282" s="450"/>
      <c r="K282" s="450"/>
      <c r="L282" s="450"/>
      <c r="M282" s="450"/>
      <c r="N282" s="449"/>
      <c r="O282" s="449"/>
      <c r="P282" s="450"/>
      <c r="Q282" s="450"/>
      <c r="R282" s="433">
        <f>SUM(B282:Q282)</f>
        <v>0</v>
      </c>
    </row>
    <row r="283" spans="1:18" x14ac:dyDescent="0.2">
      <c r="A283" s="404" t="s">
        <v>2</v>
      </c>
      <c r="B283" s="452"/>
      <c r="C283" s="452"/>
      <c r="D283" s="452"/>
      <c r="E283" s="452"/>
      <c r="F283" s="452"/>
      <c r="G283" s="452"/>
      <c r="H283" s="406">
        <f t="shared" si="113"/>
        <v>0</v>
      </c>
      <c r="I283" s="403"/>
      <c r="J283" s="450"/>
      <c r="K283" s="450"/>
      <c r="L283" s="450"/>
      <c r="M283" s="450"/>
      <c r="N283" s="449"/>
      <c r="O283" s="449"/>
      <c r="P283" s="450"/>
      <c r="Q283" s="450"/>
      <c r="R283" s="433">
        <f t="shared" ref="R283:R287" si="114">SUM(B283:Q283)</f>
        <v>0</v>
      </c>
    </row>
    <row r="284" spans="1:18" x14ac:dyDescent="0.2">
      <c r="A284" s="404" t="s">
        <v>3</v>
      </c>
      <c r="B284" s="452"/>
      <c r="C284" s="452"/>
      <c r="D284" s="452"/>
      <c r="E284" s="452"/>
      <c r="F284" s="452"/>
      <c r="G284" s="452"/>
      <c r="H284" s="406">
        <f t="shared" si="113"/>
        <v>0</v>
      </c>
      <c r="I284" s="403"/>
      <c r="J284" s="450"/>
      <c r="K284" s="450"/>
      <c r="L284" s="450"/>
      <c r="M284" s="450"/>
      <c r="N284" s="449"/>
      <c r="O284" s="449"/>
      <c r="P284" s="450"/>
      <c r="Q284" s="450"/>
      <c r="R284" s="433">
        <f t="shared" si="114"/>
        <v>0</v>
      </c>
    </row>
    <row r="285" spans="1:18" x14ac:dyDescent="0.2">
      <c r="A285" s="404" t="s">
        <v>13</v>
      </c>
      <c r="B285" s="452"/>
      <c r="C285" s="452"/>
      <c r="D285" s="452"/>
      <c r="E285" s="452"/>
      <c r="F285" s="452"/>
      <c r="G285" s="452"/>
      <c r="H285" s="406">
        <f t="shared" si="113"/>
        <v>0</v>
      </c>
      <c r="I285" s="457"/>
      <c r="J285" s="450"/>
      <c r="K285" s="450"/>
      <c r="L285" s="450"/>
      <c r="M285" s="450"/>
      <c r="N285" s="451"/>
      <c r="O285" s="451"/>
      <c r="P285" s="452"/>
      <c r="Q285" s="452"/>
      <c r="R285" s="433">
        <f t="shared" si="114"/>
        <v>0</v>
      </c>
    </row>
    <row r="286" spans="1:18" x14ac:dyDescent="0.2">
      <c r="A286" s="404" t="s">
        <v>15</v>
      </c>
      <c r="B286" s="452"/>
      <c r="C286" s="452"/>
      <c r="D286" s="452"/>
      <c r="E286" s="452"/>
      <c r="F286" s="452"/>
      <c r="G286" s="452"/>
      <c r="H286" s="406">
        <f t="shared" si="113"/>
        <v>0</v>
      </c>
      <c r="I286" s="450"/>
      <c r="J286" s="450"/>
      <c r="K286" s="450"/>
      <c r="L286" s="450"/>
      <c r="M286" s="450"/>
      <c r="N286" s="451"/>
      <c r="O286" s="451"/>
      <c r="P286" s="452"/>
      <c r="Q286" s="452"/>
      <c r="R286" s="433">
        <f t="shared" si="114"/>
        <v>0</v>
      </c>
    </row>
    <row r="287" spans="1:18" x14ac:dyDescent="0.2">
      <c r="A287" s="412" t="s">
        <v>112</v>
      </c>
      <c r="B287" s="453"/>
      <c r="C287" s="453"/>
      <c r="D287" s="453"/>
      <c r="E287" s="453"/>
      <c r="F287" s="453"/>
      <c r="G287" s="453"/>
      <c r="H287" s="414">
        <f t="shared" si="113"/>
        <v>0</v>
      </c>
      <c r="I287" s="458"/>
      <c r="J287" s="458"/>
      <c r="K287" s="458"/>
      <c r="L287" s="458"/>
      <c r="M287" s="458"/>
      <c r="N287" s="459"/>
      <c r="O287" s="459"/>
      <c r="P287" s="453"/>
      <c r="Q287" s="453"/>
      <c r="R287" s="433">
        <f t="shared" si="114"/>
        <v>0</v>
      </c>
    </row>
    <row r="288" spans="1:18" ht="22.5" x14ac:dyDescent="0.2">
      <c r="A288" s="416" t="s">
        <v>111</v>
      </c>
      <c r="B288" s="454"/>
      <c r="C288" s="454"/>
      <c r="D288" s="454"/>
      <c r="E288" s="454"/>
      <c r="F288" s="454"/>
      <c r="G288" s="454"/>
      <c r="H288" s="419">
        <f t="shared" si="113"/>
        <v>0</v>
      </c>
      <c r="I288" s="460"/>
      <c r="J288" s="460"/>
      <c r="K288" s="460"/>
      <c r="L288" s="460"/>
      <c r="M288" s="460"/>
      <c r="N288" s="461"/>
      <c r="O288" s="461"/>
      <c r="P288" s="454"/>
      <c r="Q288" s="454"/>
      <c r="R288" s="438"/>
    </row>
    <row r="289" spans="1:18" x14ac:dyDescent="0.2">
      <c r="A289" s="423" t="s">
        <v>9</v>
      </c>
      <c r="B289" s="426">
        <f>SUM(B282:B288)</f>
        <v>0</v>
      </c>
      <c r="C289" s="426">
        <f t="shared" ref="C289:G289" si="115">SUM(C282:C288)</f>
        <v>0</v>
      </c>
      <c r="D289" s="426">
        <f t="shared" si="115"/>
        <v>0</v>
      </c>
      <c r="E289" s="426">
        <f t="shared" si="115"/>
        <v>0</v>
      </c>
      <c r="F289" s="426">
        <f t="shared" si="115"/>
        <v>0</v>
      </c>
      <c r="G289" s="426">
        <f t="shared" si="115"/>
        <v>0</v>
      </c>
      <c r="H289" s="406">
        <f>SUM(H282:H288)</f>
        <v>0</v>
      </c>
      <c r="I289" s="426">
        <f t="shared" ref="I289:N289" si="116">SUM(I282:I287)</f>
        <v>0</v>
      </c>
      <c r="J289" s="426">
        <f t="shared" si="116"/>
        <v>0</v>
      </c>
      <c r="K289" s="426">
        <f t="shared" si="116"/>
        <v>0</v>
      </c>
      <c r="L289" s="426">
        <f t="shared" si="116"/>
        <v>0</v>
      </c>
      <c r="M289" s="426">
        <f t="shared" si="116"/>
        <v>0</v>
      </c>
      <c r="N289" s="439">
        <f t="shared" si="116"/>
        <v>0</v>
      </c>
      <c r="O289" s="439"/>
      <c r="P289" s="426">
        <f t="shared" ref="P289:R289" si="117">SUM(P282:P287)</f>
        <v>0</v>
      </c>
      <c r="Q289" s="426">
        <f t="shared" si="117"/>
        <v>0</v>
      </c>
      <c r="R289" s="427">
        <f t="shared" si="117"/>
        <v>0</v>
      </c>
    </row>
    <row r="291" spans="1:18" ht="39" thickBot="1" x14ac:dyDescent="0.25">
      <c r="B291" s="462" t="s">
        <v>1</v>
      </c>
      <c r="C291" s="462" t="s">
        <v>2</v>
      </c>
      <c r="D291" s="462" t="s">
        <v>3</v>
      </c>
      <c r="E291" s="462" t="s">
        <v>13</v>
      </c>
      <c r="F291" s="462" t="s">
        <v>15</v>
      </c>
      <c r="G291" s="463" t="s">
        <v>11</v>
      </c>
      <c r="H291" s="464" t="s">
        <v>111</v>
      </c>
      <c r="J291" s="463"/>
      <c r="K291" s="463"/>
      <c r="L291" s="463"/>
      <c r="M291" s="463"/>
      <c r="N291" s="465" t="s">
        <v>20</v>
      </c>
      <c r="O291" s="465"/>
    </row>
    <row r="292" spans="1:18" ht="13.5" thickBot="1" x14ac:dyDescent="0.25">
      <c r="A292" s="466" t="s">
        <v>40</v>
      </c>
      <c r="B292" s="467">
        <f>H242+H252+H262+H272+H282</f>
        <v>144.94</v>
      </c>
      <c r="C292" s="467">
        <f>H243+H253+H263+H273+H283</f>
        <v>92.59</v>
      </c>
      <c r="D292" s="467">
        <f>H244+H254+H264+H274+H284</f>
        <v>360.23</v>
      </c>
      <c r="E292" s="467">
        <f>H245+H255+H265+H275+H285</f>
        <v>16.25</v>
      </c>
      <c r="F292" s="467">
        <f>H246+H256+H266+H276+H286</f>
        <v>0</v>
      </c>
      <c r="G292" s="467">
        <f>H247+H257+H277+H287</f>
        <v>0</v>
      </c>
      <c r="H292" s="467">
        <f>H248+H258+H268+H278+H288</f>
        <v>16.25</v>
      </c>
      <c r="I292" s="467">
        <f>H249+H259+H269+H279+H289</f>
        <v>630.26</v>
      </c>
      <c r="J292" s="468"/>
      <c r="K292" s="468"/>
      <c r="L292" s="468"/>
      <c r="M292" s="468"/>
      <c r="N292" s="469">
        <f>R249+R259+R269+R279+R289</f>
        <v>341.38</v>
      </c>
      <c r="O292" s="470">
        <f>I292+N292</f>
        <v>971.64</v>
      </c>
    </row>
    <row r="293" spans="1:18" ht="13.5" thickTop="1" x14ac:dyDescent="0.2"/>
    <row r="294" spans="1:18" x14ac:dyDescent="0.2">
      <c r="A294" s="407"/>
      <c r="B294" s="471" t="s">
        <v>21</v>
      </c>
      <c r="C294" s="471"/>
      <c r="D294" s="471" t="s">
        <v>22</v>
      </c>
      <c r="E294" s="472">
        <f>O292</f>
        <v>971.64</v>
      </c>
      <c r="F294" s="471"/>
      <c r="G294" s="471">
        <f>SUM(C294-E294)</f>
        <v>-971.64</v>
      </c>
    </row>
    <row r="297" spans="1:18" ht="39.75" customHeight="1" x14ac:dyDescent="0.2">
      <c r="A297" s="393"/>
      <c r="B297" s="394"/>
      <c r="C297" s="395"/>
      <c r="D297" s="395"/>
      <c r="E297" s="395"/>
      <c r="F297" s="187" t="s">
        <v>370</v>
      </c>
      <c r="G297" s="395"/>
      <c r="H297" s="395"/>
      <c r="I297" s="395"/>
      <c r="J297" s="394"/>
      <c r="K297" s="394"/>
      <c r="L297" s="394"/>
      <c r="M297" s="394"/>
      <c r="N297" s="397"/>
      <c r="O297" s="397"/>
      <c r="P297" s="394"/>
      <c r="Q297" s="394"/>
      <c r="R297" s="398"/>
    </row>
    <row r="298" spans="1:18" x14ac:dyDescent="0.2">
      <c r="A298" s="473"/>
      <c r="B298" s="173" t="s">
        <v>320</v>
      </c>
      <c r="C298" s="173" t="s">
        <v>321</v>
      </c>
      <c r="D298" s="173" t="s">
        <v>322</v>
      </c>
      <c r="E298" s="173" t="s">
        <v>323</v>
      </c>
      <c r="F298" s="173" t="s">
        <v>324</v>
      </c>
      <c r="G298" s="173" t="s">
        <v>325</v>
      </c>
      <c r="H298" s="401" t="s">
        <v>110</v>
      </c>
      <c r="I298" s="400" t="s">
        <v>108</v>
      </c>
      <c r="J298" s="173" t="s">
        <v>320</v>
      </c>
      <c r="K298" s="173" t="s">
        <v>321</v>
      </c>
      <c r="L298" s="173" t="s">
        <v>322</v>
      </c>
      <c r="M298" s="173" t="s">
        <v>323</v>
      </c>
      <c r="N298" s="173" t="s">
        <v>324</v>
      </c>
      <c r="O298" s="173" t="s">
        <v>325</v>
      </c>
      <c r="P298" s="402"/>
      <c r="Q298" s="402"/>
      <c r="R298" s="401" t="s">
        <v>110</v>
      </c>
    </row>
    <row r="299" spans="1:18" x14ac:dyDescent="0.2">
      <c r="A299" s="404" t="s">
        <v>1</v>
      </c>
      <c r="B299" s="405"/>
      <c r="C299" s="405"/>
      <c r="D299" s="405"/>
      <c r="E299" s="405"/>
      <c r="F299" s="405"/>
      <c r="G299" s="405"/>
      <c r="H299" s="406">
        <f t="shared" ref="H299:H305" si="118">SUM(B299:G299)</f>
        <v>0</v>
      </c>
      <c r="J299" s="403"/>
      <c r="K299" s="403"/>
      <c r="L299" s="403"/>
      <c r="M299" s="403"/>
      <c r="N299" s="408"/>
      <c r="O299" s="408"/>
      <c r="P299" s="403"/>
      <c r="Q299" s="403"/>
      <c r="R299" s="406">
        <f>SUM(J299:Q299)</f>
        <v>0</v>
      </c>
    </row>
    <row r="300" spans="1:18" x14ac:dyDescent="0.2">
      <c r="A300" s="404" t="s">
        <v>2</v>
      </c>
      <c r="B300" s="405"/>
      <c r="C300" s="405"/>
      <c r="D300" s="409"/>
      <c r="E300" s="409"/>
      <c r="F300" s="409"/>
      <c r="G300" s="409"/>
      <c r="H300" s="406">
        <f t="shared" si="118"/>
        <v>0</v>
      </c>
      <c r="J300" s="410"/>
      <c r="K300" s="410"/>
      <c r="L300" s="410"/>
      <c r="M300" s="410"/>
      <c r="N300" s="411"/>
      <c r="O300" s="411"/>
      <c r="P300" s="410"/>
      <c r="Q300" s="410"/>
      <c r="R300" s="406">
        <f>SUM(J300:Q300)</f>
        <v>0</v>
      </c>
    </row>
    <row r="301" spans="1:18" x14ac:dyDescent="0.2">
      <c r="A301" s="404" t="s">
        <v>3</v>
      </c>
      <c r="B301" s="405"/>
      <c r="C301" s="405"/>
      <c r="D301" s="409"/>
      <c r="E301" s="409"/>
      <c r="F301" s="409"/>
      <c r="G301" s="409"/>
      <c r="H301" s="406">
        <f t="shared" si="118"/>
        <v>0</v>
      </c>
      <c r="J301" s="410"/>
      <c r="K301" s="410"/>
      <c r="L301" s="410"/>
      <c r="M301" s="410"/>
      <c r="N301" s="411"/>
      <c r="O301" s="411"/>
      <c r="P301" s="410"/>
      <c r="Q301" s="410"/>
      <c r="R301" s="406">
        <f>SUM(J301:Q301)</f>
        <v>0</v>
      </c>
    </row>
    <row r="302" spans="1:18" x14ac:dyDescent="0.2">
      <c r="A302" s="404" t="s">
        <v>13</v>
      </c>
      <c r="B302" s="405"/>
      <c r="C302" s="405"/>
      <c r="D302" s="409"/>
      <c r="E302" s="409"/>
      <c r="F302" s="409"/>
      <c r="G302" s="409"/>
      <c r="H302" s="406">
        <f t="shared" si="118"/>
        <v>0</v>
      </c>
      <c r="J302" s="410"/>
      <c r="K302" s="410"/>
      <c r="L302" s="410"/>
      <c r="M302" s="410"/>
      <c r="N302" s="411"/>
      <c r="O302" s="411"/>
      <c r="P302" s="410"/>
      <c r="Q302" s="410"/>
      <c r="R302" s="406">
        <f t="shared" ref="R302:R305" si="119">SUM(J302:Q302)</f>
        <v>0</v>
      </c>
    </row>
    <row r="303" spans="1:18" x14ac:dyDescent="0.2">
      <c r="A303" s="404" t="s">
        <v>15</v>
      </c>
      <c r="B303" s="405"/>
      <c r="C303" s="405"/>
      <c r="D303" s="409"/>
      <c r="E303" s="409"/>
      <c r="F303" s="409"/>
      <c r="G303" s="409"/>
      <c r="H303" s="406">
        <f t="shared" si="118"/>
        <v>0</v>
      </c>
      <c r="J303" s="410"/>
      <c r="K303" s="410"/>
      <c r="L303" s="410"/>
      <c r="M303" s="410"/>
      <c r="N303" s="411"/>
      <c r="O303" s="411"/>
      <c r="P303" s="410"/>
      <c r="Q303" s="410"/>
      <c r="R303" s="406">
        <f t="shared" si="119"/>
        <v>0</v>
      </c>
    </row>
    <row r="304" spans="1:18" x14ac:dyDescent="0.2">
      <c r="A304" s="412" t="s">
        <v>112</v>
      </c>
      <c r="B304" s="413"/>
      <c r="C304" s="413"/>
      <c r="D304" s="409"/>
      <c r="E304" s="409"/>
      <c r="F304" s="409"/>
      <c r="G304" s="409"/>
      <c r="H304" s="414">
        <f t="shared" si="118"/>
        <v>0</v>
      </c>
      <c r="I304" s="415"/>
      <c r="J304" s="410"/>
      <c r="K304" s="410"/>
      <c r="L304" s="410"/>
      <c r="M304" s="410"/>
      <c r="N304" s="411"/>
      <c r="O304" s="411"/>
      <c r="P304" s="410"/>
      <c r="Q304" s="410"/>
      <c r="R304" s="406">
        <f t="shared" si="119"/>
        <v>0</v>
      </c>
    </row>
    <row r="305" spans="1:18" ht="12.75" customHeight="1" x14ac:dyDescent="0.2">
      <c r="A305" s="416" t="s">
        <v>111</v>
      </c>
      <c r="B305" s="417"/>
      <c r="C305" s="417"/>
      <c r="D305" s="418"/>
      <c r="E305" s="418"/>
      <c r="F305" s="418"/>
      <c r="G305" s="418"/>
      <c r="H305" s="419">
        <f t="shared" si="118"/>
        <v>0</v>
      </c>
      <c r="I305" s="420"/>
      <c r="J305" s="421"/>
      <c r="K305" s="421"/>
      <c r="L305" s="421"/>
      <c r="M305" s="421"/>
      <c r="N305" s="422"/>
      <c r="O305" s="422"/>
      <c r="P305" s="421"/>
      <c r="Q305" s="421"/>
      <c r="R305" s="419">
        <f t="shared" si="119"/>
        <v>0</v>
      </c>
    </row>
    <row r="306" spans="1:18" x14ac:dyDescent="0.2">
      <c r="A306" s="423" t="s">
        <v>9</v>
      </c>
      <c r="B306" s="424">
        <f>SUM(B299:B305)</f>
        <v>0</v>
      </c>
      <c r="C306" s="424">
        <f t="shared" ref="C306:G306" si="120">SUM(C299:C305)</f>
        <v>0</v>
      </c>
      <c r="D306" s="424">
        <f t="shared" si="120"/>
        <v>0</v>
      </c>
      <c r="E306" s="424">
        <f t="shared" si="120"/>
        <v>0</v>
      </c>
      <c r="F306" s="424">
        <f t="shared" si="120"/>
        <v>0</v>
      </c>
      <c r="G306" s="424">
        <f t="shared" si="120"/>
        <v>0</v>
      </c>
      <c r="H306" s="406">
        <f>SUM(H299:H305)</f>
        <v>0</v>
      </c>
      <c r="I306" s="426"/>
      <c r="J306" s="426">
        <f>SUM(J299:J305)</f>
        <v>0</v>
      </c>
      <c r="K306" s="426">
        <f t="shared" ref="K306:O306" si="121">SUM(K299:K305)</f>
        <v>0</v>
      </c>
      <c r="L306" s="426">
        <f t="shared" si="121"/>
        <v>0</v>
      </c>
      <c r="M306" s="426">
        <f t="shared" si="121"/>
        <v>0</v>
      </c>
      <c r="N306" s="426">
        <f t="shared" si="121"/>
        <v>0</v>
      </c>
      <c r="O306" s="426">
        <f t="shared" si="121"/>
        <v>0</v>
      </c>
      <c r="P306" s="426"/>
      <c r="Q306" s="426"/>
      <c r="R306" s="427">
        <f>SUM(R299:R304)</f>
        <v>0</v>
      </c>
    </row>
    <row r="308" spans="1:18" x14ac:dyDescent="0.2">
      <c r="A308" s="473"/>
      <c r="B308" s="173" t="s">
        <v>326</v>
      </c>
      <c r="C308" s="173" t="s">
        <v>330</v>
      </c>
      <c r="D308" s="173" t="s">
        <v>331</v>
      </c>
      <c r="E308" s="173" t="s">
        <v>332</v>
      </c>
      <c r="F308" s="173" t="s">
        <v>333</v>
      </c>
      <c r="G308" s="173" t="s">
        <v>334</v>
      </c>
      <c r="H308" s="401" t="s">
        <v>110</v>
      </c>
      <c r="I308" s="400" t="s">
        <v>108</v>
      </c>
      <c r="J308" s="173" t="s">
        <v>326</v>
      </c>
      <c r="K308" s="173" t="s">
        <v>330</v>
      </c>
      <c r="L308" s="173" t="s">
        <v>331</v>
      </c>
      <c r="M308" s="173" t="s">
        <v>332</v>
      </c>
      <c r="N308" s="173" t="s">
        <v>333</v>
      </c>
      <c r="O308" s="173" t="s">
        <v>334</v>
      </c>
      <c r="P308" s="402"/>
      <c r="Q308" s="402"/>
      <c r="R308" s="401" t="s">
        <v>110</v>
      </c>
    </row>
    <row r="309" spans="1:18" x14ac:dyDescent="0.2">
      <c r="A309" s="404" t="s">
        <v>1</v>
      </c>
      <c r="B309" s="431"/>
      <c r="C309" s="431"/>
      <c r="D309" s="431"/>
      <c r="E309" s="431"/>
      <c r="F309" s="431"/>
      <c r="G309" s="431"/>
      <c r="H309" s="406">
        <f t="shared" ref="H309:H315" si="122">SUM(B309:G309)</f>
        <v>0</v>
      </c>
      <c r="I309" s="431"/>
      <c r="J309" s="431"/>
      <c r="K309" s="431"/>
      <c r="L309" s="431"/>
      <c r="M309" s="431"/>
      <c r="N309" s="432"/>
      <c r="O309" s="432"/>
      <c r="P309" s="431"/>
      <c r="Q309" s="431"/>
      <c r="R309" s="433">
        <f>SUM(J309:Q309)</f>
        <v>0</v>
      </c>
    </row>
    <row r="310" spans="1:18" x14ac:dyDescent="0.2">
      <c r="A310" s="404" t="s">
        <v>2</v>
      </c>
      <c r="B310" s="431"/>
      <c r="C310" s="431"/>
      <c r="D310" s="431"/>
      <c r="E310" s="431"/>
      <c r="F310" s="431"/>
      <c r="G310" s="431"/>
      <c r="H310" s="406">
        <f t="shared" si="122"/>
        <v>0</v>
      </c>
      <c r="I310" s="431"/>
      <c r="J310" s="431"/>
      <c r="K310" s="431"/>
      <c r="L310" s="431"/>
      <c r="M310" s="431"/>
      <c r="N310" s="432"/>
      <c r="O310" s="432"/>
      <c r="P310" s="434"/>
      <c r="Q310" s="434"/>
      <c r="R310" s="433">
        <f t="shared" ref="R310:R312" si="123">SUM(B310:Q310)</f>
        <v>0</v>
      </c>
    </row>
    <row r="311" spans="1:18" x14ac:dyDescent="0.2">
      <c r="A311" s="404" t="s">
        <v>3</v>
      </c>
      <c r="B311" s="431"/>
      <c r="C311" s="431"/>
      <c r="D311" s="431"/>
      <c r="E311" s="431"/>
      <c r="F311" s="431"/>
      <c r="G311" s="431"/>
      <c r="H311" s="406">
        <f t="shared" si="122"/>
        <v>0</v>
      </c>
      <c r="I311" s="431"/>
      <c r="J311" s="431"/>
      <c r="K311" s="431"/>
      <c r="L311" s="431"/>
      <c r="M311" s="431"/>
      <c r="N311" s="435"/>
      <c r="O311" s="435"/>
      <c r="P311" s="434"/>
      <c r="Q311" s="434"/>
      <c r="R311" s="433">
        <f t="shared" si="123"/>
        <v>0</v>
      </c>
    </row>
    <row r="312" spans="1:18" x14ac:dyDescent="0.2">
      <c r="A312" s="404" t="s">
        <v>13</v>
      </c>
      <c r="B312" s="431"/>
      <c r="C312" s="431"/>
      <c r="D312" s="431"/>
      <c r="E312" s="431"/>
      <c r="F312" s="431"/>
      <c r="G312" s="431"/>
      <c r="H312" s="406">
        <f t="shared" si="122"/>
        <v>0</v>
      </c>
      <c r="I312" s="431"/>
      <c r="J312" s="431"/>
      <c r="K312" s="431"/>
      <c r="L312" s="431"/>
      <c r="M312" s="431"/>
      <c r="N312" s="432"/>
      <c r="O312" s="432"/>
      <c r="P312" s="431"/>
      <c r="Q312" s="431"/>
      <c r="R312" s="433">
        <f t="shared" si="123"/>
        <v>0</v>
      </c>
    </row>
    <row r="313" spans="1:18" x14ac:dyDescent="0.2">
      <c r="A313" s="404" t="s">
        <v>15</v>
      </c>
      <c r="B313" s="431"/>
      <c r="C313" s="431"/>
      <c r="D313" s="431"/>
      <c r="E313" s="431"/>
      <c r="F313" s="431"/>
      <c r="G313" s="431"/>
      <c r="H313" s="406">
        <f t="shared" si="122"/>
        <v>0</v>
      </c>
      <c r="I313" s="431"/>
      <c r="J313" s="431"/>
      <c r="K313" s="431"/>
      <c r="L313" s="431"/>
      <c r="M313" s="431"/>
      <c r="N313" s="432"/>
      <c r="O313" s="432"/>
      <c r="P313" s="431"/>
      <c r="Q313" s="431"/>
      <c r="R313" s="433">
        <f>SUM(B313:Q313)</f>
        <v>0</v>
      </c>
    </row>
    <row r="314" spans="1:18" x14ac:dyDescent="0.2">
      <c r="A314" s="412" t="s">
        <v>112</v>
      </c>
      <c r="B314" s="409"/>
      <c r="C314" s="409"/>
      <c r="D314" s="409"/>
      <c r="E314" s="409"/>
      <c r="F314" s="409"/>
      <c r="G314" s="409"/>
      <c r="H314" s="406">
        <f t="shared" si="122"/>
        <v>0</v>
      </c>
      <c r="I314" s="409"/>
      <c r="J314" s="409"/>
      <c r="K314" s="409"/>
      <c r="L314" s="409"/>
      <c r="M314" s="409"/>
      <c r="N314" s="436"/>
      <c r="O314" s="436"/>
      <c r="P314" s="409"/>
      <c r="Q314" s="409"/>
      <c r="R314" s="433">
        <f t="shared" ref="R314" si="124">SUM(B314:Q314)</f>
        <v>0</v>
      </c>
    </row>
    <row r="315" spans="1:18" ht="14.25" customHeight="1" x14ac:dyDescent="0.2">
      <c r="A315" s="416" t="s">
        <v>111</v>
      </c>
      <c r="B315" s="418"/>
      <c r="C315" s="418"/>
      <c r="D315" s="418"/>
      <c r="E315" s="418"/>
      <c r="F315" s="418"/>
      <c r="G315" s="418"/>
      <c r="H315" s="419">
        <f t="shared" si="122"/>
        <v>0</v>
      </c>
      <c r="I315" s="418"/>
      <c r="J315" s="418"/>
      <c r="K315" s="418"/>
      <c r="L315" s="418"/>
      <c r="M315" s="418"/>
      <c r="N315" s="437"/>
      <c r="O315" s="437"/>
      <c r="P315" s="418"/>
      <c r="Q315" s="418"/>
      <c r="R315" s="438"/>
    </row>
    <row r="316" spans="1:18" x14ac:dyDescent="0.2">
      <c r="A316" s="423" t="s">
        <v>9</v>
      </c>
      <c r="B316" s="426">
        <f>SUM(B309:B315)</f>
        <v>0</v>
      </c>
      <c r="C316" s="426">
        <f t="shared" ref="C316:G316" si="125">SUM(C309:C315)</f>
        <v>0</v>
      </c>
      <c r="D316" s="426">
        <f t="shared" si="125"/>
        <v>0</v>
      </c>
      <c r="E316" s="426">
        <f t="shared" si="125"/>
        <v>0</v>
      </c>
      <c r="F316" s="426">
        <f t="shared" si="125"/>
        <v>0</v>
      </c>
      <c r="G316" s="426">
        <f t="shared" si="125"/>
        <v>0</v>
      </c>
      <c r="H316" s="406">
        <f>SUM(H309:H315)</f>
        <v>0</v>
      </c>
      <c r="I316" s="426"/>
      <c r="J316" s="426">
        <f>SUM(J309:J315)</f>
        <v>0</v>
      </c>
      <c r="K316" s="426">
        <f t="shared" ref="K316:O316" si="126">SUM(K309:K315)</f>
        <v>0</v>
      </c>
      <c r="L316" s="426">
        <f t="shared" si="126"/>
        <v>0</v>
      </c>
      <c r="M316" s="426">
        <f t="shared" si="126"/>
        <v>0</v>
      </c>
      <c r="N316" s="426">
        <f t="shared" si="126"/>
        <v>0</v>
      </c>
      <c r="O316" s="426">
        <f t="shared" si="126"/>
        <v>0</v>
      </c>
      <c r="P316" s="426">
        <f t="shared" ref="P316:Q316" si="127">SUM(P309:P314)</f>
        <v>0</v>
      </c>
      <c r="Q316" s="426">
        <f t="shared" si="127"/>
        <v>0</v>
      </c>
      <c r="R316" s="423">
        <f>SUM(R309:R314)</f>
        <v>0</v>
      </c>
    </row>
    <row r="318" spans="1:18" x14ac:dyDescent="0.2">
      <c r="A318" s="473"/>
      <c r="B318" s="173" t="s">
        <v>327</v>
      </c>
      <c r="C318" s="173" t="s">
        <v>335</v>
      </c>
      <c r="D318" s="173" t="s">
        <v>336</v>
      </c>
      <c r="E318" s="173" t="s">
        <v>337</v>
      </c>
      <c r="F318" s="173" t="s">
        <v>338</v>
      </c>
      <c r="G318" s="173" t="s">
        <v>339</v>
      </c>
      <c r="H318" s="401" t="s">
        <v>110</v>
      </c>
      <c r="I318" s="400" t="s">
        <v>108</v>
      </c>
      <c r="J318" s="173" t="s">
        <v>327</v>
      </c>
      <c r="K318" s="173" t="s">
        <v>335</v>
      </c>
      <c r="L318" s="173" t="s">
        <v>336</v>
      </c>
      <c r="M318" s="173" t="s">
        <v>337</v>
      </c>
      <c r="N318" s="173" t="s">
        <v>338</v>
      </c>
      <c r="O318" s="173" t="s">
        <v>339</v>
      </c>
      <c r="P318" s="402"/>
      <c r="Q318" s="402"/>
      <c r="R318" s="401" t="s">
        <v>110</v>
      </c>
    </row>
    <row r="319" spans="1:18" x14ac:dyDescent="0.2">
      <c r="A319" s="404" t="s">
        <v>1</v>
      </c>
      <c r="B319" s="431"/>
      <c r="C319" s="441"/>
      <c r="D319" s="441"/>
      <c r="E319" s="441"/>
      <c r="F319" s="441"/>
      <c r="G319" s="441"/>
      <c r="H319" s="406">
        <f t="shared" ref="H319:H325" si="128">SUM(B319:G319)</f>
        <v>0</v>
      </c>
      <c r="I319" s="403"/>
      <c r="J319" s="441"/>
      <c r="K319" s="441"/>
      <c r="L319" s="441"/>
      <c r="M319" s="441"/>
      <c r="N319" s="441"/>
      <c r="O319" s="441">
        <v>0</v>
      </c>
      <c r="P319" s="441"/>
      <c r="Q319" s="442"/>
      <c r="R319" s="433">
        <f t="shared" ref="R319:R325" si="129">SUM(J319:Q319)</f>
        <v>0</v>
      </c>
    </row>
    <row r="320" spans="1:18" x14ac:dyDescent="0.2">
      <c r="A320" s="404" t="s">
        <v>2</v>
      </c>
      <c r="B320" s="431"/>
      <c r="C320" s="441"/>
      <c r="D320" s="441"/>
      <c r="E320" s="441"/>
      <c r="F320" s="441"/>
      <c r="G320" s="441"/>
      <c r="H320" s="406">
        <f t="shared" si="128"/>
        <v>0</v>
      </c>
      <c r="I320" s="403"/>
      <c r="J320" s="441"/>
      <c r="K320" s="441"/>
      <c r="L320" s="441"/>
      <c r="M320" s="441"/>
      <c r="N320" s="441"/>
      <c r="O320" s="441">
        <v>0</v>
      </c>
      <c r="P320" s="443"/>
      <c r="Q320" s="442"/>
      <c r="R320" s="433">
        <f t="shared" si="129"/>
        <v>0</v>
      </c>
    </row>
    <row r="321" spans="1:18" x14ac:dyDescent="0.2">
      <c r="A321" s="404" t="s">
        <v>3</v>
      </c>
      <c r="B321" s="431"/>
      <c r="C321" s="441"/>
      <c r="D321" s="441"/>
      <c r="E321" s="441"/>
      <c r="F321" s="441"/>
      <c r="G321" s="441"/>
      <c r="H321" s="406">
        <f t="shared" si="128"/>
        <v>0</v>
      </c>
      <c r="I321" s="403"/>
      <c r="J321" s="441"/>
      <c r="K321" s="441"/>
      <c r="L321" s="441"/>
      <c r="M321" s="441"/>
      <c r="N321" s="443"/>
      <c r="O321" s="443">
        <v>0</v>
      </c>
      <c r="P321" s="443"/>
      <c r="Q321" s="442"/>
      <c r="R321" s="433">
        <f t="shared" si="129"/>
        <v>0</v>
      </c>
    </row>
    <row r="322" spans="1:18" x14ac:dyDescent="0.2">
      <c r="A322" s="404" t="s">
        <v>13</v>
      </c>
      <c r="B322" s="431"/>
      <c r="C322" s="441"/>
      <c r="D322" s="441"/>
      <c r="E322" s="441"/>
      <c r="F322" s="441"/>
      <c r="G322" s="441"/>
      <c r="H322" s="406">
        <f t="shared" si="128"/>
        <v>0</v>
      </c>
      <c r="I322" s="403"/>
      <c r="J322" s="441"/>
      <c r="K322" s="441"/>
      <c r="L322" s="441"/>
      <c r="M322" s="441"/>
      <c r="N322" s="441"/>
      <c r="O322" s="441">
        <v>0</v>
      </c>
      <c r="P322" s="441"/>
      <c r="Q322" s="444"/>
      <c r="R322" s="433">
        <f t="shared" si="129"/>
        <v>0</v>
      </c>
    </row>
    <row r="323" spans="1:18" x14ac:dyDescent="0.2">
      <c r="A323" s="404" t="s">
        <v>15</v>
      </c>
      <c r="B323" s="431"/>
      <c r="C323" s="441"/>
      <c r="D323" s="441"/>
      <c r="E323" s="441"/>
      <c r="F323" s="441"/>
      <c r="G323" s="441"/>
      <c r="H323" s="406">
        <f t="shared" si="128"/>
        <v>0</v>
      </c>
      <c r="I323" s="403"/>
      <c r="J323" s="441"/>
      <c r="K323" s="441"/>
      <c r="L323" s="441"/>
      <c r="M323" s="441"/>
      <c r="N323" s="441"/>
      <c r="O323" s="441">
        <v>0</v>
      </c>
      <c r="P323" s="441"/>
      <c r="Q323" s="444"/>
      <c r="R323" s="433">
        <f t="shared" si="129"/>
        <v>0</v>
      </c>
    </row>
    <row r="324" spans="1:18" x14ac:dyDescent="0.2">
      <c r="A324" s="412" t="s">
        <v>112</v>
      </c>
      <c r="B324" s="409"/>
      <c r="C324" s="445"/>
      <c r="D324" s="445"/>
      <c r="E324" s="445"/>
      <c r="F324" s="445"/>
      <c r="G324" s="445"/>
      <c r="H324" s="414">
        <f t="shared" si="128"/>
        <v>0</v>
      </c>
      <c r="I324" s="410"/>
      <c r="J324" s="445"/>
      <c r="K324" s="445"/>
      <c r="L324" s="445"/>
      <c r="M324" s="445"/>
      <c r="N324" s="445"/>
      <c r="O324" s="445"/>
      <c r="P324" s="445"/>
      <c r="Q324" s="446"/>
      <c r="R324" s="433">
        <f t="shared" si="129"/>
        <v>0</v>
      </c>
    </row>
    <row r="325" spans="1:18" ht="12" customHeight="1" x14ac:dyDescent="0.2">
      <c r="A325" s="416" t="s">
        <v>111</v>
      </c>
      <c r="B325" s="418"/>
      <c r="C325" s="447"/>
      <c r="D325" s="447"/>
      <c r="E325" s="447"/>
      <c r="F325" s="447"/>
      <c r="G325" s="447"/>
      <c r="H325" s="419">
        <f t="shared" si="128"/>
        <v>0</v>
      </c>
      <c r="I325" s="421"/>
      <c r="J325" s="447"/>
      <c r="K325" s="447"/>
      <c r="L325" s="447"/>
      <c r="M325" s="447"/>
      <c r="N325" s="447"/>
      <c r="O325" s="447"/>
      <c r="P325" s="447"/>
      <c r="Q325" s="448"/>
      <c r="R325" s="438">
        <f t="shared" si="129"/>
        <v>0</v>
      </c>
    </row>
    <row r="326" spans="1:18" x14ac:dyDescent="0.2">
      <c r="A326" s="423" t="s">
        <v>9</v>
      </c>
      <c r="B326" s="439">
        <f t="shared" ref="B326:H326" si="130">SUM(B319:B325)</f>
        <v>0</v>
      </c>
      <c r="C326" s="439">
        <f t="shared" si="130"/>
        <v>0</v>
      </c>
      <c r="D326" s="439">
        <f t="shared" si="130"/>
        <v>0</v>
      </c>
      <c r="E326" s="439">
        <f t="shared" si="130"/>
        <v>0</v>
      </c>
      <c r="F326" s="439">
        <f t="shared" si="130"/>
        <v>0</v>
      </c>
      <c r="G326" s="439">
        <f t="shared" si="130"/>
        <v>0</v>
      </c>
      <c r="H326" s="406">
        <f t="shared" si="130"/>
        <v>0</v>
      </c>
      <c r="I326" s="426"/>
      <c r="J326" s="439">
        <f t="shared" ref="J326:O326" si="131">SUM(J319:J325)</f>
        <v>0</v>
      </c>
      <c r="K326" s="439">
        <f t="shared" si="131"/>
        <v>0</v>
      </c>
      <c r="L326" s="439">
        <f t="shared" si="131"/>
        <v>0</v>
      </c>
      <c r="M326" s="439">
        <f t="shared" si="131"/>
        <v>0</v>
      </c>
      <c r="N326" s="439">
        <f t="shared" si="131"/>
        <v>0</v>
      </c>
      <c r="O326" s="439">
        <f t="shared" si="131"/>
        <v>0</v>
      </c>
      <c r="P326" s="439">
        <f t="shared" ref="P326:R326" si="132">SUM(P319:P324)</f>
        <v>0</v>
      </c>
      <c r="Q326" s="439">
        <f t="shared" si="132"/>
        <v>0</v>
      </c>
      <c r="R326" s="427">
        <f t="shared" si="132"/>
        <v>0</v>
      </c>
    </row>
    <row r="328" spans="1:18" ht="22.5" customHeight="1" x14ac:dyDescent="0.2">
      <c r="A328" s="473"/>
      <c r="B328" s="173" t="s">
        <v>328</v>
      </c>
      <c r="C328" s="206" t="s">
        <v>425</v>
      </c>
      <c r="D328" s="173" t="s">
        <v>341</v>
      </c>
      <c r="E328" s="173" t="s">
        <v>342</v>
      </c>
      <c r="F328" s="206" t="s">
        <v>427</v>
      </c>
      <c r="G328" s="206" t="s">
        <v>428</v>
      </c>
      <c r="H328" s="401" t="s">
        <v>110</v>
      </c>
      <c r="I328" s="400" t="s">
        <v>108</v>
      </c>
      <c r="J328" s="173" t="s">
        <v>328</v>
      </c>
      <c r="K328" s="173" t="s">
        <v>340</v>
      </c>
      <c r="L328" s="173" t="s">
        <v>341</v>
      </c>
      <c r="M328" s="173" t="s">
        <v>342</v>
      </c>
      <c r="N328" s="173" t="s">
        <v>343</v>
      </c>
      <c r="O328" s="173" t="s">
        <v>344</v>
      </c>
      <c r="P328" s="402"/>
      <c r="Q328" s="402"/>
      <c r="R328" s="401" t="s">
        <v>110</v>
      </c>
    </row>
    <row r="329" spans="1:18" x14ac:dyDescent="0.2">
      <c r="A329" s="404" t="s">
        <v>1</v>
      </c>
      <c r="B329" s="431"/>
      <c r="C329" s="431">
        <v>18.25</v>
      </c>
      <c r="D329" s="431"/>
      <c r="E329" s="431"/>
      <c r="F329" s="431">
        <v>3.8</v>
      </c>
      <c r="G329" s="431">
        <v>22.9</v>
      </c>
      <c r="H329" s="406">
        <f t="shared" ref="H329:H335" si="133">SUM(B329:G329)</f>
        <v>44.95</v>
      </c>
      <c r="I329" s="58" t="s">
        <v>122</v>
      </c>
      <c r="J329" s="431"/>
      <c r="K329" s="431">
        <v>190</v>
      </c>
      <c r="L329" s="431"/>
      <c r="M329" s="431"/>
      <c r="N329" s="442"/>
      <c r="O329" s="449">
        <v>250</v>
      </c>
      <c r="P329" s="450"/>
      <c r="Q329" s="450"/>
      <c r="R329" s="433">
        <f>SUM(J329:Q329)</f>
        <v>440</v>
      </c>
    </row>
    <row r="330" spans="1:18" x14ac:dyDescent="0.2">
      <c r="A330" s="404" t="s">
        <v>2</v>
      </c>
      <c r="B330" s="431"/>
      <c r="C330" s="431">
        <v>13.4</v>
      </c>
      <c r="D330" s="431"/>
      <c r="E330" s="431"/>
      <c r="F330" s="431">
        <v>10.72</v>
      </c>
      <c r="G330" s="431">
        <v>26.8</v>
      </c>
      <c r="H330" s="406">
        <f t="shared" si="133"/>
        <v>50.92</v>
      </c>
      <c r="I330" s="58" t="s">
        <v>114</v>
      </c>
      <c r="J330" s="431"/>
      <c r="K330" s="431">
        <v>190</v>
      </c>
      <c r="L330" s="431"/>
      <c r="M330" s="431"/>
      <c r="N330" s="442">
        <v>190</v>
      </c>
      <c r="O330" s="449">
        <v>240</v>
      </c>
      <c r="P330" s="450"/>
      <c r="Q330" s="450"/>
      <c r="R330" s="433">
        <f t="shared" ref="R330:R335" si="134">SUM(J330:Q330)</f>
        <v>620</v>
      </c>
    </row>
    <row r="331" spans="1:18" x14ac:dyDescent="0.2">
      <c r="A331" s="404" t="s">
        <v>3</v>
      </c>
      <c r="B331" s="431"/>
      <c r="C331" s="431">
        <v>21.92</v>
      </c>
      <c r="D331" s="431"/>
      <c r="E331" s="431"/>
      <c r="F331" s="431"/>
      <c r="G331" s="431">
        <v>47.58</v>
      </c>
      <c r="H331" s="406">
        <f t="shared" si="133"/>
        <v>69.5</v>
      </c>
      <c r="I331" s="58" t="s">
        <v>116</v>
      </c>
      <c r="J331" s="431"/>
      <c r="K331" s="431"/>
      <c r="L331" s="431"/>
      <c r="M331" s="431"/>
      <c r="N331" s="442"/>
      <c r="O331" s="449">
        <v>180</v>
      </c>
      <c r="P331" s="450"/>
      <c r="Q331" s="450"/>
      <c r="R331" s="433">
        <f t="shared" si="134"/>
        <v>180</v>
      </c>
    </row>
    <row r="332" spans="1:18" x14ac:dyDescent="0.2">
      <c r="A332" s="404" t="s">
        <v>13</v>
      </c>
      <c r="B332" s="431"/>
      <c r="C332" s="431"/>
      <c r="D332" s="431"/>
      <c r="E332" s="431"/>
      <c r="F332" s="431"/>
      <c r="G332" s="431">
        <v>31</v>
      </c>
      <c r="H332" s="406">
        <f t="shared" si="133"/>
        <v>31</v>
      </c>
      <c r="I332" s="58" t="s">
        <v>413</v>
      </c>
      <c r="J332" s="431"/>
      <c r="K332" s="431"/>
      <c r="L332" s="431"/>
      <c r="M332" s="431"/>
      <c r="N332" s="444"/>
      <c r="O332" s="451">
        <v>140</v>
      </c>
      <c r="P332" s="452"/>
      <c r="Q332" s="452"/>
      <c r="R332" s="433">
        <f t="shared" si="134"/>
        <v>140</v>
      </c>
    </row>
    <row r="333" spans="1:18" x14ac:dyDescent="0.2">
      <c r="A333" s="404" t="s">
        <v>15</v>
      </c>
      <c r="B333" s="431"/>
      <c r="C333" s="431"/>
      <c r="D333" s="431"/>
      <c r="E333" s="431"/>
      <c r="F333" s="431"/>
      <c r="G333" s="431"/>
      <c r="H333" s="406">
        <f t="shared" si="133"/>
        <v>0</v>
      </c>
      <c r="I333" s="58" t="s">
        <v>243</v>
      </c>
      <c r="J333" s="431"/>
      <c r="K333" s="431"/>
      <c r="L333" s="431"/>
      <c r="M333" s="431"/>
      <c r="N333" s="444"/>
      <c r="O333" s="451">
        <v>260</v>
      </c>
      <c r="P333" s="452"/>
      <c r="Q333" s="452"/>
      <c r="R333" s="433">
        <f t="shared" si="134"/>
        <v>260</v>
      </c>
    </row>
    <row r="334" spans="1:18" x14ac:dyDescent="0.2">
      <c r="A334" s="412" t="s">
        <v>112</v>
      </c>
      <c r="B334" s="409"/>
      <c r="C334" s="409"/>
      <c r="D334" s="409"/>
      <c r="E334" s="409"/>
      <c r="F334" s="409"/>
      <c r="G334" s="409"/>
      <c r="H334" s="414">
        <f t="shared" si="133"/>
        <v>0</v>
      </c>
      <c r="I334" s="410"/>
      <c r="J334" s="409"/>
      <c r="K334" s="409"/>
      <c r="L334" s="409"/>
      <c r="M334" s="409"/>
      <c r="N334" s="445"/>
      <c r="O334" s="436"/>
      <c r="P334" s="453"/>
      <c r="Q334" s="453"/>
      <c r="R334" s="433">
        <f t="shared" si="134"/>
        <v>0</v>
      </c>
    </row>
    <row r="335" spans="1:18" ht="13.5" customHeight="1" x14ac:dyDescent="0.2">
      <c r="A335" s="416" t="s">
        <v>111</v>
      </c>
      <c r="B335" s="418"/>
      <c r="C335" s="418">
        <v>4.0599999999999996</v>
      </c>
      <c r="D335" s="418"/>
      <c r="E335" s="418"/>
      <c r="F335" s="418"/>
      <c r="G335" s="418">
        <v>8.1300000000000008</v>
      </c>
      <c r="H335" s="419">
        <f t="shared" si="133"/>
        <v>12.190000000000001</v>
      </c>
      <c r="I335" s="421"/>
      <c r="J335" s="418"/>
      <c r="K335" s="418"/>
      <c r="L335" s="418"/>
      <c r="M335" s="418"/>
      <c r="N335" s="447"/>
      <c r="O335" s="437"/>
      <c r="P335" s="454"/>
      <c r="Q335" s="454"/>
      <c r="R335" s="438">
        <f t="shared" si="134"/>
        <v>0</v>
      </c>
    </row>
    <row r="336" spans="1:18" x14ac:dyDescent="0.2">
      <c r="A336" s="423" t="s">
        <v>9</v>
      </c>
      <c r="B336" s="426">
        <f>SUM(B329:B335)</f>
        <v>0</v>
      </c>
      <c r="C336" s="426">
        <f t="shared" ref="C336:G336" si="135">SUM(C329:C335)</f>
        <v>57.63</v>
      </c>
      <c r="D336" s="426">
        <f t="shared" si="135"/>
        <v>0</v>
      </c>
      <c r="E336" s="426">
        <f t="shared" si="135"/>
        <v>0</v>
      </c>
      <c r="F336" s="426">
        <f t="shared" si="135"/>
        <v>14.52</v>
      </c>
      <c r="G336" s="426">
        <f t="shared" si="135"/>
        <v>136.41</v>
      </c>
      <c r="H336" s="406">
        <f>SUM(H329:H335)</f>
        <v>208.56</v>
      </c>
      <c r="I336" s="426"/>
      <c r="J336" s="426">
        <f>SUM(J329:J335)</f>
        <v>0</v>
      </c>
      <c r="K336" s="426">
        <f t="shared" ref="K336:O336" si="136">SUM(K329:K335)</f>
        <v>380</v>
      </c>
      <c r="L336" s="426">
        <f t="shared" si="136"/>
        <v>0</v>
      </c>
      <c r="M336" s="426">
        <f t="shared" si="136"/>
        <v>0</v>
      </c>
      <c r="N336" s="426">
        <f t="shared" si="136"/>
        <v>190</v>
      </c>
      <c r="O336" s="426">
        <f t="shared" si="136"/>
        <v>1070</v>
      </c>
      <c r="P336" s="426">
        <f t="shared" ref="P336:Q336" si="137">SUM(P329:P334)</f>
        <v>0</v>
      </c>
      <c r="Q336" s="426">
        <f t="shared" si="137"/>
        <v>0</v>
      </c>
      <c r="R336" s="427">
        <f>SUM(R329:R335)</f>
        <v>1640</v>
      </c>
    </row>
    <row r="338" spans="1:18" ht="24" customHeight="1" x14ac:dyDescent="0.2">
      <c r="A338" s="473"/>
      <c r="B338" s="206" t="s">
        <v>428</v>
      </c>
      <c r="C338" s="173" t="s">
        <v>329</v>
      </c>
      <c r="D338" s="173" t="s">
        <v>345</v>
      </c>
      <c r="E338" s="400"/>
      <c r="F338" s="400"/>
      <c r="G338" s="404"/>
      <c r="H338" s="401" t="s">
        <v>110</v>
      </c>
      <c r="I338" s="400" t="s">
        <v>108</v>
      </c>
      <c r="J338" s="173" t="s">
        <v>329</v>
      </c>
      <c r="K338" s="173" t="s">
        <v>345</v>
      </c>
      <c r="L338" s="400"/>
      <c r="M338" s="400"/>
      <c r="N338" s="400"/>
      <c r="O338" s="456"/>
      <c r="P338" s="402"/>
      <c r="Q338" s="402"/>
      <c r="R338" s="401" t="s">
        <v>110</v>
      </c>
    </row>
    <row r="339" spans="1:18" x14ac:dyDescent="0.2">
      <c r="A339" s="404" t="s">
        <v>1</v>
      </c>
      <c r="B339" s="452">
        <v>22.9</v>
      </c>
      <c r="C339" s="452"/>
      <c r="D339" s="452"/>
      <c r="E339" s="452"/>
      <c r="F339" s="452"/>
      <c r="G339" s="452"/>
      <c r="H339" s="406">
        <f t="shared" ref="H339:H345" si="138">SUM(B339:G339)</f>
        <v>22.9</v>
      </c>
      <c r="I339" s="403"/>
      <c r="J339" s="450"/>
      <c r="K339" s="450"/>
      <c r="L339" s="450"/>
      <c r="M339" s="450"/>
      <c r="N339" s="449"/>
      <c r="O339" s="449"/>
      <c r="P339" s="450"/>
      <c r="Q339" s="450"/>
      <c r="R339" s="433">
        <f>SUM(J339:Q339)</f>
        <v>0</v>
      </c>
    </row>
    <row r="340" spans="1:18" x14ac:dyDescent="0.2">
      <c r="A340" s="404" t="s">
        <v>2</v>
      </c>
      <c r="B340" s="452">
        <v>26.8</v>
      </c>
      <c r="C340" s="452"/>
      <c r="D340" s="452"/>
      <c r="E340" s="452"/>
      <c r="F340" s="452"/>
      <c r="G340" s="452"/>
      <c r="H340" s="406">
        <f t="shared" si="138"/>
        <v>26.8</v>
      </c>
      <c r="I340" s="403"/>
      <c r="J340" s="450"/>
      <c r="K340" s="450"/>
      <c r="L340" s="450"/>
      <c r="M340" s="450"/>
      <c r="N340" s="449"/>
      <c r="O340" s="449"/>
      <c r="P340" s="450"/>
      <c r="Q340" s="450"/>
      <c r="R340" s="433">
        <f t="shared" ref="R340:R345" si="139">SUM(J340:Q340)</f>
        <v>0</v>
      </c>
    </row>
    <row r="341" spans="1:18" x14ac:dyDescent="0.2">
      <c r="A341" s="404" t="s">
        <v>3</v>
      </c>
      <c r="B341" s="452">
        <v>47.58</v>
      </c>
      <c r="C341" s="452"/>
      <c r="D341" s="452"/>
      <c r="E341" s="452"/>
      <c r="F341" s="452"/>
      <c r="G341" s="452"/>
      <c r="H341" s="406">
        <f t="shared" si="138"/>
        <v>47.58</v>
      </c>
      <c r="I341" s="403"/>
      <c r="J341" s="450"/>
      <c r="K341" s="450"/>
      <c r="L341" s="450"/>
      <c r="M341" s="450"/>
      <c r="N341" s="449"/>
      <c r="O341" s="449"/>
      <c r="P341" s="450"/>
      <c r="Q341" s="450"/>
      <c r="R341" s="433">
        <f t="shared" si="139"/>
        <v>0</v>
      </c>
    </row>
    <row r="342" spans="1:18" x14ac:dyDescent="0.2">
      <c r="A342" s="404" t="s">
        <v>13</v>
      </c>
      <c r="B342" s="48">
        <v>31</v>
      </c>
      <c r="C342" s="452"/>
      <c r="D342" s="452"/>
      <c r="E342" s="452"/>
      <c r="F342" s="452"/>
      <c r="G342" s="452"/>
      <c r="H342" s="406">
        <f t="shared" si="138"/>
        <v>31</v>
      </c>
      <c r="I342" s="457"/>
      <c r="J342" s="450"/>
      <c r="K342" s="450"/>
      <c r="L342" s="450"/>
      <c r="M342" s="450"/>
      <c r="N342" s="451"/>
      <c r="O342" s="451"/>
      <c r="P342" s="452"/>
      <c r="Q342" s="452"/>
      <c r="R342" s="433">
        <f t="shared" si="139"/>
        <v>0</v>
      </c>
    </row>
    <row r="343" spans="1:18" x14ac:dyDescent="0.2">
      <c r="A343" s="404" t="s">
        <v>15</v>
      </c>
      <c r="B343" s="452"/>
      <c r="C343" s="452"/>
      <c r="D343" s="452"/>
      <c r="E343" s="452"/>
      <c r="F343" s="452"/>
      <c r="G343" s="452"/>
      <c r="H343" s="406">
        <f t="shared" si="138"/>
        <v>0</v>
      </c>
      <c r="I343" s="450"/>
      <c r="J343" s="450"/>
      <c r="K343" s="450"/>
      <c r="L343" s="450"/>
      <c r="M343" s="450"/>
      <c r="N343" s="451"/>
      <c r="O343" s="451"/>
      <c r="P343" s="452"/>
      <c r="Q343" s="452"/>
      <c r="R343" s="433">
        <f t="shared" si="139"/>
        <v>0</v>
      </c>
    </row>
    <row r="344" spans="1:18" x14ac:dyDescent="0.2">
      <c r="A344" s="412" t="s">
        <v>112</v>
      </c>
      <c r="B344" s="453"/>
      <c r="C344" s="453"/>
      <c r="D344" s="453"/>
      <c r="E344" s="453"/>
      <c r="F344" s="453"/>
      <c r="G344" s="453"/>
      <c r="H344" s="414">
        <f t="shared" si="138"/>
        <v>0</v>
      </c>
      <c r="I344" s="458"/>
      <c r="J344" s="458"/>
      <c r="K344" s="458"/>
      <c r="L344" s="458"/>
      <c r="M344" s="458"/>
      <c r="N344" s="459"/>
      <c r="O344" s="459"/>
      <c r="P344" s="453"/>
      <c r="Q344" s="453"/>
      <c r="R344" s="433">
        <f t="shared" si="139"/>
        <v>0</v>
      </c>
    </row>
    <row r="345" spans="1:18" ht="11.25" customHeight="1" x14ac:dyDescent="0.2">
      <c r="A345" s="416" t="s">
        <v>111</v>
      </c>
      <c r="B345" s="454">
        <v>8.1300000000000008</v>
      </c>
      <c r="C345" s="454"/>
      <c r="D345" s="454"/>
      <c r="E345" s="454"/>
      <c r="F345" s="454"/>
      <c r="G345" s="454"/>
      <c r="H345" s="419">
        <f t="shared" si="138"/>
        <v>8.1300000000000008</v>
      </c>
      <c r="I345" s="460"/>
      <c r="J345" s="460"/>
      <c r="K345" s="460"/>
      <c r="L345" s="460"/>
      <c r="M345" s="460"/>
      <c r="N345" s="461"/>
      <c r="O345" s="461"/>
      <c r="P345" s="454"/>
      <c r="Q345" s="454"/>
      <c r="R345" s="438">
        <f t="shared" si="139"/>
        <v>0</v>
      </c>
    </row>
    <row r="346" spans="1:18" x14ac:dyDescent="0.2">
      <c r="A346" s="423" t="s">
        <v>9</v>
      </c>
      <c r="B346" s="426">
        <f>SUM(B339:B345)</f>
        <v>136.41</v>
      </c>
      <c r="C346" s="426">
        <f t="shared" ref="C346:G346" si="140">SUM(C339:C345)</f>
        <v>0</v>
      </c>
      <c r="D346" s="426">
        <f t="shared" si="140"/>
        <v>0</v>
      </c>
      <c r="E346" s="426">
        <f t="shared" si="140"/>
        <v>0</v>
      </c>
      <c r="F346" s="426">
        <f t="shared" si="140"/>
        <v>0</v>
      </c>
      <c r="G346" s="426">
        <f t="shared" si="140"/>
        <v>0</v>
      </c>
      <c r="H346" s="406">
        <f>SUM(H339:H345)</f>
        <v>136.41</v>
      </c>
      <c r="I346" s="426">
        <f t="shared" ref="I346:N346" si="141">SUM(I339:I344)</f>
        <v>0</v>
      </c>
      <c r="J346" s="426">
        <f t="shared" si="141"/>
        <v>0</v>
      </c>
      <c r="K346" s="426">
        <f t="shared" si="141"/>
        <v>0</v>
      </c>
      <c r="L346" s="426">
        <f t="shared" si="141"/>
        <v>0</v>
      </c>
      <c r="M346" s="426">
        <f t="shared" si="141"/>
        <v>0</v>
      </c>
      <c r="N346" s="439">
        <f t="shared" si="141"/>
        <v>0</v>
      </c>
      <c r="O346" s="439"/>
      <c r="P346" s="426">
        <f t="shared" ref="P346:R346" si="142">SUM(P339:P344)</f>
        <v>0</v>
      </c>
      <c r="Q346" s="426">
        <f t="shared" si="142"/>
        <v>0</v>
      </c>
      <c r="R346" s="427">
        <f t="shared" si="142"/>
        <v>0</v>
      </c>
    </row>
    <row r="348" spans="1:18" ht="39" thickBot="1" x14ac:dyDescent="0.25">
      <c r="B348" s="462" t="s">
        <v>1</v>
      </c>
      <c r="C348" s="462" t="s">
        <v>2</v>
      </c>
      <c r="D348" s="462" t="s">
        <v>3</v>
      </c>
      <c r="E348" s="462" t="s">
        <v>13</v>
      </c>
      <c r="F348" s="462" t="s">
        <v>15</v>
      </c>
      <c r="G348" s="463" t="s">
        <v>11</v>
      </c>
      <c r="H348" s="464" t="s">
        <v>111</v>
      </c>
      <c r="J348" s="463"/>
      <c r="K348" s="463"/>
      <c r="L348" s="463"/>
      <c r="M348" s="463"/>
      <c r="N348" s="465" t="s">
        <v>20</v>
      </c>
      <c r="O348" s="465"/>
    </row>
    <row r="349" spans="1:18" ht="13.5" thickBot="1" x14ac:dyDescent="0.25">
      <c r="A349" s="466" t="s">
        <v>40</v>
      </c>
      <c r="B349" s="467">
        <f>H299+H309+H319+H329+H339</f>
        <v>67.849999999999994</v>
      </c>
      <c r="C349" s="467">
        <f>H300+H310+H320+H330+H340</f>
        <v>77.72</v>
      </c>
      <c r="D349" s="467">
        <f>H301+H311+H321+H331+H341</f>
        <v>117.08</v>
      </c>
      <c r="E349" s="467">
        <f>H302+H312+H322+H332+H342</f>
        <v>62</v>
      </c>
      <c r="F349" s="467">
        <f>H303+H313+H323+H333+H343</f>
        <v>0</v>
      </c>
      <c r="G349" s="467">
        <f>H304+H314+H334+H344</f>
        <v>0</v>
      </c>
      <c r="H349" s="467">
        <f>H305+H315+H325+H335+H345</f>
        <v>20.32</v>
      </c>
      <c r="I349" s="467">
        <f>H306+H316+H326+H336+H346</f>
        <v>344.97</v>
      </c>
      <c r="J349" s="468"/>
      <c r="K349" s="468"/>
      <c r="L349" s="468"/>
      <c r="M349" s="468"/>
      <c r="N349" s="469">
        <f>R306+R316+R326+R336+R346</f>
        <v>1640</v>
      </c>
      <c r="O349" s="470">
        <f>I349+N349</f>
        <v>1984.97</v>
      </c>
    </row>
    <row r="350" spans="1:18" ht="13.5" thickTop="1" x14ac:dyDescent="0.2"/>
    <row r="351" spans="1:18" x14ac:dyDescent="0.2">
      <c r="A351" s="407"/>
      <c r="B351" s="471" t="s">
        <v>21</v>
      </c>
      <c r="C351" s="471"/>
      <c r="D351" s="471" t="s">
        <v>22</v>
      </c>
      <c r="E351" s="472">
        <f>O349</f>
        <v>1984.97</v>
      </c>
      <c r="F351" s="471"/>
      <c r="G351" s="471">
        <f>SUM(C351-E351)</f>
        <v>-1984.97</v>
      </c>
    </row>
    <row r="354" spans="1:18" ht="35.25" customHeight="1" x14ac:dyDescent="0.2">
      <c r="A354" s="393"/>
      <c r="B354" s="394"/>
      <c r="C354" s="395"/>
      <c r="D354" s="395"/>
      <c r="E354" s="395"/>
      <c r="F354" s="187" t="s">
        <v>420</v>
      </c>
      <c r="G354" s="395"/>
      <c r="H354" s="395"/>
      <c r="I354" s="395"/>
      <c r="J354" s="394"/>
      <c r="K354" s="394"/>
      <c r="L354" s="394"/>
      <c r="M354" s="394"/>
      <c r="N354" s="397"/>
      <c r="O354" s="397"/>
      <c r="P354" s="394"/>
      <c r="Q354" s="394"/>
      <c r="R354" s="398"/>
    </row>
    <row r="355" spans="1:18" x14ac:dyDescent="0.2">
      <c r="A355" s="473"/>
      <c r="B355" s="400"/>
      <c r="C355" s="400"/>
      <c r="D355" s="400"/>
      <c r="E355" s="455"/>
      <c r="F355" s="455"/>
      <c r="G355" s="400"/>
      <c r="H355" s="401" t="s">
        <v>110</v>
      </c>
      <c r="I355" s="400" t="s">
        <v>108</v>
      </c>
      <c r="J355" s="400"/>
      <c r="K355" s="400"/>
      <c r="L355" s="400"/>
      <c r="M355" s="400"/>
      <c r="N355" s="400"/>
      <c r="O355" s="400"/>
      <c r="P355" s="402"/>
      <c r="Q355" s="402"/>
      <c r="R355" s="401" t="s">
        <v>110</v>
      </c>
    </row>
    <row r="356" spans="1:18" x14ac:dyDescent="0.2">
      <c r="A356" s="404" t="s">
        <v>1</v>
      </c>
      <c r="B356" s="405"/>
      <c r="C356" s="405"/>
      <c r="D356" s="405"/>
      <c r="E356" s="405"/>
      <c r="F356" s="405"/>
      <c r="G356" s="405"/>
      <c r="H356" s="406">
        <f t="shared" ref="H356:H362" si="143">SUM(B356:G356)</f>
        <v>0</v>
      </c>
      <c r="J356" s="403"/>
      <c r="K356" s="403"/>
      <c r="L356" s="403"/>
      <c r="M356" s="403"/>
      <c r="N356" s="408"/>
      <c r="O356" s="408"/>
      <c r="P356" s="403"/>
      <c r="Q356" s="403"/>
      <c r="R356" s="406">
        <f>SUM(J356:Q356)</f>
        <v>0</v>
      </c>
    </row>
    <row r="357" spans="1:18" x14ac:dyDescent="0.2">
      <c r="A357" s="404" t="s">
        <v>2</v>
      </c>
      <c r="B357" s="405"/>
      <c r="C357" s="405"/>
      <c r="D357" s="409"/>
      <c r="E357" s="409"/>
      <c r="F357" s="409"/>
      <c r="G357" s="409"/>
      <c r="H357" s="406">
        <f t="shared" si="143"/>
        <v>0</v>
      </c>
      <c r="J357" s="410"/>
      <c r="K357" s="410"/>
      <c r="L357" s="410"/>
      <c r="M357" s="410"/>
      <c r="N357" s="411"/>
      <c r="O357" s="411"/>
      <c r="P357" s="410"/>
      <c r="Q357" s="410"/>
      <c r="R357" s="406">
        <f>SUM(J357:Q357)</f>
        <v>0</v>
      </c>
    </row>
    <row r="358" spans="1:18" x14ac:dyDescent="0.2">
      <c r="A358" s="404" t="s">
        <v>3</v>
      </c>
      <c r="B358" s="405"/>
      <c r="C358" s="405"/>
      <c r="D358" s="409"/>
      <c r="E358" s="409"/>
      <c r="F358" s="409"/>
      <c r="G358" s="409"/>
      <c r="H358" s="406">
        <f t="shared" si="143"/>
        <v>0</v>
      </c>
      <c r="J358" s="410"/>
      <c r="K358" s="410"/>
      <c r="L358" s="410"/>
      <c r="M358" s="410"/>
      <c r="N358" s="411"/>
      <c r="O358" s="411"/>
      <c r="P358" s="410"/>
      <c r="Q358" s="410"/>
      <c r="R358" s="406">
        <f>SUM(J358:Q358)</f>
        <v>0</v>
      </c>
    </row>
    <row r="359" spans="1:18" x14ac:dyDescent="0.2">
      <c r="A359" s="404" t="s">
        <v>13</v>
      </c>
      <c r="B359" s="405"/>
      <c r="C359" s="405"/>
      <c r="D359" s="409"/>
      <c r="E359" s="409"/>
      <c r="F359" s="409"/>
      <c r="G359" s="409"/>
      <c r="H359" s="406">
        <f t="shared" si="143"/>
        <v>0</v>
      </c>
      <c r="J359" s="410"/>
      <c r="K359" s="410"/>
      <c r="L359" s="410"/>
      <c r="M359" s="410"/>
      <c r="N359" s="411"/>
      <c r="O359" s="411"/>
      <c r="P359" s="410"/>
      <c r="Q359" s="410"/>
      <c r="R359" s="406">
        <f t="shared" ref="R359:R362" si="144">SUM(J359:Q359)</f>
        <v>0</v>
      </c>
    </row>
    <row r="360" spans="1:18" x14ac:dyDescent="0.2">
      <c r="A360" s="404" t="s">
        <v>15</v>
      </c>
      <c r="B360" s="405"/>
      <c r="C360" s="405"/>
      <c r="D360" s="409"/>
      <c r="E360" s="409"/>
      <c r="F360" s="409"/>
      <c r="G360" s="409"/>
      <c r="H360" s="406">
        <f t="shared" si="143"/>
        <v>0</v>
      </c>
      <c r="J360" s="410"/>
      <c r="K360" s="410"/>
      <c r="L360" s="410"/>
      <c r="M360" s="410"/>
      <c r="N360" s="411"/>
      <c r="O360" s="411"/>
      <c r="P360" s="410"/>
      <c r="Q360" s="410"/>
      <c r="R360" s="406">
        <f t="shared" si="144"/>
        <v>0</v>
      </c>
    </row>
    <row r="361" spans="1:18" x14ac:dyDescent="0.2">
      <c r="A361" s="412" t="s">
        <v>112</v>
      </c>
      <c r="B361" s="413"/>
      <c r="C361" s="413"/>
      <c r="D361" s="409"/>
      <c r="E361" s="409"/>
      <c r="F361" s="409"/>
      <c r="G361" s="409"/>
      <c r="H361" s="414">
        <f t="shared" si="143"/>
        <v>0</v>
      </c>
      <c r="I361" s="415"/>
      <c r="J361" s="410"/>
      <c r="K361" s="410"/>
      <c r="L361" s="410"/>
      <c r="M361" s="410"/>
      <c r="N361" s="411"/>
      <c r="O361" s="411"/>
      <c r="P361" s="410"/>
      <c r="Q361" s="410"/>
      <c r="R361" s="406">
        <f t="shared" si="144"/>
        <v>0</v>
      </c>
    </row>
    <row r="362" spans="1:18" ht="22.5" x14ac:dyDescent="0.2">
      <c r="A362" s="416" t="s">
        <v>111</v>
      </c>
      <c r="B362" s="417"/>
      <c r="C362" s="417"/>
      <c r="D362" s="418"/>
      <c r="E362" s="418"/>
      <c r="F362" s="418"/>
      <c r="G362" s="418"/>
      <c r="H362" s="419">
        <f t="shared" si="143"/>
        <v>0</v>
      </c>
      <c r="I362" s="420"/>
      <c r="J362" s="421"/>
      <c r="K362" s="421"/>
      <c r="L362" s="421"/>
      <c r="M362" s="421"/>
      <c r="N362" s="422"/>
      <c r="O362" s="422"/>
      <c r="P362" s="421"/>
      <c r="Q362" s="421"/>
      <c r="R362" s="419">
        <f t="shared" si="144"/>
        <v>0</v>
      </c>
    </row>
    <row r="363" spans="1:18" x14ac:dyDescent="0.2">
      <c r="A363" s="423" t="s">
        <v>9</v>
      </c>
      <c r="B363" s="424">
        <f>SUM(B356:B362)</f>
        <v>0</v>
      </c>
      <c r="C363" s="424">
        <f t="shared" ref="C363:G363" si="145">SUM(C356:C362)</f>
        <v>0</v>
      </c>
      <c r="D363" s="424">
        <f t="shared" si="145"/>
        <v>0</v>
      </c>
      <c r="E363" s="424">
        <f t="shared" si="145"/>
        <v>0</v>
      </c>
      <c r="F363" s="424">
        <f t="shared" si="145"/>
        <v>0</v>
      </c>
      <c r="G363" s="424">
        <f t="shared" si="145"/>
        <v>0</v>
      </c>
      <c r="H363" s="406">
        <f>SUM(H356:H362)</f>
        <v>0</v>
      </c>
      <c r="I363" s="426"/>
      <c r="J363" s="426">
        <f>SUM(J356:J362)</f>
        <v>0</v>
      </c>
      <c r="K363" s="426">
        <f t="shared" ref="K363:O363" si="146">SUM(K356:K362)</f>
        <v>0</v>
      </c>
      <c r="L363" s="426">
        <f t="shared" si="146"/>
        <v>0</v>
      </c>
      <c r="M363" s="426">
        <f t="shared" si="146"/>
        <v>0</v>
      </c>
      <c r="N363" s="426">
        <f t="shared" si="146"/>
        <v>0</v>
      </c>
      <c r="O363" s="426">
        <f t="shared" si="146"/>
        <v>0</v>
      </c>
      <c r="P363" s="426"/>
      <c r="Q363" s="426"/>
      <c r="R363" s="427">
        <f>SUM(R356:R361)</f>
        <v>0</v>
      </c>
    </row>
    <row r="365" spans="1:18" x14ac:dyDescent="0.2">
      <c r="A365" s="473"/>
      <c r="B365" s="400"/>
      <c r="C365" s="400"/>
      <c r="D365" s="400"/>
      <c r="E365" s="400"/>
      <c r="F365" s="400"/>
      <c r="G365" s="400"/>
      <c r="H365" s="401" t="s">
        <v>110</v>
      </c>
      <c r="I365" s="400" t="s">
        <v>108</v>
      </c>
      <c r="J365" s="400"/>
      <c r="K365" s="400"/>
      <c r="L365" s="400"/>
      <c r="M365" s="400"/>
      <c r="N365" s="400"/>
      <c r="O365" s="400"/>
      <c r="P365" s="402"/>
      <c r="Q365" s="402"/>
      <c r="R365" s="401" t="s">
        <v>110</v>
      </c>
    </row>
    <row r="366" spans="1:18" x14ac:dyDescent="0.2">
      <c r="A366" s="404" t="s">
        <v>1</v>
      </c>
      <c r="B366" s="431"/>
      <c r="C366" s="431"/>
      <c r="D366" s="431"/>
      <c r="E366" s="431"/>
      <c r="F366" s="431"/>
      <c r="G366" s="431"/>
      <c r="H366" s="406">
        <f t="shared" ref="H366:H372" si="147">SUM(B366:G366)</f>
        <v>0</v>
      </c>
      <c r="I366" s="431"/>
      <c r="J366" s="431"/>
      <c r="K366" s="431"/>
      <c r="L366" s="431"/>
      <c r="M366" s="431"/>
      <c r="N366" s="432"/>
      <c r="O366" s="432"/>
      <c r="P366" s="431"/>
      <c r="Q366" s="431"/>
      <c r="R366" s="433">
        <f>SUM(J366:Q366)</f>
        <v>0</v>
      </c>
    </row>
    <row r="367" spans="1:18" x14ac:dyDescent="0.2">
      <c r="A367" s="404" t="s">
        <v>2</v>
      </c>
      <c r="B367" s="431"/>
      <c r="C367" s="431"/>
      <c r="D367" s="431"/>
      <c r="E367" s="431"/>
      <c r="F367" s="431"/>
      <c r="G367" s="431"/>
      <c r="H367" s="406">
        <f t="shared" si="147"/>
        <v>0</v>
      </c>
      <c r="I367" s="431"/>
      <c r="J367" s="431"/>
      <c r="K367" s="431"/>
      <c r="L367" s="431"/>
      <c r="M367" s="431"/>
      <c r="N367" s="432"/>
      <c r="O367" s="432"/>
      <c r="P367" s="434"/>
      <c r="Q367" s="434"/>
      <c r="R367" s="433">
        <f t="shared" ref="R367:R372" si="148">SUM(J367:Q367)</f>
        <v>0</v>
      </c>
    </row>
    <row r="368" spans="1:18" x14ac:dyDescent="0.2">
      <c r="A368" s="404" t="s">
        <v>3</v>
      </c>
      <c r="B368" s="431"/>
      <c r="C368" s="431"/>
      <c r="D368" s="431"/>
      <c r="E368" s="431"/>
      <c r="F368" s="431"/>
      <c r="G368" s="431"/>
      <c r="H368" s="406">
        <f t="shared" si="147"/>
        <v>0</v>
      </c>
      <c r="I368" s="431"/>
      <c r="J368" s="431"/>
      <c r="K368" s="431"/>
      <c r="L368" s="431"/>
      <c r="M368" s="431"/>
      <c r="N368" s="435"/>
      <c r="O368" s="435"/>
      <c r="P368" s="434"/>
      <c r="Q368" s="434"/>
      <c r="R368" s="433">
        <f t="shared" si="148"/>
        <v>0</v>
      </c>
    </row>
    <row r="369" spans="1:18" x14ac:dyDescent="0.2">
      <c r="A369" s="404" t="s">
        <v>13</v>
      </c>
      <c r="B369" s="431"/>
      <c r="C369" s="431"/>
      <c r="D369" s="431"/>
      <c r="E369" s="431"/>
      <c r="F369" s="431"/>
      <c r="G369" s="431"/>
      <c r="H369" s="406">
        <f t="shared" si="147"/>
        <v>0</v>
      </c>
      <c r="I369" s="431"/>
      <c r="J369" s="431"/>
      <c r="K369" s="431"/>
      <c r="L369" s="431"/>
      <c r="M369" s="431"/>
      <c r="N369" s="432"/>
      <c r="O369" s="432"/>
      <c r="P369" s="431"/>
      <c r="Q369" s="431"/>
      <c r="R369" s="433">
        <f t="shared" si="148"/>
        <v>0</v>
      </c>
    </row>
    <row r="370" spans="1:18" x14ac:dyDescent="0.2">
      <c r="A370" s="404" t="s">
        <v>15</v>
      </c>
      <c r="B370" s="431"/>
      <c r="C370" s="431"/>
      <c r="D370" s="431"/>
      <c r="E370" s="431"/>
      <c r="F370" s="431"/>
      <c r="G370" s="431"/>
      <c r="H370" s="406">
        <f t="shared" si="147"/>
        <v>0</v>
      </c>
      <c r="I370" s="431"/>
      <c r="J370" s="431"/>
      <c r="K370" s="431"/>
      <c r="L370" s="431"/>
      <c r="M370" s="431"/>
      <c r="N370" s="432"/>
      <c r="O370" s="432"/>
      <c r="P370" s="431"/>
      <c r="Q370" s="431"/>
      <c r="R370" s="433">
        <f t="shared" si="148"/>
        <v>0</v>
      </c>
    </row>
    <row r="371" spans="1:18" x14ac:dyDescent="0.2">
      <c r="A371" s="412" t="s">
        <v>112</v>
      </c>
      <c r="B371" s="409"/>
      <c r="C371" s="409"/>
      <c r="D371" s="409"/>
      <c r="E371" s="409"/>
      <c r="F371" s="409"/>
      <c r="G371" s="409"/>
      <c r="H371" s="406">
        <f t="shared" si="147"/>
        <v>0</v>
      </c>
      <c r="I371" s="409"/>
      <c r="J371" s="409"/>
      <c r="K371" s="409"/>
      <c r="L371" s="409"/>
      <c r="M371" s="409"/>
      <c r="N371" s="436"/>
      <c r="O371" s="436"/>
      <c r="P371" s="409"/>
      <c r="Q371" s="409"/>
      <c r="R371" s="433">
        <f t="shared" si="148"/>
        <v>0</v>
      </c>
    </row>
    <row r="372" spans="1:18" ht="22.5" x14ac:dyDescent="0.2">
      <c r="A372" s="416" t="s">
        <v>111</v>
      </c>
      <c r="B372" s="418"/>
      <c r="C372" s="418"/>
      <c r="D372" s="418"/>
      <c r="E372" s="418"/>
      <c r="F372" s="418"/>
      <c r="G372" s="418"/>
      <c r="H372" s="419">
        <f t="shared" si="147"/>
        <v>0</v>
      </c>
      <c r="I372" s="418"/>
      <c r="J372" s="418"/>
      <c r="K372" s="418"/>
      <c r="L372" s="418"/>
      <c r="M372" s="418"/>
      <c r="N372" s="437"/>
      <c r="O372" s="437"/>
      <c r="P372" s="418"/>
      <c r="Q372" s="418"/>
      <c r="R372" s="438">
        <f t="shared" si="148"/>
        <v>0</v>
      </c>
    </row>
    <row r="373" spans="1:18" x14ac:dyDescent="0.2">
      <c r="A373" s="423" t="s">
        <v>9</v>
      </c>
      <c r="B373" s="426">
        <f>SUM(B366:B372)</f>
        <v>0</v>
      </c>
      <c r="C373" s="426">
        <f t="shared" ref="C373:G373" si="149">SUM(C366:C372)</f>
        <v>0</v>
      </c>
      <c r="D373" s="426">
        <f t="shared" si="149"/>
        <v>0</v>
      </c>
      <c r="E373" s="426">
        <f t="shared" si="149"/>
        <v>0</v>
      </c>
      <c r="F373" s="426">
        <f t="shared" si="149"/>
        <v>0</v>
      </c>
      <c r="G373" s="426">
        <f t="shared" si="149"/>
        <v>0</v>
      </c>
      <c r="H373" s="406">
        <f>SUM(H366:H372)</f>
        <v>0</v>
      </c>
      <c r="I373" s="426"/>
      <c r="J373" s="426">
        <f>SUM(J366:J372)</f>
        <v>0</v>
      </c>
      <c r="K373" s="426">
        <f t="shared" ref="K373:O373" si="150">SUM(K366:K372)</f>
        <v>0</v>
      </c>
      <c r="L373" s="426">
        <f t="shared" si="150"/>
        <v>0</v>
      </c>
      <c r="M373" s="426">
        <f t="shared" si="150"/>
        <v>0</v>
      </c>
      <c r="N373" s="426">
        <f t="shared" si="150"/>
        <v>0</v>
      </c>
      <c r="O373" s="426">
        <f t="shared" si="150"/>
        <v>0</v>
      </c>
      <c r="P373" s="426">
        <f t="shared" ref="P373:Q373" si="151">SUM(P366:P371)</f>
        <v>0</v>
      </c>
      <c r="Q373" s="426">
        <f t="shared" si="151"/>
        <v>0</v>
      </c>
      <c r="R373" s="423">
        <f>SUM(R366:R371)</f>
        <v>0</v>
      </c>
    </row>
    <row r="375" spans="1:18" x14ac:dyDescent="0.2">
      <c r="A375" s="473"/>
      <c r="B375" s="440"/>
      <c r="C375" s="400"/>
      <c r="D375" s="475"/>
      <c r="E375" s="400"/>
      <c r="F375" s="440"/>
      <c r="G375" s="400"/>
      <c r="H375" s="401" t="s">
        <v>110</v>
      </c>
      <c r="I375" s="400" t="s">
        <v>108</v>
      </c>
      <c r="J375" s="400"/>
      <c r="K375" s="400"/>
      <c r="L375" s="400"/>
      <c r="M375" s="400"/>
      <c r="N375" s="400"/>
      <c r="O375" s="400"/>
      <c r="P375" s="402"/>
      <c r="Q375" s="402"/>
      <c r="R375" s="401" t="s">
        <v>110</v>
      </c>
    </row>
    <row r="376" spans="1:18" x14ac:dyDescent="0.2">
      <c r="A376" s="404" t="s">
        <v>1</v>
      </c>
      <c r="B376" s="431"/>
      <c r="C376" s="441"/>
      <c r="D376" s="441"/>
      <c r="E376" s="441"/>
      <c r="F376" s="441"/>
      <c r="G376" s="441"/>
      <c r="H376" s="406">
        <f t="shared" ref="H376:H382" si="152">SUM(B376:G376)</f>
        <v>0</v>
      </c>
      <c r="I376" s="403"/>
      <c r="J376" s="441"/>
      <c r="K376" s="441"/>
      <c r="L376" s="441"/>
      <c r="M376" s="441"/>
      <c r="N376" s="441"/>
      <c r="O376" s="441">
        <v>0</v>
      </c>
      <c r="P376" s="441"/>
      <c r="Q376" s="442"/>
      <c r="R376" s="433">
        <f t="shared" ref="R376:R382" si="153">SUM(J376:Q376)</f>
        <v>0</v>
      </c>
    </row>
    <row r="377" spans="1:18" x14ac:dyDescent="0.2">
      <c r="A377" s="404" t="s">
        <v>2</v>
      </c>
      <c r="B377" s="431"/>
      <c r="C377" s="441"/>
      <c r="D377" s="441"/>
      <c r="E377" s="441"/>
      <c r="F377" s="441"/>
      <c r="G377" s="441"/>
      <c r="H377" s="406">
        <f t="shared" si="152"/>
        <v>0</v>
      </c>
      <c r="I377" s="403"/>
      <c r="J377" s="441"/>
      <c r="K377" s="441"/>
      <c r="L377" s="441"/>
      <c r="M377" s="441"/>
      <c r="N377" s="441"/>
      <c r="O377" s="441">
        <v>0</v>
      </c>
      <c r="P377" s="443"/>
      <c r="Q377" s="442"/>
      <c r="R377" s="433">
        <f t="shared" si="153"/>
        <v>0</v>
      </c>
    </row>
    <row r="378" spans="1:18" x14ac:dyDescent="0.2">
      <c r="A378" s="404" t="s">
        <v>3</v>
      </c>
      <c r="B378" s="431"/>
      <c r="C378" s="441"/>
      <c r="D378" s="441"/>
      <c r="E378" s="441"/>
      <c r="F378" s="441"/>
      <c r="G378" s="441"/>
      <c r="H378" s="406">
        <f t="shared" si="152"/>
        <v>0</v>
      </c>
      <c r="I378" s="403"/>
      <c r="J378" s="441"/>
      <c r="K378" s="441"/>
      <c r="L378" s="441"/>
      <c r="M378" s="441"/>
      <c r="N378" s="443"/>
      <c r="O378" s="443">
        <v>0</v>
      </c>
      <c r="P378" s="443"/>
      <c r="Q378" s="442"/>
      <c r="R378" s="433">
        <f t="shared" si="153"/>
        <v>0</v>
      </c>
    </row>
    <row r="379" spans="1:18" x14ac:dyDescent="0.2">
      <c r="A379" s="404" t="s">
        <v>13</v>
      </c>
      <c r="B379" s="431"/>
      <c r="C379" s="441"/>
      <c r="D379" s="441"/>
      <c r="E379" s="441"/>
      <c r="F379" s="441"/>
      <c r="G379" s="441"/>
      <c r="H379" s="406">
        <f t="shared" si="152"/>
        <v>0</v>
      </c>
      <c r="I379" s="403"/>
      <c r="J379" s="441"/>
      <c r="K379" s="441"/>
      <c r="L379" s="441"/>
      <c r="M379" s="441"/>
      <c r="N379" s="441"/>
      <c r="O379" s="441">
        <v>0</v>
      </c>
      <c r="P379" s="441"/>
      <c r="Q379" s="444"/>
      <c r="R379" s="433">
        <f t="shared" si="153"/>
        <v>0</v>
      </c>
    </row>
    <row r="380" spans="1:18" x14ac:dyDescent="0.2">
      <c r="A380" s="404" t="s">
        <v>15</v>
      </c>
      <c r="B380" s="431"/>
      <c r="C380" s="441"/>
      <c r="D380" s="441"/>
      <c r="E380" s="441"/>
      <c r="F380" s="441"/>
      <c r="G380" s="441"/>
      <c r="H380" s="406">
        <f t="shared" si="152"/>
        <v>0</v>
      </c>
      <c r="I380" s="403"/>
      <c r="J380" s="441"/>
      <c r="K380" s="441"/>
      <c r="L380" s="441"/>
      <c r="M380" s="441"/>
      <c r="N380" s="441"/>
      <c r="O380" s="441">
        <v>0</v>
      </c>
      <c r="P380" s="441"/>
      <c r="Q380" s="444"/>
      <c r="R380" s="433">
        <f t="shared" si="153"/>
        <v>0</v>
      </c>
    </row>
    <row r="381" spans="1:18" x14ac:dyDescent="0.2">
      <c r="A381" s="412" t="s">
        <v>112</v>
      </c>
      <c r="B381" s="409"/>
      <c r="C381" s="445"/>
      <c r="D381" s="445"/>
      <c r="E381" s="445"/>
      <c r="F381" s="445"/>
      <c r="G381" s="445"/>
      <c r="H381" s="414">
        <f t="shared" si="152"/>
        <v>0</v>
      </c>
      <c r="I381" s="410"/>
      <c r="J381" s="445"/>
      <c r="K381" s="445"/>
      <c r="L381" s="445"/>
      <c r="M381" s="445"/>
      <c r="N381" s="445"/>
      <c r="O381" s="445"/>
      <c r="P381" s="445"/>
      <c r="Q381" s="446"/>
      <c r="R381" s="433">
        <f t="shared" si="153"/>
        <v>0</v>
      </c>
    </row>
    <row r="382" spans="1:18" ht="22.5" x14ac:dyDescent="0.2">
      <c r="A382" s="416" t="s">
        <v>111</v>
      </c>
      <c r="B382" s="418"/>
      <c r="C382" s="447"/>
      <c r="D382" s="447"/>
      <c r="E382" s="447"/>
      <c r="F382" s="447"/>
      <c r="G382" s="447"/>
      <c r="H382" s="419">
        <f t="shared" si="152"/>
        <v>0</v>
      </c>
      <c r="I382" s="421"/>
      <c r="J382" s="447"/>
      <c r="K382" s="447"/>
      <c r="L382" s="447"/>
      <c r="M382" s="447"/>
      <c r="N382" s="447"/>
      <c r="O382" s="447"/>
      <c r="P382" s="447"/>
      <c r="Q382" s="448"/>
      <c r="R382" s="438">
        <f t="shared" si="153"/>
        <v>0</v>
      </c>
    </row>
    <row r="383" spans="1:18" x14ac:dyDescent="0.2">
      <c r="A383" s="423" t="s">
        <v>9</v>
      </c>
      <c r="B383" s="439">
        <f t="shared" ref="B383:H383" si="154">SUM(B376:B382)</f>
        <v>0</v>
      </c>
      <c r="C383" s="439">
        <f t="shared" si="154"/>
        <v>0</v>
      </c>
      <c r="D383" s="439">
        <f t="shared" si="154"/>
        <v>0</v>
      </c>
      <c r="E383" s="439">
        <f t="shared" si="154"/>
        <v>0</v>
      </c>
      <c r="F383" s="439">
        <f t="shared" si="154"/>
        <v>0</v>
      </c>
      <c r="G383" s="439">
        <f t="shared" si="154"/>
        <v>0</v>
      </c>
      <c r="H383" s="406">
        <f t="shared" si="154"/>
        <v>0</v>
      </c>
      <c r="I383" s="426"/>
      <c r="J383" s="439">
        <f t="shared" ref="J383:O383" si="155">SUM(J376:J382)</f>
        <v>0</v>
      </c>
      <c r="K383" s="439">
        <f t="shared" si="155"/>
        <v>0</v>
      </c>
      <c r="L383" s="439">
        <f t="shared" si="155"/>
        <v>0</v>
      </c>
      <c r="M383" s="439">
        <f t="shared" si="155"/>
        <v>0</v>
      </c>
      <c r="N383" s="439">
        <f t="shared" si="155"/>
        <v>0</v>
      </c>
      <c r="O383" s="439">
        <f t="shared" si="155"/>
        <v>0</v>
      </c>
      <c r="P383" s="439">
        <f t="shared" ref="P383:R383" si="156">SUM(P376:P381)</f>
        <v>0</v>
      </c>
      <c r="Q383" s="439">
        <f t="shared" si="156"/>
        <v>0</v>
      </c>
      <c r="R383" s="427">
        <f t="shared" si="156"/>
        <v>0</v>
      </c>
    </row>
    <row r="385" spans="1:18" x14ac:dyDescent="0.2">
      <c r="A385" s="473"/>
      <c r="B385" s="400"/>
      <c r="C385" s="400"/>
      <c r="D385" s="440"/>
      <c r="E385" s="400"/>
      <c r="F385" s="400"/>
      <c r="G385" s="400"/>
      <c r="H385" s="401" t="s">
        <v>110</v>
      </c>
      <c r="I385" s="400" t="s">
        <v>108</v>
      </c>
      <c r="J385" s="400"/>
      <c r="K385" s="400"/>
      <c r="L385" s="400"/>
      <c r="M385" s="400"/>
      <c r="N385" s="400"/>
      <c r="O385" s="400"/>
      <c r="P385" s="402"/>
      <c r="Q385" s="402"/>
      <c r="R385" s="401" t="s">
        <v>110</v>
      </c>
    </row>
    <row r="386" spans="1:18" x14ac:dyDescent="0.2">
      <c r="A386" s="404" t="s">
        <v>1</v>
      </c>
      <c r="B386" s="431"/>
      <c r="C386" s="431"/>
      <c r="D386" s="431"/>
      <c r="E386" s="431"/>
      <c r="F386" s="431"/>
      <c r="G386" s="431"/>
      <c r="H386" s="406">
        <f t="shared" ref="H386:H392" si="157">SUM(B386:G386)</f>
        <v>0</v>
      </c>
      <c r="I386" s="403"/>
      <c r="J386" s="431"/>
      <c r="K386" s="431"/>
      <c r="L386" s="431"/>
      <c r="M386" s="431"/>
      <c r="N386" s="442"/>
      <c r="O386" s="449"/>
      <c r="P386" s="450"/>
      <c r="Q386" s="450"/>
      <c r="R386" s="433">
        <f>SUM(J386:Q386)</f>
        <v>0</v>
      </c>
    </row>
    <row r="387" spans="1:18" x14ac:dyDescent="0.2">
      <c r="A387" s="404" t="s">
        <v>2</v>
      </c>
      <c r="B387" s="431"/>
      <c r="C387" s="431"/>
      <c r="D387" s="431"/>
      <c r="E387" s="431"/>
      <c r="F387" s="431"/>
      <c r="G387" s="431"/>
      <c r="H387" s="406">
        <f t="shared" si="157"/>
        <v>0</v>
      </c>
      <c r="I387" s="403"/>
      <c r="J387" s="431"/>
      <c r="K387" s="431"/>
      <c r="L387" s="431"/>
      <c r="M387" s="431"/>
      <c r="N387" s="442"/>
      <c r="O387" s="449"/>
      <c r="P387" s="450"/>
      <c r="Q387" s="450"/>
      <c r="R387" s="433">
        <f t="shared" ref="R387:R392" si="158">SUM(J387:Q387)</f>
        <v>0</v>
      </c>
    </row>
    <row r="388" spans="1:18" x14ac:dyDescent="0.2">
      <c r="A388" s="404" t="s">
        <v>3</v>
      </c>
      <c r="B388" s="431"/>
      <c r="C388" s="431"/>
      <c r="D388" s="431"/>
      <c r="E388" s="431"/>
      <c r="F388" s="431"/>
      <c r="G388" s="431"/>
      <c r="H388" s="406">
        <f t="shared" si="157"/>
        <v>0</v>
      </c>
      <c r="I388" s="403"/>
      <c r="J388" s="431"/>
      <c r="K388" s="431"/>
      <c r="L388" s="431"/>
      <c r="M388" s="431"/>
      <c r="N388" s="442"/>
      <c r="O388" s="449"/>
      <c r="P388" s="450"/>
      <c r="Q388" s="450"/>
      <c r="R388" s="433">
        <f t="shared" si="158"/>
        <v>0</v>
      </c>
    </row>
    <row r="389" spans="1:18" x14ac:dyDescent="0.2">
      <c r="A389" s="404" t="s">
        <v>13</v>
      </c>
      <c r="B389" s="431"/>
      <c r="C389" s="431"/>
      <c r="D389" s="431"/>
      <c r="E389" s="431"/>
      <c r="F389" s="431"/>
      <c r="G389" s="431"/>
      <c r="H389" s="406">
        <f t="shared" si="157"/>
        <v>0</v>
      </c>
      <c r="I389" s="403"/>
      <c r="J389" s="431"/>
      <c r="K389" s="431"/>
      <c r="L389" s="431"/>
      <c r="M389" s="431"/>
      <c r="N389" s="444"/>
      <c r="O389" s="451"/>
      <c r="P389" s="452"/>
      <c r="Q389" s="452"/>
      <c r="R389" s="433">
        <f t="shared" si="158"/>
        <v>0</v>
      </c>
    </row>
    <row r="390" spans="1:18" x14ac:dyDescent="0.2">
      <c r="A390" s="404" t="s">
        <v>15</v>
      </c>
      <c r="B390" s="431"/>
      <c r="C390" s="431"/>
      <c r="D390" s="431"/>
      <c r="E390" s="431"/>
      <c r="F390" s="431"/>
      <c r="G390" s="431"/>
      <c r="H390" s="406">
        <f t="shared" si="157"/>
        <v>0</v>
      </c>
      <c r="I390" s="403"/>
      <c r="J390" s="431"/>
      <c r="K390" s="431"/>
      <c r="L390" s="431"/>
      <c r="M390" s="431"/>
      <c r="N390" s="444"/>
      <c r="O390" s="451"/>
      <c r="P390" s="452"/>
      <c r="Q390" s="452"/>
      <c r="R390" s="433">
        <f t="shared" si="158"/>
        <v>0</v>
      </c>
    </row>
    <row r="391" spans="1:18" x14ac:dyDescent="0.2">
      <c r="A391" s="412" t="s">
        <v>112</v>
      </c>
      <c r="B391" s="409"/>
      <c r="C391" s="409"/>
      <c r="D391" s="409"/>
      <c r="E391" s="409"/>
      <c r="F391" s="409"/>
      <c r="G391" s="409"/>
      <c r="H391" s="414">
        <f t="shared" si="157"/>
        <v>0</v>
      </c>
      <c r="I391" s="410"/>
      <c r="J391" s="409"/>
      <c r="K391" s="409"/>
      <c r="L391" s="409"/>
      <c r="M391" s="409"/>
      <c r="N391" s="445"/>
      <c r="O391" s="436"/>
      <c r="P391" s="453"/>
      <c r="Q391" s="453"/>
      <c r="R391" s="433">
        <f t="shared" si="158"/>
        <v>0</v>
      </c>
    </row>
    <row r="392" spans="1:18" ht="22.5" x14ac:dyDescent="0.2">
      <c r="A392" s="416" t="s">
        <v>111</v>
      </c>
      <c r="B392" s="418"/>
      <c r="C392" s="418"/>
      <c r="D392" s="418"/>
      <c r="E392" s="418"/>
      <c r="F392" s="418"/>
      <c r="G392" s="418"/>
      <c r="H392" s="419">
        <f t="shared" si="157"/>
        <v>0</v>
      </c>
      <c r="I392" s="421"/>
      <c r="J392" s="418"/>
      <c r="K392" s="418"/>
      <c r="L392" s="418"/>
      <c r="M392" s="418"/>
      <c r="N392" s="447"/>
      <c r="O392" s="437"/>
      <c r="P392" s="454"/>
      <c r="Q392" s="454"/>
      <c r="R392" s="438">
        <f t="shared" si="158"/>
        <v>0</v>
      </c>
    </row>
    <row r="393" spans="1:18" x14ac:dyDescent="0.2">
      <c r="A393" s="423" t="s">
        <v>9</v>
      </c>
      <c r="B393" s="426">
        <f>SUM(B386:B392)</f>
        <v>0</v>
      </c>
      <c r="C393" s="426">
        <f t="shared" ref="C393:G393" si="159">SUM(C386:C392)</f>
        <v>0</v>
      </c>
      <c r="D393" s="426">
        <f t="shared" si="159"/>
        <v>0</v>
      </c>
      <c r="E393" s="426">
        <f t="shared" si="159"/>
        <v>0</v>
      </c>
      <c r="F393" s="426">
        <f t="shared" si="159"/>
        <v>0</v>
      </c>
      <c r="G393" s="426">
        <f t="shared" si="159"/>
        <v>0</v>
      </c>
      <c r="H393" s="406">
        <f>SUM(H386:H392)</f>
        <v>0</v>
      </c>
      <c r="I393" s="426"/>
      <c r="J393" s="426">
        <f>SUM(J386:J392)</f>
        <v>0</v>
      </c>
      <c r="K393" s="426">
        <f t="shared" ref="K393:O393" si="160">SUM(K386:K392)</f>
        <v>0</v>
      </c>
      <c r="L393" s="426">
        <f t="shared" si="160"/>
        <v>0</v>
      </c>
      <c r="M393" s="426">
        <f t="shared" si="160"/>
        <v>0</v>
      </c>
      <c r="N393" s="426">
        <f t="shared" si="160"/>
        <v>0</v>
      </c>
      <c r="O393" s="426">
        <f t="shared" si="160"/>
        <v>0</v>
      </c>
      <c r="P393" s="426">
        <f t="shared" ref="P393:Q393" si="161">SUM(P386:P391)</f>
        <v>0</v>
      </c>
      <c r="Q393" s="426">
        <f t="shared" si="161"/>
        <v>0</v>
      </c>
      <c r="R393" s="427">
        <f>SUM(R386:R392)</f>
        <v>0</v>
      </c>
    </row>
    <row r="395" spans="1:18" x14ac:dyDescent="0.2">
      <c r="A395" s="473"/>
      <c r="B395" s="400"/>
      <c r="C395" s="400"/>
      <c r="D395" s="475"/>
      <c r="E395" s="400"/>
      <c r="F395" s="400"/>
      <c r="G395" s="404"/>
      <c r="H395" s="401" t="s">
        <v>110</v>
      </c>
      <c r="I395" s="400" t="s">
        <v>108</v>
      </c>
      <c r="J395" s="400"/>
      <c r="K395" s="400"/>
      <c r="L395" s="400"/>
      <c r="M395" s="400"/>
      <c r="N395" s="400"/>
      <c r="O395" s="456"/>
      <c r="P395" s="402"/>
      <c r="Q395" s="402"/>
      <c r="R395" s="401" t="s">
        <v>110</v>
      </c>
    </row>
    <row r="396" spans="1:18" x14ac:dyDescent="0.2">
      <c r="A396" s="404" t="s">
        <v>1</v>
      </c>
      <c r="B396" s="452"/>
      <c r="C396" s="452"/>
      <c r="D396" s="452"/>
      <c r="E396" s="452"/>
      <c r="F396" s="452"/>
      <c r="G396" s="452"/>
      <c r="H396" s="406">
        <f t="shared" ref="H396:H402" si="162">SUM(B396:G396)</f>
        <v>0</v>
      </c>
      <c r="I396" s="403"/>
      <c r="J396" s="450"/>
      <c r="K396" s="450"/>
      <c r="L396" s="450"/>
      <c r="M396" s="450"/>
      <c r="N396" s="449"/>
      <c r="O396" s="449"/>
      <c r="P396" s="450"/>
      <c r="Q396" s="450"/>
      <c r="R396" s="433">
        <f>SUM(J396:Q396)</f>
        <v>0</v>
      </c>
    </row>
    <row r="397" spans="1:18" x14ac:dyDescent="0.2">
      <c r="A397" s="404" t="s">
        <v>2</v>
      </c>
      <c r="B397" s="452"/>
      <c r="C397" s="452"/>
      <c r="D397" s="452"/>
      <c r="E397" s="452"/>
      <c r="F397" s="452"/>
      <c r="G397" s="452"/>
      <c r="H397" s="406">
        <f t="shared" si="162"/>
        <v>0</v>
      </c>
      <c r="I397" s="403"/>
      <c r="J397" s="450"/>
      <c r="K397" s="450"/>
      <c r="L397" s="450"/>
      <c r="M397" s="450"/>
      <c r="N397" s="449"/>
      <c r="O397" s="449"/>
      <c r="P397" s="450"/>
      <c r="Q397" s="450"/>
      <c r="R397" s="433">
        <f t="shared" ref="R397:R402" si="163">SUM(J397:Q397)</f>
        <v>0</v>
      </c>
    </row>
    <row r="398" spans="1:18" x14ac:dyDescent="0.2">
      <c r="A398" s="404" t="s">
        <v>3</v>
      </c>
      <c r="B398" s="452"/>
      <c r="C398" s="452"/>
      <c r="D398" s="452"/>
      <c r="E398" s="452"/>
      <c r="F398" s="452"/>
      <c r="G398" s="452"/>
      <c r="H398" s="406">
        <f t="shared" si="162"/>
        <v>0</v>
      </c>
      <c r="I398" s="403"/>
      <c r="J398" s="450"/>
      <c r="K398" s="450"/>
      <c r="L398" s="450"/>
      <c r="M398" s="450"/>
      <c r="N398" s="449"/>
      <c r="O398" s="449"/>
      <c r="P398" s="450"/>
      <c r="Q398" s="450"/>
      <c r="R398" s="433">
        <f t="shared" si="163"/>
        <v>0</v>
      </c>
    </row>
    <row r="399" spans="1:18" x14ac:dyDescent="0.2">
      <c r="A399" s="404" t="s">
        <v>13</v>
      </c>
      <c r="B399" s="452"/>
      <c r="C399" s="452"/>
      <c r="D399" s="452"/>
      <c r="E399" s="452"/>
      <c r="F399" s="452"/>
      <c r="G399" s="452"/>
      <c r="H399" s="406">
        <f t="shared" si="162"/>
        <v>0</v>
      </c>
      <c r="I399" s="457"/>
      <c r="J399" s="450"/>
      <c r="K399" s="450"/>
      <c r="L399" s="450"/>
      <c r="M399" s="450"/>
      <c r="N399" s="451"/>
      <c r="O399" s="451"/>
      <c r="P399" s="452"/>
      <c r="Q399" s="452"/>
      <c r="R399" s="433">
        <f t="shared" si="163"/>
        <v>0</v>
      </c>
    </row>
    <row r="400" spans="1:18" x14ac:dyDescent="0.2">
      <c r="A400" s="404" t="s">
        <v>15</v>
      </c>
      <c r="B400" s="452"/>
      <c r="C400" s="452"/>
      <c r="D400" s="452"/>
      <c r="E400" s="452"/>
      <c r="F400" s="452"/>
      <c r="G400" s="452"/>
      <c r="H400" s="406">
        <f t="shared" si="162"/>
        <v>0</v>
      </c>
      <c r="I400" s="450"/>
      <c r="J400" s="450"/>
      <c r="K400" s="450"/>
      <c r="L400" s="450"/>
      <c r="M400" s="450"/>
      <c r="N400" s="451"/>
      <c r="O400" s="451"/>
      <c r="P400" s="452"/>
      <c r="Q400" s="452"/>
      <c r="R400" s="433">
        <f t="shared" si="163"/>
        <v>0</v>
      </c>
    </row>
    <row r="401" spans="1:18" x14ac:dyDescent="0.2">
      <c r="A401" s="412" t="s">
        <v>112</v>
      </c>
      <c r="B401" s="453"/>
      <c r="C401" s="453"/>
      <c r="D401" s="453"/>
      <c r="E401" s="453"/>
      <c r="F401" s="453"/>
      <c r="G401" s="453"/>
      <c r="H401" s="414">
        <f t="shared" si="162"/>
        <v>0</v>
      </c>
      <c r="I401" s="458"/>
      <c r="J401" s="458"/>
      <c r="K401" s="458"/>
      <c r="L401" s="458"/>
      <c r="M401" s="458"/>
      <c r="N401" s="459"/>
      <c r="O401" s="459"/>
      <c r="P401" s="453"/>
      <c r="Q401" s="453"/>
      <c r="R401" s="433">
        <f t="shared" si="163"/>
        <v>0</v>
      </c>
    </row>
    <row r="402" spans="1:18" ht="22.5" x14ac:dyDescent="0.2">
      <c r="A402" s="416" t="s">
        <v>111</v>
      </c>
      <c r="B402" s="454"/>
      <c r="C402" s="454"/>
      <c r="D402" s="454"/>
      <c r="E402" s="454"/>
      <c r="F402" s="454"/>
      <c r="G402" s="454"/>
      <c r="H402" s="419">
        <f t="shared" si="162"/>
        <v>0</v>
      </c>
      <c r="I402" s="460"/>
      <c r="J402" s="460"/>
      <c r="K402" s="460"/>
      <c r="L402" s="460"/>
      <c r="M402" s="460"/>
      <c r="N402" s="461"/>
      <c r="O402" s="461"/>
      <c r="P402" s="454"/>
      <c r="Q402" s="454"/>
      <c r="R402" s="438">
        <f t="shared" si="163"/>
        <v>0</v>
      </c>
    </row>
    <row r="403" spans="1:18" x14ac:dyDescent="0.2">
      <c r="A403" s="423" t="s">
        <v>9</v>
      </c>
      <c r="B403" s="426">
        <f>SUM(B396:B402)</f>
        <v>0</v>
      </c>
      <c r="C403" s="426">
        <f t="shared" ref="C403:G403" si="164">SUM(C396:C402)</f>
        <v>0</v>
      </c>
      <c r="D403" s="426">
        <f t="shared" si="164"/>
        <v>0</v>
      </c>
      <c r="E403" s="426">
        <f t="shared" si="164"/>
        <v>0</v>
      </c>
      <c r="F403" s="426">
        <f t="shared" si="164"/>
        <v>0</v>
      </c>
      <c r="G403" s="426">
        <f t="shared" si="164"/>
        <v>0</v>
      </c>
      <c r="H403" s="406">
        <f>SUM(H396:H402)</f>
        <v>0</v>
      </c>
      <c r="I403" s="426">
        <f t="shared" ref="I403:N403" si="165">SUM(I396:I401)</f>
        <v>0</v>
      </c>
      <c r="J403" s="426">
        <f t="shared" si="165"/>
        <v>0</v>
      </c>
      <c r="K403" s="426">
        <f t="shared" si="165"/>
        <v>0</v>
      </c>
      <c r="L403" s="426">
        <f t="shared" si="165"/>
        <v>0</v>
      </c>
      <c r="M403" s="426">
        <f t="shared" si="165"/>
        <v>0</v>
      </c>
      <c r="N403" s="439">
        <f t="shared" si="165"/>
        <v>0</v>
      </c>
      <c r="O403" s="439"/>
      <c r="P403" s="426">
        <f t="shared" ref="P403:R403" si="166">SUM(P396:P401)</f>
        <v>0</v>
      </c>
      <c r="Q403" s="426">
        <f t="shared" si="166"/>
        <v>0</v>
      </c>
      <c r="R403" s="427">
        <f t="shared" si="166"/>
        <v>0</v>
      </c>
    </row>
    <row r="405" spans="1:18" ht="39" thickBot="1" x14ac:dyDescent="0.25">
      <c r="B405" s="462" t="s">
        <v>1</v>
      </c>
      <c r="C405" s="462" t="s">
        <v>2</v>
      </c>
      <c r="D405" s="462" t="s">
        <v>3</v>
      </c>
      <c r="E405" s="462" t="s">
        <v>13</v>
      </c>
      <c r="F405" s="462" t="s">
        <v>15</v>
      </c>
      <c r="G405" s="463" t="s">
        <v>11</v>
      </c>
      <c r="H405" s="464" t="s">
        <v>111</v>
      </c>
      <c r="J405" s="463"/>
      <c r="K405" s="463"/>
      <c r="L405" s="463"/>
      <c r="M405" s="463"/>
      <c r="N405" s="465" t="s">
        <v>20</v>
      </c>
      <c r="O405" s="465"/>
    </row>
    <row r="406" spans="1:18" ht="13.5" thickBot="1" x14ac:dyDescent="0.25">
      <c r="A406" s="466" t="s">
        <v>40</v>
      </c>
      <c r="B406" s="467">
        <f>H356+H366+H376+H386+H396</f>
        <v>0</v>
      </c>
      <c r="C406" s="467">
        <f>H357+H367+H377+H387+H397</f>
        <v>0</v>
      </c>
      <c r="D406" s="467">
        <f>H358+H368+H378+H388+H398</f>
        <v>0</v>
      </c>
      <c r="E406" s="467">
        <f>H359+H369+H379+H389+H399</f>
        <v>0</v>
      </c>
      <c r="F406" s="467">
        <f>H360+H370+H380+H390+H400</f>
        <v>0</v>
      </c>
      <c r="G406" s="467">
        <f>H361+H371+H391+H401</f>
        <v>0</v>
      </c>
      <c r="H406" s="467">
        <f>H362+H372+H382+H392+H402</f>
        <v>0</v>
      </c>
      <c r="I406" s="467">
        <f>H363+H373+H383+H393+H403</f>
        <v>0</v>
      </c>
      <c r="J406" s="468"/>
      <c r="K406" s="468"/>
      <c r="L406" s="468"/>
      <c r="M406" s="468"/>
      <c r="N406" s="469">
        <f>R363+R373+R383+R393+R403</f>
        <v>0</v>
      </c>
      <c r="O406" s="470">
        <f>I406+N406</f>
        <v>0</v>
      </c>
    </row>
    <row r="407" spans="1:18" ht="13.5" thickTop="1" x14ac:dyDescent="0.2"/>
    <row r="408" spans="1:18" x14ac:dyDescent="0.2">
      <c r="A408" s="407"/>
      <c r="B408" s="471" t="s">
        <v>21</v>
      </c>
      <c r="C408" s="471"/>
      <c r="D408" s="471" t="s">
        <v>22</v>
      </c>
      <c r="E408" s="472">
        <f>O406</f>
        <v>0</v>
      </c>
      <c r="F408" s="471"/>
      <c r="G408" s="471">
        <f>SUM(C408-E408)</f>
        <v>0</v>
      </c>
    </row>
    <row r="411" spans="1:18" ht="34.5" customHeight="1" x14ac:dyDescent="0.2">
      <c r="A411" s="393"/>
      <c r="B411" s="394"/>
      <c r="C411" s="395"/>
      <c r="D411" s="395"/>
      <c r="E411" s="395"/>
      <c r="F411" s="187" t="s">
        <v>421</v>
      </c>
      <c r="G411" s="395"/>
      <c r="H411" s="395"/>
      <c r="I411" s="395"/>
      <c r="J411" s="394"/>
      <c r="K411" s="394"/>
      <c r="L411" s="394"/>
      <c r="M411" s="394"/>
      <c r="N411" s="397"/>
      <c r="O411" s="397"/>
      <c r="P411" s="394"/>
      <c r="Q411" s="394"/>
      <c r="R411" s="398"/>
    </row>
    <row r="412" spans="1:18" x14ac:dyDescent="0.2">
      <c r="A412" s="473"/>
      <c r="B412" s="400"/>
      <c r="C412" s="400"/>
      <c r="D412" s="400"/>
      <c r="E412" s="455"/>
      <c r="F412" s="455"/>
      <c r="G412" s="400"/>
      <c r="H412" s="401" t="s">
        <v>110</v>
      </c>
      <c r="I412" s="400" t="s">
        <v>108</v>
      </c>
      <c r="J412" s="400"/>
      <c r="K412" s="400"/>
      <c r="L412" s="400"/>
      <c r="M412" s="400"/>
      <c r="N412" s="400"/>
      <c r="O412" s="400"/>
      <c r="P412" s="402"/>
      <c r="Q412" s="402"/>
      <c r="R412" s="401" t="s">
        <v>110</v>
      </c>
    </row>
    <row r="413" spans="1:18" x14ac:dyDescent="0.2">
      <c r="A413" s="404" t="s">
        <v>1</v>
      </c>
      <c r="B413" s="405"/>
      <c r="C413" s="405"/>
      <c r="D413" s="405"/>
      <c r="E413" s="405"/>
      <c r="F413" s="405"/>
      <c r="G413" s="405"/>
      <c r="H413" s="406">
        <f t="shared" ref="H413:H419" si="167">SUM(B413:G413)</f>
        <v>0</v>
      </c>
      <c r="J413" s="403"/>
      <c r="K413" s="403"/>
      <c r="L413" s="403"/>
      <c r="M413" s="403"/>
      <c r="N413" s="408"/>
      <c r="O413" s="408"/>
      <c r="P413" s="403"/>
      <c r="Q413" s="403"/>
      <c r="R413" s="406">
        <f>SUM(J413:Q413)</f>
        <v>0</v>
      </c>
    </row>
    <row r="414" spans="1:18" x14ac:dyDescent="0.2">
      <c r="A414" s="404" t="s">
        <v>2</v>
      </c>
      <c r="B414" s="405"/>
      <c r="C414" s="405"/>
      <c r="D414" s="409"/>
      <c r="E414" s="409"/>
      <c r="F414" s="409"/>
      <c r="G414" s="409"/>
      <c r="H414" s="406">
        <f t="shared" si="167"/>
        <v>0</v>
      </c>
      <c r="J414" s="410"/>
      <c r="K414" s="410"/>
      <c r="L414" s="410"/>
      <c r="M414" s="410"/>
      <c r="N414" s="411"/>
      <c r="O414" s="411"/>
      <c r="P414" s="410"/>
      <c r="Q414" s="410"/>
      <c r="R414" s="406">
        <f>SUM(J414:Q414)</f>
        <v>0</v>
      </c>
    </row>
    <row r="415" spans="1:18" x14ac:dyDescent="0.2">
      <c r="A415" s="404" t="s">
        <v>3</v>
      </c>
      <c r="B415" s="405"/>
      <c r="C415" s="405"/>
      <c r="D415" s="409"/>
      <c r="E415" s="409"/>
      <c r="F415" s="409"/>
      <c r="G415" s="409"/>
      <c r="H415" s="406">
        <f t="shared" si="167"/>
        <v>0</v>
      </c>
      <c r="J415" s="410"/>
      <c r="K415" s="410"/>
      <c r="L415" s="410"/>
      <c r="M415" s="410"/>
      <c r="N415" s="411"/>
      <c r="O415" s="411"/>
      <c r="P415" s="410"/>
      <c r="Q415" s="410"/>
      <c r="R415" s="406">
        <f>SUM(J415:Q415)</f>
        <v>0</v>
      </c>
    </row>
    <row r="416" spans="1:18" x14ac:dyDescent="0.2">
      <c r="A416" s="404" t="s">
        <v>13</v>
      </c>
      <c r="B416" s="405"/>
      <c r="C416" s="405"/>
      <c r="D416" s="409"/>
      <c r="E416" s="409"/>
      <c r="F416" s="409"/>
      <c r="G416" s="409"/>
      <c r="H416" s="406">
        <f t="shared" si="167"/>
        <v>0</v>
      </c>
      <c r="J416" s="410"/>
      <c r="K416" s="410"/>
      <c r="L416" s="410"/>
      <c r="M416" s="410"/>
      <c r="N416" s="411"/>
      <c r="O416" s="411"/>
      <c r="P416" s="410"/>
      <c r="Q416" s="410"/>
      <c r="R416" s="406">
        <f t="shared" ref="R416:R419" si="168">SUM(J416:Q416)</f>
        <v>0</v>
      </c>
    </row>
    <row r="417" spans="1:18" x14ac:dyDescent="0.2">
      <c r="A417" s="404" t="s">
        <v>15</v>
      </c>
      <c r="B417" s="405"/>
      <c r="C417" s="405"/>
      <c r="D417" s="409"/>
      <c r="E417" s="409"/>
      <c r="F417" s="409"/>
      <c r="G417" s="409"/>
      <c r="H417" s="406">
        <f t="shared" si="167"/>
        <v>0</v>
      </c>
      <c r="J417" s="410"/>
      <c r="K417" s="410"/>
      <c r="L417" s="410"/>
      <c r="M417" s="410"/>
      <c r="N417" s="411"/>
      <c r="O417" s="411"/>
      <c r="P417" s="410"/>
      <c r="Q417" s="410"/>
      <c r="R417" s="406">
        <f t="shared" si="168"/>
        <v>0</v>
      </c>
    </row>
    <row r="418" spans="1:18" x14ac:dyDescent="0.2">
      <c r="A418" s="412" t="s">
        <v>112</v>
      </c>
      <c r="B418" s="413"/>
      <c r="C418" s="413"/>
      <c r="D418" s="409"/>
      <c r="E418" s="409"/>
      <c r="F418" s="409"/>
      <c r="G418" s="409"/>
      <c r="H418" s="414">
        <f t="shared" si="167"/>
        <v>0</v>
      </c>
      <c r="I418" s="415"/>
      <c r="J418" s="410"/>
      <c r="K418" s="410"/>
      <c r="L418" s="410"/>
      <c r="M418" s="410"/>
      <c r="N418" s="411"/>
      <c r="O418" s="411"/>
      <c r="P418" s="410"/>
      <c r="Q418" s="410"/>
      <c r="R418" s="406">
        <f t="shared" si="168"/>
        <v>0</v>
      </c>
    </row>
    <row r="419" spans="1:18" ht="22.5" x14ac:dyDescent="0.2">
      <c r="A419" s="416" t="s">
        <v>111</v>
      </c>
      <c r="B419" s="417"/>
      <c r="C419" s="417"/>
      <c r="D419" s="418"/>
      <c r="E419" s="418"/>
      <c r="F419" s="418"/>
      <c r="G419" s="418"/>
      <c r="H419" s="419">
        <f t="shared" si="167"/>
        <v>0</v>
      </c>
      <c r="I419" s="420"/>
      <c r="J419" s="421"/>
      <c r="K419" s="421"/>
      <c r="L419" s="421"/>
      <c r="M419" s="421"/>
      <c r="N419" s="422"/>
      <c r="O419" s="422"/>
      <c r="P419" s="421"/>
      <c r="Q419" s="421"/>
      <c r="R419" s="419">
        <f t="shared" si="168"/>
        <v>0</v>
      </c>
    </row>
    <row r="420" spans="1:18" x14ac:dyDescent="0.2">
      <c r="A420" s="423" t="s">
        <v>9</v>
      </c>
      <c r="B420" s="424">
        <f>SUM(B413:B419)</f>
        <v>0</v>
      </c>
      <c r="C420" s="424">
        <f t="shared" ref="C420:G420" si="169">SUM(C413:C419)</f>
        <v>0</v>
      </c>
      <c r="D420" s="424">
        <f t="shared" si="169"/>
        <v>0</v>
      </c>
      <c r="E420" s="424">
        <f t="shared" si="169"/>
        <v>0</v>
      </c>
      <c r="F420" s="424">
        <f t="shared" si="169"/>
        <v>0</v>
      </c>
      <c r="G420" s="424">
        <f t="shared" si="169"/>
        <v>0</v>
      </c>
      <c r="H420" s="406">
        <f>SUM(H413:H419)</f>
        <v>0</v>
      </c>
      <c r="I420" s="426"/>
      <c r="J420" s="426">
        <f>SUM(J413:J419)</f>
        <v>0</v>
      </c>
      <c r="K420" s="426">
        <f t="shared" ref="K420:O420" si="170">SUM(K413:K419)</f>
        <v>0</v>
      </c>
      <c r="L420" s="426">
        <f t="shared" si="170"/>
        <v>0</v>
      </c>
      <c r="M420" s="426">
        <f t="shared" si="170"/>
        <v>0</v>
      </c>
      <c r="N420" s="426">
        <f t="shared" si="170"/>
        <v>0</v>
      </c>
      <c r="O420" s="426">
        <f t="shared" si="170"/>
        <v>0</v>
      </c>
      <c r="P420" s="426"/>
      <c r="Q420" s="426"/>
      <c r="R420" s="427">
        <f>SUM(R413:R418)</f>
        <v>0</v>
      </c>
    </row>
    <row r="422" spans="1:18" x14ac:dyDescent="0.2">
      <c r="A422" s="473"/>
      <c r="B422" s="400"/>
      <c r="C422" s="400"/>
      <c r="D422" s="400"/>
      <c r="E422" s="400"/>
      <c r="F422" s="400"/>
      <c r="G422" s="400"/>
      <c r="H422" s="401" t="s">
        <v>110</v>
      </c>
      <c r="I422" s="400" t="s">
        <v>108</v>
      </c>
      <c r="J422" s="400"/>
      <c r="K422" s="400"/>
      <c r="L422" s="400"/>
      <c r="M422" s="400"/>
      <c r="N422" s="400"/>
      <c r="O422" s="400"/>
      <c r="P422" s="402"/>
      <c r="Q422" s="402"/>
      <c r="R422" s="401" t="s">
        <v>110</v>
      </c>
    </row>
    <row r="423" spans="1:18" x14ac:dyDescent="0.2">
      <c r="A423" s="404" t="s">
        <v>1</v>
      </c>
      <c r="B423" s="431"/>
      <c r="C423" s="431"/>
      <c r="D423" s="431"/>
      <c r="E423" s="431"/>
      <c r="F423" s="431"/>
      <c r="G423" s="431"/>
      <c r="H423" s="406">
        <f t="shared" ref="H423:H429" si="171">SUM(B423:G423)</f>
        <v>0</v>
      </c>
      <c r="I423" s="431"/>
      <c r="J423" s="431"/>
      <c r="K423" s="431"/>
      <c r="L423" s="431"/>
      <c r="M423" s="431"/>
      <c r="N423" s="432"/>
      <c r="O423" s="432"/>
      <c r="P423" s="431"/>
      <c r="Q423" s="431"/>
      <c r="R423" s="433">
        <f>SUM(J423:Q423)</f>
        <v>0</v>
      </c>
    </row>
    <row r="424" spans="1:18" x14ac:dyDescent="0.2">
      <c r="A424" s="404" t="s">
        <v>2</v>
      </c>
      <c r="B424" s="431"/>
      <c r="C424" s="431"/>
      <c r="D424" s="431"/>
      <c r="E424" s="431"/>
      <c r="F424" s="431"/>
      <c r="G424" s="431"/>
      <c r="H424" s="406">
        <f t="shared" si="171"/>
        <v>0</v>
      </c>
      <c r="I424" s="431"/>
      <c r="J424" s="431"/>
      <c r="K424" s="431"/>
      <c r="L424" s="431"/>
      <c r="M424" s="431"/>
      <c r="N424" s="432"/>
      <c r="O424" s="432"/>
      <c r="P424" s="434"/>
      <c r="Q424" s="434"/>
      <c r="R424" s="433">
        <f t="shared" ref="R424:R426" si="172">SUM(B424:Q424)</f>
        <v>0</v>
      </c>
    </row>
    <row r="425" spans="1:18" x14ac:dyDescent="0.2">
      <c r="A425" s="404" t="s">
        <v>3</v>
      </c>
      <c r="B425" s="431"/>
      <c r="C425" s="431"/>
      <c r="D425" s="431"/>
      <c r="E425" s="431"/>
      <c r="F425" s="431"/>
      <c r="G425" s="431"/>
      <c r="H425" s="406">
        <f t="shared" si="171"/>
        <v>0</v>
      </c>
      <c r="I425" s="431"/>
      <c r="J425" s="431"/>
      <c r="K425" s="431"/>
      <c r="L425" s="431"/>
      <c r="M425" s="431"/>
      <c r="N425" s="435"/>
      <c r="O425" s="435"/>
      <c r="P425" s="434"/>
      <c r="Q425" s="434"/>
      <c r="R425" s="433">
        <f t="shared" si="172"/>
        <v>0</v>
      </c>
    </row>
    <row r="426" spans="1:18" x14ac:dyDescent="0.2">
      <c r="A426" s="404" t="s">
        <v>13</v>
      </c>
      <c r="B426" s="431"/>
      <c r="C426" s="431"/>
      <c r="D426" s="431"/>
      <c r="E426" s="431"/>
      <c r="F426" s="431"/>
      <c r="G426" s="431"/>
      <c r="H426" s="406">
        <f t="shared" si="171"/>
        <v>0</v>
      </c>
      <c r="I426" s="431"/>
      <c r="J426" s="431"/>
      <c r="K426" s="431"/>
      <c r="L426" s="431"/>
      <c r="M426" s="431"/>
      <c r="N426" s="432"/>
      <c r="O426" s="432"/>
      <c r="P426" s="431"/>
      <c r="Q426" s="431"/>
      <c r="R426" s="433">
        <f t="shared" si="172"/>
        <v>0</v>
      </c>
    </row>
    <row r="427" spans="1:18" x14ac:dyDescent="0.2">
      <c r="A427" s="404" t="s">
        <v>15</v>
      </c>
      <c r="B427" s="431"/>
      <c r="C427" s="431"/>
      <c r="D427" s="431"/>
      <c r="E427" s="431"/>
      <c r="F427" s="431"/>
      <c r="G427" s="431"/>
      <c r="H427" s="406">
        <f t="shared" si="171"/>
        <v>0</v>
      </c>
      <c r="I427" s="431"/>
      <c r="J427" s="431"/>
      <c r="K427" s="431"/>
      <c r="L427" s="431"/>
      <c r="M427" s="431"/>
      <c r="N427" s="432"/>
      <c r="O427" s="432"/>
      <c r="P427" s="431"/>
      <c r="Q427" s="431"/>
      <c r="R427" s="433">
        <f>SUM(B427:Q427)</f>
        <v>0</v>
      </c>
    </row>
    <row r="428" spans="1:18" x14ac:dyDescent="0.2">
      <c r="A428" s="412" t="s">
        <v>112</v>
      </c>
      <c r="B428" s="409"/>
      <c r="C428" s="409"/>
      <c r="D428" s="409"/>
      <c r="E428" s="409"/>
      <c r="F428" s="409"/>
      <c r="G428" s="409"/>
      <c r="H428" s="406">
        <f t="shared" si="171"/>
        <v>0</v>
      </c>
      <c r="I428" s="409"/>
      <c r="J428" s="409"/>
      <c r="K428" s="409"/>
      <c r="L428" s="409"/>
      <c r="M428" s="409"/>
      <c r="N428" s="436"/>
      <c r="O428" s="436"/>
      <c r="P428" s="409"/>
      <c r="Q428" s="409"/>
      <c r="R428" s="433">
        <f t="shared" ref="R428" si="173">SUM(B428:Q428)</f>
        <v>0</v>
      </c>
    </row>
    <row r="429" spans="1:18" ht="22.5" x14ac:dyDescent="0.2">
      <c r="A429" s="416" t="s">
        <v>111</v>
      </c>
      <c r="B429" s="418"/>
      <c r="C429" s="418"/>
      <c r="D429" s="418"/>
      <c r="E429" s="418"/>
      <c r="F429" s="418"/>
      <c r="G429" s="418"/>
      <c r="H429" s="419">
        <f t="shared" si="171"/>
        <v>0</v>
      </c>
      <c r="I429" s="418"/>
      <c r="J429" s="418"/>
      <c r="K429" s="418"/>
      <c r="L429" s="418"/>
      <c r="M429" s="418"/>
      <c r="N429" s="437"/>
      <c r="O429" s="437"/>
      <c r="P429" s="418"/>
      <c r="Q429" s="418"/>
      <c r="R429" s="438"/>
    </row>
    <row r="430" spans="1:18" x14ac:dyDescent="0.2">
      <c r="A430" s="423" t="s">
        <v>9</v>
      </c>
      <c r="B430" s="426">
        <f>SUM(B423:B429)</f>
        <v>0</v>
      </c>
      <c r="C430" s="426">
        <f t="shared" ref="C430:G430" si="174">SUM(C423:C429)</f>
        <v>0</v>
      </c>
      <c r="D430" s="426">
        <f t="shared" si="174"/>
        <v>0</v>
      </c>
      <c r="E430" s="426">
        <f t="shared" si="174"/>
        <v>0</v>
      </c>
      <c r="F430" s="426">
        <f t="shared" si="174"/>
        <v>0</v>
      </c>
      <c r="G430" s="426">
        <f t="shared" si="174"/>
        <v>0</v>
      </c>
      <c r="H430" s="406">
        <f>SUM(H423:H429)</f>
        <v>0</v>
      </c>
      <c r="I430" s="426"/>
      <c r="J430" s="426">
        <f>SUM(J423:J429)</f>
        <v>0</v>
      </c>
      <c r="K430" s="426">
        <f t="shared" ref="K430:O430" si="175">SUM(K423:K429)</f>
        <v>0</v>
      </c>
      <c r="L430" s="426">
        <f t="shared" si="175"/>
        <v>0</v>
      </c>
      <c r="M430" s="426">
        <f t="shared" si="175"/>
        <v>0</v>
      </c>
      <c r="N430" s="426">
        <f t="shared" si="175"/>
        <v>0</v>
      </c>
      <c r="O430" s="426">
        <f t="shared" si="175"/>
        <v>0</v>
      </c>
      <c r="P430" s="426">
        <f t="shared" ref="P430:Q430" si="176">SUM(P423:P428)</f>
        <v>0</v>
      </c>
      <c r="Q430" s="426">
        <f t="shared" si="176"/>
        <v>0</v>
      </c>
      <c r="R430" s="423">
        <f>SUM(R423:R428)</f>
        <v>0</v>
      </c>
    </row>
    <row r="432" spans="1:18" x14ac:dyDescent="0.2">
      <c r="A432" s="473"/>
      <c r="B432" s="440"/>
      <c r="C432" s="400"/>
      <c r="D432" s="475"/>
      <c r="E432" s="400"/>
      <c r="F432" s="440"/>
      <c r="G432" s="400"/>
      <c r="H432" s="401" t="s">
        <v>110</v>
      </c>
      <c r="I432" s="400" t="s">
        <v>108</v>
      </c>
      <c r="J432" s="400"/>
      <c r="K432" s="400"/>
      <c r="L432" s="400"/>
      <c r="M432" s="400"/>
      <c r="N432" s="400"/>
      <c r="O432" s="400"/>
      <c r="P432" s="402"/>
      <c r="Q432" s="402"/>
      <c r="R432" s="401" t="s">
        <v>110</v>
      </c>
    </row>
    <row r="433" spans="1:18" x14ac:dyDescent="0.2">
      <c r="A433" s="404" t="s">
        <v>1</v>
      </c>
      <c r="B433" s="431"/>
      <c r="C433" s="441"/>
      <c r="D433" s="441"/>
      <c r="E433" s="441"/>
      <c r="F433" s="441"/>
      <c r="G433" s="441"/>
      <c r="H433" s="406">
        <f t="shared" ref="H433:H439" si="177">SUM(B433:G433)</f>
        <v>0</v>
      </c>
      <c r="I433" s="403"/>
      <c r="J433" s="441"/>
      <c r="K433" s="441"/>
      <c r="L433" s="441"/>
      <c r="M433" s="441"/>
      <c r="N433" s="441"/>
      <c r="O433" s="441">
        <v>0</v>
      </c>
      <c r="P433" s="441"/>
      <c r="Q433" s="442"/>
      <c r="R433" s="433">
        <f t="shared" ref="R433:R439" si="178">SUM(J433:Q433)</f>
        <v>0</v>
      </c>
    </row>
    <row r="434" spans="1:18" x14ac:dyDescent="0.2">
      <c r="A434" s="404" t="s">
        <v>2</v>
      </c>
      <c r="B434" s="431"/>
      <c r="C434" s="441"/>
      <c r="D434" s="441"/>
      <c r="E434" s="441"/>
      <c r="F434" s="441"/>
      <c r="G434" s="441"/>
      <c r="H434" s="406">
        <f t="shared" si="177"/>
        <v>0</v>
      </c>
      <c r="I434" s="403"/>
      <c r="J434" s="441"/>
      <c r="K434" s="441"/>
      <c r="L434" s="441"/>
      <c r="M434" s="441"/>
      <c r="N434" s="441"/>
      <c r="O434" s="441">
        <v>0</v>
      </c>
      <c r="P434" s="443"/>
      <c r="Q434" s="442"/>
      <c r="R434" s="433">
        <f t="shared" si="178"/>
        <v>0</v>
      </c>
    </row>
    <row r="435" spans="1:18" x14ac:dyDescent="0.2">
      <c r="A435" s="404" t="s">
        <v>3</v>
      </c>
      <c r="B435" s="431"/>
      <c r="C435" s="441"/>
      <c r="D435" s="441"/>
      <c r="E435" s="441"/>
      <c r="F435" s="441"/>
      <c r="G435" s="441"/>
      <c r="H435" s="406">
        <f t="shared" si="177"/>
        <v>0</v>
      </c>
      <c r="I435" s="403"/>
      <c r="J435" s="441"/>
      <c r="K435" s="441"/>
      <c r="L435" s="441"/>
      <c r="M435" s="441"/>
      <c r="N435" s="443"/>
      <c r="O435" s="443">
        <v>0</v>
      </c>
      <c r="P435" s="443"/>
      <c r="Q435" s="442"/>
      <c r="R435" s="433">
        <f t="shared" si="178"/>
        <v>0</v>
      </c>
    </row>
    <row r="436" spans="1:18" x14ac:dyDescent="0.2">
      <c r="A436" s="404" t="s">
        <v>13</v>
      </c>
      <c r="B436" s="431"/>
      <c r="C436" s="441"/>
      <c r="D436" s="441"/>
      <c r="E436" s="441"/>
      <c r="F436" s="441"/>
      <c r="G436" s="441"/>
      <c r="H436" s="406">
        <f t="shared" si="177"/>
        <v>0</v>
      </c>
      <c r="I436" s="403"/>
      <c r="J436" s="441"/>
      <c r="K436" s="441"/>
      <c r="L436" s="441"/>
      <c r="M436" s="441"/>
      <c r="N436" s="441"/>
      <c r="O436" s="441">
        <v>0</v>
      </c>
      <c r="P436" s="441"/>
      <c r="Q436" s="444"/>
      <c r="R436" s="433">
        <f t="shared" si="178"/>
        <v>0</v>
      </c>
    </row>
    <row r="437" spans="1:18" x14ac:dyDescent="0.2">
      <c r="A437" s="404" t="s">
        <v>15</v>
      </c>
      <c r="B437" s="431"/>
      <c r="C437" s="441"/>
      <c r="D437" s="441"/>
      <c r="E437" s="441"/>
      <c r="F437" s="441"/>
      <c r="G437" s="441"/>
      <c r="H437" s="406">
        <f t="shared" si="177"/>
        <v>0</v>
      </c>
      <c r="I437" s="403"/>
      <c r="J437" s="441"/>
      <c r="K437" s="441"/>
      <c r="L437" s="441"/>
      <c r="M437" s="441"/>
      <c r="N437" s="441"/>
      <c r="O437" s="441">
        <v>0</v>
      </c>
      <c r="P437" s="441"/>
      <c r="Q437" s="444"/>
      <c r="R437" s="433">
        <f t="shared" si="178"/>
        <v>0</v>
      </c>
    </row>
    <row r="438" spans="1:18" x14ac:dyDescent="0.2">
      <c r="A438" s="412" t="s">
        <v>112</v>
      </c>
      <c r="B438" s="409"/>
      <c r="C438" s="445"/>
      <c r="D438" s="445"/>
      <c r="E438" s="445"/>
      <c r="F438" s="445"/>
      <c r="G438" s="445"/>
      <c r="H438" s="414">
        <f t="shared" si="177"/>
        <v>0</v>
      </c>
      <c r="I438" s="410"/>
      <c r="J438" s="445"/>
      <c r="K438" s="445"/>
      <c r="L438" s="445"/>
      <c r="M438" s="445"/>
      <c r="N438" s="445"/>
      <c r="O438" s="445"/>
      <c r="P438" s="445"/>
      <c r="Q438" s="446"/>
      <c r="R438" s="433">
        <f t="shared" si="178"/>
        <v>0</v>
      </c>
    </row>
    <row r="439" spans="1:18" ht="22.5" x14ac:dyDescent="0.2">
      <c r="A439" s="416" t="s">
        <v>111</v>
      </c>
      <c r="B439" s="418"/>
      <c r="C439" s="447"/>
      <c r="D439" s="447"/>
      <c r="E439" s="447"/>
      <c r="F439" s="447"/>
      <c r="G439" s="447"/>
      <c r="H439" s="419">
        <f t="shared" si="177"/>
        <v>0</v>
      </c>
      <c r="I439" s="421"/>
      <c r="J439" s="447"/>
      <c r="K439" s="447"/>
      <c r="L439" s="447"/>
      <c r="M439" s="447"/>
      <c r="N439" s="447"/>
      <c r="O439" s="447"/>
      <c r="P439" s="447"/>
      <c r="Q439" s="448"/>
      <c r="R439" s="438">
        <f t="shared" si="178"/>
        <v>0</v>
      </c>
    </row>
    <row r="440" spans="1:18" x14ac:dyDescent="0.2">
      <c r="A440" s="423" t="s">
        <v>9</v>
      </c>
      <c r="B440" s="439">
        <f t="shared" ref="B440:H440" si="179">SUM(B433:B439)</f>
        <v>0</v>
      </c>
      <c r="C440" s="439">
        <f t="shared" si="179"/>
        <v>0</v>
      </c>
      <c r="D440" s="439">
        <f t="shared" si="179"/>
        <v>0</v>
      </c>
      <c r="E440" s="439">
        <f t="shared" si="179"/>
        <v>0</v>
      </c>
      <c r="F440" s="439">
        <f t="shared" si="179"/>
        <v>0</v>
      </c>
      <c r="G440" s="439">
        <f t="shared" si="179"/>
        <v>0</v>
      </c>
      <c r="H440" s="406">
        <f t="shared" si="179"/>
        <v>0</v>
      </c>
      <c r="I440" s="426"/>
      <c r="J440" s="439">
        <f t="shared" ref="J440:O440" si="180">SUM(J433:J439)</f>
        <v>0</v>
      </c>
      <c r="K440" s="439">
        <f t="shared" si="180"/>
        <v>0</v>
      </c>
      <c r="L440" s="439">
        <f t="shared" si="180"/>
        <v>0</v>
      </c>
      <c r="M440" s="439">
        <f t="shared" si="180"/>
        <v>0</v>
      </c>
      <c r="N440" s="439">
        <f t="shared" si="180"/>
        <v>0</v>
      </c>
      <c r="O440" s="439">
        <f t="shared" si="180"/>
        <v>0</v>
      </c>
      <c r="P440" s="439">
        <f t="shared" ref="P440:R440" si="181">SUM(P433:P438)</f>
        <v>0</v>
      </c>
      <c r="Q440" s="439">
        <f t="shared" si="181"/>
        <v>0</v>
      </c>
      <c r="R440" s="427">
        <f t="shared" si="181"/>
        <v>0</v>
      </c>
    </row>
    <row r="442" spans="1:18" x14ac:dyDescent="0.2">
      <c r="A442" s="473"/>
      <c r="B442" s="400"/>
      <c r="C442" s="400"/>
      <c r="D442" s="440"/>
      <c r="E442" s="400"/>
      <c r="F442" s="400"/>
      <c r="G442" s="400"/>
      <c r="H442" s="401" t="s">
        <v>110</v>
      </c>
      <c r="I442" s="400" t="s">
        <v>108</v>
      </c>
      <c r="J442" s="400"/>
      <c r="K442" s="400"/>
      <c r="L442" s="400"/>
      <c r="M442" s="400"/>
      <c r="N442" s="400"/>
      <c r="O442" s="400"/>
      <c r="P442" s="402"/>
      <c r="Q442" s="402"/>
      <c r="R442" s="401" t="s">
        <v>110</v>
      </c>
    </row>
    <row r="443" spans="1:18" x14ac:dyDescent="0.2">
      <c r="A443" s="404" t="s">
        <v>1</v>
      </c>
      <c r="B443" s="431"/>
      <c r="C443" s="431"/>
      <c r="D443" s="431"/>
      <c r="E443" s="431"/>
      <c r="F443" s="431"/>
      <c r="G443" s="431"/>
      <c r="H443" s="406">
        <f t="shared" ref="H443:H449" si="182">SUM(B443:G443)</f>
        <v>0</v>
      </c>
      <c r="I443" s="403"/>
      <c r="J443" s="431"/>
      <c r="K443" s="431"/>
      <c r="L443" s="431"/>
      <c r="M443" s="431"/>
      <c r="N443" s="442"/>
      <c r="O443" s="449"/>
      <c r="P443" s="450"/>
      <c r="Q443" s="450"/>
      <c r="R443" s="433">
        <f>SUM(B443:Q443)</f>
        <v>0</v>
      </c>
    </row>
    <row r="444" spans="1:18" x14ac:dyDescent="0.2">
      <c r="A444" s="404" t="s">
        <v>2</v>
      </c>
      <c r="B444" s="431"/>
      <c r="C444" s="431"/>
      <c r="D444" s="431"/>
      <c r="E444" s="431"/>
      <c r="F444" s="431"/>
      <c r="G444" s="431"/>
      <c r="H444" s="406">
        <f t="shared" si="182"/>
        <v>0</v>
      </c>
      <c r="I444" s="403"/>
      <c r="J444" s="431"/>
      <c r="K444" s="431"/>
      <c r="L444" s="431"/>
      <c r="M444" s="431"/>
      <c r="N444" s="442"/>
      <c r="O444" s="449"/>
      <c r="P444" s="450"/>
      <c r="Q444" s="450"/>
      <c r="R444" s="433">
        <f t="shared" ref="R444:R449" si="183">SUM(B444:Q444)</f>
        <v>0</v>
      </c>
    </row>
    <row r="445" spans="1:18" x14ac:dyDescent="0.2">
      <c r="A445" s="404" t="s">
        <v>3</v>
      </c>
      <c r="B445" s="431"/>
      <c r="C445" s="431"/>
      <c r="D445" s="431"/>
      <c r="E445" s="431"/>
      <c r="F445" s="431"/>
      <c r="G445" s="431"/>
      <c r="H445" s="406">
        <f t="shared" si="182"/>
        <v>0</v>
      </c>
      <c r="I445" s="403"/>
      <c r="J445" s="431"/>
      <c r="K445" s="431"/>
      <c r="L445" s="431"/>
      <c r="M445" s="431"/>
      <c r="N445" s="442"/>
      <c r="O445" s="449"/>
      <c r="P445" s="450"/>
      <c r="Q445" s="450"/>
      <c r="R445" s="433">
        <f t="shared" si="183"/>
        <v>0</v>
      </c>
    </row>
    <row r="446" spans="1:18" x14ac:dyDescent="0.2">
      <c r="A446" s="404" t="s">
        <v>13</v>
      </c>
      <c r="B446" s="431"/>
      <c r="C446" s="431"/>
      <c r="D446" s="431"/>
      <c r="E446" s="431"/>
      <c r="F446" s="431"/>
      <c r="G446" s="431"/>
      <c r="H446" s="406">
        <f t="shared" si="182"/>
        <v>0</v>
      </c>
      <c r="I446" s="403"/>
      <c r="J446" s="431"/>
      <c r="K446" s="431"/>
      <c r="L446" s="431"/>
      <c r="M446" s="431"/>
      <c r="N446" s="444"/>
      <c r="O446" s="451"/>
      <c r="P446" s="452"/>
      <c r="Q446" s="452"/>
      <c r="R446" s="433">
        <f t="shared" si="183"/>
        <v>0</v>
      </c>
    </row>
    <row r="447" spans="1:18" x14ac:dyDescent="0.2">
      <c r="A447" s="404" t="s">
        <v>15</v>
      </c>
      <c r="B447" s="431"/>
      <c r="C447" s="431"/>
      <c r="D447" s="431"/>
      <c r="E447" s="431"/>
      <c r="F447" s="431"/>
      <c r="G447" s="431"/>
      <c r="H447" s="406">
        <f t="shared" si="182"/>
        <v>0</v>
      </c>
      <c r="I447" s="403"/>
      <c r="J447" s="431"/>
      <c r="K447" s="431"/>
      <c r="L447" s="431"/>
      <c r="M447" s="431"/>
      <c r="N447" s="444"/>
      <c r="O447" s="451"/>
      <c r="P447" s="452"/>
      <c r="Q447" s="452"/>
      <c r="R447" s="433">
        <f t="shared" si="183"/>
        <v>0</v>
      </c>
    </row>
    <row r="448" spans="1:18" x14ac:dyDescent="0.2">
      <c r="A448" s="412" t="s">
        <v>112</v>
      </c>
      <c r="B448" s="409"/>
      <c r="C448" s="409"/>
      <c r="D448" s="409"/>
      <c r="E448" s="409"/>
      <c r="F448" s="409"/>
      <c r="G448" s="409"/>
      <c r="H448" s="414">
        <f t="shared" si="182"/>
        <v>0</v>
      </c>
      <c r="I448" s="410"/>
      <c r="J448" s="409"/>
      <c r="K448" s="409"/>
      <c r="L448" s="409"/>
      <c r="M448" s="409"/>
      <c r="N448" s="445"/>
      <c r="O448" s="436"/>
      <c r="P448" s="453"/>
      <c r="Q448" s="453"/>
      <c r="R448" s="433">
        <f t="shared" si="183"/>
        <v>0</v>
      </c>
    </row>
    <row r="449" spans="1:18" ht="22.5" x14ac:dyDescent="0.2">
      <c r="A449" s="416" t="s">
        <v>111</v>
      </c>
      <c r="B449" s="418"/>
      <c r="C449" s="418"/>
      <c r="D449" s="418"/>
      <c r="E449" s="418"/>
      <c r="F449" s="418"/>
      <c r="G449" s="418"/>
      <c r="H449" s="419">
        <f t="shared" si="182"/>
        <v>0</v>
      </c>
      <c r="I449" s="421"/>
      <c r="J449" s="418"/>
      <c r="K449" s="418"/>
      <c r="L449" s="418"/>
      <c r="M449" s="418"/>
      <c r="N449" s="447"/>
      <c r="O449" s="437"/>
      <c r="P449" s="454"/>
      <c r="Q449" s="454"/>
      <c r="R449" s="438">
        <f t="shared" si="183"/>
        <v>0</v>
      </c>
    </row>
    <row r="450" spans="1:18" x14ac:dyDescent="0.2">
      <c r="A450" s="423" t="s">
        <v>9</v>
      </c>
      <c r="B450" s="426">
        <f>SUM(B443:B449)</f>
        <v>0</v>
      </c>
      <c r="C450" s="426">
        <f t="shared" ref="C450:G450" si="184">SUM(C443:C449)</f>
        <v>0</v>
      </c>
      <c r="D450" s="426">
        <f t="shared" si="184"/>
        <v>0</v>
      </c>
      <c r="E450" s="426">
        <f t="shared" si="184"/>
        <v>0</v>
      </c>
      <c r="F450" s="426">
        <f t="shared" si="184"/>
        <v>0</v>
      </c>
      <c r="G450" s="426">
        <f t="shared" si="184"/>
        <v>0</v>
      </c>
      <c r="H450" s="406">
        <f>SUM(H443:H449)</f>
        <v>0</v>
      </c>
      <c r="I450" s="426"/>
      <c r="J450" s="426">
        <f>SUM(J443:J449)</f>
        <v>0</v>
      </c>
      <c r="K450" s="426">
        <f t="shared" ref="K450:O450" si="185">SUM(K443:K449)</f>
        <v>0</v>
      </c>
      <c r="L450" s="426">
        <f t="shared" si="185"/>
        <v>0</v>
      </c>
      <c r="M450" s="426">
        <f t="shared" si="185"/>
        <v>0</v>
      </c>
      <c r="N450" s="426">
        <f t="shared" si="185"/>
        <v>0</v>
      </c>
      <c r="O450" s="426">
        <f t="shared" si="185"/>
        <v>0</v>
      </c>
      <c r="P450" s="426">
        <f t="shared" ref="P450:Q450" si="186">SUM(P443:P448)</f>
        <v>0</v>
      </c>
      <c r="Q450" s="426">
        <f t="shared" si="186"/>
        <v>0</v>
      </c>
      <c r="R450" s="427">
        <f>SUM(R443:R449)</f>
        <v>0</v>
      </c>
    </row>
    <row r="452" spans="1:18" x14ac:dyDescent="0.2">
      <c r="A452" s="473"/>
      <c r="B452" s="400"/>
      <c r="C452" s="400"/>
      <c r="D452" s="475"/>
      <c r="E452" s="400"/>
      <c r="F452" s="400"/>
      <c r="G452" s="404"/>
      <c r="H452" s="401" t="s">
        <v>110</v>
      </c>
      <c r="I452" s="400" t="s">
        <v>108</v>
      </c>
      <c r="J452" s="400"/>
      <c r="K452" s="400"/>
      <c r="L452" s="400"/>
      <c r="M452" s="400"/>
      <c r="N452" s="400"/>
      <c r="O452" s="456"/>
      <c r="P452" s="402"/>
      <c r="Q452" s="402"/>
      <c r="R452" s="401" t="s">
        <v>110</v>
      </c>
    </row>
    <row r="453" spans="1:18" x14ac:dyDescent="0.2">
      <c r="A453" s="404" t="s">
        <v>1</v>
      </c>
      <c r="B453" s="452"/>
      <c r="C453" s="452"/>
      <c r="D453" s="452"/>
      <c r="E453" s="452"/>
      <c r="F453" s="452"/>
      <c r="G453" s="452"/>
      <c r="H453" s="406">
        <f t="shared" ref="H453:H459" si="187">SUM(B453:G453)</f>
        <v>0</v>
      </c>
      <c r="I453" s="403"/>
      <c r="J453" s="450"/>
      <c r="K453" s="450"/>
      <c r="L453" s="450"/>
      <c r="M453" s="450"/>
      <c r="N453" s="449"/>
      <c r="O453" s="449"/>
      <c r="P453" s="450"/>
      <c r="Q453" s="450"/>
      <c r="R453" s="433">
        <f>SUM(B453:Q453)</f>
        <v>0</v>
      </c>
    </row>
    <row r="454" spans="1:18" x14ac:dyDescent="0.2">
      <c r="A454" s="404" t="s">
        <v>2</v>
      </c>
      <c r="B454" s="452"/>
      <c r="C454" s="452"/>
      <c r="D454" s="452"/>
      <c r="E454" s="452"/>
      <c r="F454" s="452"/>
      <c r="G454" s="452"/>
      <c r="H454" s="406">
        <f t="shared" si="187"/>
        <v>0</v>
      </c>
      <c r="I454" s="403"/>
      <c r="J454" s="450"/>
      <c r="K454" s="450"/>
      <c r="L454" s="450"/>
      <c r="M454" s="450"/>
      <c r="N454" s="449"/>
      <c r="O454" s="449"/>
      <c r="P454" s="450"/>
      <c r="Q454" s="450"/>
      <c r="R454" s="433">
        <f t="shared" ref="R454:R458" si="188">SUM(B454:Q454)</f>
        <v>0</v>
      </c>
    </row>
    <row r="455" spans="1:18" x14ac:dyDescent="0.2">
      <c r="A455" s="404" t="s">
        <v>3</v>
      </c>
      <c r="B455" s="452"/>
      <c r="C455" s="452"/>
      <c r="D455" s="452"/>
      <c r="E455" s="452"/>
      <c r="F455" s="452"/>
      <c r="G455" s="452"/>
      <c r="H455" s="406">
        <f t="shared" si="187"/>
        <v>0</v>
      </c>
      <c r="I455" s="403"/>
      <c r="J455" s="450"/>
      <c r="K455" s="450"/>
      <c r="L455" s="450"/>
      <c r="M455" s="450"/>
      <c r="N455" s="449"/>
      <c r="O455" s="449"/>
      <c r="P455" s="450"/>
      <c r="Q455" s="450"/>
      <c r="R455" s="433">
        <f t="shared" si="188"/>
        <v>0</v>
      </c>
    </row>
    <row r="456" spans="1:18" x14ac:dyDescent="0.2">
      <c r="A456" s="404" t="s">
        <v>13</v>
      </c>
      <c r="B456" s="452"/>
      <c r="C456" s="452"/>
      <c r="D456" s="452"/>
      <c r="E456" s="452"/>
      <c r="F456" s="452"/>
      <c r="G456" s="452"/>
      <c r="H456" s="406">
        <f t="shared" si="187"/>
        <v>0</v>
      </c>
      <c r="I456" s="457"/>
      <c r="J456" s="450"/>
      <c r="K456" s="450"/>
      <c r="L456" s="450"/>
      <c r="M456" s="450"/>
      <c r="N456" s="451"/>
      <c r="O456" s="451"/>
      <c r="P456" s="452"/>
      <c r="Q456" s="452"/>
      <c r="R456" s="433">
        <f t="shared" si="188"/>
        <v>0</v>
      </c>
    </row>
    <row r="457" spans="1:18" x14ac:dyDescent="0.2">
      <c r="A457" s="404" t="s">
        <v>15</v>
      </c>
      <c r="B457" s="452"/>
      <c r="C457" s="452"/>
      <c r="D457" s="452"/>
      <c r="E457" s="452"/>
      <c r="F457" s="452"/>
      <c r="G457" s="452"/>
      <c r="H457" s="406">
        <f t="shared" si="187"/>
        <v>0</v>
      </c>
      <c r="I457" s="450"/>
      <c r="J457" s="450"/>
      <c r="K457" s="450"/>
      <c r="L457" s="450"/>
      <c r="M457" s="450"/>
      <c r="N457" s="451"/>
      <c r="O457" s="451"/>
      <c r="P457" s="452"/>
      <c r="Q457" s="452"/>
      <c r="R457" s="433">
        <f t="shared" si="188"/>
        <v>0</v>
      </c>
    </row>
    <row r="458" spans="1:18" x14ac:dyDescent="0.2">
      <c r="A458" s="412" t="s">
        <v>112</v>
      </c>
      <c r="B458" s="453"/>
      <c r="C458" s="453"/>
      <c r="D458" s="453"/>
      <c r="E458" s="453"/>
      <c r="F458" s="453"/>
      <c r="G458" s="453"/>
      <c r="H458" s="414">
        <f t="shared" si="187"/>
        <v>0</v>
      </c>
      <c r="I458" s="458"/>
      <c r="J458" s="458"/>
      <c r="K458" s="458"/>
      <c r="L458" s="458"/>
      <c r="M458" s="458"/>
      <c r="N458" s="459"/>
      <c r="O458" s="459"/>
      <c r="P458" s="453"/>
      <c r="Q458" s="453"/>
      <c r="R458" s="433">
        <f t="shared" si="188"/>
        <v>0</v>
      </c>
    </row>
    <row r="459" spans="1:18" ht="22.5" x14ac:dyDescent="0.2">
      <c r="A459" s="416" t="s">
        <v>111</v>
      </c>
      <c r="B459" s="454"/>
      <c r="C459" s="454"/>
      <c r="D459" s="454"/>
      <c r="E459" s="454"/>
      <c r="F459" s="454"/>
      <c r="G459" s="454"/>
      <c r="H459" s="419">
        <f t="shared" si="187"/>
        <v>0</v>
      </c>
      <c r="I459" s="460"/>
      <c r="J459" s="460"/>
      <c r="K459" s="460"/>
      <c r="L459" s="460"/>
      <c r="M459" s="460"/>
      <c r="N459" s="461"/>
      <c r="O459" s="461"/>
      <c r="P459" s="454"/>
      <c r="Q459" s="454"/>
      <c r="R459" s="438"/>
    </row>
    <row r="460" spans="1:18" x14ac:dyDescent="0.2">
      <c r="A460" s="423" t="s">
        <v>9</v>
      </c>
      <c r="B460" s="426">
        <f>SUM(B453:B459)</f>
        <v>0</v>
      </c>
      <c r="C460" s="426">
        <f t="shared" ref="C460:G460" si="189">SUM(C453:C459)</f>
        <v>0</v>
      </c>
      <c r="D460" s="426">
        <f t="shared" si="189"/>
        <v>0</v>
      </c>
      <c r="E460" s="426">
        <f t="shared" si="189"/>
        <v>0</v>
      </c>
      <c r="F460" s="426">
        <f t="shared" si="189"/>
        <v>0</v>
      </c>
      <c r="G460" s="426">
        <f t="shared" si="189"/>
        <v>0</v>
      </c>
      <c r="H460" s="406">
        <f>SUM(H453:H459)</f>
        <v>0</v>
      </c>
      <c r="I460" s="426">
        <f t="shared" ref="I460:N460" si="190">SUM(I453:I458)</f>
        <v>0</v>
      </c>
      <c r="J460" s="426">
        <f t="shared" si="190"/>
        <v>0</v>
      </c>
      <c r="K460" s="426">
        <f t="shared" si="190"/>
        <v>0</v>
      </c>
      <c r="L460" s="426">
        <f t="shared" si="190"/>
        <v>0</v>
      </c>
      <c r="M460" s="426">
        <f t="shared" si="190"/>
        <v>0</v>
      </c>
      <c r="N460" s="439">
        <f t="shared" si="190"/>
        <v>0</v>
      </c>
      <c r="O460" s="439"/>
      <c r="P460" s="426">
        <f t="shared" ref="P460:R460" si="191">SUM(P453:P458)</f>
        <v>0</v>
      </c>
      <c r="Q460" s="426">
        <f t="shared" si="191"/>
        <v>0</v>
      </c>
      <c r="R460" s="427">
        <f t="shared" si="191"/>
        <v>0</v>
      </c>
    </row>
    <row r="462" spans="1:18" ht="39" thickBot="1" x14ac:dyDescent="0.25">
      <c r="B462" s="462" t="s">
        <v>1</v>
      </c>
      <c r="C462" s="462" t="s">
        <v>2</v>
      </c>
      <c r="D462" s="462" t="s">
        <v>3</v>
      </c>
      <c r="E462" s="462" t="s">
        <v>13</v>
      </c>
      <c r="F462" s="462" t="s">
        <v>15</v>
      </c>
      <c r="G462" s="463" t="s">
        <v>11</v>
      </c>
      <c r="H462" s="464" t="s">
        <v>111</v>
      </c>
      <c r="J462" s="463"/>
      <c r="K462" s="463"/>
      <c r="L462" s="463"/>
      <c r="M462" s="463"/>
      <c r="N462" s="465" t="s">
        <v>20</v>
      </c>
      <c r="O462" s="465"/>
    </row>
    <row r="463" spans="1:18" ht="13.5" thickBot="1" x14ac:dyDescent="0.25">
      <c r="A463" s="466" t="s">
        <v>40</v>
      </c>
      <c r="B463" s="467">
        <f>H413+H423+H433+H443+H453</f>
        <v>0</v>
      </c>
      <c r="C463" s="467">
        <f>H414+H424+H434+H444+H454</f>
        <v>0</v>
      </c>
      <c r="D463" s="467">
        <f>H415+H425+H435+H445+H455</f>
        <v>0</v>
      </c>
      <c r="E463" s="467">
        <f>H416+H426+H436+H446+H456</f>
        <v>0</v>
      </c>
      <c r="F463" s="467">
        <f>H417+H427+H437+H447+H457</f>
        <v>0</v>
      </c>
      <c r="G463" s="467">
        <f>H418+H428+H448+H458</f>
        <v>0</v>
      </c>
      <c r="H463" s="467">
        <f>H419+H429+H439+H449+H459</f>
        <v>0</v>
      </c>
      <c r="I463" s="467">
        <f>H420+H430+H440+H450+H460</f>
        <v>0</v>
      </c>
      <c r="J463" s="468"/>
      <c r="K463" s="468"/>
      <c r="L463" s="468"/>
      <c r="M463" s="468"/>
      <c r="N463" s="469">
        <f>R420+R430+R440+R450+R460</f>
        <v>0</v>
      </c>
      <c r="O463" s="470">
        <f>I463+N463</f>
        <v>0</v>
      </c>
    </row>
    <row r="464" spans="1:18" ht="13.5" thickTop="1" x14ac:dyDescent="0.2"/>
    <row r="465" spans="1:7" x14ac:dyDescent="0.2">
      <c r="A465" s="407"/>
      <c r="B465" s="471" t="s">
        <v>21</v>
      </c>
      <c r="C465" s="471"/>
      <c r="D465" s="471" t="s">
        <v>22</v>
      </c>
      <c r="E465" s="472">
        <f>O463</f>
        <v>0</v>
      </c>
      <c r="F465" s="471"/>
      <c r="G465" s="471">
        <f>SUM(C465-E465)</f>
        <v>0</v>
      </c>
    </row>
  </sheetData>
  <pageMargins left="0" right="0" top="0.5" bottom="0" header="0" footer="0"/>
  <pageSetup scale="65" orientation="landscape" horizontalDpi="0" verticalDpi="0" r:id="rId1"/>
  <colBreaks count="1" manualBreakCount="1">
    <brk id="18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BC330-186F-40BC-AB79-711E81111E85}">
  <dimension ref="A2:E18"/>
  <sheetViews>
    <sheetView workbookViewId="0">
      <selection activeCell="F13" sqref="F13"/>
    </sheetView>
  </sheetViews>
  <sheetFormatPr defaultRowHeight="12.75" x14ac:dyDescent="0.2"/>
  <cols>
    <col min="1" max="1" width="12.7109375" customWidth="1"/>
    <col min="2" max="2" width="14.42578125" style="14" customWidth="1"/>
    <col min="3" max="3" width="11.140625" style="14" customWidth="1"/>
    <col min="4" max="4" width="11.5703125" customWidth="1"/>
    <col min="5" max="5" width="13.5703125" customWidth="1"/>
  </cols>
  <sheetData>
    <row r="2" spans="1:5" ht="23.25" customHeight="1" x14ac:dyDescent="0.2">
      <c r="B2" s="78" t="s">
        <v>92</v>
      </c>
      <c r="C2" s="506" t="s">
        <v>409</v>
      </c>
      <c r="D2" s="507" t="s">
        <v>410</v>
      </c>
      <c r="E2" s="507" t="s">
        <v>412</v>
      </c>
    </row>
    <row r="3" spans="1:5" x14ac:dyDescent="0.2">
      <c r="A3" s="40" t="s">
        <v>109</v>
      </c>
      <c r="B3" s="242">
        <v>1583.31</v>
      </c>
      <c r="C3" s="14">
        <v>37899</v>
      </c>
      <c r="D3" s="508">
        <v>9536.4599999999991</v>
      </c>
      <c r="E3">
        <v>106107.9</v>
      </c>
    </row>
    <row r="4" spans="1:5" x14ac:dyDescent="0.2">
      <c r="A4" s="40" t="s">
        <v>404</v>
      </c>
      <c r="B4" s="242">
        <v>1458.1</v>
      </c>
      <c r="C4" s="14">
        <v>1500</v>
      </c>
    </row>
    <row r="5" spans="1:5" x14ac:dyDescent="0.2">
      <c r="A5" s="40" t="s">
        <v>131</v>
      </c>
      <c r="B5" s="242">
        <v>767.5</v>
      </c>
      <c r="C5" s="14">
        <v>4100</v>
      </c>
    </row>
    <row r="6" spans="1:5" x14ac:dyDescent="0.2">
      <c r="A6" s="40" t="s">
        <v>142</v>
      </c>
      <c r="B6" s="41">
        <v>724.9</v>
      </c>
      <c r="C6" s="14">
        <v>2400</v>
      </c>
    </row>
    <row r="7" spans="1:5" x14ac:dyDescent="0.2">
      <c r="A7" s="40" t="s">
        <v>134</v>
      </c>
      <c r="B7" s="41">
        <v>677.17</v>
      </c>
      <c r="C7" s="14">
        <v>6500</v>
      </c>
    </row>
    <row r="8" spans="1:5" x14ac:dyDescent="0.2">
      <c r="A8" s="40" t="s">
        <v>140</v>
      </c>
      <c r="B8" s="41">
        <v>234.29</v>
      </c>
    </row>
    <row r="9" spans="1:5" x14ac:dyDescent="0.2">
      <c r="A9" s="40" t="s">
        <v>121</v>
      </c>
      <c r="B9" s="41">
        <v>1772.46</v>
      </c>
    </row>
    <row r="10" spans="1:5" x14ac:dyDescent="0.2">
      <c r="A10" s="40" t="s">
        <v>408</v>
      </c>
      <c r="B10" s="41">
        <v>49.02</v>
      </c>
    </row>
    <row r="11" spans="1:5" x14ac:dyDescent="0.2">
      <c r="A11" s="40" t="s">
        <v>405</v>
      </c>
      <c r="B11" s="41">
        <v>111.62</v>
      </c>
    </row>
    <row r="12" spans="1:5" x14ac:dyDescent="0.2">
      <c r="A12" s="40" t="s">
        <v>406</v>
      </c>
      <c r="B12" s="41">
        <v>82.75</v>
      </c>
    </row>
    <row r="13" spans="1:5" x14ac:dyDescent="0.2">
      <c r="A13" s="40" t="s">
        <v>407</v>
      </c>
      <c r="B13" s="242">
        <f>29.11+104.95</f>
        <v>134.06</v>
      </c>
    </row>
    <row r="15" spans="1:5" x14ac:dyDescent="0.2">
      <c r="A15" s="40" t="s">
        <v>411</v>
      </c>
      <c r="B15" s="78">
        <f>SUM(B3:B14)</f>
        <v>7595.18</v>
      </c>
      <c r="C15" s="78">
        <f>SUM(C3:C14)</f>
        <v>52399</v>
      </c>
      <c r="D15" s="509">
        <f>SUM(D3:D14)</f>
        <v>9536.4599999999991</v>
      </c>
      <c r="E15" s="6">
        <f>SUM(E3:E14)</f>
        <v>106107.9</v>
      </c>
    </row>
    <row r="16" spans="1:5" x14ac:dyDescent="0.2">
      <c r="E16" s="14">
        <f>B15+D15</f>
        <v>17131.64</v>
      </c>
    </row>
    <row r="17" spans="2:5" ht="13.5" thickBot="1" x14ac:dyDescent="0.25">
      <c r="B17" s="14">
        <f>B15+D15</f>
        <v>17131.64</v>
      </c>
      <c r="E17" s="510">
        <f>C15</f>
        <v>52399</v>
      </c>
    </row>
    <row r="18" spans="2:5" ht="13.5" thickTop="1" x14ac:dyDescent="0.2">
      <c r="B18" s="14">
        <f>C15</f>
        <v>52399</v>
      </c>
      <c r="E18" s="78">
        <f>E15-E16-E17</f>
        <v>36577.259999999995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6C35-3078-4A99-9680-C190ABEDB20E}">
  <dimension ref="A1:R172"/>
  <sheetViews>
    <sheetView topLeftCell="A25" zoomScaleNormal="100" workbookViewId="0">
      <selection activeCell="O53" sqref="O53"/>
    </sheetView>
  </sheetViews>
  <sheetFormatPr defaultRowHeight="12.75" x14ac:dyDescent="0.2"/>
  <cols>
    <col min="1" max="1" width="14.7109375" style="54" customWidth="1"/>
    <col min="2" max="7" width="11.7109375" style="40" customWidth="1"/>
    <col min="8" max="8" width="16.140625" style="40" customWidth="1"/>
    <col min="9" max="9" width="14.85546875" style="40" customWidth="1"/>
    <col min="10" max="13" width="11.7109375" style="40" customWidth="1"/>
    <col min="14" max="15" width="11.7109375" style="41" customWidth="1"/>
    <col min="16" max="16" width="4.85546875" style="40" hidden="1" customWidth="1"/>
    <col min="17" max="17" width="3.140625" style="40" hidden="1" customWidth="1"/>
    <col min="18" max="18" width="13.7109375" style="80" customWidth="1"/>
    <col min="19" max="16384" width="9.140625" style="40"/>
  </cols>
  <sheetData>
    <row r="1" spans="1:18" s="486" customFormat="1" ht="45" customHeight="1" x14ac:dyDescent="0.2">
      <c r="A1" s="485"/>
      <c r="F1" s="487" t="s">
        <v>139</v>
      </c>
      <c r="N1" s="488"/>
      <c r="O1" s="488"/>
      <c r="R1" s="489"/>
    </row>
    <row r="2" spans="1:18" s="58" customFormat="1" ht="18.75" customHeight="1" x14ac:dyDescent="0.2">
      <c r="A2" s="203" t="s">
        <v>140</v>
      </c>
      <c r="B2" s="173" t="s">
        <v>97</v>
      </c>
      <c r="C2" s="173" t="s">
        <v>23</v>
      </c>
      <c r="D2" s="173" t="s">
        <v>42</v>
      </c>
      <c r="E2" s="173" t="s">
        <v>24</v>
      </c>
      <c r="F2" s="173" t="s">
        <v>25</v>
      </c>
      <c r="G2" s="173" t="s">
        <v>26</v>
      </c>
      <c r="H2" s="183" t="s">
        <v>110</v>
      </c>
      <c r="I2" s="173" t="s">
        <v>108</v>
      </c>
      <c r="J2" s="173" t="s">
        <v>97</v>
      </c>
      <c r="K2" s="173" t="s">
        <v>23</v>
      </c>
      <c r="L2" s="173" t="s">
        <v>42</v>
      </c>
      <c r="M2" s="173" t="s">
        <v>24</v>
      </c>
      <c r="N2" s="173" t="s">
        <v>25</v>
      </c>
      <c r="O2" s="173" t="s">
        <v>26</v>
      </c>
      <c r="P2" s="35"/>
      <c r="Q2" s="35"/>
      <c r="R2" s="183" t="s">
        <v>110</v>
      </c>
    </row>
    <row r="3" spans="1:18" x14ac:dyDescent="0.2">
      <c r="A3" s="34" t="s">
        <v>1</v>
      </c>
      <c r="B3" s="59"/>
      <c r="C3" s="59"/>
      <c r="D3" s="59"/>
      <c r="E3" s="59"/>
      <c r="F3" s="59"/>
      <c r="G3" s="59"/>
      <c r="H3" s="75">
        <f t="shared" ref="H3:H9" si="0">SUM(B3:G3)</f>
        <v>0</v>
      </c>
      <c r="J3" s="58"/>
      <c r="K3" s="58"/>
      <c r="L3" s="58"/>
      <c r="M3" s="58"/>
      <c r="N3" s="74"/>
      <c r="O3" s="74"/>
      <c r="P3" s="58"/>
      <c r="Q3" s="58"/>
      <c r="R3" s="75">
        <f>SUM(J3:Q3)</f>
        <v>0</v>
      </c>
    </row>
    <row r="4" spans="1:18" x14ac:dyDescent="0.2">
      <c r="A4" s="34" t="s">
        <v>2</v>
      </c>
      <c r="B4" s="59"/>
      <c r="C4" s="59"/>
      <c r="D4" s="60"/>
      <c r="E4" s="60"/>
      <c r="F4" s="60"/>
      <c r="G4" s="60"/>
      <c r="H4" s="75">
        <f t="shared" si="0"/>
        <v>0</v>
      </c>
      <c r="J4" s="61"/>
      <c r="K4" s="61"/>
      <c r="L4" s="61"/>
      <c r="M4" s="61"/>
      <c r="N4" s="29"/>
      <c r="O4" s="29"/>
      <c r="P4" s="61"/>
      <c r="Q4" s="61"/>
      <c r="R4" s="75">
        <f>SUM(J4:Q4)</f>
        <v>0</v>
      </c>
    </row>
    <row r="5" spans="1:18" x14ac:dyDescent="0.2">
      <c r="A5" s="34" t="s">
        <v>3</v>
      </c>
      <c r="B5" s="59"/>
      <c r="C5" s="59"/>
      <c r="D5" s="60"/>
      <c r="E5" s="60"/>
      <c r="F5" s="60"/>
      <c r="G5" s="60"/>
      <c r="H5" s="75">
        <f t="shared" si="0"/>
        <v>0</v>
      </c>
      <c r="J5" s="61"/>
      <c r="K5" s="61"/>
      <c r="L5" s="61"/>
      <c r="M5" s="61"/>
      <c r="N5" s="29"/>
      <c r="O5" s="29"/>
      <c r="P5" s="61"/>
      <c r="Q5" s="61"/>
      <c r="R5" s="75">
        <f>SUM(J5:Q5)</f>
        <v>0</v>
      </c>
    </row>
    <row r="6" spans="1:18" x14ac:dyDescent="0.2">
      <c r="A6" s="34" t="s">
        <v>13</v>
      </c>
      <c r="B6" s="59"/>
      <c r="C6" s="59"/>
      <c r="D6" s="60"/>
      <c r="E6" s="60"/>
      <c r="F6" s="60"/>
      <c r="G6" s="60"/>
      <c r="H6" s="75">
        <f t="shared" si="0"/>
        <v>0</v>
      </c>
      <c r="J6" s="61"/>
      <c r="K6" s="61"/>
      <c r="L6" s="61"/>
      <c r="M6" s="61"/>
      <c r="N6" s="29"/>
      <c r="O6" s="29"/>
      <c r="P6" s="61"/>
      <c r="Q6" s="61"/>
      <c r="R6" s="75">
        <f t="shared" ref="R6:R9" si="1">SUM(J6:Q6)</f>
        <v>0</v>
      </c>
    </row>
    <row r="7" spans="1:18" x14ac:dyDescent="0.2">
      <c r="A7" s="34" t="s">
        <v>15</v>
      </c>
      <c r="B7" s="59"/>
      <c r="C7" s="59"/>
      <c r="D7" s="60"/>
      <c r="E7" s="60"/>
      <c r="F7" s="60"/>
      <c r="G7" s="60"/>
      <c r="H7" s="75">
        <f t="shared" si="0"/>
        <v>0</v>
      </c>
      <c r="J7" s="61"/>
      <c r="K7" s="61"/>
      <c r="L7" s="61"/>
      <c r="M7" s="61"/>
      <c r="N7" s="29"/>
      <c r="O7" s="29"/>
      <c r="P7" s="61"/>
      <c r="Q7" s="61"/>
      <c r="R7" s="75">
        <f t="shared" si="1"/>
        <v>0</v>
      </c>
    </row>
    <row r="8" spans="1:18" x14ac:dyDescent="0.2">
      <c r="A8" s="181" t="s">
        <v>112</v>
      </c>
      <c r="B8" s="175"/>
      <c r="C8" s="175"/>
      <c r="D8" s="60"/>
      <c r="E8" s="60"/>
      <c r="F8" s="60"/>
      <c r="G8" s="60"/>
      <c r="H8" s="176">
        <f t="shared" si="0"/>
        <v>0</v>
      </c>
      <c r="I8" s="53"/>
      <c r="J8" s="61"/>
      <c r="K8" s="61"/>
      <c r="L8" s="61"/>
      <c r="M8" s="61"/>
      <c r="N8" s="29"/>
      <c r="O8" s="29"/>
      <c r="P8" s="61"/>
      <c r="Q8" s="61"/>
      <c r="R8" s="75">
        <f t="shared" si="1"/>
        <v>0</v>
      </c>
    </row>
    <row r="9" spans="1:18" ht="16.5" customHeight="1" x14ac:dyDescent="0.2">
      <c r="A9" s="182" t="s">
        <v>111</v>
      </c>
      <c r="B9" s="62"/>
      <c r="C9" s="62"/>
      <c r="D9" s="47"/>
      <c r="E9" s="47"/>
      <c r="F9" s="47"/>
      <c r="G9" s="47"/>
      <c r="H9" s="77">
        <f t="shared" si="0"/>
        <v>0</v>
      </c>
      <c r="I9" s="174"/>
      <c r="J9" s="63"/>
      <c r="K9" s="63"/>
      <c r="L9" s="63"/>
      <c r="M9" s="63"/>
      <c r="N9" s="76"/>
      <c r="O9" s="76"/>
      <c r="P9" s="63"/>
      <c r="Q9" s="63"/>
      <c r="R9" s="77">
        <f t="shared" si="1"/>
        <v>0</v>
      </c>
    </row>
    <row r="10" spans="1:18" s="6" customFormat="1" x14ac:dyDescent="0.2">
      <c r="A10" s="73" t="s">
        <v>9</v>
      </c>
      <c r="B10" s="164">
        <f>SUM(B3:B9)</f>
        <v>0</v>
      </c>
      <c r="C10" s="164">
        <f t="shared" ref="C10:G10" si="2">SUM(C3:C9)</f>
        <v>0</v>
      </c>
      <c r="D10" s="164">
        <f t="shared" si="2"/>
        <v>0</v>
      </c>
      <c r="E10" s="164">
        <f t="shared" si="2"/>
        <v>0</v>
      </c>
      <c r="F10" s="164">
        <f t="shared" si="2"/>
        <v>0</v>
      </c>
      <c r="G10" s="164">
        <f t="shared" si="2"/>
        <v>0</v>
      </c>
      <c r="H10" s="164">
        <f>SUM(H3:H9)</f>
        <v>0</v>
      </c>
      <c r="J10" s="6">
        <f>SUM(J3:J9)</f>
        <v>0</v>
      </c>
      <c r="K10" s="6">
        <f t="shared" ref="K10:Q10" si="3">SUM(K3:K9)</f>
        <v>0</v>
      </c>
      <c r="L10" s="6">
        <f t="shared" si="3"/>
        <v>0</v>
      </c>
      <c r="M10" s="6">
        <f t="shared" si="3"/>
        <v>0</v>
      </c>
      <c r="N10" s="6">
        <f t="shared" si="3"/>
        <v>0</v>
      </c>
      <c r="O10" s="6">
        <f t="shared" si="3"/>
        <v>0</v>
      </c>
      <c r="P10" s="6">
        <f t="shared" si="3"/>
        <v>0</v>
      </c>
      <c r="Q10" s="6">
        <f t="shared" si="3"/>
        <v>0</v>
      </c>
      <c r="R10" s="79">
        <f>SUM(R3:R8)</f>
        <v>0</v>
      </c>
    </row>
    <row r="11" spans="1:18" ht="15" customHeight="1" x14ac:dyDescent="0.2"/>
    <row r="12" spans="1:18" s="58" customFormat="1" ht="19.5" customHeight="1" x14ac:dyDescent="0.2">
      <c r="A12" s="203" t="s">
        <v>140</v>
      </c>
      <c r="B12" s="173" t="s">
        <v>98</v>
      </c>
      <c r="C12" s="173" t="s">
        <v>27</v>
      </c>
      <c r="D12" s="173" t="s">
        <v>43</v>
      </c>
      <c r="E12" s="173" t="s">
        <v>28</v>
      </c>
      <c r="F12" s="173" t="s">
        <v>29</v>
      </c>
      <c r="G12" s="173" t="s">
        <v>30</v>
      </c>
      <c r="H12" s="183" t="s">
        <v>110</v>
      </c>
      <c r="I12" s="173" t="s">
        <v>108</v>
      </c>
      <c r="J12" s="173" t="s">
        <v>98</v>
      </c>
      <c r="K12" s="173" t="s">
        <v>27</v>
      </c>
      <c r="L12" s="173" t="s">
        <v>43</v>
      </c>
      <c r="M12" s="173" t="s">
        <v>28</v>
      </c>
      <c r="N12" s="173" t="s">
        <v>29</v>
      </c>
      <c r="O12" s="173" t="s">
        <v>30</v>
      </c>
      <c r="P12" s="35"/>
      <c r="Q12" s="35"/>
      <c r="R12" s="183" t="s">
        <v>110</v>
      </c>
    </row>
    <row r="13" spans="1:18" s="58" customFormat="1" x14ac:dyDescent="0.2">
      <c r="A13" s="34" t="s">
        <v>1</v>
      </c>
      <c r="B13" s="45"/>
      <c r="C13" s="45"/>
      <c r="D13" s="45"/>
      <c r="E13" s="45"/>
      <c r="F13" s="45"/>
      <c r="G13" s="45"/>
      <c r="H13" s="75">
        <f t="shared" ref="H13:H19" si="4">SUM(B13:G13)</f>
        <v>0</v>
      </c>
      <c r="I13" s="45"/>
      <c r="J13" s="45"/>
      <c r="K13" s="45"/>
      <c r="L13" s="45"/>
      <c r="M13" s="45"/>
      <c r="N13" s="81"/>
      <c r="O13" s="81"/>
      <c r="P13" s="45"/>
      <c r="Q13" s="45"/>
      <c r="R13" s="82">
        <f>SUM(J13:Q13)</f>
        <v>0</v>
      </c>
    </row>
    <row r="14" spans="1:18" s="58" customFormat="1" x14ac:dyDescent="0.2">
      <c r="A14" s="34" t="s">
        <v>2</v>
      </c>
      <c r="B14" s="45"/>
      <c r="C14" s="45"/>
      <c r="D14" s="45"/>
      <c r="E14" s="45"/>
      <c r="F14" s="45"/>
      <c r="G14" s="45"/>
      <c r="H14" s="75">
        <f t="shared" si="4"/>
        <v>0</v>
      </c>
      <c r="I14" s="45"/>
      <c r="J14" s="45"/>
      <c r="K14" s="45"/>
      <c r="L14" s="45"/>
      <c r="M14" s="45"/>
      <c r="N14" s="81"/>
      <c r="O14" s="81"/>
      <c r="P14" s="46"/>
      <c r="Q14" s="46"/>
      <c r="R14" s="82">
        <f t="shared" ref="R14:R18" si="5">SUM(B14:Q14)</f>
        <v>0</v>
      </c>
    </row>
    <row r="15" spans="1:18" s="58" customFormat="1" x14ac:dyDescent="0.2">
      <c r="A15" s="34" t="s">
        <v>3</v>
      </c>
      <c r="B15" s="45"/>
      <c r="C15" s="45"/>
      <c r="D15" s="45"/>
      <c r="E15" s="45"/>
      <c r="F15" s="45"/>
      <c r="G15" s="45"/>
      <c r="H15" s="75">
        <f t="shared" si="4"/>
        <v>0</v>
      </c>
      <c r="I15" s="45"/>
      <c r="J15" s="45"/>
      <c r="K15" s="45"/>
      <c r="L15" s="45"/>
      <c r="M15" s="45"/>
      <c r="N15" s="83"/>
      <c r="O15" s="83"/>
      <c r="P15" s="46"/>
      <c r="Q15" s="46"/>
      <c r="R15" s="82">
        <f t="shared" si="5"/>
        <v>0</v>
      </c>
    </row>
    <row r="16" spans="1:18" x14ac:dyDescent="0.2">
      <c r="A16" s="34" t="s">
        <v>13</v>
      </c>
      <c r="B16" s="45"/>
      <c r="C16" s="45"/>
      <c r="D16" s="45"/>
      <c r="E16" s="45"/>
      <c r="F16" s="45"/>
      <c r="G16" s="45"/>
      <c r="H16" s="75">
        <f t="shared" si="4"/>
        <v>0</v>
      </c>
      <c r="I16" s="45"/>
      <c r="J16" s="45"/>
      <c r="K16" s="45"/>
      <c r="L16" s="45"/>
      <c r="M16" s="45"/>
      <c r="N16" s="81"/>
      <c r="O16" s="81"/>
      <c r="P16" s="45"/>
      <c r="Q16" s="45"/>
      <c r="R16" s="82">
        <f t="shared" si="5"/>
        <v>0</v>
      </c>
    </row>
    <row r="17" spans="1:18" x14ac:dyDescent="0.2">
      <c r="A17" s="34" t="s">
        <v>15</v>
      </c>
      <c r="B17" s="45"/>
      <c r="C17" s="45"/>
      <c r="D17" s="45"/>
      <c r="E17" s="45"/>
      <c r="F17" s="45"/>
      <c r="G17" s="45"/>
      <c r="H17" s="75">
        <f t="shared" si="4"/>
        <v>0</v>
      </c>
      <c r="I17" s="45"/>
      <c r="J17" s="45"/>
      <c r="K17" s="45"/>
      <c r="L17" s="45"/>
      <c r="M17" s="45"/>
      <c r="N17" s="81"/>
      <c r="O17" s="81"/>
      <c r="P17" s="45"/>
      <c r="Q17" s="45"/>
      <c r="R17" s="82">
        <f>SUM(B17:Q17)</f>
        <v>0</v>
      </c>
    </row>
    <row r="18" spans="1:18" x14ac:dyDescent="0.2">
      <c r="A18" s="181" t="s">
        <v>112</v>
      </c>
      <c r="B18" s="60"/>
      <c r="C18" s="60"/>
      <c r="D18" s="60"/>
      <c r="E18" s="60"/>
      <c r="F18" s="60"/>
      <c r="G18" s="60"/>
      <c r="H18" s="75">
        <f t="shared" si="4"/>
        <v>0</v>
      </c>
      <c r="I18" s="60"/>
      <c r="J18" s="60"/>
      <c r="K18" s="60"/>
      <c r="L18" s="60"/>
      <c r="M18" s="60"/>
      <c r="N18" s="177"/>
      <c r="O18" s="177"/>
      <c r="P18" s="60"/>
      <c r="Q18" s="60"/>
      <c r="R18" s="82">
        <f t="shared" si="5"/>
        <v>0</v>
      </c>
    </row>
    <row r="19" spans="1:18" ht="12.75" customHeight="1" x14ac:dyDescent="0.2">
      <c r="A19" s="182" t="s">
        <v>111</v>
      </c>
      <c r="B19" s="47"/>
      <c r="C19" s="47"/>
      <c r="D19" s="47"/>
      <c r="E19" s="47"/>
      <c r="F19" s="47"/>
      <c r="G19" s="47"/>
      <c r="H19" s="77">
        <f t="shared" si="4"/>
        <v>0</v>
      </c>
      <c r="I19" s="47"/>
      <c r="J19" s="47"/>
      <c r="K19" s="47"/>
      <c r="L19" s="47"/>
      <c r="M19" s="47"/>
      <c r="N19" s="84"/>
      <c r="O19" s="84"/>
      <c r="P19" s="47"/>
      <c r="Q19" s="47"/>
      <c r="R19" s="85"/>
    </row>
    <row r="20" spans="1:18" x14ac:dyDescent="0.2">
      <c r="A20" s="73" t="s">
        <v>9</v>
      </c>
      <c r="B20" s="6">
        <f>SUM(B13:B19)</f>
        <v>0</v>
      </c>
      <c r="C20" s="6">
        <f t="shared" ref="C20:F20" si="6">SUM(C13:C19)</f>
        <v>0</v>
      </c>
      <c r="D20" s="6">
        <f t="shared" si="6"/>
        <v>0</v>
      </c>
      <c r="E20" s="6">
        <f t="shared" si="6"/>
        <v>0</v>
      </c>
      <c r="F20" s="6">
        <f t="shared" si="6"/>
        <v>0</v>
      </c>
      <c r="G20" s="6">
        <f>SUM(G13:G19)</f>
        <v>0</v>
      </c>
      <c r="H20" s="75">
        <f>SUM(H13:H18)</f>
        <v>0</v>
      </c>
      <c r="I20" s="6"/>
      <c r="J20" s="6">
        <f>SUM(J13:J19)</f>
        <v>0</v>
      </c>
      <c r="K20" s="6">
        <f t="shared" ref="K20:O20" si="7">SUM(K13:K19)</f>
        <v>0</v>
      </c>
      <c r="L20" s="6">
        <f t="shared" si="7"/>
        <v>0</v>
      </c>
      <c r="M20" s="6">
        <f t="shared" si="7"/>
        <v>0</v>
      </c>
      <c r="N20" s="6">
        <f t="shared" si="7"/>
        <v>0</v>
      </c>
      <c r="O20" s="6">
        <f t="shared" si="7"/>
        <v>0</v>
      </c>
      <c r="P20" s="6">
        <f t="shared" ref="P20:Q20" si="8">SUM(P13:P18)</f>
        <v>0</v>
      </c>
      <c r="Q20" s="6">
        <f t="shared" si="8"/>
        <v>0</v>
      </c>
      <c r="R20" s="73">
        <f>SUM(R13:R18)</f>
        <v>0</v>
      </c>
    </row>
    <row r="21" spans="1:18" ht="15" customHeight="1" x14ac:dyDescent="0.2"/>
    <row r="22" spans="1:18" s="58" customFormat="1" ht="19.5" customHeight="1" x14ac:dyDescent="0.2">
      <c r="A22" s="203" t="s">
        <v>140</v>
      </c>
      <c r="B22" s="173" t="s">
        <v>99</v>
      </c>
      <c r="C22" s="173" t="s">
        <v>31</v>
      </c>
      <c r="D22" s="173" t="s">
        <v>44</v>
      </c>
      <c r="E22" s="173" t="s">
        <v>32</v>
      </c>
      <c r="F22" s="173" t="s">
        <v>33</v>
      </c>
      <c r="G22" s="173" t="s">
        <v>34</v>
      </c>
      <c r="H22" s="183" t="s">
        <v>110</v>
      </c>
      <c r="I22" s="173" t="s">
        <v>108</v>
      </c>
      <c r="J22" s="173" t="s">
        <v>99</v>
      </c>
      <c r="K22" s="173" t="s">
        <v>31</v>
      </c>
      <c r="L22" s="173" t="s">
        <v>44</v>
      </c>
      <c r="M22" s="173" t="s">
        <v>32</v>
      </c>
      <c r="N22" s="173" t="s">
        <v>33</v>
      </c>
      <c r="O22" s="173" t="s">
        <v>34</v>
      </c>
      <c r="P22" s="35"/>
      <c r="Q22" s="35"/>
      <c r="R22" s="183" t="s">
        <v>110</v>
      </c>
    </row>
    <row r="23" spans="1:18" x14ac:dyDescent="0.2">
      <c r="A23" s="34" t="s">
        <v>1</v>
      </c>
      <c r="B23" s="45"/>
      <c r="C23" s="188"/>
      <c r="D23" s="188"/>
      <c r="E23" s="188"/>
      <c r="F23" s="188"/>
      <c r="G23" s="188"/>
      <c r="H23" s="75">
        <f t="shared" ref="H23:H29" si="9">SUM(B23:G23)</f>
        <v>0</v>
      </c>
      <c r="I23" s="58"/>
      <c r="J23" s="188"/>
      <c r="K23" s="188"/>
      <c r="L23" s="188"/>
      <c r="M23" s="188"/>
      <c r="N23" s="188"/>
      <c r="O23" s="188"/>
      <c r="P23" s="188"/>
      <c r="Q23" s="191"/>
      <c r="R23" s="82">
        <f t="shared" ref="R23:R29" si="10">SUM(J23:Q23)</f>
        <v>0</v>
      </c>
    </row>
    <row r="24" spans="1:18" x14ac:dyDescent="0.2">
      <c r="A24" s="34" t="s">
        <v>2</v>
      </c>
      <c r="B24" s="45"/>
      <c r="C24" s="188"/>
      <c r="D24" s="188"/>
      <c r="E24" s="188"/>
      <c r="F24" s="188"/>
      <c r="G24" s="188"/>
      <c r="H24" s="75">
        <f t="shared" si="9"/>
        <v>0</v>
      </c>
      <c r="I24" s="58"/>
      <c r="J24" s="188"/>
      <c r="K24" s="188"/>
      <c r="L24" s="188"/>
      <c r="M24" s="188"/>
      <c r="N24" s="188"/>
      <c r="O24" s="188"/>
      <c r="P24" s="192"/>
      <c r="Q24" s="191"/>
      <c r="R24" s="82">
        <f t="shared" si="10"/>
        <v>0</v>
      </c>
    </row>
    <row r="25" spans="1:18" x14ac:dyDescent="0.2">
      <c r="A25" s="34" t="s">
        <v>3</v>
      </c>
      <c r="B25" s="45"/>
      <c r="C25" s="188"/>
      <c r="D25" s="188"/>
      <c r="E25" s="188"/>
      <c r="F25" s="188"/>
      <c r="G25" s="188"/>
      <c r="H25" s="75">
        <f t="shared" si="9"/>
        <v>0</v>
      </c>
      <c r="I25" s="58"/>
      <c r="J25" s="188"/>
      <c r="K25" s="188"/>
      <c r="L25" s="188"/>
      <c r="M25" s="188"/>
      <c r="N25" s="192"/>
      <c r="O25" s="192"/>
      <c r="P25" s="192"/>
      <c r="Q25" s="191"/>
      <c r="R25" s="82">
        <f t="shared" si="10"/>
        <v>0</v>
      </c>
    </row>
    <row r="26" spans="1:18" x14ac:dyDescent="0.2">
      <c r="A26" s="34" t="s">
        <v>13</v>
      </c>
      <c r="B26" s="45"/>
      <c r="C26" s="188"/>
      <c r="D26" s="188"/>
      <c r="E26" s="188"/>
      <c r="F26" s="188"/>
      <c r="G26" s="188"/>
      <c r="H26" s="75">
        <f t="shared" si="9"/>
        <v>0</v>
      </c>
      <c r="I26" s="58"/>
      <c r="J26" s="188"/>
      <c r="K26" s="188"/>
      <c r="L26" s="188"/>
      <c r="M26" s="188"/>
      <c r="N26" s="188"/>
      <c r="O26" s="188"/>
      <c r="P26" s="188"/>
      <c r="Q26" s="71"/>
      <c r="R26" s="82">
        <f t="shared" si="10"/>
        <v>0</v>
      </c>
    </row>
    <row r="27" spans="1:18" x14ac:dyDescent="0.2">
      <c r="A27" s="34" t="s">
        <v>15</v>
      </c>
      <c r="B27" s="45"/>
      <c r="C27" s="188"/>
      <c r="D27" s="188"/>
      <c r="E27" s="188"/>
      <c r="F27" s="188"/>
      <c r="G27" s="188"/>
      <c r="H27" s="75">
        <f t="shared" si="9"/>
        <v>0</v>
      </c>
      <c r="I27" s="58"/>
      <c r="J27" s="188"/>
      <c r="K27" s="188"/>
      <c r="L27" s="188"/>
      <c r="M27" s="188"/>
      <c r="N27" s="188"/>
      <c r="O27" s="188"/>
      <c r="P27" s="188"/>
      <c r="Q27" s="71"/>
      <c r="R27" s="82">
        <f t="shared" si="10"/>
        <v>0</v>
      </c>
    </row>
    <row r="28" spans="1:18" x14ac:dyDescent="0.2">
      <c r="A28" s="181" t="s">
        <v>112</v>
      </c>
      <c r="B28" s="60"/>
      <c r="C28" s="189"/>
      <c r="D28" s="189"/>
      <c r="E28" s="189"/>
      <c r="F28" s="189"/>
      <c r="G28" s="189"/>
      <c r="H28" s="176">
        <f t="shared" si="9"/>
        <v>0</v>
      </c>
      <c r="I28" s="61"/>
      <c r="J28" s="189"/>
      <c r="K28" s="189"/>
      <c r="L28" s="189"/>
      <c r="M28" s="189"/>
      <c r="N28" s="189"/>
      <c r="O28" s="189"/>
      <c r="P28" s="189"/>
      <c r="Q28" s="193"/>
      <c r="R28" s="82">
        <f t="shared" si="10"/>
        <v>0</v>
      </c>
    </row>
    <row r="29" spans="1:18" ht="14.25" customHeight="1" x14ac:dyDescent="0.2">
      <c r="A29" s="182" t="s">
        <v>111</v>
      </c>
      <c r="B29" s="47"/>
      <c r="C29" s="190"/>
      <c r="D29" s="190">
        <v>20</v>
      </c>
      <c r="E29" s="190"/>
      <c r="F29" s="190"/>
      <c r="G29" s="190"/>
      <c r="H29" s="77">
        <f t="shared" si="9"/>
        <v>20</v>
      </c>
      <c r="I29" s="63"/>
      <c r="J29" s="190"/>
      <c r="K29" s="190"/>
      <c r="L29" s="190"/>
      <c r="M29" s="190"/>
      <c r="N29" s="190"/>
      <c r="O29" s="190"/>
      <c r="P29" s="190"/>
      <c r="Q29" s="194"/>
      <c r="R29" s="85">
        <f t="shared" si="10"/>
        <v>0</v>
      </c>
    </row>
    <row r="30" spans="1:18" x14ac:dyDescent="0.2">
      <c r="A30" s="73" t="s">
        <v>9</v>
      </c>
      <c r="B30" s="78">
        <f>SUM(B23:B29)</f>
        <v>0</v>
      </c>
      <c r="C30" s="78">
        <f t="shared" ref="C30:H30" si="11">SUM(C23:C29)</f>
        <v>0</v>
      </c>
      <c r="D30" s="78">
        <f t="shared" si="11"/>
        <v>20</v>
      </c>
      <c r="E30" s="78">
        <f t="shared" si="11"/>
        <v>0</v>
      </c>
      <c r="F30" s="78">
        <f t="shared" si="11"/>
        <v>0</v>
      </c>
      <c r="G30" s="78">
        <f t="shared" si="11"/>
        <v>0</v>
      </c>
      <c r="H30" s="75">
        <f t="shared" si="11"/>
        <v>20</v>
      </c>
      <c r="I30" s="6"/>
      <c r="J30" s="78">
        <f t="shared" ref="J30:O30" si="12">SUM(J23:J29)</f>
        <v>0</v>
      </c>
      <c r="K30" s="78">
        <f t="shared" si="12"/>
        <v>0</v>
      </c>
      <c r="L30" s="78">
        <f t="shared" si="12"/>
        <v>0</v>
      </c>
      <c r="M30" s="78">
        <f t="shared" si="12"/>
        <v>0</v>
      </c>
      <c r="N30" s="78">
        <f t="shared" si="12"/>
        <v>0</v>
      </c>
      <c r="O30" s="78">
        <f t="shared" si="12"/>
        <v>0</v>
      </c>
      <c r="P30" s="78">
        <f t="shared" ref="P30:Q30" si="13">SUM(P23:P28)</f>
        <v>0</v>
      </c>
      <c r="Q30" s="78">
        <f t="shared" si="13"/>
        <v>0</v>
      </c>
      <c r="R30" s="79">
        <f>SUM(R23:R29)</f>
        <v>0</v>
      </c>
    </row>
    <row r="31" spans="1:18" ht="13.5" customHeight="1" x14ac:dyDescent="0.2"/>
    <row r="32" spans="1:18" s="58" customFormat="1" ht="20.25" customHeight="1" x14ac:dyDescent="0.2">
      <c r="A32" s="203" t="s">
        <v>140</v>
      </c>
      <c r="B32" s="173" t="s">
        <v>100</v>
      </c>
      <c r="C32" s="173" t="s">
        <v>35</v>
      </c>
      <c r="D32" s="173" t="s">
        <v>45</v>
      </c>
      <c r="E32" s="173" t="s">
        <v>36</v>
      </c>
      <c r="F32" s="173" t="s">
        <v>37</v>
      </c>
      <c r="G32" s="173" t="s">
        <v>38</v>
      </c>
      <c r="H32" s="183" t="s">
        <v>110</v>
      </c>
      <c r="I32" s="173" t="s">
        <v>108</v>
      </c>
      <c r="J32" s="173" t="s">
        <v>100</v>
      </c>
      <c r="K32" s="173" t="s">
        <v>35</v>
      </c>
      <c r="L32" s="173" t="s">
        <v>45</v>
      </c>
      <c r="M32" s="173" t="s">
        <v>36</v>
      </c>
      <c r="N32" s="173" t="s">
        <v>37</v>
      </c>
      <c r="O32" s="173" t="s">
        <v>38</v>
      </c>
      <c r="P32" s="35"/>
      <c r="Q32" s="35"/>
      <c r="R32" s="183" t="s">
        <v>110</v>
      </c>
    </row>
    <row r="33" spans="1:18" x14ac:dyDescent="0.2">
      <c r="A33" s="34" t="s">
        <v>1</v>
      </c>
      <c r="B33" s="45"/>
      <c r="C33" s="45"/>
      <c r="D33" s="45"/>
      <c r="E33" s="45">
        <v>5.66</v>
      </c>
      <c r="F33" s="45">
        <v>10</v>
      </c>
      <c r="G33" s="45"/>
      <c r="H33" s="75">
        <f t="shared" ref="H33:H39" si="14">SUM(B33:G33)</f>
        <v>15.66</v>
      </c>
      <c r="I33" s="58" t="s">
        <v>124</v>
      </c>
      <c r="J33" s="45"/>
      <c r="K33" s="45"/>
      <c r="L33" s="45"/>
      <c r="M33" s="45"/>
      <c r="N33" s="191"/>
      <c r="O33" s="86"/>
      <c r="P33" s="49"/>
      <c r="Q33" s="49"/>
      <c r="R33" s="82">
        <f>SUM(J33:Q33)</f>
        <v>0</v>
      </c>
    </row>
    <row r="34" spans="1:18" x14ac:dyDescent="0.2">
      <c r="A34" s="34" t="s">
        <v>2</v>
      </c>
      <c r="B34" s="45"/>
      <c r="C34" s="45"/>
      <c r="D34" s="45"/>
      <c r="E34" s="45">
        <v>11.26</v>
      </c>
      <c r="F34" s="45">
        <v>6.71</v>
      </c>
      <c r="G34" s="45"/>
      <c r="H34" s="75">
        <f t="shared" si="14"/>
        <v>17.97</v>
      </c>
      <c r="I34" s="58" t="s">
        <v>129</v>
      </c>
      <c r="J34" s="45"/>
      <c r="K34" s="45"/>
      <c r="L34" s="45"/>
      <c r="M34" s="45"/>
      <c r="N34" s="191"/>
      <c r="O34" s="86"/>
      <c r="P34" s="49"/>
      <c r="Q34" s="49"/>
      <c r="R34" s="82">
        <f t="shared" ref="R34:R39" si="15">SUM(J34:Q34)</f>
        <v>0</v>
      </c>
    </row>
    <row r="35" spans="1:18" x14ac:dyDescent="0.2">
      <c r="A35" s="34" t="s">
        <v>3</v>
      </c>
      <c r="B35" s="45"/>
      <c r="C35" s="45"/>
      <c r="D35" s="45"/>
      <c r="E35" s="45"/>
      <c r="F35" s="45"/>
      <c r="G35" s="45"/>
      <c r="H35" s="75">
        <f t="shared" si="14"/>
        <v>0</v>
      </c>
      <c r="I35" s="58" t="s">
        <v>144</v>
      </c>
      <c r="J35" s="45"/>
      <c r="K35" s="45"/>
      <c r="L35" s="45"/>
      <c r="M35" s="45"/>
      <c r="N35" s="191"/>
      <c r="O35" s="86"/>
      <c r="P35" s="49"/>
      <c r="Q35" s="49"/>
      <c r="R35" s="82">
        <f t="shared" si="15"/>
        <v>0</v>
      </c>
    </row>
    <row r="36" spans="1:18" x14ac:dyDescent="0.2">
      <c r="A36" s="34" t="s">
        <v>13</v>
      </c>
      <c r="B36" s="45"/>
      <c r="C36" s="45"/>
      <c r="D36" s="45"/>
      <c r="E36" s="45"/>
      <c r="F36" s="45">
        <v>6.66</v>
      </c>
      <c r="G36" s="45"/>
      <c r="H36" s="75">
        <f t="shared" si="14"/>
        <v>6.66</v>
      </c>
      <c r="I36" s="58" t="s">
        <v>126</v>
      </c>
      <c r="J36" s="45"/>
      <c r="K36" s="45"/>
      <c r="L36" s="45"/>
      <c r="M36" s="45"/>
      <c r="N36" s="71"/>
      <c r="O36" s="70"/>
      <c r="P36" s="48"/>
      <c r="Q36" s="48"/>
      <c r="R36" s="82">
        <f t="shared" si="15"/>
        <v>0</v>
      </c>
    </row>
    <row r="37" spans="1:18" x14ac:dyDescent="0.2">
      <c r="A37" s="34" t="s">
        <v>15</v>
      </c>
      <c r="B37" s="45"/>
      <c r="C37" s="45"/>
      <c r="D37" s="45"/>
      <c r="E37" s="45"/>
      <c r="F37" s="45"/>
      <c r="G37" s="45"/>
      <c r="H37" s="75">
        <f t="shared" si="14"/>
        <v>0</v>
      </c>
      <c r="I37" s="58"/>
      <c r="J37" s="45"/>
      <c r="K37" s="45"/>
      <c r="L37" s="45"/>
      <c r="M37" s="45"/>
      <c r="N37" s="71"/>
      <c r="O37" s="70"/>
      <c r="P37" s="48"/>
      <c r="Q37" s="48"/>
      <c r="R37" s="82">
        <f t="shared" si="15"/>
        <v>0</v>
      </c>
    </row>
    <row r="38" spans="1:18" x14ac:dyDescent="0.2">
      <c r="A38" s="181" t="s">
        <v>112</v>
      </c>
      <c r="B38" s="60"/>
      <c r="C38" s="60"/>
      <c r="D38" s="60"/>
      <c r="E38" s="60"/>
      <c r="F38" s="60"/>
      <c r="G38" s="60"/>
      <c r="H38" s="176">
        <f t="shared" si="14"/>
        <v>0</v>
      </c>
      <c r="I38" s="61"/>
      <c r="J38" s="60"/>
      <c r="K38" s="60"/>
      <c r="L38" s="60"/>
      <c r="M38" s="60"/>
      <c r="N38" s="189"/>
      <c r="O38" s="177"/>
      <c r="P38" s="178"/>
      <c r="Q38" s="178"/>
      <c r="R38" s="82">
        <f t="shared" si="15"/>
        <v>0</v>
      </c>
    </row>
    <row r="39" spans="1:18" ht="14.25" customHeight="1" x14ac:dyDescent="0.2">
      <c r="A39" s="182" t="s">
        <v>111</v>
      </c>
      <c r="B39" s="47"/>
      <c r="C39" s="47"/>
      <c r="D39" s="47">
        <v>16.25</v>
      </c>
      <c r="E39" s="47"/>
      <c r="F39" s="47">
        <v>16.25</v>
      </c>
      <c r="G39" s="47">
        <v>40</v>
      </c>
      <c r="H39" s="77">
        <f t="shared" si="14"/>
        <v>72.5</v>
      </c>
      <c r="I39" s="63"/>
      <c r="J39" s="47"/>
      <c r="K39" s="47"/>
      <c r="L39" s="47"/>
      <c r="M39" s="47"/>
      <c r="N39" s="190"/>
      <c r="O39" s="84"/>
      <c r="P39" s="50"/>
      <c r="Q39" s="50"/>
      <c r="R39" s="85">
        <f t="shared" si="15"/>
        <v>0</v>
      </c>
    </row>
    <row r="40" spans="1:18" ht="18.75" customHeight="1" x14ac:dyDescent="0.2">
      <c r="A40" s="73" t="s">
        <v>9</v>
      </c>
      <c r="B40" s="6">
        <f>SUM(B33:B39)</f>
        <v>0</v>
      </c>
      <c r="C40" s="6">
        <f t="shared" ref="C40:G40" si="16">SUM(C33:C39)</f>
        <v>0</v>
      </c>
      <c r="D40" s="6">
        <f t="shared" si="16"/>
        <v>16.25</v>
      </c>
      <c r="E40" s="6">
        <f t="shared" si="16"/>
        <v>16.920000000000002</v>
      </c>
      <c r="F40" s="6">
        <f t="shared" si="16"/>
        <v>39.620000000000005</v>
      </c>
      <c r="G40" s="6">
        <f t="shared" si="16"/>
        <v>40</v>
      </c>
      <c r="H40" s="75">
        <f>SUM(H33:H38)</f>
        <v>40.289999999999992</v>
      </c>
      <c r="I40" s="6"/>
      <c r="J40" s="6">
        <f t="shared" ref="J40:Q40" si="17">SUM(J33:J38)</f>
        <v>0</v>
      </c>
      <c r="K40" s="6">
        <f t="shared" si="17"/>
        <v>0</v>
      </c>
      <c r="L40" s="6">
        <f t="shared" si="17"/>
        <v>0</v>
      </c>
      <c r="M40" s="6">
        <f t="shared" si="17"/>
        <v>0</v>
      </c>
      <c r="N40" s="6">
        <f t="shared" si="17"/>
        <v>0</v>
      </c>
      <c r="O40" s="6">
        <f t="shared" si="17"/>
        <v>0</v>
      </c>
      <c r="P40" s="6">
        <f t="shared" si="17"/>
        <v>0</v>
      </c>
      <c r="Q40" s="6">
        <f t="shared" si="17"/>
        <v>0</v>
      </c>
      <c r="R40" s="79">
        <f>SUM(R33:R39)</f>
        <v>0</v>
      </c>
    </row>
    <row r="41" spans="1:18" ht="13.5" customHeight="1" x14ac:dyDescent="0.2"/>
    <row r="42" spans="1:18" s="58" customFormat="1" ht="15" customHeight="1" x14ac:dyDescent="0.2">
      <c r="A42" s="203" t="s">
        <v>140</v>
      </c>
      <c r="B42" s="173" t="s">
        <v>101</v>
      </c>
      <c r="C42" s="173" t="s">
        <v>39</v>
      </c>
      <c r="D42" s="173" t="s">
        <v>46</v>
      </c>
      <c r="E42" s="34"/>
      <c r="F42" s="34"/>
      <c r="G42" s="34"/>
      <c r="H42" s="183" t="s">
        <v>110</v>
      </c>
      <c r="I42" s="173" t="s">
        <v>108</v>
      </c>
      <c r="J42" s="173" t="s">
        <v>101</v>
      </c>
      <c r="K42" s="173" t="s">
        <v>39</v>
      </c>
      <c r="L42" s="173" t="s">
        <v>46</v>
      </c>
      <c r="M42" s="35"/>
      <c r="N42" s="72"/>
      <c r="O42" s="72"/>
      <c r="P42" s="35"/>
      <c r="Q42" s="35"/>
      <c r="R42" s="183" t="s">
        <v>110</v>
      </c>
    </row>
    <row r="43" spans="1:18" x14ac:dyDescent="0.2">
      <c r="A43" s="34" t="s">
        <v>1</v>
      </c>
      <c r="B43" s="48"/>
      <c r="C43" s="48">
        <v>21.2</v>
      </c>
      <c r="D43" s="48"/>
      <c r="E43" s="48"/>
      <c r="F43" s="48"/>
      <c r="G43" s="48"/>
      <c r="H43" s="75">
        <f t="shared" ref="H43:H49" si="18">SUM(B43:G43)</f>
        <v>21.2</v>
      </c>
      <c r="I43" s="49"/>
      <c r="J43" s="49"/>
      <c r="K43" s="49"/>
      <c r="L43" s="49"/>
      <c r="M43" s="49"/>
      <c r="N43" s="86"/>
      <c r="O43" s="86"/>
      <c r="P43" s="49"/>
      <c r="Q43" s="49"/>
      <c r="R43" s="82">
        <f>SUM(J43:Q43)</f>
        <v>0</v>
      </c>
    </row>
    <row r="44" spans="1:18" x14ac:dyDescent="0.2">
      <c r="A44" s="34" t="s">
        <v>2</v>
      </c>
      <c r="B44" s="48"/>
      <c r="C44" s="48">
        <v>43.8</v>
      </c>
      <c r="D44" s="48"/>
      <c r="E44" s="48"/>
      <c r="F44" s="48"/>
      <c r="G44" s="48"/>
      <c r="H44" s="75">
        <f t="shared" si="18"/>
        <v>43.8</v>
      </c>
      <c r="I44" s="58"/>
      <c r="J44" s="49"/>
      <c r="K44" s="49"/>
      <c r="L44" s="49"/>
      <c r="M44" s="49"/>
      <c r="N44" s="86"/>
      <c r="O44" s="86"/>
      <c r="P44" s="49"/>
      <c r="Q44" s="49"/>
      <c r="R44" s="82">
        <f t="shared" ref="R44:R49" si="19">SUM(J44:Q44)</f>
        <v>0</v>
      </c>
    </row>
    <row r="45" spans="1:18" x14ac:dyDescent="0.2">
      <c r="A45" s="34" t="s">
        <v>3</v>
      </c>
      <c r="B45" s="48"/>
      <c r="C45" s="48">
        <v>89</v>
      </c>
      <c r="D45" s="48"/>
      <c r="E45" s="48"/>
      <c r="F45" s="48"/>
      <c r="G45" s="48"/>
      <c r="H45" s="75">
        <f t="shared" si="18"/>
        <v>89</v>
      </c>
      <c r="I45" s="58"/>
      <c r="J45" s="49"/>
      <c r="K45" s="49"/>
      <c r="L45" s="49"/>
      <c r="M45" s="49"/>
      <c r="N45" s="86"/>
      <c r="O45" s="86"/>
      <c r="P45" s="49"/>
      <c r="Q45" s="49"/>
      <c r="R45" s="82">
        <f t="shared" si="19"/>
        <v>0</v>
      </c>
    </row>
    <row r="46" spans="1:18" x14ac:dyDescent="0.2">
      <c r="A46" s="34" t="s">
        <v>13</v>
      </c>
      <c r="B46" s="48"/>
      <c r="C46" s="48"/>
      <c r="D46" s="48"/>
      <c r="E46" s="48"/>
      <c r="F46" s="48"/>
      <c r="G46" s="48"/>
      <c r="H46" s="75">
        <f t="shared" si="18"/>
        <v>0</v>
      </c>
      <c r="I46" s="49">
        <f>'Cash Daily'!I400</f>
        <v>0</v>
      </c>
      <c r="J46" s="49"/>
      <c r="K46" s="49"/>
      <c r="L46" s="49"/>
      <c r="M46" s="49"/>
      <c r="N46" s="70"/>
      <c r="O46" s="70"/>
      <c r="P46" s="48"/>
      <c r="Q46" s="48"/>
      <c r="R46" s="82">
        <f t="shared" si="19"/>
        <v>0</v>
      </c>
    </row>
    <row r="47" spans="1:18" x14ac:dyDescent="0.2">
      <c r="A47" s="34" t="s">
        <v>15</v>
      </c>
      <c r="B47" s="48"/>
      <c r="C47" s="48"/>
      <c r="D47" s="48"/>
      <c r="E47" s="48"/>
      <c r="F47" s="48"/>
      <c r="G47" s="48"/>
      <c r="H47" s="75">
        <f t="shared" si="18"/>
        <v>0</v>
      </c>
      <c r="I47" s="49">
        <f>'Cash Daily'!I414</f>
        <v>0</v>
      </c>
      <c r="J47" s="49"/>
      <c r="K47" s="49"/>
      <c r="L47" s="49"/>
      <c r="M47" s="49"/>
      <c r="N47" s="70"/>
      <c r="O47" s="70"/>
      <c r="P47" s="48"/>
      <c r="Q47" s="48"/>
      <c r="R47" s="82">
        <f t="shared" si="19"/>
        <v>0</v>
      </c>
    </row>
    <row r="48" spans="1:18" x14ac:dyDescent="0.2">
      <c r="A48" s="181" t="s">
        <v>112</v>
      </c>
      <c r="B48" s="178"/>
      <c r="C48" s="178"/>
      <c r="D48" s="178"/>
      <c r="E48" s="178"/>
      <c r="F48" s="178"/>
      <c r="G48" s="178"/>
      <c r="H48" s="176">
        <f t="shared" si="18"/>
        <v>0</v>
      </c>
      <c r="I48" s="179">
        <f>'Cash Daily'!I429</f>
        <v>0</v>
      </c>
      <c r="J48" s="179"/>
      <c r="K48" s="179"/>
      <c r="L48" s="179"/>
      <c r="M48" s="179"/>
      <c r="N48" s="180"/>
      <c r="O48" s="180"/>
      <c r="P48" s="178"/>
      <c r="Q48" s="178"/>
      <c r="R48" s="82">
        <f t="shared" si="19"/>
        <v>0</v>
      </c>
    </row>
    <row r="49" spans="1:18" ht="15" customHeight="1" x14ac:dyDescent="0.2">
      <c r="A49" s="182" t="s">
        <v>111</v>
      </c>
      <c r="B49" s="50">
        <v>20</v>
      </c>
      <c r="C49" s="50"/>
      <c r="D49" s="50"/>
      <c r="E49" s="50"/>
      <c r="F49" s="50"/>
      <c r="G49" s="50"/>
      <c r="H49" s="77">
        <f t="shared" si="18"/>
        <v>20</v>
      </c>
      <c r="I49" s="87"/>
      <c r="J49" s="87"/>
      <c r="K49" s="87"/>
      <c r="L49" s="87"/>
      <c r="M49" s="87"/>
      <c r="N49" s="88"/>
      <c r="O49" s="88"/>
      <c r="P49" s="50"/>
      <c r="Q49" s="50"/>
      <c r="R49" s="85">
        <f t="shared" si="19"/>
        <v>0</v>
      </c>
    </row>
    <row r="50" spans="1:18" x14ac:dyDescent="0.2">
      <c r="A50" s="73" t="s">
        <v>9</v>
      </c>
      <c r="B50" s="6">
        <f>SUM(B43:B49)</f>
        <v>20</v>
      </c>
      <c r="C50" s="6">
        <f t="shared" ref="C50:G50" si="20">SUM(C43:C49)</f>
        <v>154</v>
      </c>
      <c r="D50" s="6">
        <f t="shared" si="20"/>
        <v>0</v>
      </c>
      <c r="E50" s="6">
        <f t="shared" si="20"/>
        <v>0</v>
      </c>
      <c r="F50" s="6">
        <f t="shared" si="20"/>
        <v>0</v>
      </c>
      <c r="G50" s="6">
        <f t="shared" si="20"/>
        <v>0</v>
      </c>
      <c r="H50" s="75">
        <f>SUM(H43:H49)</f>
        <v>174</v>
      </c>
      <c r="I50" s="6">
        <f t="shared" ref="I50:Q50" si="21">SUM(I43:I48)</f>
        <v>0</v>
      </c>
      <c r="J50" s="6">
        <f t="shared" si="21"/>
        <v>0</v>
      </c>
      <c r="K50" s="6">
        <f t="shared" si="21"/>
        <v>0</v>
      </c>
      <c r="L50" s="6">
        <f t="shared" si="21"/>
        <v>0</v>
      </c>
      <c r="M50" s="6">
        <f t="shared" si="21"/>
        <v>0</v>
      </c>
      <c r="N50" s="78">
        <f t="shared" si="21"/>
        <v>0</v>
      </c>
      <c r="O50" s="78"/>
      <c r="P50" s="6">
        <f t="shared" si="21"/>
        <v>0</v>
      </c>
      <c r="Q50" s="6">
        <f t="shared" si="21"/>
        <v>0</v>
      </c>
      <c r="R50" s="79">
        <f>SUM(R43:R49)</f>
        <v>0</v>
      </c>
    </row>
    <row r="51" spans="1:18" ht="13.5" customHeight="1" x14ac:dyDescent="0.2"/>
    <row r="52" spans="1:18" ht="24.75" customHeight="1" thickBot="1" x14ac:dyDescent="0.25">
      <c r="B52" s="66" t="s">
        <v>1</v>
      </c>
      <c r="C52" s="66" t="s">
        <v>2</v>
      </c>
      <c r="D52" s="66" t="s">
        <v>3</v>
      </c>
      <c r="E52" s="66" t="s">
        <v>13</v>
      </c>
      <c r="F52" s="66" t="s">
        <v>15</v>
      </c>
      <c r="G52" s="67" t="s">
        <v>11</v>
      </c>
      <c r="H52" s="184" t="s">
        <v>111</v>
      </c>
      <c r="J52" s="67"/>
      <c r="K52" s="67"/>
      <c r="L52" s="67"/>
      <c r="M52" s="67"/>
      <c r="N52" s="91" t="s">
        <v>20</v>
      </c>
      <c r="O52" s="91"/>
    </row>
    <row r="53" spans="1:18" ht="18.75" customHeight="1" thickBot="1" x14ac:dyDescent="0.25">
      <c r="A53" s="89" t="s">
        <v>40</v>
      </c>
      <c r="B53" s="185">
        <f>H3+H13+H23+H33+H43</f>
        <v>36.86</v>
      </c>
      <c r="C53" s="185">
        <f>H4+H14+H24+H34+H44</f>
        <v>61.769999999999996</v>
      </c>
      <c r="D53" s="185">
        <f>H5+H15+H25+H35+H45</f>
        <v>89</v>
      </c>
      <c r="E53" s="185">
        <f>H6+H16+H26+H36+H46</f>
        <v>6.66</v>
      </c>
      <c r="F53" s="185">
        <f>H7+H17+H27+H37+H47</f>
        <v>0</v>
      </c>
      <c r="G53" s="185">
        <f>H8+H18+H38+H48</f>
        <v>0</v>
      </c>
      <c r="H53" s="505">
        <f>H9+H19+H29+H39+H49</f>
        <v>112.5</v>
      </c>
      <c r="I53" s="505">
        <f>H10+H20+H30+H40+H50</f>
        <v>234.29</v>
      </c>
      <c r="J53" s="55">
        <f t="shared" ref="J53:M53" si="22">J10+J20+J30+J40+J50</f>
        <v>0</v>
      </c>
      <c r="K53" s="55">
        <f t="shared" si="22"/>
        <v>0</v>
      </c>
      <c r="L53" s="55">
        <f t="shared" si="22"/>
        <v>0</v>
      </c>
      <c r="M53" s="55">
        <f t="shared" si="22"/>
        <v>0</v>
      </c>
      <c r="N53" s="90">
        <f>R10+R20+R30+R40+R50</f>
        <v>0</v>
      </c>
      <c r="O53" s="199">
        <f>I53+N53</f>
        <v>234.29</v>
      </c>
    </row>
    <row r="54" spans="1:18" ht="13.5" thickTop="1" x14ac:dyDescent="0.2"/>
    <row r="55" spans="1:18" x14ac:dyDescent="0.2">
      <c r="A55" s="40"/>
      <c r="B55" s="51" t="s">
        <v>21</v>
      </c>
      <c r="C55" s="51"/>
      <c r="D55" s="51" t="s">
        <v>22</v>
      </c>
      <c r="E55" s="196">
        <f>O53</f>
        <v>234.29</v>
      </c>
      <c r="F55" s="51"/>
      <c r="G55" s="51">
        <f>SUM(C55-E55)</f>
        <v>-234.29</v>
      </c>
    </row>
    <row r="60" spans="1:18" s="492" customFormat="1" ht="41.25" customHeight="1" x14ac:dyDescent="0.2">
      <c r="A60" s="485"/>
      <c r="B60" s="486"/>
      <c r="C60" s="490"/>
      <c r="D60" s="490"/>
      <c r="E60" s="490"/>
      <c r="F60" s="491" t="s">
        <v>248</v>
      </c>
      <c r="G60" s="490"/>
      <c r="H60" s="490"/>
      <c r="I60" s="490"/>
      <c r="J60" s="486"/>
      <c r="K60" s="486"/>
      <c r="L60" s="486"/>
      <c r="M60" s="486"/>
      <c r="N60" s="488"/>
      <c r="O60" s="488"/>
      <c r="P60" s="486"/>
      <c r="Q60" s="486"/>
      <c r="R60" s="489"/>
    </row>
    <row r="61" spans="1:18" x14ac:dyDescent="0.2">
      <c r="A61" s="203" t="s">
        <v>140</v>
      </c>
      <c r="B61" s="173"/>
      <c r="C61" s="173"/>
      <c r="D61" s="173"/>
      <c r="E61" s="214" t="s">
        <v>153</v>
      </c>
      <c r="F61" s="214" t="s">
        <v>154</v>
      </c>
      <c r="G61" s="214" t="s">
        <v>155</v>
      </c>
      <c r="H61" s="183" t="s">
        <v>110</v>
      </c>
      <c r="I61" s="173" t="s">
        <v>108</v>
      </c>
      <c r="J61" s="173"/>
      <c r="K61" s="173"/>
      <c r="L61" s="173"/>
      <c r="M61" s="214" t="s">
        <v>153</v>
      </c>
      <c r="N61" s="214" t="s">
        <v>154</v>
      </c>
      <c r="O61" s="214" t="s">
        <v>155</v>
      </c>
      <c r="P61" s="35"/>
      <c r="Q61" s="35"/>
      <c r="R61" s="183" t="s">
        <v>110</v>
      </c>
    </row>
    <row r="62" spans="1:18" x14ac:dyDescent="0.2">
      <c r="A62" s="34" t="s">
        <v>1</v>
      </c>
      <c r="B62" s="59"/>
      <c r="C62" s="59"/>
      <c r="D62" s="59"/>
      <c r="E62" s="59"/>
      <c r="F62" s="59"/>
      <c r="G62" s="59"/>
      <c r="H62" s="75">
        <f t="shared" ref="H62:H68" si="23">SUM(B62:G62)</f>
        <v>0</v>
      </c>
      <c r="J62" s="58"/>
      <c r="K62" s="58"/>
      <c r="L62" s="58"/>
      <c r="M62" s="58"/>
      <c r="N62" s="74"/>
      <c r="O62" s="74"/>
      <c r="P62" s="58"/>
      <c r="Q62" s="58"/>
      <c r="R62" s="176">
        <f>SUM(J62:Q62)</f>
        <v>0</v>
      </c>
    </row>
    <row r="63" spans="1:18" x14ac:dyDescent="0.2">
      <c r="A63" s="34" t="s">
        <v>2</v>
      </c>
      <c r="B63" s="59"/>
      <c r="C63" s="59"/>
      <c r="D63" s="60"/>
      <c r="E63" s="60"/>
      <c r="F63" s="60"/>
      <c r="G63" s="60"/>
      <c r="H63" s="75">
        <f t="shared" si="23"/>
        <v>0</v>
      </c>
      <c r="J63" s="61"/>
      <c r="K63" s="61"/>
      <c r="L63" s="61"/>
      <c r="M63" s="61"/>
      <c r="N63" s="29"/>
      <c r="O63" s="29"/>
      <c r="P63" s="61"/>
      <c r="Q63" s="61"/>
      <c r="R63" s="176">
        <f t="shared" ref="R63:R68" si="24">SUM(J63:Q63)</f>
        <v>0</v>
      </c>
    </row>
    <row r="64" spans="1:18" x14ac:dyDescent="0.2">
      <c r="A64" s="34" t="s">
        <v>3</v>
      </c>
      <c r="B64" s="59"/>
      <c r="C64" s="59"/>
      <c r="D64" s="60"/>
      <c r="E64" s="60"/>
      <c r="F64" s="60"/>
      <c r="G64" s="60"/>
      <c r="H64" s="75">
        <f t="shared" si="23"/>
        <v>0</v>
      </c>
      <c r="J64" s="61"/>
      <c r="K64" s="61"/>
      <c r="L64" s="61"/>
      <c r="M64" s="61"/>
      <c r="N64" s="29"/>
      <c r="O64" s="29"/>
      <c r="P64" s="61"/>
      <c r="Q64" s="61"/>
      <c r="R64" s="176">
        <f t="shared" si="24"/>
        <v>0</v>
      </c>
    </row>
    <row r="65" spans="1:18" x14ac:dyDescent="0.2">
      <c r="A65" s="34" t="s">
        <v>13</v>
      </c>
      <c r="B65" s="59"/>
      <c r="C65" s="59"/>
      <c r="D65" s="60"/>
      <c r="E65" s="60"/>
      <c r="F65" s="60"/>
      <c r="G65" s="60"/>
      <c r="H65" s="75">
        <f t="shared" si="23"/>
        <v>0</v>
      </c>
      <c r="J65" s="61"/>
      <c r="K65" s="61"/>
      <c r="L65" s="61"/>
      <c r="M65" s="61"/>
      <c r="N65" s="29"/>
      <c r="O65" s="29"/>
      <c r="P65" s="61"/>
      <c r="Q65" s="61"/>
      <c r="R65" s="176">
        <f t="shared" si="24"/>
        <v>0</v>
      </c>
    </row>
    <row r="66" spans="1:18" x14ac:dyDescent="0.2">
      <c r="A66" s="34" t="s">
        <v>15</v>
      </c>
      <c r="B66" s="59"/>
      <c r="C66" s="59"/>
      <c r="D66" s="60"/>
      <c r="E66" s="60"/>
      <c r="F66" s="60"/>
      <c r="G66" s="60"/>
      <c r="H66" s="75">
        <f t="shared" si="23"/>
        <v>0</v>
      </c>
      <c r="J66" s="61"/>
      <c r="K66" s="61"/>
      <c r="L66" s="61"/>
      <c r="M66" s="61"/>
      <c r="N66" s="29"/>
      <c r="O66" s="29"/>
      <c r="P66" s="61"/>
      <c r="Q66" s="61"/>
      <c r="R66" s="176">
        <f t="shared" si="24"/>
        <v>0</v>
      </c>
    </row>
    <row r="67" spans="1:18" x14ac:dyDescent="0.2">
      <c r="A67" s="181" t="s">
        <v>112</v>
      </c>
      <c r="B67" s="175"/>
      <c r="C67" s="175"/>
      <c r="D67" s="60"/>
      <c r="E67" s="60"/>
      <c r="F67" s="60"/>
      <c r="G67" s="60"/>
      <c r="H67" s="176">
        <f t="shared" si="23"/>
        <v>0</v>
      </c>
      <c r="I67" s="53"/>
      <c r="J67" s="61"/>
      <c r="K67" s="61"/>
      <c r="L67" s="61"/>
      <c r="M67" s="61"/>
      <c r="N67" s="29"/>
      <c r="O67" s="29"/>
      <c r="P67" s="61"/>
      <c r="Q67" s="61"/>
      <c r="R67" s="176">
        <f t="shared" si="24"/>
        <v>0</v>
      </c>
    </row>
    <row r="68" spans="1:18" ht="22.5" x14ac:dyDescent="0.2">
      <c r="A68" s="182" t="s">
        <v>111</v>
      </c>
      <c r="B68" s="62"/>
      <c r="C68" s="62"/>
      <c r="D68" s="47"/>
      <c r="E68" s="47"/>
      <c r="F68" s="47"/>
      <c r="G68" s="47"/>
      <c r="H68" s="77">
        <f t="shared" si="23"/>
        <v>0</v>
      </c>
      <c r="I68" s="174"/>
      <c r="J68" s="63"/>
      <c r="K68" s="63"/>
      <c r="L68" s="63"/>
      <c r="M68" s="63"/>
      <c r="N68" s="76"/>
      <c r="O68" s="76"/>
      <c r="P68" s="63"/>
      <c r="Q68" s="63"/>
      <c r="R68" s="77">
        <f t="shared" si="24"/>
        <v>0</v>
      </c>
    </row>
    <row r="69" spans="1:18" x14ac:dyDescent="0.2">
      <c r="A69" s="73" t="s">
        <v>9</v>
      </c>
      <c r="B69" s="164">
        <f>SUM(B62:B68)</f>
        <v>0</v>
      </c>
      <c r="C69" s="164">
        <f t="shared" ref="C69:G69" si="25">SUM(C62:C68)</f>
        <v>0</v>
      </c>
      <c r="D69" s="164">
        <f t="shared" si="25"/>
        <v>0</v>
      </c>
      <c r="E69" s="164">
        <f t="shared" si="25"/>
        <v>0</v>
      </c>
      <c r="F69" s="164">
        <f t="shared" si="25"/>
        <v>0</v>
      </c>
      <c r="G69" s="164">
        <f t="shared" si="25"/>
        <v>0</v>
      </c>
      <c r="H69" s="75">
        <f>SUM(H62:H68)</f>
        <v>0</v>
      </c>
      <c r="I69" s="6"/>
      <c r="J69" s="6">
        <f>SUM(J62:J68)</f>
        <v>0</v>
      </c>
      <c r="K69" s="6">
        <f t="shared" ref="K69:O69" si="26">SUM(K62:K68)</f>
        <v>0</v>
      </c>
      <c r="L69" s="6">
        <f t="shared" si="26"/>
        <v>0</v>
      </c>
      <c r="M69" s="6">
        <f t="shared" si="26"/>
        <v>0</v>
      </c>
      <c r="N69" s="6">
        <f t="shared" si="26"/>
        <v>0</v>
      </c>
      <c r="O69" s="6">
        <f t="shared" si="26"/>
        <v>0</v>
      </c>
      <c r="P69" s="6"/>
      <c r="Q69" s="6"/>
      <c r="R69" s="79">
        <f>SUM(R62:R68)</f>
        <v>0</v>
      </c>
    </row>
    <row r="71" spans="1:18" x14ac:dyDescent="0.2">
      <c r="A71" s="203" t="s">
        <v>140</v>
      </c>
      <c r="B71" s="214" t="s">
        <v>156</v>
      </c>
      <c r="C71" s="214" t="s">
        <v>157</v>
      </c>
      <c r="D71" s="214" t="s">
        <v>158</v>
      </c>
      <c r="E71" s="214" t="s">
        <v>159</v>
      </c>
      <c r="F71" s="214" t="s">
        <v>160</v>
      </c>
      <c r="G71" s="214" t="s">
        <v>161</v>
      </c>
      <c r="H71" s="183" t="s">
        <v>110</v>
      </c>
      <c r="I71" s="173" t="s">
        <v>108</v>
      </c>
      <c r="J71" s="214" t="s">
        <v>156</v>
      </c>
      <c r="K71" s="214" t="s">
        <v>157</v>
      </c>
      <c r="L71" s="214" t="s">
        <v>158</v>
      </c>
      <c r="M71" s="214" t="s">
        <v>159</v>
      </c>
      <c r="N71" s="214" t="s">
        <v>160</v>
      </c>
      <c r="O71" s="214" t="s">
        <v>161</v>
      </c>
      <c r="P71" s="35"/>
      <c r="Q71" s="35"/>
      <c r="R71" s="183" t="s">
        <v>110</v>
      </c>
    </row>
    <row r="72" spans="1:18" x14ac:dyDescent="0.2">
      <c r="A72" s="34" t="s">
        <v>1</v>
      </c>
      <c r="B72" s="45"/>
      <c r="C72" s="45"/>
      <c r="D72" s="45"/>
      <c r="E72" s="45"/>
      <c r="F72" s="45"/>
      <c r="G72" s="45"/>
      <c r="H72" s="75">
        <f t="shared" ref="H72:H78" si="27">SUM(B72:G72)</f>
        <v>0</v>
      </c>
      <c r="I72" s="45"/>
      <c r="J72" s="45"/>
      <c r="K72" s="45"/>
      <c r="L72" s="45"/>
      <c r="M72" s="45"/>
      <c r="N72" s="81"/>
      <c r="O72" s="81"/>
      <c r="P72" s="45"/>
      <c r="Q72" s="45"/>
      <c r="R72" s="82">
        <f>SUM(J72:Q72)</f>
        <v>0</v>
      </c>
    </row>
    <row r="73" spans="1:18" x14ac:dyDescent="0.2">
      <c r="A73" s="34" t="s">
        <v>2</v>
      </c>
      <c r="B73" s="45"/>
      <c r="C73" s="45"/>
      <c r="D73" s="45"/>
      <c r="E73" s="45"/>
      <c r="F73" s="45"/>
      <c r="G73" s="45"/>
      <c r="H73" s="75">
        <f t="shared" si="27"/>
        <v>0</v>
      </c>
      <c r="I73" s="45"/>
      <c r="J73" s="45"/>
      <c r="K73" s="45"/>
      <c r="L73" s="45"/>
      <c r="M73" s="45"/>
      <c r="N73" s="81"/>
      <c r="O73" s="81"/>
      <c r="P73" s="46"/>
      <c r="Q73" s="46"/>
      <c r="R73" s="82">
        <f t="shared" ref="R73:R78" si="28">SUM(J73:Q73)</f>
        <v>0</v>
      </c>
    </row>
    <row r="74" spans="1:18" x14ac:dyDescent="0.2">
      <c r="A74" s="34" t="s">
        <v>3</v>
      </c>
      <c r="B74" s="45"/>
      <c r="C74" s="45"/>
      <c r="D74" s="45"/>
      <c r="E74" s="45"/>
      <c r="F74" s="45"/>
      <c r="G74" s="45"/>
      <c r="H74" s="75">
        <f t="shared" si="27"/>
        <v>0</v>
      </c>
      <c r="I74" s="45"/>
      <c r="J74" s="45"/>
      <c r="K74" s="45"/>
      <c r="L74" s="45"/>
      <c r="M74" s="45"/>
      <c r="N74" s="83"/>
      <c r="O74" s="83"/>
      <c r="P74" s="46"/>
      <c r="Q74" s="46"/>
      <c r="R74" s="82">
        <f t="shared" si="28"/>
        <v>0</v>
      </c>
    </row>
    <row r="75" spans="1:18" x14ac:dyDescent="0.2">
      <c r="A75" s="34" t="s">
        <v>13</v>
      </c>
      <c r="B75" s="45"/>
      <c r="C75" s="45"/>
      <c r="D75" s="45"/>
      <c r="E75" s="45"/>
      <c r="F75" s="45"/>
      <c r="G75" s="45"/>
      <c r="H75" s="75">
        <f t="shared" si="27"/>
        <v>0</v>
      </c>
      <c r="I75" s="45"/>
      <c r="J75" s="45"/>
      <c r="K75" s="45"/>
      <c r="L75" s="45"/>
      <c r="M75" s="45"/>
      <c r="N75" s="81"/>
      <c r="O75" s="81"/>
      <c r="P75" s="45"/>
      <c r="Q75" s="45"/>
      <c r="R75" s="82">
        <f t="shared" si="28"/>
        <v>0</v>
      </c>
    </row>
    <row r="76" spans="1:18" x14ac:dyDescent="0.2">
      <c r="A76" s="34" t="s">
        <v>15</v>
      </c>
      <c r="B76" s="45"/>
      <c r="C76" s="45"/>
      <c r="D76" s="45"/>
      <c r="E76" s="45"/>
      <c r="F76" s="45"/>
      <c r="G76" s="45"/>
      <c r="H76" s="75">
        <f t="shared" si="27"/>
        <v>0</v>
      </c>
      <c r="I76" s="45"/>
      <c r="J76" s="45"/>
      <c r="K76" s="45"/>
      <c r="L76" s="45"/>
      <c r="M76" s="45"/>
      <c r="N76" s="81"/>
      <c r="O76" s="81"/>
      <c r="P76" s="45"/>
      <c r="Q76" s="45"/>
      <c r="R76" s="82">
        <f t="shared" si="28"/>
        <v>0</v>
      </c>
    </row>
    <row r="77" spans="1:18" x14ac:dyDescent="0.2">
      <c r="A77" s="181" t="s">
        <v>112</v>
      </c>
      <c r="B77" s="60"/>
      <c r="C77" s="60"/>
      <c r="D77" s="60"/>
      <c r="E77" s="60"/>
      <c r="F77" s="60"/>
      <c r="G77" s="60"/>
      <c r="H77" s="75">
        <f t="shared" si="27"/>
        <v>0</v>
      </c>
      <c r="I77" s="60"/>
      <c r="J77" s="60"/>
      <c r="K77" s="60"/>
      <c r="L77" s="60"/>
      <c r="M77" s="60"/>
      <c r="N77" s="177"/>
      <c r="O77" s="177"/>
      <c r="P77" s="60"/>
      <c r="Q77" s="60"/>
      <c r="R77" s="82">
        <f t="shared" si="28"/>
        <v>0</v>
      </c>
    </row>
    <row r="78" spans="1:18" ht="15" customHeight="1" x14ac:dyDescent="0.2">
      <c r="A78" s="182" t="s">
        <v>111</v>
      </c>
      <c r="B78" s="47"/>
      <c r="C78" s="47"/>
      <c r="D78" s="47"/>
      <c r="E78" s="47"/>
      <c r="F78" s="47"/>
      <c r="G78" s="47"/>
      <c r="H78" s="77">
        <f t="shared" si="27"/>
        <v>0</v>
      </c>
      <c r="I78" s="47"/>
      <c r="J78" s="47"/>
      <c r="K78" s="47"/>
      <c r="L78" s="47"/>
      <c r="M78" s="47"/>
      <c r="N78" s="84"/>
      <c r="O78" s="84"/>
      <c r="P78" s="47"/>
      <c r="Q78" s="47"/>
      <c r="R78" s="85">
        <f t="shared" si="28"/>
        <v>0</v>
      </c>
    </row>
    <row r="79" spans="1:18" x14ac:dyDescent="0.2">
      <c r="A79" s="73" t="s">
        <v>9</v>
      </c>
      <c r="B79" s="6">
        <f>SUM(B72:B78)</f>
        <v>0</v>
      </c>
      <c r="C79" s="6">
        <f t="shared" ref="C79:G79" si="29">SUM(C72:C78)</f>
        <v>0</v>
      </c>
      <c r="D79" s="6">
        <f t="shared" si="29"/>
        <v>0</v>
      </c>
      <c r="E79" s="6">
        <f t="shared" si="29"/>
        <v>0</v>
      </c>
      <c r="F79" s="6">
        <f t="shared" si="29"/>
        <v>0</v>
      </c>
      <c r="G79" s="6">
        <f t="shared" si="29"/>
        <v>0</v>
      </c>
      <c r="H79" s="75">
        <f>SUM(H72:H78)</f>
        <v>0</v>
      </c>
      <c r="I79" s="6"/>
      <c r="J79" s="6">
        <f>SUM(J72:J78)</f>
        <v>0</v>
      </c>
      <c r="K79" s="6">
        <f t="shared" ref="K79:O79" si="30">SUM(K72:K78)</f>
        <v>0</v>
      </c>
      <c r="L79" s="6">
        <f t="shared" si="30"/>
        <v>0</v>
      </c>
      <c r="M79" s="6">
        <f t="shared" si="30"/>
        <v>0</v>
      </c>
      <c r="N79" s="6">
        <f t="shared" si="30"/>
        <v>0</v>
      </c>
      <c r="O79" s="6">
        <f t="shared" si="30"/>
        <v>0</v>
      </c>
      <c r="P79" s="6">
        <f t="shared" ref="P79:Q79" si="31">SUM(P72:P77)</f>
        <v>0</v>
      </c>
      <c r="Q79" s="6">
        <f t="shared" si="31"/>
        <v>0</v>
      </c>
      <c r="R79" s="73">
        <f>SUM(R72:R78)</f>
        <v>0</v>
      </c>
    </row>
    <row r="81" spans="1:18" x14ac:dyDescent="0.2">
      <c r="A81" s="203" t="s">
        <v>140</v>
      </c>
      <c r="B81" s="214" t="s">
        <v>162</v>
      </c>
      <c r="C81" s="214" t="s">
        <v>163</v>
      </c>
      <c r="D81" s="214" t="s">
        <v>164</v>
      </c>
      <c r="E81" s="214" t="s">
        <v>165</v>
      </c>
      <c r="F81" s="214" t="s">
        <v>166</v>
      </c>
      <c r="G81" s="214" t="s">
        <v>167</v>
      </c>
      <c r="H81" s="183" t="s">
        <v>110</v>
      </c>
      <c r="I81" s="173" t="s">
        <v>108</v>
      </c>
      <c r="J81" s="214" t="s">
        <v>162</v>
      </c>
      <c r="K81" s="214" t="s">
        <v>163</v>
      </c>
      <c r="L81" s="214" t="s">
        <v>164</v>
      </c>
      <c r="M81" s="214" t="s">
        <v>165</v>
      </c>
      <c r="N81" s="214" t="s">
        <v>166</v>
      </c>
      <c r="O81" s="214" t="s">
        <v>167</v>
      </c>
      <c r="P81" s="35"/>
      <c r="Q81" s="35"/>
      <c r="R81" s="183" t="s">
        <v>110</v>
      </c>
    </row>
    <row r="82" spans="1:18" x14ac:dyDescent="0.2">
      <c r="A82" s="34" t="s">
        <v>1</v>
      </c>
      <c r="B82" s="45"/>
      <c r="C82" s="188"/>
      <c r="D82" s="188"/>
      <c r="E82" s="188"/>
      <c r="F82" s="188">
        <v>53.38</v>
      </c>
      <c r="G82" s="188">
        <v>0</v>
      </c>
      <c r="H82" s="75">
        <f t="shared" ref="H82:H88" si="32">SUM(B82:G82)</f>
        <v>53.38</v>
      </c>
      <c r="I82" s="58"/>
      <c r="J82" s="188"/>
      <c r="K82" s="188"/>
      <c r="L82" s="188"/>
      <c r="M82" s="188"/>
      <c r="N82" s="188"/>
      <c r="O82" s="188"/>
      <c r="P82" s="188"/>
      <c r="Q82" s="191"/>
      <c r="R82" s="82">
        <f t="shared" ref="R82:R88" si="33">SUM(J82:Q82)</f>
        <v>0</v>
      </c>
    </row>
    <row r="83" spans="1:18" x14ac:dyDescent="0.2">
      <c r="A83" s="34" t="s">
        <v>2</v>
      </c>
      <c r="B83" s="45"/>
      <c r="C83" s="188"/>
      <c r="D83" s="188"/>
      <c r="E83" s="188"/>
      <c r="F83" s="188">
        <v>32</v>
      </c>
      <c r="G83" s="188">
        <v>0</v>
      </c>
      <c r="H83" s="75">
        <f t="shared" si="32"/>
        <v>32</v>
      </c>
      <c r="I83" s="58"/>
      <c r="J83" s="188"/>
      <c r="K83" s="188"/>
      <c r="L83" s="188"/>
      <c r="M83" s="188"/>
      <c r="N83" s="188"/>
      <c r="O83" s="188"/>
      <c r="P83" s="192"/>
      <c r="Q83" s="191"/>
      <c r="R83" s="82">
        <f t="shared" si="33"/>
        <v>0</v>
      </c>
    </row>
    <row r="84" spans="1:18" x14ac:dyDescent="0.2">
      <c r="A84" s="34" t="s">
        <v>3</v>
      </c>
      <c r="B84" s="45"/>
      <c r="C84" s="188"/>
      <c r="D84" s="188"/>
      <c r="E84" s="188"/>
      <c r="F84" s="188"/>
      <c r="G84" s="188"/>
      <c r="H84" s="75">
        <f t="shared" si="32"/>
        <v>0</v>
      </c>
      <c r="I84" s="58"/>
      <c r="J84" s="188"/>
      <c r="K84" s="188"/>
      <c r="L84" s="188"/>
      <c r="M84" s="188"/>
      <c r="N84" s="192"/>
      <c r="O84" s="192"/>
      <c r="P84" s="192"/>
      <c r="Q84" s="191"/>
      <c r="R84" s="82">
        <f t="shared" si="33"/>
        <v>0</v>
      </c>
    </row>
    <row r="85" spans="1:18" x14ac:dyDescent="0.2">
      <c r="A85" s="34" t="s">
        <v>13</v>
      </c>
      <c r="B85" s="45"/>
      <c r="C85" s="188"/>
      <c r="D85" s="188"/>
      <c r="E85" s="188"/>
      <c r="F85" s="188"/>
      <c r="G85" s="188"/>
      <c r="H85" s="75">
        <f t="shared" si="32"/>
        <v>0</v>
      </c>
      <c r="I85" s="58"/>
      <c r="J85" s="188"/>
      <c r="K85" s="188"/>
      <c r="L85" s="188"/>
      <c r="M85" s="188"/>
      <c r="N85" s="188"/>
      <c r="O85" s="188"/>
      <c r="P85" s="188"/>
      <c r="Q85" s="71"/>
      <c r="R85" s="82">
        <f t="shared" si="33"/>
        <v>0</v>
      </c>
    </row>
    <row r="86" spans="1:18" x14ac:dyDescent="0.2">
      <c r="A86" s="34" t="s">
        <v>15</v>
      </c>
      <c r="B86" s="45"/>
      <c r="C86" s="188"/>
      <c r="D86" s="188"/>
      <c r="E86" s="188"/>
      <c r="F86" s="188"/>
      <c r="G86" s="188"/>
      <c r="H86" s="75">
        <f t="shared" si="32"/>
        <v>0</v>
      </c>
      <c r="I86" s="58"/>
      <c r="J86" s="188"/>
      <c r="K86" s="188"/>
      <c r="L86" s="188"/>
      <c r="M86" s="188"/>
      <c r="N86" s="188"/>
      <c r="O86" s="188"/>
      <c r="P86" s="188"/>
      <c r="Q86" s="71"/>
      <c r="R86" s="82">
        <f t="shared" si="33"/>
        <v>0</v>
      </c>
    </row>
    <row r="87" spans="1:18" x14ac:dyDescent="0.2">
      <c r="A87" s="181" t="s">
        <v>112</v>
      </c>
      <c r="B87" s="60"/>
      <c r="C87" s="189"/>
      <c r="D87" s="189">
        <v>52.42</v>
      </c>
      <c r="E87" s="189"/>
      <c r="F87" s="189"/>
      <c r="G87" s="189"/>
      <c r="H87" s="176">
        <f t="shared" si="32"/>
        <v>52.42</v>
      </c>
      <c r="I87" s="61"/>
      <c r="J87" s="189"/>
      <c r="K87" s="189"/>
      <c r="L87" s="189"/>
      <c r="M87" s="189"/>
      <c r="N87" s="189"/>
      <c r="O87" s="189"/>
      <c r="P87" s="189"/>
      <c r="Q87" s="193"/>
      <c r="R87" s="82">
        <f t="shared" si="33"/>
        <v>0</v>
      </c>
    </row>
    <row r="88" spans="1:18" ht="12.75" customHeight="1" x14ac:dyDescent="0.2">
      <c r="A88" s="182" t="s">
        <v>111</v>
      </c>
      <c r="B88" s="47"/>
      <c r="C88" s="190"/>
      <c r="D88" s="190"/>
      <c r="E88" s="190"/>
      <c r="F88" s="190"/>
      <c r="G88" s="190"/>
      <c r="H88" s="77">
        <f t="shared" si="32"/>
        <v>0</v>
      </c>
      <c r="I88" s="63"/>
      <c r="J88" s="190"/>
      <c r="K88" s="190"/>
      <c r="L88" s="190"/>
      <c r="M88" s="190"/>
      <c r="N88" s="190"/>
      <c r="O88" s="190"/>
      <c r="P88" s="190"/>
      <c r="Q88" s="194"/>
      <c r="R88" s="85">
        <f t="shared" si="33"/>
        <v>0</v>
      </c>
    </row>
    <row r="89" spans="1:18" x14ac:dyDescent="0.2">
      <c r="A89" s="73" t="s">
        <v>9</v>
      </c>
      <c r="B89" s="78">
        <f t="shared" ref="B89:H89" si="34">SUM(B82:B88)</f>
        <v>0</v>
      </c>
      <c r="C89" s="78">
        <f t="shared" si="34"/>
        <v>0</v>
      </c>
      <c r="D89" s="78">
        <f t="shared" si="34"/>
        <v>52.42</v>
      </c>
      <c r="E89" s="78">
        <f t="shared" si="34"/>
        <v>0</v>
      </c>
      <c r="F89" s="78">
        <f t="shared" si="34"/>
        <v>85.38</v>
      </c>
      <c r="G89" s="78">
        <f t="shared" si="34"/>
        <v>0</v>
      </c>
      <c r="H89" s="75">
        <f t="shared" si="34"/>
        <v>137.80000000000001</v>
      </c>
      <c r="I89" s="6"/>
      <c r="J89" s="78">
        <f t="shared" ref="J89:O89" si="35">SUM(J82:J88)</f>
        <v>0</v>
      </c>
      <c r="K89" s="78">
        <f t="shared" si="35"/>
        <v>0</v>
      </c>
      <c r="L89" s="78">
        <f t="shared" si="35"/>
        <v>0</v>
      </c>
      <c r="M89" s="78">
        <f t="shared" si="35"/>
        <v>0</v>
      </c>
      <c r="N89" s="78">
        <f t="shared" si="35"/>
        <v>0</v>
      </c>
      <c r="O89" s="78">
        <f t="shared" si="35"/>
        <v>0</v>
      </c>
      <c r="P89" s="78">
        <f t="shared" ref="P89:Q89" si="36">SUM(P82:P87)</f>
        <v>0</v>
      </c>
      <c r="Q89" s="78">
        <f t="shared" si="36"/>
        <v>0</v>
      </c>
      <c r="R89" s="79">
        <f>SUM(R82:R88)</f>
        <v>0</v>
      </c>
    </row>
    <row r="91" spans="1:18" x14ac:dyDescent="0.2">
      <c r="A91" s="203" t="s">
        <v>140</v>
      </c>
      <c r="B91" s="214" t="s">
        <v>169</v>
      </c>
      <c r="C91" s="214" t="s">
        <v>171</v>
      </c>
      <c r="D91" s="214" t="s">
        <v>172</v>
      </c>
      <c r="E91" s="214" t="s">
        <v>173</v>
      </c>
      <c r="F91" s="214" t="s">
        <v>174</v>
      </c>
      <c r="G91" s="214" t="s">
        <v>175</v>
      </c>
      <c r="H91" s="183" t="s">
        <v>110</v>
      </c>
      <c r="I91" s="173" t="s">
        <v>108</v>
      </c>
      <c r="J91" s="214" t="s">
        <v>169</v>
      </c>
      <c r="K91" s="214" t="s">
        <v>171</v>
      </c>
      <c r="L91" s="214" t="s">
        <v>172</v>
      </c>
      <c r="M91" s="214" t="s">
        <v>173</v>
      </c>
      <c r="N91" s="214" t="s">
        <v>174</v>
      </c>
      <c r="O91" s="214" t="s">
        <v>175</v>
      </c>
      <c r="P91" s="35"/>
      <c r="Q91" s="35"/>
      <c r="R91" s="183" t="s">
        <v>110</v>
      </c>
    </row>
    <row r="92" spans="1:18" x14ac:dyDescent="0.2">
      <c r="A92" s="34" t="s">
        <v>1</v>
      </c>
      <c r="B92" s="45"/>
      <c r="C92" s="45"/>
      <c r="D92" s="45"/>
      <c r="E92" s="45"/>
      <c r="F92" s="45"/>
      <c r="G92" s="45"/>
      <c r="H92" s="75">
        <f t="shared" ref="H92:H98" si="37">SUM(B92:G92)</f>
        <v>0</v>
      </c>
      <c r="I92" s="58"/>
      <c r="J92" s="45"/>
      <c r="K92" s="45"/>
      <c r="L92" s="45"/>
      <c r="M92" s="45"/>
      <c r="N92" s="191"/>
      <c r="O92" s="86"/>
      <c r="P92" s="49"/>
      <c r="Q92" s="49"/>
      <c r="R92" s="82">
        <f>SUM(J92:Q92)</f>
        <v>0</v>
      </c>
    </row>
    <row r="93" spans="1:18" x14ac:dyDescent="0.2">
      <c r="A93" s="34" t="s">
        <v>2</v>
      </c>
      <c r="B93" s="45"/>
      <c r="C93" s="45"/>
      <c r="D93" s="45"/>
      <c r="E93" s="45"/>
      <c r="F93" s="45"/>
      <c r="G93" s="45"/>
      <c r="H93" s="75">
        <f t="shared" si="37"/>
        <v>0</v>
      </c>
      <c r="I93" s="58"/>
      <c r="J93" s="45"/>
      <c r="K93" s="45"/>
      <c r="L93" s="45"/>
      <c r="M93" s="45"/>
      <c r="N93" s="191"/>
      <c r="O93" s="86"/>
      <c r="P93" s="49"/>
      <c r="Q93" s="49"/>
      <c r="R93" s="82">
        <f t="shared" ref="R93:R98" si="38">SUM(J93:Q93)</f>
        <v>0</v>
      </c>
    </row>
    <row r="94" spans="1:18" x14ac:dyDescent="0.2">
      <c r="A94" s="34" t="s">
        <v>3</v>
      </c>
      <c r="B94" s="45"/>
      <c r="C94" s="45"/>
      <c r="D94" s="45">
        <v>41.4</v>
      </c>
      <c r="E94" s="45"/>
      <c r="F94" s="45"/>
      <c r="G94" s="45"/>
      <c r="H94" s="75">
        <f t="shared" si="37"/>
        <v>41.4</v>
      </c>
      <c r="I94" s="58"/>
      <c r="J94" s="45"/>
      <c r="K94" s="45"/>
      <c r="L94" s="45"/>
      <c r="M94" s="45"/>
      <c r="N94" s="191"/>
      <c r="O94" s="86"/>
      <c r="P94" s="49"/>
      <c r="Q94" s="49"/>
      <c r="R94" s="82">
        <f t="shared" si="38"/>
        <v>0</v>
      </c>
    </row>
    <row r="95" spans="1:18" x14ac:dyDescent="0.2">
      <c r="A95" s="34" t="s">
        <v>13</v>
      </c>
      <c r="B95" s="45"/>
      <c r="C95" s="45"/>
      <c r="D95" s="45"/>
      <c r="E95" s="45"/>
      <c r="F95" s="45"/>
      <c r="G95" s="45"/>
      <c r="H95" s="75">
        <f t="shared" si="37"/>
        <v>0</v>
      </c>
      <c r="I95" s="58"/>
      <c r="J95" s="45"/>
      <c r="K95" s="45"/>
      <c r="L95" s="45"/>
      <c r="M95" s="45"/>
      <c r="N95" s="71"/>
      <c r="O95" s="70"/>
      <c r="P95" s="48"/>
      <c r="Q95" s="48"/>
      <c r="R95" s="82">
        <f t="shared" si="38"/>
        <v>0</v>
      </c>
    </row>
    <row r="96" spans="1:18" x14ac:dyDescent="0.2">
      <c r="A96" s="34" t="s">
        <v>15</v>
      </c>
      <c r="B96" s="45"/>
      <c r="C96" s="45"/>
      <c r="D96" s="45"/>
      <c r="E96" s="45"/>
      <c r="F96" s="45"/>
      <c r="G96" s="45"/>
      <c r="H96" s="75">
        <f t="shared" si="37"/>
        <v>0</v>
      </c>
      <c r="I96" s="58"/>
      <c r="J96" s="45"/>
      <c r="K96" s="45"/>
      <c r="L96" s="45"/>
      <c r="M96" s="45"/>
      <c r="N96" s="71"/>
      <c r="O96" s="70"/>
      <c r="P96" s="48"/>
      <c r="Q96" s="48"/>
      <c r="R96" s="82">
        <f t="shared" si="38"/>
        <v>0</v>
      </c>
    </row>
    <row r="97" spans="1:18" x14ac:dyDescent="0.2">
      <c r="A97" s="181" t="s">
        <v>112</v>
      </c>
      <c r="B97" s="60"/>
      <c r="C97" s="60"/>
      <c r="D97" s="60"/>
      <c r="E97" s="60"/>
      <c r="F97" s="60"/>
      <c r="G97" s="60"/>
      <c r="H97" s="176">
        <f t="shared" si="37"/>
        <v>0</v>
      </c>
      <c r="I97" s="61"/>
      <c r="J97" s="60"/>
      <c r="K97" s="60"/>
      <c r="L97" s="60"/>
      <c r="M97" s="60"/>
      <c r="N97" s="189"/>
      <c r="O97" s="177"/>
      <c r="P97" s="178"/>
      <c r="Q97" s="178"/>
      <c r="R97" s="82">
        <f t="shared" si="38"/>
        <v>0</v>
      </c>
    </row>
    <row r="98" spans="1:18" ht="13.5" customHeight="1" x14ac:dyDescent="0.2">
      <c r="A98" s="182" t="s">
        <v>111</v>
      </c>
      <c r="B98" s="47"/>
      <c r="C98" s="47"/>
      <c r="D98" s="47"/>
      <c r="E98" s="47"/>
      <c r="F98" s="47"/>
      <c r="G98" s="47"/>
      <c r="H98" s="77">
        <f t="shared" si="37"/>
        <v>0</v>
      </c>
      <c r="I98" s="63"/>
      <c r="J98" s="47"/>
      <c r="K98" s="47"/>
      <c r="L98" s="47"/>
      <c r="M98" s="47"/>
      <c r="N98" s="190"/>
      <c r="O98" s="84"/>
      <c r="P98" s="50"/>
      <c r="Q98" s="50"/>
      <c r="R98" s="85">
        <f t="shared" si="38"/>
        <v>0</v>
      </c>
    </row>
    <row r="99" spans="1:18" x14ac:dyDescent="0.2">
      <c r="A99" s="73" t="s">
        <v>9</v>
      </c>
      <c r="B99" s="6">
        <f>SUM(B92:B98)</f>
        <v>0</v>
      </c>
      <c r="C99" s="6">
        <f t="shared" ref="C99:G99" si="39">SUM(C92:C98)</f>
        <v>0</v>
      </c>
      <c r="D99" s="6">
        <f t="shared" si="39"/>
        <v>41.4</v>
      </c>
      <c r="E99" s="6">
        <f t="shared" si="39"/>
        <v>0</v>
      </c>
      <c r="F99" s="6">
        <f t="shared" si="39"/>
        <v>0</v>
      </c>
      <c r="G99" s="6">
        <f t="shared" si="39"/>
        <v>0</v>
      </c>
      <c r="H99" s="75">
        <f>SUM(H92:H98)</f>
        <v>41.4</v>
      </c>
      <c r="I99" s="6"/>
      <c r="J99" s="6">
        <f>SUM(J92:J98)</f>
        <v>0</v>
      </c>
      <c r="K99" s="6">
        <f t="shared" ref="K99:O99" si="40">SUM(K92:K98)</f>
        <v>0</v>
      </c>
      <c r="L99" s="6">
        <f t="shared" si="40"/>
        <v>0</v>
      </c>
      <c r="M99" s="6">
        <f t="shared" si="40"/>
        <v>0</v>
      </c>
      <c r="N99" s="6">
        <f t="shared" si="40"/>
        <v>0</v>
      </c>
      <c r="O99" s="6">
        <f t="shared" si="40"/>
        <v>0</v>
      </c>
      <c r="P99" s="6">
        <f t="shared" ref="P99:Q99" si="41">SUM(P92:P97)</f>
        <v>0</v>
      </c>
      <c r="Q99" s="6">
        <f t="shared" si="41"/>
        <v>0</v>
      </c>
      <c r="R99" s="79">
        <f>SUM(R92:R98)</f>
        <v>0</v>
      </c>
    </row>
    <row r="101" spans="1:18" x14ac:dyDescent="0.2">
      <c r="A101" s="203" t="s">
        <v>140</v>
      </c>
      <c r="B101" s="214" t="s">
        <v>170</v>
      </c>
      <c r="C101" s="214" t="s">
        <v>176</v>
      </c>
      <c r="D101" s="214" t="s">
        <v>177</v>
      </c>
      <c r="E101" s="214" t="s">
        <v>178</v>
      </c>
      <c r="F101" s="214" t="s">
        <v>179</v>
      </c>
      <c r="G101" s="34"/>
      <c r="H101" s="183" t="s">
        <v>110</v>
      </c>
      <c r="I101" s="173" t="s">
        <v>108</v>
      </c>
      <c r="J101" s="214" t="s">
        <v>170</v>
      </c>
      <c r="K101" s="214" t="s">
        <v>176</v>
      </c>
      <c r="L101" s="214" t="s">
        <v>177</v>
      </c>
      <c r="M101" s="214" t="s">
        <v>178</v>
      </c>
      <c r="N101" s="214" t="s">
        <v>179</v>
      </c>
      <c r="O101" s="72"/>
      <c r="P101" s="35"/>
      <c r="Q101" s="35"/>
      <c r="R101" s="183" t="s">
        <v>110</v>
      </c>
    </row>
    <row r="102" spans="1:18" x14ac:dyDescent="0.2">
      <c r="A102" s="34" t="s">
        <v>1</v>
      </c>
      <c r="B102" s="48"/>
      <c r="C102" s="48">
        <v>0</v>
      </c>
      <c r="D102" s="48"/>
      <c r="E102" s="48"/>
      <c r="F102" s="48"/>
      <c r="G102" s="48"/>
      <c r="H102" s="75">
        <f t="shared" ref="H102:H108" si="42">SUM(B102:G102)</f>
        <v>0</v>
      </c>
      <c r="I102" s="58"/>
      <c r="J102" s="49"/>
      <c r="K102" s="49">
        <v>0</v>
      </c>
      <c r="L102" s="49"/>
      <c r="M102" s="49"/>
      <c r="N102" s="86"/>
      <c r="O102" s="86"/>
      <c r="P102" s="49"/>
      <c r="Q102" s="49"/>
      <c r="R102" s="82">
        <f>SUM(J102:Q102)</f>
        <v>0</v>
      </c>
    </row>
    <row r="103" spans="1:18" x14ac:dyDescent="0.2">
      <c r="A103" s="34" t="s">
        <v>2</v>
      </c>
      <c r="B103" s="48"/>
      <c r="C103" s="48">
        <v>0</v>
      </c>
      <c r="D103" s="48"/>
      <c r="E103" s="48"/>
      <c r="F103" s="48"/>
      <c r="G103" s="48"/>
      <c r="H103" s="75">
        <f t="shared" si="42"/>
        <v>0</v>
      </c>
      <c r="I103" s="58"/>
      <c r="J103" s="49"/>
      <c r="K103" s="49">
        <v>0</v>
      </c>
      <c r="L103" s="49"/>
      <c r="M103" s="49"/>
      <c r="N103" s="86"/>
      <c r="O103" s="86"/>
      <c r="P103" s="49"/>
      <c r="Q103" s="49"/>
      <c r="R103" s="82">
        <f t="shared" ref="R103:R108" si="43">SUM(J103:Q103)</f>
        <v>0</v>
      </c>
    </row>
    <row r="104" spans="1:18" x14ac:dyDescent="0.2">
      <c r="A104" s="34" t="s">
        <v>3</v>
      </c>
      <c r="B104" s="48"/>
      <c r="C104" s="48"/>
      <c r="D104" s="48"/>
      <c r="E104" s="48"/>
      <c r="F104" s="48"/>
      <c r="G104" s="48"/>
      <c r="H104" s="75">
        <f t="shared" si="42"/>
        <v>0</v>
      </c>
      <c r="I104" s="58"/>
      <c r="J104" s="49"/>
      <c r="K104" s="49"/>
      <c r="L104" s="49"/>
      <c r="M104" s="49"/>
      <c r="N104" s="86"/>
      <c r="O104" s="86"/>
      <c r="P104" s="49"/>
      <c r="Q104" s="49"/>
      <c r="R104" s="82">
        <f t="shared" si="43"/>
        <v>0</v>
      </c>
    </row>
    <row r="105" spans="1:18" x14ac:dyDescent="0.2">
      <c r="A105" s="34" t="s">
        <v>13</v>
      </c>
      <c r="B105" s="48"/>
      <c r="C105" s="48">
        <v>0</v>
      </c>
      <c r="D105" s="48"/>
      <c r="E105" s="48"/>
      <c r="F105" s="48"/>
      <c r="G105" s="48"/>
      <c r="H105" s="75">
        <f t="shared" si="42"/>
        <v>0</v>
      </c>
      <c r="I105" s="205"/>
      <c r="J105" s="49"/>
      <c r="K105" s="49"/>
      <c r="L105" s="49"/>
      <c r="M105" s="49"/>
      <c r="N105" s="70"/>
      <c r="O105" s="70"/>
      <c r="P105" s="48"/>
      <c r="Q105" s="48"/>
      <c r="R105" s="82">
        <f t="shared" si="43"/>
        <v>0</v>
      </c>
    </row>
    <row r="106" spans="1:18" x14ac:dyDescent="0.2">
      <c r="A106" s="34" t="s">
        <v>15</v>
      </c>
      <c r="B106" s="48"/>
      <c r="C106" s="48"/>
      <c r="D106" s="48"/>
      <c r="E106" s="48"/>
      <c r="F106" s="48"/>
      <c r="G106" s="48"/>
      <c r="H106" s="75">
        <f t="shared" si="42"/>
        <v>0</v>
      </c>
      <c r="I106" s="49"/>
      <c r="J106" s="49"/>
      <c r="K106" s="49"/>
      <c r="L106" s="49"/>
      <c r="M106" s="49"/>
      <c r="N106" s="70"/>
      <c r="O106" s="70"/>
      <c r="P106" s="48"/>
      <c r="Q106" s="48"/>
      <c r="R106" s="82">
        <f t="shared" si="43"/>
        <v>0</v>
      </c>
    </row>
    <row r="107" spans="1:18" x14ac:dyDescent="0.2">
      <c r="A107" s="181" t="s">
        <v>112</v>
      </c>
      <c r="B107" s="178"/>
      <c r="C107" s="178"/>
      <c r="D107" s="178"/>
      <c r="E107" s="178"/>
      <c r="F107" s="178"/>
      <c r="G107" s="178"/>
      <c r="H107" s="176">
        <f t="shared" si="42"/>
        <v>0</v>
      </c>
      <c r="I107" s="179"/>
      <c r="J107" s="179"/>
      <c r="K107" s="179"/>
      <c r="L107" s="179"/>
      <c r="M107" s="179"/>
      <c r="N107" s="180"/>
      <c r="O107" s="180"/>
      <c r="P107" s="178"/>
      <c r="Q107" s="178"/>
      <c r="R107" s="82">
        <f t="shared" si="43"/>
        <v>0</v>
      </c>
    </row>
    <row r="108" spans="1:18" ht="13.5" customHeight="1" x14ac:dyDescent="0.2">
      <c r="A108" s="182" t="s">
        <v>111</v>
      </c>
      <c r="B108" s="50"/>
      <c r="C108" s="50"/>
      <c r="D108" s="50"/>
      <c r="E108" s="50"/>
      <c r="F108" s="50"/>
      <c r="G108" s="50"/>
      <c r="H108" s="77">
        <f t="shared" si="42"/>
        <v>0</v>
      </c>
      <c r="I108" s="87"/>
      <c r="J108" s="87"/>
      <c r="K108" s="87"/>
      <c r="L108" s="87"/>
      <c r="M108" s="87"/>
      <c r="N108" s="88"/>
      <c r="O108" s="88"/>
      <c r="P108" s="50"/>
      <c r="Q108" s="50"/>
      <c r="R108" s="85">
        <f t="shared" si="43"/>
        <v>0</v>
      </c>
    </row>
    <row r="109" spans="1:18" x14ac:dyDescent="0.2">
      <c r="A109" s="73" t="s">
        <v>9</v>
      </c>
      <c r="B109" s="6">
        <f>SUM(B102:B108)</f>
        <v>0</v>
      </c>
      <c r="C109" s="6">
        <f t="shared" ref="C109:G109" si="44">SUM(C102:C108)</f>
        <v>0</v>
      </c>
      <c r="D109" s="6">
        <f t="shared" si="44"/>
        <v>0</v>
      </c>
      <c r="E109" s="6">
        <f t="shared" si="44"/>
        <v>0</v>
      </c>
      <c r="F109" s="6">
        <f t="shared" si="44"/>
        <v>0</v>
      </c>
      <c r="G109" s="6">
        <f t="shared" si="44"/>
        <v>0</v>
      </c>
      <c r="H109" s="75">
        <f>SUM(H102:H108)</f>
        <v>0</v>
      </c>
      <c r="I109" s="6">
        <f t="shared" ref="I109" si="45">SUM(I102:I107)</f>
        <v>0</v>
      </c>
      <c r="J109" s="6">
        <f>SUM(J102:J108)</f>
        <v>0</v>
      </c>
      <c r="K109" s="6">
        <f t="shared" ref="K109:O109" si="46">SUM(K102:K108)</f>
        <v>0</v>
      </c>
      <c r="L109" s="6">
        <f t="shared" si="46"/>
        <v>0</v>
      </c>
      <c r="M109" s="6">
        <f t="shared" si="46"/>
        <v>0</v>
      </c>
      <c r="N109" s="6">
        <f t="shared" si="46"/>
        <v>0</v>
      </c>
      <c r="O109" s="6">
        <f t="shared" si="46"/>
        <v>0</v>
      </c>
      <c r="P109" s="6">
        <f t="shared" ref="P109:Q109" si="47">SUM(P102:P107)</f>
        <v>0</v>
      </c>
      <c r="Q109" s="6">
        <f t="shared" si="47"/>
        <v>0</v>
      </c>
      <c r="R109" s="79">
        <f>SUM(R102:R108)</f>
        <v>0</v>
      </c>
    </row>
    <row r="111" spans="1:18" ht="26.25" thickBot="1" x14ac:dyDescent="0.25">
      <c r="B111" s="66" t="s">
        <v>1</v>
      </c>
      <c r="C111" s="66" t="s">
        <v>2</v>
      </c>
      <c r="D111" s="66" t="s">
        <v>3</v>
      </c>
      <c r="E111" s="66" t="s">
        <v>13</v>
      </c>
      <c r="F111" s="66" t="s">
        <v>15</v>
      </c>
      <c r="G111" s="67" t="s">
        <v>11</v>
      </c>
      <c r="H111" s="184" t="s">
        <v>111</v>
      </c>
      <c r="J111" s="67"/>
      <c r="K111" s="67"/>
      <c r="L111" s="67"/>
      <c r="M111" s="67"/>
      <c r="N111" s="493" t="s">
        <v>20</v>
      </c>
      <c r="O111" s="91"/>
    </row>
    <row r="112" spans="1:18" ht="13.5" thickBot="1" x14ac:dyDescent="0.25">
      <c r="A112" s="89" t="s">
        <v>40</v>
      </c>
      <c r="B112" s="185">
        <f>H62+H72+H82+H92+H102</f>
        <v>53.38</v>
      </c>
      <c r="C112" s="185">
        <f>H63+H73+H83+H93+H103</f>
        <v>32</v>
      </c>
      <c r="D112" s="185">
        <f>H64+H74+H84+H94+H104</f>
        <v>41.4</v>
      </c>
      <c r="E112" s="185">
        <f>H65+H75+H85+H95+H105</f>
        <v>0</v>
      </c>
      <c r="F112" s="185">
        <f>H66+H76+H86+H96+H106</f>
        <v>0</v>
      </c>
      <c r="G112" s="185">
        <f>H67+H77+H97+H107</f>
        <v>0</v>
      </c>
      <c r="H112" s="185">
        <f>H68+H78+H88+H98+H108</f>
        <v>0</v>
      </c>
      <c r="I112" s="185">
        <f>H69+H79+H89+H99+H109</f>
        <v>179.20000000000002</v>
      </c>
      <c r="J112" s="55"/>
      <c r="K112" s="55"/>
      <c r="L112" s="55"/>
      <c r="M112" s="55"/>
      <c r="N112" s="90">
        <f>R69+R79+R89+R99+R109</f>
        <v>0</v>
      </c>
      <c r="O112" s="199">
        <f>I112+N112</f>
        <v>179.20000000000002</v>
      </c>
    </row>
    <row r="113" spans="1:18" ht="13.5" thickTop="1" x14ac:dyDescent="0.2"/>
    <row r="114" spans="1:18" x14ac:dyDescent="0.2">
      <c r="A114" s="40"/>
      <c r="B114" s="51" t="s">
        <v>21</v>
      </c>
      <c r="C114" s="51"/>
      <c r="D114" s="51" t="s">
        <v>22</v>
      </c>
      <c r="E114" s="196">
        <f>O112</f>
        <v>179.20000000000002</v>
      </c>
      <c r="F114" s="51"/>
      <c r="G114" s="51">
        <f>SUM(C114-E114)</f>
        <v>-179.20000000000002</v>
      </c>
    </row>
    <row r="118" spans="1:18" s="492" customFormat="1" ht="41.25" customHeight="1" x14ac:dyDescent="0.2">
      <c r="A118" s="485"/>
      <c r="B118" s="486"/>
      <c r="C118" s="490"/>
      <c r="D118" s="490"/>
      <c r="E118" s="490"/>
      <c r="F118" s="491" t="s">
        <v>295</v>
      </c>
      <c r="G118" s="490"/>
      <c r="H118" s="490"/>
      <c r="I118" s="490"/>
      <c r="J118" s="486"/>
      <c r="K118" s="486"/>
      <c r="L118" s="486"/>
      <c r="M118" s="486"/>
      <c r="N118" s="488"/>
      <c r="O118" s="488"/>
      <c r="P118" s="486"/>
      <c r="Q118" s="486"/>
      <c r="R118" s="489"/>
    </row>
    <row r="119" spans="1:18" x14ac:dyDescent="0.2">
      <c r="A119" s="203" t="s">
        <v>140</v>
      </c>
      <c r="B119" s="173" t="s">
        <v>265</v>
      </c>
      <c r="C119" s="173"/>
      <c r="D119" s="173"/>
      <c r="E119" s="214"/>
      <c r="F119" s="214"/>
      <c r="G119" s="214" t="s">
        <v>186</v>
      </c>
      <c r="H119" s="183" t="s">
        <v>110</v>
      </c>
      <c r="I119" s="173" t="s">
        <v>108</v>
      </c>
      <c r="J119" s="173" t="s">
        <v>265</v>
      </c>
      <c r="K119" s="173"/>
      <c r="L119" s="173"/>
      <c r="M119" s="214"/>
      <c r="N119" s="214"/>
      <c r="O119" s="214" t="s">
        <v>186</v>
      </c>
      <c r="P119" s="35"/>
      <c r="Q119" s="35"/>
      <c r="R119" s="183" t="s">
        <v>110</v>
      </c>
    </row>
    <row r="120" spans="1:18" x14ac:dyDescent="0.2">
      <c r="A120" s="34" t="s">
        <v>1</v>
      </c>
      <c r="B120" s="59"/>
      <c r="C120" s="59"/>
      <c r="D120" s="59"/>
      <c r="E120" s="59"/>
      <c r="F120" s="59"/>
      <c r="G120" s="59"/>
      <c r="H120" s="75">
        <f t="shared" ref="H120:H126" si="48">SUM(B120:G120)</f>
        <v>0</v>
      </c>
      <c r="J120" s="58"/>
      <c r="K120" s="58"/>
      <c r="L120" s="58"/>
      <c r="M120" s="58"/>
      <c r="N120" s="74"/>
      <c r="O120" s="74"/>
      <c r="P120" s="58"/>
      <c r="Q120" s="58"/>
      <c r="R120" s="176">
        <f>SUM(J120:Q120)</f>
        <v>0</v>
      </c>
    </row>
    <row r="121" spans="1:18" x14ac:dyDescent="0.2">
      <c r="A121" s="34" t="s">
        <v>2</v>
      </c>
      <c r="B121" s="59"/>
      <c r="C121" s="59"/>
      <c r="D121" s="60"/>
      <c r="E121" s="60"/>
      <c r="F121" s="60"/>
      <c r="G121" s="60"/>
      <c r="H121" s="75">
        <f t="shared" si="48"/>
        <v>0</v>
      </c>
      <c r="J121" s="61"/>
      <c r="K121" s="61"/>
      <c r="L121" s="61"/>
      <c r="M121" s="61"/>
      <c r="N121" s="29"/>
      <c r="O121" s="29"/>
      <c r="P121" s="61"/>
      <c r="Q121" s="61"/>
      <c r="R121" s="176">
        <f t="shared" ref="R121:R126" si="49">SUM(J121:Q121)</f>
        <v>0</v>
      </c>
    </row>
    <row r="122" spans="1:18" x14ac:dyDescent="0.2">
      <c r="A122" s="34" t="s">
        <v>3</v>
      </c>
      <c r="B122" s="59"/>
      <c r="C122" s="59"/>
      <c r="D122" s="60"/>
      <c r="E122" s="60"/>
      <c r="F122" s="60"/>
      <c r="G122" s="60"/>
      <c r="H122" s="75">
        <f t="shared" si="48"/>
        <v>0</v>
      </c>
      <c r="J122" s="61"/>
      <c r="K122" s="61"/>
      <c r="L122" s="61"/>
      <c r="M122" s="61"/>
      <c r="N122" s="29"/>
      <c r="O122" s="29"/>
      <c r="P122" s="61"/>
      <c r="Q122" s="61"/>
      <c r="R122" s="176">
        <f t="shared" si="49"/>
        <v>0</v>
      </c>
    </row>
    <row r="123" spans="1:18" x14ac:dyDescent="0.2">
      <c r="A123" s="34" t="s">
        <v>13</v>
      </c>
      <c r="B123" s="59"/>
      <c r="C123" s="59"/>
      <c r="D123" s="60"/>
      <c r="E123" s="60"/>
      <c r="F123" s="60"/>
      <c r="G123" s="60"/>
      <c r="H123" s="75">
        <f t="shared" si="48"/>
        <v>0</v>
      </c>
      <c r="J123" s="61"/>
      <c r="K123" s="61"/>
      <c r="L123" s="61"/>
      <c r="M123" s="61"/>
      <c r="N123" s="29"/>
      <c r="O123" s="29"/>
      <c r="P123" s="61"/>
      <c r="Q123" s="61"/>
      <c r="R123" s="176">
        <f t="shared" si="49"/>
        <v>0</v>
      </c>
    </row>
    <row r="124" spans="1:18" x14ac:dyDescent="0.2">
      <c r="A124" s="34" t="s">
        <v>15</v>
      </c>
      <c r="B124" s="59"/>
      <c r="C124" s="59"/>
      <c r="D124" s="60"/>
      <c r="E124" s="60"/>
      <c r="F124" s="60"/>
      <c r="G124" s="60"/>
      <c r="H124" s="75">
        <f t="shared" si="48"/>
        <v>0</v>
      </c>
      <c r="J124" s="61"/>
      <c r="K124" s="61"/>
      <c r="L124" s="61"/>
      <c r="M124" s="61"/>
      <c r="N124" s="29"/>
      <c r="O124" s="29"/>
      <c r="P124" s="61"/>
      <c r="Q124" s="61"/>
      <c r="R124" s="176">
        <f t="shared" si="49"/>
        <v>0</v>
      </c>
    </row>
    <row r="125" spans="1:18" x14ac:dyDescent="0.2">
      <c r="A125" s="181" t="s">
        <v>112</v>
      </c>
      <c r="B125" s="175"/>
      <c r="C125" s="175"/>
      <c r="D125" s="60"/>
      <c r="E125" s="60"/>
      <c r="F125" s="60"/>
      <c r="G125" s="60"/>
      <c r="H125" s="176">
        <f t="shared" si="48"/>
        <v>0</v>
      </c>
      <c r="I125" s="53"/>
      <c r="J125" s="61"/>
      <c r="K125" s="61"/>
      <c r="L125" s="61"/>
      <c r="M125" s="61"/>
      <c r="N125" s="29"/>
      <c r="O125" s="29"/>
      <c r="P125" s="61"/>
      <c r="Q125" s="61"/>
      <c r="R125" s="176">
        <f t="shared" si="49"/>
        <v>0</v>
      </c>
    </row>
    <row r="126" spans="1:18" ht="12.75" customHeight="1" x14ac:dyDescent="0.2">
      <c r="A126" s="182" t="s">
        <v>111</v>
      </c>
      <c r="B126" s="62"/>
      <c r="C126" s="62"/>
      <c r="D126" s="47"/>
      <c r="E126" s="47"/>
      <c r="F126" s="47"/>
      <c r="G126" s="47"/>
      <c r="H126" s="77">
        <f t="shared" si="48"/>
        <v>0</v>
      </c>
      <c r="I126" s="174"/>
      <c r="J126" s="63"/>
      <c r="K126" s="63"/>
      <c r="L126" s="63"/>
      <c r="M126" s="63"/>
      <c r="N126" s="76"/>
      <c r="O126" s="76"/>
      <c r="P126" s="63"/>
      <c r="Q126" s="63"/>
      <c r="R126" s="77">
        <f t="shared" si="49"/>
        <v>0</v>
      </c>
    </row>
    <row r="127" spans="1:18" x14ac:dyDescent="0.2">
      <c r="A127" s="73" t="s">
        <v>9</v>
      </c>
      <c r="B127" s="164">
        <f>SUM(B120:B126)</f>
        <v>0</v>
      </c>
      <c r="C127" s="164">
        <f t="shared" ref="C127:G127" si="50">SUM(C120:C126)</f>
        <v>0</v>
      </c>
      <c r="D127" s="164">
        <f t="shared" si="50"/>
        <v>0</v>
      </c>
      <c r="E127" s="164">
        <f t="shared" si="50"/>
        <v>0</v>
      </c>
      <c r="F127" s="164">
        <f t="shared" si="50"/>
        <v>0</v>
      </c>
      <c r="G127" s="164">
        <f t="shared" si="50"/>
        <v>0</v>
      </c>
      <c r="H127" s="75">
        <f>SUM(H120:H126)</f>
        <v>0</v>
      </c>
      <c r="I127" s="6"/>
      <c r="J127" s="6">
        <f>SUM(J120:J126)</f>
        <v>0</v>
      </c>
      <c r="K127" s="6">
        <f t="shared" ref="K127:O127" si="51">SUM(K120:K126)</f>
        <v>0</v>
      </c>
      <c r="L127" s="6">
        <f t="shared" si="51"/>
        <v>0</v>
      </c>
      <c r="M127" s="6">
        <f t="shared" si="51"/>
        <v>0</v>
      </c>
      <c r="N127" s="6">
        <f t="shared" si="51"/>
        <v>0</v>
      </c>
      <c r="O127" s="6">
        <f t="shared" si="51"/>
        <v>0</v>
      </c>
      <c r="P127" s="6"/>
      <c r="Q127" s="6"/>
      <c r="R127" s="79">
        <f>SUM(R120:R126)</f>
        <v>0</v>
      </c>
    </row>
    <row r="129" spans="1:18" x14ac:dyDescent="0.2">
      <c r="A129" s="203" t="s">
        <v>140</v>
      </c>
      <c r="B129" s="214" t="s">
        <v>187</v>
      </c>
      <c r="C129" s="214" t="s">
        <v>206</v>
      </c>
      <c r="D129" s="214" t="s">
        <v>207</v>
      </c>
      <c r="E129" s="214" t="s">
        <v>208</v>
      </c>
      <c r="F129" s="214" t="s">
        <v>209</v>
      </c>
      <c r="G129" s="214" t="s">
        <v>210</v>
      </c>
      <c r="H129" s="183" t="s">
        <v>110</v>
      </c>
      <c r="I129" s="173" t="s">
        <v>108</v>
      </c>
      <c r="J129" s="214" t="s">
        <v>187</v>
      </c>
      <c r="K129" s="214" t="s">
        <v>206</v>
      </c>
      <c r="L129" s="214" t="s">
        <v>207</v>
      </c>
      <c r="M129" s="214" t="s">
        <v>208</v>
      </c>
      <c r="N129" s="214" t="s">
        <v>209</v>
      </c>
      <c r="O129" s="214" t="s">
        <v>210</v>
      </c>
      <c r="P129" s="35"/>
      <c r="Q129" s="35"/>
      <c r="R129" s="183" t="s">
        <v>110</v>
      </c>
    </row>
    <row r="130" spans="1:18" x14ac:dyDescent="0.2">
      <c r="A130" s="34" t="s">
        <v>1</v>
      </c>
      <c r="B130" s="45"/>
      <c r="C130" s="45"/>
      <c r="D130" s="45"/>
      <c r="E130" s="45"/>
      <c r="F130" s="45"/>
      <c r="G130" s="45"/>
      <c r="H130" s="75">
        <f t="shared" ref="H130:H136" si="52">SUM(B130:G130)</f>
        <v>0</v>
      </c>
      <c r="I130" s="45"/>
      <c r="J130" s="45"/>
      <c r="K130" s="45"/>
      <c r="L130" s="45"/>
      <c r="M130" s="45"/>
      <c r="N130" s="81"/>
      <c r="O130" s="81"/>
      <c r="P130" s="45"/>
      <c r="Q130" s="45"/>
      <c r="R130" s="82">
        <f>SUM(J130:Q130)</f>
        <v>0</v>
      </c>
    </row>
    <row r="131" spans="1:18" x14ac:dyDescent="0.2">
      <c r="A131" s="34" t="s">
        <v>2</v>
      </c>
      <c r="B131" s="45"/>
      <c r="C131" s="45"/>
      <c r="D131" s="45"/>
      <c r="E131" s="45"/>
      <c r="F131" s="45"/>
      <c r="G131" s="45"/>
      <c r="H131" s="75">
        <f t="shared" si="52"/>
        <v>0</v>
      </c>
      <c r="I131" s="45"/>
      <c r="J131" s="45"/>
      <c r="K131" s="45"/>
      <c r="L131" s="45"/>
      <c r="M131" s="45"/>
      <c r="N131" s="81"/>
      <c r="O131" s="81"/>
      <c r="P131" s="46"/>
      <c r="Q131" s="46"/>
      <c r="R131" s="82">
        <f t="shared" ref="R131:R136" si="53">SUM(J131:Q131)</f>
        <v>0</v>
      </c>
    </row>
    <row r="132" spans="1:18" x14ac:dyDescent="0.2">
      <c r="A132" s="34" t="s">
        <v>3</v>
      </c>
      <c r="B132" s="45"/>
      <c r="C132" s="45"/>
      <c r="D132" s="45"/>
      <c r="E132" s="45"/>
      <c r="F132" s="45"/>
      <c r="G132" s="45"/>
      <c r="H132" s="75">
        <f t="shared" si="52"/>
        <v>0</v>
      </c>
      <c r="I132" s="45"/>
      <c r="J132" s="45"/>
      <c r="K132" s="45"/>
      <c r="L132" s="45"/>
      <c r="M132" s="45"/>
      <c r="N132" s="83"/>
      <c r="O132" s="83"/>
      <c r="P132" s="46"/>
      <c r="Q132" s="46"/>
      <c r="R132" s="82">
        <f t="shared" si="53"/>
        <v>0</v>
      </c>
    </row>
    <row r="133" spans="1:18" x14ac:dyDescent="0.2">
      <c r="A133" s="34" t="s">
        <v>13</v>
      </c>
      <c r="B133" s="45"/>
      <c r="C133" s="45"/>
      <c r="D133" s="45"/>
      <c r="E133" s="45"/>
      <c r="F133" s="45"/>
      <c r="G133" s="45"/>
      <c r="H133" s="75">
        <f t="shared" si="52"/>
        <v>0</v>
      </c>
      <c r="I133" s="45"/>
      <c r="J133" s="45"/>
      <c r="K133" s="45"/>
      <c r="L133" s="45"/>
      <c r="M133" s="45"/>
      <c r="N133" s="81"/>
      <c r="O133" s="81"/>
      <c r="P133" s="45"/>
      <c r="Q133" s="45"/>
      <c r="R133" s="82">
        <f t="shared" si="53"/>
        <v>0</v>
      </c>
    </row>
    <row r="134" spans="1:18" x14ac:dyDescent="0.2">
      <c r="A134" s="34" t="s">
        <v>15</v>
      </c>
      <c r="B134" s="45"/>
      <c r="C134" s="45"/>
      <c r="D134" s="45"/>
      <c r="E134" s="45"/>
      <c r="F134" s="45"/>
      <c r="G134" s="45"/>
      <c r="H134" s="75">
        <f t="shared" si="52"/>
        <v>0</v>
      </c>
      <c r="I134" s="45"/>
      <c r="J134" s="45"/>
      <c r="K134" s="45"/>
      <c r="L134" s="45"/>
      <c r="M134" s="45"/>
      <c r="N134" s="81"/>
      <c r="O134" s="81"/>
      <c r="P134" s="45"/>
      <c r="Q134" s="45"/>
      <c r="R134" s="82">
        <f t="shared" si="53"/>
        <v>0</v>
      </c>
    </row>
    <row r="135" spans="1:18" x14ac:dyDescent="0.2">
      <c r="A135" s="181" t="s">
        <v>112</v>
      </c>
      <c r="B135" s="60"/>
      <c r="C135" s="60"/>
      <c r="D135" s="60"/>
      <c r="E135" s="60"/>
      <c r="F135" s="60"/>
      <c r="G135" s="60"/>
      <c r="H135" s="75">
        <f t="shared" si="52"/>
        <v>0</v>
      </c>
      <c r="I135" s="60"/>
      <c r="J135" s="60"/>
      <c r="K135" s="60"/>
      <c r="L135" s="60"/>
      <c r="M135" s="60"/>
      <c r="N135" s="177"/>
      <c r="O135" s="177"/>
      <c r="P135" s="60"/>
      <c r="Q135" s="60"/>
      <c r="R135" s="82">
        <f t="shared" si="53"/>
        <v>0</v>
      </c>
    </row>
    <row r="136" spans="1:18" ht="15.75" customHeight="1" x14ac:dyDescent="0.2">
      <c r="A136" s="182" t="s">
        <v>111</v>
      </c>
      <c r="B136" s="47"/>
      <c r="C136" s="47"/>
      <c r="D136" s="47"/>
      <c r="E136" s="47"/>
      <c r="F136" s="47"/>
      <c r="G136" s="47"/>
      <c r="H136" s="77">
        <f t="shared" si="52"/>
        <v>0</v>
      </c>
      <c r="I136" s="47"/>
      <c r="J136" s="47"/>
      <c r="K136" s="47"/>
      <c r="L136" s="47"/>
      <c r="M136" s="47"/>
      <c r="N136" s="84"/>
      <c r="O136" s="84"/>
      <c r="P136" s="47"/>
      <c r="Q136" s="47"/>
      <c r="R136" s="85">
        <f t="shared" si="53"/>
        <v>0</v>
      </c>
    </row>
    <row r="137" spans="1:18" x14ac:dyDescent="0.2">
      <c r="A137" s="73" t="s">
        <v>9</v>
      </c>
      <c r="B137" s="6">
        <f>SUM(B130:B136)</f>
        <v>0</v>
      </c>
      <c r="C137" s="6">
        <f t="shared" ref="C137:G137" si="54">SUM(C130:C136)</f>
        <v>0</v>
      </c>
      <c r="D137" s="6">
        <f t="shared" si="54"/>
        <v>0</v>
      </c>
      <c r="E137" s="6">
        <f t="shared" si="54"/>
        <v>0</v>
      </c>
      <c r="F137" s="6">
        <f t="shared" si="54"/>
        <v>0</v>
      </c>
      <c r="G137" s="6">
        <f t="shared" si="54"/>
        <v>0</v>
      </c>
      <c r="H137" s="75">
        <f>SUM(H130:H136)</f>
        <v>0</v>
      </c>
      <c r="I137" s="6"/>
      <c r="J137" s="6">
        <f>SUM(J130:J136)</f>
        <v>0</v>
      </c>
      <c r="K137" s="6">
        <f t="shared" ref="K137:O137" si="55">SUM(K130:K136)</f>
        <v>0</v>
      </c>
      <c r="L137" s="6">
        <f t="shared" si="55"/>
        <v>0</v>
      </c>
      <c r="M137" s="6">
        <f t="shared" si="55"/>
        <v>0</v>
      </c>
      <c r="N137" s="6">
        <f t="shared" si="55"/>
        <v>0</v>
      </c>
      <c r="O137" s="6">
        <f t="shared" si="55"/>
        <v>0</v>
      </c>
      <c r="P137" s="6">
        <f t="shared" ref="P137:Q137" si="56">SUM(P130:P135)</f>
        <v>0</v>
      </c>
      <c r="Q137" s="6">
        <f t="shared" si="56"/>
        <v>0</v>
      </c>
      <c r="R137" s="73">
        <f>SUM(R130:R136)</f>
        <v>0</v>
      </c>
    </row>
    <row r="139" spans="1:18" x14ac:dyDescent="0.2">
      <c r="A139" s="203" t="s">
        <v>140</v>
      </c>
      <c r="B139" s="214" t="s">
        <v>188</v>
      </c>
      <c r="C139" s="214" t="s">
        <v>201</v>
      </c>
      <c r="D139" s="214" t="s">
        <v>202</v>
      </c>
      <c r="E139" s="214" t="s">
        <v>203</v>
      </c>
      <c r="F139" s="214" t="s">
        <v>204</v>
      </c>
      <c r="G139" s="214" t="s">
        <v>205</v>
      </c>
      <c r="H139" s="183" t="s">
        <v>110</v>
      </c>
      <c r="I139" s="173" t="s">
        <v>108</v>
      </c>
      <c r="J139" s="214" t="s">
        <v>188</v>
      </c>
      <c r="K139" s="214" t="s">
        <v>201</v>
      </c>
      <c r="L139" s="214" t="s">
        <v>202</v>
      </c>
      <c r="M139" s="214" t="s">
        <v>203</v>
      </c>
      <c r="N139" s="214" t="s">
        <v>204</v>
      </c>
      <c r="O139" s="214" t="s">
        <v>205</v>
      </c>
      <c r="P139" s="35"/>
      <c r="Q139" s="35"/>
      <c r="R139" s="183" t="s">
        <v>110</v>
      </c>
    </row>
    <row r="140" spans="1:18" x14ac:dyDescent="0.2">
      <c r="A140" s="34" t="s">
        <v>1</v>
      </c>
      <c r="B140" s="45"/>
      <c r="C140" s="188"/>
      <c r="D140" s="188"/>
      <c r="E140" s="188"/>
      <c r="F140" s="188"/>
      <c r="G140" s="188"/>
      <c r="H140" s="75">
        <f t="shared" ref="H140:H146" si="57">SUM(B140:G140)</f>
        <v>0</v>
      </c>
      <c r="I140" s="58"/>
      <c r="J140" s="188"/>
      <c r="K140" s="188"/>
      <c r="L140" s="188"/>
      <c r="M140" s="188"/>
      <c r="N140" s="188"/>
      <c r="O140" s="188"/>
      <c r="P140" s="188"/>
      <c r="Q140" s="191"/>
      <c r="R140" s="82">
        <f t="shared" ref="R140:R146" si="58">SUM(J140:Q140)</f>
        <v>0</v>
      </c>
    </row>
    <row r="141" spans="1:18" x14ac:dyDescent="0.2">
      <c r="A141" s="34" t="s">
        <v>2</v>
      </c>
      <c r="B141" s="45"/>
      <c r="C141" s="188"/>
      <c r="D141" s="188"/>
      <c r="E141" s="188"/>
      <c r="F141" s="188"/>
      <c r="G141" s="188"/>
      <c r="H141" s="75">
        <f t="shared" si="57"/>
        <v>0</v>
      </c>
      <c r="I141" s="58"/>
      <c r="J141" s="188"/>
      <c r="K141" s="188"/>
      <c r="L141" s="188"/>
      <c r="M141" s="188"/>
      <c r="N141" s="188"/>
      <c r="O141" s="188"/>
      <c r="P141" s="192"/>
      <c r="Q141" s="191"/>
      <c r="R141" s="82">
        <f t="shared" si="58"/>
        <v>0</v>
      </c>
    </row>
    <row r="142" spans="1:18" x14ac:dyDescent="0.2">
      <c r="A142" s="34" t="s">
        <v>3</v>
      </c>
      <c r="B142" s="45"/>
      <c r="C142" s="188"/>
      <c r="D142" s="188"/>
      <c r="E142" s="188"/>
      <c r="F142" s="188"/>
      <c r="G142" s="188"/>
      <c r="H142" s="75">
        <f t="shared" si="57"/>
        <v>0</v>
      </c>
      <c r="I142" s="58"/>
      <c r="J142" s="188"/>
      <c r="K142" s="188"/>
      <c r="L142" s="188"/>
      <c r="M142" s="188"/>
      <c r="N142" s="192"/>
      <c r="O142" s="192"/>
      <c r="P142" s="192"/>
      <c r="Q142" s="191"/>
      <c r="R142" s="82">
        <f t="shared" si="58"/>
        <v>0</v>
      </c>
    </row>
    <row r="143" spans="1:18" x14ac:dyDescent="0.2">
      <c r="A143" s="34" t="s">
        <v>13</v>
      </c>
      <c r="B143" s="45"/>
      <c r="C143" s="188"/>
      <c r="D143" s="188"/>
      <c r="E143" s="188"/>
      <c r="F143" s="188"/>
      <c r="G143" s="188"/>
      <c r="H143" s="75">
        <f t="shared" si="57"/>
        <v>0</v>
      </c>
      <c r="I143" s="58"/>
      <c r="J143" s="188"/>
      <c r="K143" s="188"/>
      <c r="L143" s="188"/>
      <c r="M143" s="188"/>
      <c r="N143" s="188"/>
      <c r="O143" s="188"/>
      <c r="P143" s="188"/>
      <c r="Q143" s="71"/>
      <c r="R143" s="82">
        <f t="shared" si="58"/>
        <v>0</v>
      </c>
    </row>
    <row r="144" spans="1:18" x14ac:dyDescent="0.2">
      <c r="A144" s="34" t="s">
        <v>15</v>
      </c>
      <c r="B144" s="45"/>
      <c r="C144" s="188"/>
      <c r="D144" s="188"/>
      <c r="E144" s="188"/>
      <c r="F144" s="188"/>
      <c r="G144" s="188"/>
      <c r="H144" s="75">
        <f t="shared" si="57"/>
        <v>0</v>
      </c>
      <c r="I144" s="58"/>
      <c r="J144" s="188"/>
      <c r="K144" s="188"/>
      <c r="L144" s="188"/>
      <c r="M144" s="188"/>
      <c r="N144" s="188"/>
      <c r="O144" s="188"/>
      <c r="P144" s="188"/>
      <c r="Q144" s="71"/>
      <c r="R144" s="82">
        <f t="shared" si="58"/>
        <v>0</v>
      </c>
    </row>
    <row r="145" spans="1:18" x14ac:dyDescent="0.2">
      <c r="A145" s="181" t="s">
        <v>112</v>
      </c>
      <c r="B145" s="60"/>
      <c r="C145" s="189"/>
      <c r="D145" s="189"/>
      <c r="E145" s="189"/>
      <c r="F145" s="189"/>
      <c r="G145" s="189"/>
      <c r="H145" s="176">
        <f t="shared" si="57"/>
        <v>0</v>
      </c>
      <c r="I145" s="61"/>
      <c r="J145" s="189"/>
      <c r="K145" s="189"/>
      <c r="L145" s="189"/>
      <c r="M145" s="189"/>
      <c r="N145" s="189"/>
      <c r="O145" s="189"/>
      <c r="P145" s="189"/>
      <c r="Q145" s="193"/>
      <c r="R145" s="82">
        <f t="shared" si="58"/>
        <v>0</v>
      </c>
    </row>
    <row r="146" spans="1:18" ht="13.5" customHeight="1" x14ac:dyDescent="0.2">
      <c r="A146" s="182" t="s">
        <v>111</v>
      </c>
      <c r="B146" s="47"/>
      <c r="C146" s="190"/>
      <c r="D146" s="190"/>
      <c r="E146" s="190"/>
      <c r="F146" s="190"/>
      <c r="G146" s="190"/>
      <c r="H146" s="77">
        <f t="shared" si="57"/>
        <v>0</v>
      </c>
      <c r="I146" s="63"/>
      <c r="J146" s="190"/>
      <c r="K146" s="190"/>
      <c r="L146" s="190"/>
      <c r="M146" s="190"/>
      <c r="N146" s="190"/>
      <c r="O146" s="190"/>
      <c r="P146" s="190"/>
      <c r="Q146" s="194"/>
      <c r="R146" s="85">
        <f t="shared" si="58"/>
        <v>0</v>
      </c>
    </row>
    <row r="147" spans="1:18" x14ac:dyDescent="0.2">
      <c r="A147" s="73" t="s">
        <v>9</v>
      </c>
      <c r="B147" s="78">
        <f>SUM(B140:B146)</f>
        <v>0</v>
      </c>
      <c r="C147" s="78">
        <f t="shared" ref="C147:G147" si="59">SUM(C140:C146)</f>
        <v>0</v>
      </c>
      <c r="D147" s="78">
        <f t="shared" si="59"/>
        <v>0</v>
      </c>
      <c r="E147" s="78">
        <f t="shared" si="59"/>
        <v>0</v>
      </c>
      <c r="F147" s="78">
        <f t="shared" si="59"/>
        <v>0</v>
      </c>
      <c r="G147" s="78">
        <f t="shared" si="59"/>
        <v>0</v>
      </c>
      <c r="H147" s="75">
        <f>SUM(H140:H146)</f>
        <v>0</v>
      </c>
      <c r="I147" s="6"/>
      <c r="J147" s="78">
        <f>SUM(J140:J146)</f>
        <v>0</v>
      </c>
      <c r="K147" s="78">
        <f t="shared" ref="K147:O147" si="60">SUM(K140:K146)</f>
        <v>0</v>
      </c>
      <c r="L147" s="78">
        <f t="shared" si="60"/>
        <v>0</v>
      </c>
      <c r="M147" s="78">
        <f t="shared" si="60"/>
        <v>0</v>
      </c>
      <c r="N147" s="78">
        <f t="shared" si="60"/>
        <v>0</v>
      </c>
      <c r="O147" s="78">
        <f t="shared" si="60"/>
        <v>0</v>
      </c>
      <c r="P147" s="78">
        <f t="shared" ref="P147:Q147" si="61">SUM(P140:P145)</f>
        <v>0</v>
      </c>
      <c r="Q147" s="78">
        <f t="shared" si="61"/>
        <v>0</v>
      </c>
      <c r="R147" s="79">
        <f>SUM(R140:R146)</f>
        <v>0</v>
      </c>
    </row>
    <row r="149" spans="1:18" x14ac:dyDescent="0.2">
      <c r="A149" s="203" t="s">
        <v>140</v>
      </c>
      <c r="B149" s="214" t="s">
        <v>189</v>
      </c>
      <c r="C149" s="214" t="s">
        <v>196</v>
      </c>
      <c r="D149" s="214" t="s">
        <v>197</v>
      </c>
      <c r="E149" s="214" t="s">
        <v>198</v>
      </c>
      <c r="F149" s="214" t="s">
        <v>199</v>
      </c>
      <c r="G149" s="214" t="s">
        <v>200</v>
      </c>
      <c r="H149" s="183" t="s">
        <v>110</v>
      </c>
      <c r="I149" s="173" t="s">
        <v>108</v>
      </c>
      <c r="J149" s="214" t="s">
        <v>189</v>
      </c>
      <c r="K149" s="214" t="s">
        <v>196</v>
      </c>
      <c r="L149" s="214" t="s">
        <v>197</v>
      </c>
      <c r="M149" s="214" t="s">
        <v>198</v>
      </c>
      <c r="N149" s="214" t="s">
        <v>199</v>
      </c>
      <c r="O149" s="214" t="s">
        <v>200</v>
      </c>
      <c r="P149" s="35"/>
      <c r="Q149" s="35"/>
      <c r="R149" s="183" t="s">
        <v>110</v>
      </c>
    </row>
    <row r="150" spans="1:18" x14ac:dyDescent="0.2">
      <c r="A150" s="34" t="s">
        <v>1</v>
      </c>
      <c r="B150" s="45"/>
      <c r="C150" s="45"/>
      <c r="D150" s="45"/>
      <c r="E150" s="45"/>
      <c r="F150" s="45"/>
      <c r="G150" s="45"/>
      <c r="H150" s="75">
        <f t="shared" ref="H150:H156" si="62">SUM(B150:G150)</f>
        <v>0</v>
      </c>
      <c r="I150" s="58"/>
      <c r="J150" s="45"/>
      <c r="K150" s="45"/>
      <c r="L150" s="45"/>
      <c r="M150" s="45"/>
      <c r="N150" s="191"/>
      <c r="O150" s="86"/>
      <c r="P150" s="49"/>
      <c r="Q150" s="49"/>
      <c r="R150" s="82">
        <f>SUM(J150:Q150)</f>
        <v>0</v>
      </c>
    </row>
    <row r="151" spans="1:18" x14ac:dyDescent="0.2">
      <c r="A151" s="34" t="s">
        <v>2</v>
      </c>
      <c r="B151" s="45"/>
      <c r="C151" s="45"/>
      <c r="D151" s="45"/>
      <c r="E151" s="45"/>
      <c r="F151" s="45"/>
      <c r="G151" s="45"/>
      <c r="H151" s="75">
        <f t="shared" si="62"/>
        <v>0</v>
      </c>
      <c r="I151" s="58"/>
      <c r="J151" s="45"/>
      <c r="K151" s="45"/>
      <c r="L151" s="45"/>
      <c r="M151" s="45"/>
      <c r="N151" s="191"/>
      <c r="O151" s="86"/>
      <c r="P151" s="49"/>
      <c r="Q151" s="49"/>
      <c r="R151" s="82">
        <f t="shared" ref="R151:R156" si="63">SUM(J151:Q151)</f>
        <v>0</v>
      </c>
    </row>
    <row r="152" spans="1:18" x14ac:dyDescent="0.2">
      <c r="A152" s="34" t="s">
        <v>3</v>
      </c>
      <c r="B152" s="45"/>
      <c r="C152" s="45"/>
      <c r="D152" s="45"/>
      <c r="E152" s="45"/>
      <c r="F152" s="45"/>
      <c r="G152" s="45"/>
      <c r="H152" s="75">
        <f t="shared" si="62"/>
        <v>0</v>
      </c>
      <c r="I152" s="58"/>
      <c r="J152" s="45"/>
      <c r="K152" s="45"/>
      <c r="L152" s="45"/>
      <c r="M152" s="45"/>
      <c r="N152" s="191"/>
      <c r="O152" s="86"/>
      <c r="P152" s="49"/>
      <c r="Q152" s="49"/>
      <c r="R152" s="82">
        <f t="shared" si="63"/>
        <v>0</v>
      </c>
    </row>
    <row r="153" spans="1:18" x14ac:dyDescent="0.2">
      <c r="A153" s="34" t="s">
        <v>13</v>
      </c>
      <c r="B153" s="45"/>
      <c r="C153" s="45"/>
      <c r="D153" s="45"/>
      <c r="E153" s="45"/>
      <c r="F153" s="45"/>
      <c r="G153" s="45"/>
      <c r="H153" s="75">
        <f t="shared" si="62"/>
        <v>0</v>
      </c>
      <c r="I153" s="58"/>
      <c r="J153" s="45"/>
      <c r="K153" s="45"/>
      <c r="L153" s="45"/>
      <c r="M153" s="45"/>
      <c r="N153" s="71"/>
      <c r="O153" s="70"/>
      <c r="P153" s="48"/>
      <c r="Q153" s="48"/>
      <c r="R153" s="82">
        <f t="shared" si="63"/>
        <v>0</v>
      </c>
    </row>
    <row r="154" spans="1:18" x14ac:dyDescent="0.2">
      <c r="A154" s="34" t="s">
        <v>15</v>
      </c>
      <c r="B154" s="45"/>
      <c r="C154" s="45"/>
      <c r="D154" s="45"/>
      <c r="E154" s="45"/>
      <c r="F154" s="45"/>
      <c r="G154" s="45"/>
      <c r="H154" s="75">
        <f t="shared" si="62"/>
        <v>0</v>
      </c>
      <c r="I154" s="58"/>
      <c r="J154" s="45"/>
      <c r="K154" s="45"/>
      <c r="L154" s="45"/>
      <c r="M154" s="45"/>
      <c r="N154" s="71"/>
      <c r="O154" s="70"/>
      <c r="P154" s="48"/>
      <c r="Q154" s="48"/>
      <c r="R154" s="82">
        <f t="shared" si="63"/>
        <v>0</v>
      </c>
    </row>
    <row r="155" spans="1:18" x14ac:dyDescent="0.2">
      <c r="A155" s="181" t="s">
        <v>112</v>
      </c>
      <c r="B155" s="60"/>
      <c r="C155" s="60"/>
      <c r="D155" s="60"/>
      <c r="E155" s="60"/>
      <c r="F155" s="60"/>
      <c r="G155" s="60"/>
      <c r="H155" s="176">
        <f t="shared" si="62"/>
        <v>0</v>
      </c>
      <c r="I155" s="61"/>
      <c r="J155" s="60"/>
      <c r="K155" s="60"/>
      <c r="L155" s="60"/>
      <c r="M155" s="60"/>
      <c r="N155" s="189"/>
      <c r="O155" s="177"/>
      <c r="P155" s="178"/>
      <c r="Q155" s="178"/>
      <c r="R155" s="82">
        <f t="shared" si="63"/>
        <v>0</v>
      </c>
    </row>
    <row r="156" spans="1:18" ht="15.75" customHeight="1" x14ac:dyDescent="0.2">
      <c r="A156" s="182" t="s">
        <v>111</v>
      </c>
      <c r="B156" s="47"/>
      <c r="C156" s="47"/>
      <c r="D156" s="47"/>
      <c r="E156" s="47"/>
      <c r="F156" s="47"/>
      <c r="G156" s="47"/>
      <c r="H156" s="77">
        <f t="shared" si="62"/>
        <v>0</v>
      </c>
      <c r="I156" s="63"/>
      <c r="J156" s="47"/>
      <c r="K156" s="47"/>
      <c r="L156" s="47"/>
      <c r="M156" s="47"/>
      <c r="N156" s="190"/>
      <c r="O156" s="84"/>
      <c r="P156" s="50"/>
      <c r="Q156" s="50"/>
      <c r="R156" s="85">
        <f t="shared" si="63"/>
        <v>0</v>
      </c>
    </row>
    <row r="157" spans="1:18" x14ac:dyDescent="0.2">
      <c r="A157" s="73" t="s">
        <v>9</v>
      </c>
      <c r="B157" s="6">
        <f>SUM(B150:B156)</f>
        <v>0</v>
      </c>
      <c r="C157" s="6">
        <f t="shared" ref="C157:G157" si="64">SUM(C150:C156)</f>
        <v>0</v>
      </c>
      <c r="D157" s="6">
        <f t="shared" si="64"/>
        <v>0</v>
      </c>
      <c r="E157" s="6">
        <f t="shared" si="64"/>
        <v>0</v>
      </c>
      <c r="F157" s="6">
        <f t="shared" si="64"/>
        <v>0</v>
      </c>
      <c r="G157" s="6">
        <f t="shared" si="64"/>
        <v>0</v>
      </c>
      <c r="H157" s="75">
        <f>SUM(H150:H156)</f>
        <v>0</v>
      </c>
      <c r="I157" s="6"/>
      <c r="J157" s="6">
        <f>SUM(J150:J156)</f>
        <v>0</v>
      </c>
      <c r="K157" s="6">
        <f t="shared" ref="K157:O157" si="65">SUM(K150:K156)</f>
        <v>0</v>
      </c>
      <c r="L157" s="6">
        <f t="shared" si="65"/>
        <v>0</v>
      </c>
      <c r="M157" s="6">
        <f t="shared" si="65"/>
        <v>0</v>
      </c>
      <c r="N157" s="6">
        <f t="shared" si="65"/>
        <v>0</v>
      </c>
      <c r="O157" s="6">
        <f t="shared" si="65"/>
        <v>0</v>
      </c>
      <c r="P157" s="6">
        <f t="shared" ref="P157:Q157" si="66">SUM(P150:P155)</f>
        <v>0</v>
      </c>
      <c r="Q157" s="6">
        <f t="shared" si="66"/>
        <v>0</v>
      </c>
      <c r="R157" s="79">
        <f>SUM(R150:R156)</f>
        <v>0</v>
      </c>
    </row>
    <row r="159" spans="1:18" x14ac:dyDescent="0.2">
      <c r="A159" s="203" t="s">
        <v>140</v>
      </c>
      <c r="B159" s="214" t="s">
        <v>190</v>
      </c>
      <c r="C159" s="214" t="s">
        <v>191</v>
      </c>
      <c r="D159" s="214" t="s">
        <v>192</v>
      </c>
      <c r="E159" s="214" t="s">
        <v>193</v>
      </c>
      <c r="F159" s="214" t="s">
        <v>194</v>
      </c>
      <c r="G159" s="214" t="s">
        <v>195</v>
      </c>
      <c r="H159" s="183" t="s">
        <v>110</v>
      </c>
      <c r="I159" s="173" t="s">
        <v>108</v>
      </c>
      <c r="J159" s="214" t="s">
        <v>190</v>
      </c>
      <c r="K159" s="214" t="s">
        <v>191</v>
      </c>
      <c r="L159" s="214" t="s">
        <v>192</v>
      </c>
      <c r="M159" s="214" t="s">
        <v>193</v>
      </c>
      <c r="N159" s="214" t="s">
        <v>194</v>
      </c>
      <c r="O159" s="214" t="s">
        <v>195</v>
      </c>
      <c r="P159" s="35"/>
      <c r="Q159" s="35"/>
      <c r="R159" s="183" t="s">
        <v>110</v>
      </c>
    </row>
    <row r="160" spans="1:18" x14ac:dyDescent="0.2">
      <c r="A160" s="34" t="s">
        <v>1</v>
      </c>
      <c r="B160" s="48"/>
      <c r="C160" s="48"/>
      <c r="D160" s="48"/>
      <c r="E160" s="48"/>
      <c r="F160" s="48"/>
      <c r="G160" s="48"/>
      <c r="H160" s="75">
        <f t="shared" ref="H160:H166" si="67">SUM(B160:G160)</f>
        <v>0</v>
      </c>
      <c r="I160" s="58"/>
      <c r="J160" s="49"/>
      <c r="K160" s="49"/>
      <c r="L160" s="49"/>
      <c r="M160" s="49"/>
      <c r="N160" s="86"/>
      <c r="O160" s="86"/>
      <c r="P160" s="49"/>
      <c r="Q160" s="49"/>
      <c r="R160" s="82">
        <f>SUM(J160:Q160)</f>
        <v>0</v>
      </c>
    </row>
    <row r="161" spans="1:18" x14ac:dyDescent="0.2">
      <c r="A161" s="34" t="s">
        <v>2</v>
      </c>
      <c r="B161" s="48"/>
      <c r="C161" s="48"/>
      <c r="D161" s="48"/>
      <c r="E161" s="48"/>
      <c r="F161" s="48"/>
      <c r="G161" s="48"/>
      <c r="H161" s="75">
        <f t="shared" si="67"/>
        <v>0</v>
      </c>
      <c r="I161" s="58"/>
      <c r="J161" s="49"/>
      <c r="K161" s="49"/>
      <c r="L161" s="49"/>
      <c r="M161" s="49"/>
      <c r="N161" s="86"/>
      <c r="O161" s="86"/>
      <c r="P161" s="49"/>
      <c r="Q161" s="49"/>
      <c r="R161" s="82">
        <f t="shared" ref="R161:R166" si="68">SUM(J161:Q161)</f>
        <v>0</v>
      </c>
    </row>
    <row r="162" spans="1:18" x14ac:dyDescent="0.2">
      <c r="A162" s="34" t="s">
        <v>3</v>
      </c>
      <c r="B162" s="48"/>
      <c r="C162" s="48"/>
      <c r="D162" s="48"/>
      <c r="E162" s="48"/>
      <c r="F162" s="48"/>
      <c r="G162" s="48"/>
      <c r="H162" s="75">
        <f t="shared" si="67"/>
        <v>0</v>
      </c>
      <c r="I162" s="58"/>
      <c r="J162" s="49"/>
      <c r="K162" s="49"/>
      <c r="L162" s="49"/>
      <c r="M162" s="49"/>
      <c r="N162" s="86"/>
      <c r="O162" s="86"/>
      <c r="P162" s="49"/>
      <c r="Q162" s="49"/>
      <c r="R162" s="82">
        <f t="shared" si="68"/>
        <v>0</v>
      </c>
    </row>
    <row r="163" spans="1:18" x14ac:dyDescent="0.2">
      <c r="A163" s="34" t="s">
        <v>13</v>
      </c>
      <c r="B163" s="48"/>
      <c r="C163" s="48"/>
      <c r="D163" s="48"/>
      <c r="E163" s="48"/>
      <c r="F163" s="48"/>
      <c r="G163" s="48"/>
      <c r="H163" s="75">
        <f t="shared" si="67"/>
        <v>0</v>
      </c>
      <c r="I163" s="205"/>
      <c r="J163" s="49"/>
      <c r="K163" s="49"/>
      <c r="L163" s="49"/>
      <c r="M163" s="49"/>
      <c r="N163" s="70"/>
      <c r="O163" s="70"/>
      <c r="P163" s="48"/>
      <c r="Q163" s="48"/>
      <c r="R163" s="82">
        <f t="shared" si="68"/>
        <v>0</v>
      </c>
    </row>
    <row r="164" spans="1:18" x14ac:dyDescent="0.2">
      <c r="A164" s="34" t="s">
        <v>15</v>
      </c>
      <c r="B164" s="48"/>
      <c r="C164" s="48"/>
      <c r="D164" s="48"/>
      <c r="E164" s="48"/>
      <c r="F164" s="48"/>
      <c r="G164" s="48"/>
      <c r="H164" s="75">
        <f t="shared" si="67"/>
        <v>0</v>
      </c>
      <c r="I164" s="49"/>
      <c r="J164" s="49"/>
      <c r="K164" s="49"/>
      <c r="L164" s="49"/>
      <c r="M164" s="49"/>
      <c r="N164" s="70"/>
      <c r="O164" s="70"/>
      <c r="P164" s="48"/>
      <c r="Q164" s="48"/>
      <c r="R164" s="82">
        <f t="shared" si="68"/>
        <v>0</v>
      </c>
    </row>
    <row r="165" spans="1:18" x14ac:dyDescent="0.2">
      <c r="A165" s="181" t="s">
        <v>112</v>
      </c>
      <c r="B165" s="178"/>
      <c r="C165" s="178"/>
      <c r="D165" s="178"/>
      <c r="E165" s="178"/>
      <c r="F165" s="178"/>
      <c r="G165" s="178"/>
      <c r="H165" s="176">
        <f t="shared" si="67"/>
        <v>0</v>
      </c>
      <c r="I165" s="179"/>
      <c r="J165" s="179"/>
      <c r="K165" s="179"/>
      <c r="L165" s="179"/>
      <c r="M165" s="179"/>
      <c r="N165" s="180"/>
      <c r="O165" s="180"/>
      <c r="P165" s="178"/>
      <c r="Q165" s="178"/>
      <c r="R165" s="82">
        <f t="shared" si="68"/>
        <v>0</v>
      </c>
    </row>
    <row r="166" spans="1:18" ht="15" customHeight="1" x14ac:dyDescent="0.2">
      <c r="A166" s="182" t="s">
        <v>111</v>
      </c>
      <c r="B166" s="50"/>
      <c r="C166" s="50"/>
      <c r="D166" s="50"/>
      <c r="E166" s="50"/>
      <c r="F166" s="50"/>
      <c r="G166" s="50"/>
      <c r="H166" s="77">
        <f t="shared" si="67"/>
        <v>0</v>
      </c>
      <c r="I166" s="87"/>
      <c r="J166" s="87"/>
      <c r="K166" s="87"/>
      <c r="L166" s="87"/>
      <c r="M166" s="87"/>
      <c r="N166" s="88"/>
      <c r="O166" s="88"/>
      <c r="P166" s="50"/>
      <c r="Q166" s="50"/>
      <c r="R166" s="85">
        <f t="shared" si="68"/>
        <v>0</v>
      </c>
    </row>
    <row r="167" spans="1:18" x14ac:dyDescent="0.2">
      <c r="A167" s="73" t="s">
        <v>9</v>
      </c>
      <c r="B167" s="6">
        <f>SUM(B160:B166)</f>
        <v>0</v>
      </c>
      <c r="C167" s="6">
        <f t="shared" ref="C167:G167" si="69">SUM(C160:C166)</f>
        <v>0</v>
      </c>
      <c r="D167" s="6">
        <f t="shared" si="69"/>
        <v>0</v>
      </c>
      <c r="E167" s="6">
        <f t="shared" si="69"/>
        <v>0</v>
      </c>
      <c r="F167" s="6">
        <f t="shared" si="69"/>
        <v>0</v>
      </c>
      <c r="G167" s="6">
        <f t="shared" si="69"/>
        <v>0</v>
      </c>
      <c r="H167" s="75">
        <f>SUM(H160:H166)</f>
        <v>0</v>
      </c>
      <c r="I167" s="6">
        <f t="shared" ref="I167:N167" si="70">SUM(I160:I165)</f>
        <v>0</v>
      </c>
      <c r="J167" s="6">
        <f t="shared" si="70"/>
        <v>0</v>
      </c>
      <c r="K167" s="6">
        <f t="shared" si="70"/>
        <v>0</v>
      </c>
      <c r="L167" s="6">
        <f t="shared" si="70"/>
        <v>0</v>
      </c>
      <c r="M167" s="6">
        <f t="shared" si="70"/>
        <v>0</v>
      </c>
      <c r="N167" s="78">
        <f t="shared" si="70"/>
        <v>0</v>
      </c>
      <c r="O167" s="78"/>
      <c r="P167" s="6">
        <f t="shared" ref="P167:Q167" si="71">SUM(P160:P165)</f>
        <v>0</v>
      </c>
      <c r="Q167" s="6">
        <f t="shared" si="71"/>
        <v>0</v>
      </c>
      <c r="R167" s="79">
        <f>SUM(R160:R166)</f>
        <v>0</v>
      </c>
    </row>
    <row r="169" spans="1:18" ht="24.75" thickBot="1" x14ac:dyDescent="0.25">
      <c r="B169" s="66" t="s">
        <v>1</v>
      </c>
      <c r="C169" s="66" t="s">
        <v>2</v>
      </c>
      <c r="D169" s="66" t="s">
        <v>3</v>
      </c>
      <c r="E169" s="66" t="s">
        <v>13</v>
      </c>
      <c r="F169" s="66" t="s">
        <v>15</v>
      </c>
      <c r="G169" s="494" t="s">
        <v>11</v>
      </c>
      <c r="H169" s="184" t="s">
        <v>111</v>
      </c>
      <c r="J169" s="67"/>
      <c r="K169" s="67"/>
      <c r="L169" s="67"/>
      <c r="M169" s="67"/>
      <c r="N169" s="493" t="s">
        <v>20</v>
      </c>
      <c r="O169" s="91"/>
    </row>
    <row r="170" spans="1:18" ht="13.5" thickBot="1" x14ac:dyDescent="0.25">
      <c r="A170" s="89" t="s">
        <v>40</v>
      </c>
      <c r="B170" s="185">
        <f>H120+H130+H140+H150+H160</f>
        <v>0</v>
      </c>
      <c r="C170" s="185">
        <f>H121+H131+H141+H151+H161</f>
        <v>0</v>
      </c>
      <c r="D170" s="185">
        <f>H122+H132+H142+H152+H162</f>
        <v>0</v>
      </c>
      <c r="E170" s="185">
        <f>H123+H133+H143+H153+H163</f>
        <v>0</v>
      </c>
      <c r="F170" s="185">
        <f>H124+H134+H144+H154+H164</f>
        <v>0</v>
      </c>
      <c r="G170" s="185">
        <f>H125+H135+H155+H165</f>
        <v>0</v>
      </c>
      <c r="H170" s="185">
        <f>H126+H136+H146+H156+H166</f>
        <v>0</v>
      </c>
      <c r="I170" s="185">
        <f>H127+H137+H147+H157+H167</f>
        <v>0</v>
      </c>
      <c r="J170" s="55"/>
      <c r="K170" s="55"/>
      <c r="L170" s="55"/>
      <c r="M170" s="55"/>
      <c r="N170" s="90">
        <f>R127+R137+R147+R157+R167</f>
        <v>0</v>
      </c>
      <c r="O170" s="199">
        <f>I170+N170</f>
        <v>0</v>
      </c>
    </row>
    <row r="171" spans="1:18" ht="13.5" thickTop="1" x14ac:dyDescent="0.2"/>
    <row r="172" spans="1:18" x14ac:dyDescent="0.2">
      <c r="A172" s="40"/>
      <c r="B172" s="51" t="s">
        <v>21</v>
      </c>
      <c r="C172" s="51"/>
      <c r="D172" s="51" t="s">
        <v>22</v>
      </c>
      <c r="E172" s="196">
        <f>O170</f>
        <v>0</v>
      </c>
      <c r="F172" s="51"/>
      <c r="G172" s="51">
        <f>SUM(C172-E172)</f>
        <v>0</v>
      </c>
    </row>
  </sheetData>
  <pageMargins left="0.7" right="0.7" top="0.75" bottom="0.75" header="0.3" footer="0.3"/>
  <pageSetup scale="62" orientation="landscape" horizontalDpi="0" verticalDpi="0" r:id="rId1"/>
  <rowBreaks count="1" manualBreakCount="1">
    <brk id="55" max="16383" man="1"/>
  </rowBreaks>
  <colBreaks count="1" manualBreakCount="1">
    <brk id="18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E36FF-6E95-4B41-90B8-87E85AA840A3}">
  <dimension ref="A1:R171"/>
  <sheetViews>
    <sheetView workbookViewId="0">
      <selection activeCell="R102" sqref="R102"/>
    </sheetView>
  </sheetViews>
  <sheetFormatPr defaultRowHeight="12.75" x14ac:dyDescent="0.2"/>
  <cols>
    <col min="1" max="1" width="15.42578125" style="321" customWidth="1"/>
    <col min="2" max="7" width="12.7109375" style="321" customWidth="1"/>
    <col min="8" max="8" width="13.85546875" style="321" customWidth="1"/>
    <col min="9" max="9" width="17" style="321" customWidth="1"/>
    <col min="10" max="15" width="12.7109375" style="321" customWidth="1"/>
    <col min="16" max="17" width="12.7109375" style="321" hidden="1" customWidth="1"/>
    <col min="18" max="18" width="13" style="321" customWidth="1"/>
    <col min="19" max="16384" width="9.140625" style="321"/>
  </cols>
  <sheetData>
    <row r="1" spans="1:18" ht="35.25" x14ac:dyDescent="0.2">
      <c r="A1" s="315"/>
      <c r="B1" s="316"/>
      <c r="C1" s="317"/>
      <c r="D1" s="317"/>
      <c r="E1" s="317"/>
      <c r="F1" s="318" t="s">
        <v>244</v>
      </c>
      <c r="G1" s="317"/>
      <c r="H1" s="317"/>
      <c r="I1" s="317"/>
      <c r="J1" s="316"/>
      <c r="K1" s="316"/>
      <c r="L1" s="316"/>
      <c r="M1" s="316"/>
      <c r="N1" s="319"/>
      <c r="O1" s="319"/>
      <c r="P1" s="316"/>
      <c r="Q1" s="316"/>
      <c r="R1" s="320"/>
    </row>
    <row r="2" spans="1:18" x14ac:dyDescent="0.2">
      <c r="A2" s="322" t="s">
        <v>245</v>
      </c>
      <c r="B2" s="323"/>
      <c r="C2" s="323"/>
      <c r="D2" s="323"/>
      <c r="E2" s="323" t="s">
        <v>153</v>
      </c>
      <c r="F2" s="323" t="s">
        <v>154</v>
      </c>
      <c r="G2" s="323" t="s">
        <v>155</v>
      </c>
      <c r="H2" s="324" t="s">
        <v>110</v>
      </c>
      <c r="I2" s="323" t="s">
        <v>108</v>
      </c>
      <c r="J2" s="323"/>
      <c r="K2" s="323"/>
      <c r="L2" s="323"/>
      <c r="M2" s="323" t="s">
        <v>153</v>
      </c>
      <c r="N2" s="323" t="s">
        <v>154</v>
      </c>
      <c r="O2" s="323" t="s">
        <v>155</v>
      </c>
      <c r="P2" s="325"/>
      <c r="Q2" s="325"/>
      <c r="R2" s="324" t="s">
        <v>110</v>
      </c>
    </row>
    <row r="3" spans="1:18" x14ac:dyDescent="0.2">
      <c r="A3" s="326" t="s">
        <v>1</v>
      </c>
      <c r="B3" s="327"/>
      <c r="C3" s="327"/>
      <c r="D3" s="327"/>
      <c r="E3" s="327"/>
      <c r="F3" s="327"/>
      <c r="G3" s="327"/>
      <c r="H3" s="328">
        <f t="shared" ref="H3:H9" si="0">SUM(B3:G3)</f>
        <v>0</v>
      </c>
      <c r="I3" s="329"/>
      <c r="J3" s="330"/>
      <c r="K3" s="330"/>
      <c r="L3" s="330"/>
      <c r="M3" s="330"/>
      <c r="N3" s="331"/>
      <c r="O3" s="331"/>
      <c r="P3" s="330"/>
      <c r="Q3" s="330"/>
      <c r="R3" s="328">
        <f>SUM(J3:Q3)</f>
        <v>0</v>
      </c>
    </row>
    <row r="4" spans="1:18" x14ac:dyDescent="0.2">
      <c r="A4" s="326" t="s">
        <v>2</v>
      </c>
      <c r="B4" s="327"/>
      <c r="C4" s="327"/>
      <c r="D4" s="332"/>
      <c r="E4" s="332"/>
      <c r="F4" s="332"/>
      <c r="G4" s="332"/>
      <c r="H4" s="328">
        <f t="shared" si="0"/>
        <v>0</v>
      </c>
      <c r="I4" s="329"/>
      <c r="J4" s="333"/>
      <c r="K4" s="333"/>
      <c r="L4" s="333"/>
      <c r="M4" s="333"/>
      <c r="N4" s="334"/>
      <c r="O4" s="334"/>
      <c r="P4" s="333"/>
      <c r="Q4" s="333"/>
      <c r="R4" s="328">
        <f>SUM(J4:Q4)</f>
        <v>0</v>
      </c>
    </row>
    <row r="5" spans="1:18" x14ac:dyDescent="0.2">
      <c r="A5" s="326" t="s">
        <v>3</v>
      </c>
      <c r="B5" s="327"/>
      <c r="C5" s="327"/>
      <c r="D5" s="332"/>
      <c r="E5" s="332"/>
      <c r="F5" s="332"/>
      <c r="G5" s="332"/>
      <c r="H5" s="328">
        <f t="shared" si="0"/>
        <v>0</v>
      </c>
      <c r="I5" s="329"/>
      <c r="J5" s="333"/>
      <c r="K5" s="333"/>
      <c r="L5" s="333"/>
      <c r="M5" s="333"/>
      <c r="N5" s="334"/>
      <c r="O5" s="334"/>
      <c r="P5" s="333"/>
      <c r="Q5" s="333"/>
      <c r="R5" s="328">
        <f>SUM(J5:Q5)</f>
        <v>0</v>
      </c>
    </row>
    <row r="6" spans="1:18" x14ac:dyDescent="0.2">
      <c r="A6" s="326" t="s">
        <v>13</v>
      </c>
      <c r="B6" s="327"/>
      <c r="C6" s="327"/>
      <c r="D6" s="332"/>
      <c r="E6" s="332"/>
      <c r="F6" s="332"/>
      <c r="G6" s="332"/>
      <c r="H6" s="328">
        <f t="shared" si="0"/>
        <v>0</v>
      </c>
      <c r="I6" s="329"/>
      <c r="J6" s="333"/>
      <c r="K6" s="333"/>
      <c r="L6" s="333"/>
      <c r="M6" s="333"/>
      <c r="N6" s="334"/>
      <c r="O6" s="334"/>
      <c r="P6" s="333"/>
      <c r="Q6" s="333"/>
      <c r="R6" s="328">
        <f t="shared" ref="R6:R9" si="1">SUM(J6:Q6)</f>
        <v>0</v>
      </c>
    </row>
    <row r="7" spans="1:18" x14ac:dyDescent="0.2">
      <c r="A7" s="326" t="s">
        <v>15</v>
      </c>
      <c r="B7" s="327"/>
      <c r="C7" s="327"/>
      <c r="D7" s="332"/>
      <c r="E7" s="332"/>
      <c r="F7" s="332"/>
      <c r="G7" s="332"/>
      <c r="H7" s="328">
        <f t="shared" si="0"/>
        <v>0</v>
      </c>
      <c r="I7" s="329"/>
      <c r="J7" s="333"/>
      <c r="K7" s="333"/>
      <c r="L7" s="333"/>
      <c r="M7" s="333"/>
      <c r="N7" s="334"/>
      <c r="O7" s="334"/>
      <c r="P7" s="333"/>
      <c r="Q7" s="333"/>
      <c r="R7" s="328">
        <f t="shared" si="1"/>
        <v>0</v>
      </c>
    </row>
    <row r="8" spans="1:18" x14ac:dyDescent="0.2">
      <c r="A8" s="335" t="s">
        <v>112</v>
      </c>
      <c r="B8" s="336"/>
      <c r="C8" s="336"/>
      <c r="D8" s="332"/>
      <c r="E8" s="332"/>
      <c r="F8" s="332"/>
      <c r="G8" s="332"/>
      <c r="H8" s="337">
        <f t="shared" si="0"/>
        <v>0</v>
      </c>
      <c r="I8" s="338"/>
      <c r="J8" s="333"/>
      <c r="K8" s="333"/>
      <c r="L8" s="333"/>
      <c r="M8" s="333"/>
      <c r="N8" s="334"/>
      <c r="O8" s="334"/>
      <c r="P8" s="333"/>
      <c r="Q8" s="333"/>
      <c r="R8" s="328">
        <f t="shared" si="1"/>
        <v>0</v>
      </c>
    </row>
    <row r="9" spans="1:18" ht="15" customHeight="1" x14ac:dyDescent="0.2">
      <c r="A9" s="339" t="s">
        <v>111</v>
      </c>
      <c r="B9" s="340"/>
      <c r="C9" s="340"/>
      <c r="D9" s="341"/>
      <c r="E9" s="341"/>
      <c r="F9" s="341"/>
      <c r="G9" s="341"/>
      <c r="H9" s="342">
        <f t="shared" si="0"/>
        <v>0</v>
      </c>
      <c r="I9" s="343"/>
      <c r="J9" s="344"/>
      <c r="K9" s="344"/>
      <c r="L9" s="344"/>
      <c r="M9" s="344"/>
      <c r="N9" s="345"/>
      <c r="O9" s="345"/>
      <c r="P9" s="344"/>
      <c r="Q9" s="344"/>
      <c r="R9" s="342">
        <f t="shared" si="1"/>
        <v>0</v>
      </c>
    </row>
    <row r="10" spans="1:18" x14ac:dyDescent="0.2">
      <c r="A10" s="346" t="s">
        <v>9</v>
      </c>
      <c r="B10" s="347">
        <f>SUM(B3:B9)</f>
        <v>0</v>
      </c>
      <c r="C10" s="347">
        <f t="shared" ref="C10:G10" si="2">SUM(C3:C9)</f>
        <v>0</v>
      </c>
      <c r="D10" s="347">
        <f t="shared" si="2"/>
        <v>0</v>
      </c>
      <c r="E10" s="347">
        <f t="shared" si="2"/>
        <v>0</v>
      </c>
      <c r="F10" s="347">
        <f t="shared" si="2"/>
        <v>0</v>
      </c>
      <c r="G10" s="347">
        <f t="shared" si="2"/>
        <v>0</v>
      </c>
      <c r="H10" s="328">
        <f>SUM(H3:H9)</f>
        <v>0</v>
      </c>
      <c r="I10" s="348"/>
      <c r="J10" s="348">
        <f>SUM(J3:J9)</f>
        <v>0</v>
      </c>
      <c r="K10" s="348">
        <f t="shared" ref="K10:O10" si="3">SUM(K3:K9)</f>
        <v>0</v>
      </c>
      <c r="L10" s="348">
        <f t="shared" si="3"/>
        <v>0</v>
      </c>
      <c r="M10" s="348">
        <f t="shared" si="3"/>
        <v>0</v>
      </c>
      <c r="N10" s="348">
        <f t="shared" si="3"/>
        <v>0</v>
      </c>
      <c r="O10" s="348">
        <f t="shared" si="3"/>
        <v>0</v>
      </c>
      <c r="P10" s="348"/>
      <c r="Q10" s="348"/>
      <c r="R10" s="349">
        <f>SUM(R3:R8)</f>
        <v>0</v>
      </c>
    </row>
    <row r="11" spans="1:18" x14ac:dyDescent="0.2">
      <c r="A11" s="350"/>
      <c r="B11" s="329"/>
      <c r="C11" s="329"/>
      <c r="D11" s="329"/>
      <c r="E11" s="329"/>
      <c r="F11" s="329"/>
      <c r="G11" s="329"/>
      <c r="H11" s="329"/>
      <c r="I11" s="329"/>
      <c r="J11" s="329"/>
      <c r="K11" s="329"/>
      <c r="L11" s="329"/>
      <c r="M11" s="329"/>
      <c r="N11" s="351"/>
      <c r="O11" s="351"/>
      <c r="P11" s="329"/>
      <c r="Q11" s="329"/>
      <c r="R11" s="352"/>
    </row>
    <row r="12" spans="1:18" x14ac:dyDescent="0.2">
      <c r="A12" s="322" t="s">
        <v>245</v>
      </c>
      <c r="B12" s="323" t="s">
        <v>156</v>
      </c>
      <c r="C12" s="323" t="s">
        <v>157</v>
      </c>
      <c r="D12" s="323" t="s">
        <v>158</v>
      </c>
      <c r="E12" s="323" t="s">
        <v>159</v>
      </c>
      <c r="F12" s="323" t="s">
        <v>160</v>
      </c>
      <c r="G12" s="323" t="s">
        <v>161</v>
      </c>
      <c r="H12" s="324" t="s">
        <v>110</v>
      </c>
      <c r="I12" s="323" t="s">
        <v>108</v>
      </c>
      <c r="J12" s="323" t="s">
        <v>156</v>
      </c>
      <c r="K12" s="323" t="s">
        <v>157</v>
      </c>
      <c r="L12" s="323" t="s">
        <v>158</v>
      </c>
      <c r="M12" s="323" t="s">
        <v>159</v>
      </c>
      <c r="N12" s="323" t="s">
        <v>160</v>
      </c>
      <c r="O12" s="323" t="s">
        <v>161</v>
      </c>
      <c r="P12" s="325"/>
      <c r="Q12" s="325"/>
      <c r="R12" s="324" t="s">
        <v>110</v>
      </c>
    </row>
    <row r="13" spans="1:18" x14ac:dyDescent="0.2">
      <c r="A13" s="326" t="s">
        <v>1</v>
      </c>
      <c r="B13" s="353"/>
      <c r="C13" s="353"/>
      <c r="D13" s="353"/>
      <c r="E13" s="353"/>
      <c r="F13" s="353"/>
      <c r="G13" s="353"/>
      <c r="H13" s="328">
        <f t="shared" ref="H13:H19" si="4">SUM(B13:G13)</f>
        <v>0</v>
      </c>
      <c r="I13" s="353"/>
      <c r="J13" s="353"/>
      <c r="K13" s="353"/>
      <c r="L13" s="353"/>
      <c r="M13" s="353"/>
      <c r="N13" s="354"/>
      <c r="O13" s="354"/>
      <c r="P13" s="353"/>
      <c r="Q13" s="353"/>
      <c r="R13" s="355">
        <f>SUM(J13:Q13)</f>
        <v>0</v>
      </c>
    </row>
    <row r="14" spans="1:18" x14ac:dyDescent="0.2">
      <c r="A14" s="326" t="s">
        <v>2</v>
      </c>
      <c r="B14" s="353"/>
      <c r="C14" s="353"/>
      <c r="D14" s="353"/>
      <c r="E14" s="353"/>
      <c r="F14" s="353"/>
      <c r="G14" s="353"/>
      <c r="H14" s="328">
        <f t="shared" si="4"/>
        <v>0</v>
      </c>
      <c r="I14" s="353"/>
      <c r="J14" s="353"/>
      <c r="K14" s="353"/>
      <c r="L14" s="353"/>
      <c r="M14" s="353"/>
      <c r="N14" s="354"/>
      <c r="O14" s="354"/>
      <c r="P14" s="356"/>
      <c r="Q14" s="356"/>
      <c r="R14" s="355">
        <f t="shared" ref="R14:R16" si="5">SUM(B14:Q14)</f>
        <v>0</v>
      </c>
    </row>
    <row r="15" spans="1:18" x14ac:dyDescent="0.2">
      <c r="A15" s="326" t="s">
        <v>3</v>
      </c>
      <c r="B15" s="353"/>
      <c r="C15" s="353"/>
      <c r="D15" s="353"/>
      <c r="E15" s="353"/>
      <c r="F15" s="353"/>
      <c r="G15" s="353"/>
      <c r="H15" s="328">
        <f t="shared" si="4"/>
        <v>0</v>
      </c>
      <c r="I15" s="353"/>
      <c r="J15" s="353"/>
      <c r="K15" s="353"/>
      <c r="L15" s="353"/>
      <c r="M15" s="353"/>
      <c r="N15" s="357"/>
      <c r="O15" s="357"/>
      <c r="P15" s="356"/>
      <c r="Q15" s="356"/>
      <c r="R15" s="355">
        <f t="shared" si="5"/>
        <v>0</v>
      </c>
    </row>
    <row r="16" spans="1:18" x14ac:dyDescent="0.2">
      <c r="A16" s="326" t="s">
        <v>13</v>
      </c>
      <c r="B16" s="353"/>
      <c r="C16" s="353"/>
      <c r="D16" s="353"/>
      <c r="E16" s="353"/>
      <c r="F16" s="353"/>
      <c r="G16" s="353"/>
      <c r="H16" s="328">
        <f t="shared" si="4"/>
        <v>0</v>
      </c>
      <c r="I16" s="353"/>
      <c r="J16" s="353"/>
      <c r="K16" s="353"/>
      <c r="L16" s="353"/>
      <c r="M16" s="353"/>
      <c r="N16" s="354"/>
      <c r="O16" s="354"/>
      <c r="P16" s="353"/>
      <c r="Q16" s="353"/>
      <c r="R16" s="355">
        <f t="shared" si="5"/>
        <v>0</v>
      </c>
    </row>
    <row r="17" spans="1:18" x14ac:dyDescent="0.2">
      <c r="A17" s="326" t="s">
        <v>15</v>
      </c>
      <c r="B17" s="353"/>
      <c r="C17" s="353"/>
      <c r="D17" s="353"/>
      <c r="E17" s="353"/>
      <c r="F17" s="353"/>
      <c r="G17" s="353"/>
      <c r="H17" s="328">
        <f t="shared" si="4"/>
        <v>0</v>
      </c>
      <c r="I17" s="353"/>
      <c r="J17" s="353"/>
      <c r="K17" s="353"/>
      <c r="L17" s="353"/>
      <c r="M17" s="353"/>
      <c r="N17" s="354"/>
      <c r="O17" s="354"/>
      <c r="P17" s="353"/>
      <c r="Q17" s="353"/>
      <c r="R17" s="355">
        <f>SUM(B17:Q17)</f>
        <v>0</v>
      </c>
    </row>
    <row r="18" spans="1:18" ht="12.95" customHeight="1" x14ac:dyDescent="0.2">
      <c r="A18" s="335" t="s">
        <v>112</v>
      </c>
      <c r="B18" s="332"/>
      <c r="C18" s="332"/>
      <c r="D18" s="332"/>
      <c r="E18" s="332"/>
      <c r="F18" s="332"/>
      <c r="G18" s="332"/>
      <c r="H18" s="328">
        <f t="shared" si="4"/>
        <v>0</v>
      </c>
      <c r="I18" s="332"/>
      <c r="J18" s="332"/>
      <c r="K18" s="332"/>
      <c r="L18" s="332"/>
      <c r="M18" s="332"/>
      <c r="N18" s="358"/>
      <c r="O18" s="358"/>
      <c r="P18" s="332"/>
      <c r="Q18" s="332"/>
      <c r="R18" s="355">
        <f t="shared" ref="R18" si="6">SUM(B18:Q18)</f>
        <v>0</v>
      </c>
    </row>
    <row r="19" spans="1:18" ht="14.25" customHeight="1" x14ac:dyDescent="0.2">
      <c r="A19" s="339" t="s">
        <v>111</v>
      </c>
      <c r="B19" s="341"/>
      <c r="C19" s="341"/>
      <c r="D19" s="341"/>
      <c r="E19" s="341"/>
      <c r="F19" s="341"/>
      <c r="G19" s="341"/>
      <c r="H19" s="342">
        <f t="shared" si="4"/>
        <v>0</v>
      </c>
      <c r="I19" s="341"/>
      <c r="J19" s="341"/>
      <c r="K19" s="341"/>
      <c r="L19" s="341"/>
      <c r="M19" s="341"/>
      <c r="N19" s="359"/>
      <c r="O19" s="359"/>
      <c r="P19" s="341"/>
      <c r="Q19" s="341"/>
      <c r="R19" s="360"/>
    </row>
    <row r="20" spans="1:18" x14ac:dyDescent="0.2">
      <c r="A20" s="346" t="s">
        <v>9</v>
      </c>
      <c r="B20" s="348">
        <f>SUM(B13:B19)</f>
        <v>0</v>
      </c>
      <c r="C20" s="348">
        <f t="shared" ref="C20:G20" si="7">SUM(C13:C19)</f>
        <v>0</v>
      </c>
      <c r="D20" s="348">
        <f t="shared" si="7"/>
        <v>0</v>
      </c>
      <c r="E20" s="348">
        <f t="shared" si="7"/>
        <v>0</v>
      </c>
      <c r="F20" s="348">
        <f t="shared" si="7"/>
        <v>0</v>
      </c>
      <c r="G20" s="348">
        <f t="shared" si="7"/>
        <v>0</v>
      </c>
      <c r="H20" s="328">
        <f>SUM(H13:H19)</f>
        <v>0</v>
      </c>
      <c r="I20" s="348"/>
      <c r="J20" s="348">
        <f>SUM(J13:J19)</f>
        <v>0</v>
      </c>
      <c r="K20" s="348">
        <f t="shared" ref="K20:O20" si="8">SUM(K13:K19)</f>
        <v>0</v>
      </c>
      <c r="L20" s="348">
        <f t="shared" si="8"/>
        <v>0</v>
      </c>
      <c r="M20" s="348">
        <f t="shared" si="8"/>
        <v>0</v>
      </c>
      <c r="N20" s="348">
        <f t="shared" si="8"/>
        <v>0</v>
      </c>
      <c r="O20" s="348">
        <f t="shared" si="8"/>
        <v>0</v>
      </c>
      <c r="P20" s="348">
        <f t="shared" ref="P20:Q20" si="9">SUM(P13:P18)</f>
        <v>0</v>
      </c>
      <c r="Q20" s="348">
        <f t="shared" si="9"/>
        <v>0</v>
      </c>
      <c r="R20" s="346">
        <f>SUM(R13:R18)</f>
        <v>0</v>
      </c>
    </row>
    <row r="21" spans="1:18" x14ac:dyDescent="0.2">
      <c r="A21" s="350"/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51"/>
      <c r="O21" s="351"/>
      <c r="P21" s="329"/>
      <c r="Q21" s="329"/>
      <c r="R21" s="352"/>
    </row>
    <row r="22" spans="1:18" x14ac:dyDescent="0.2">
      <c r="A22" s="322" t="s">
        <v>245</v>
      </c>
      <c r="B22" s="323" t="s">
        <v>162</v>
      </c>
      <c r="C22" s="323" t="s">
        <v>163</v>
      </c>
      <c r="D22" s="323" t="s">
        <v>164</v>
      </c>
      <c r="E22" s="323" t="s">
        <v>165</v>
      </c>
      <c r="F22" s="323" t="s">
        <v>166</v>
      </c>
      <c r="G22" s="323" t="s">
        <v>167</v>
      </c>
      <c r="H22" s="324" t="s">
        <v>110</v>
      </c>
      <c r="I22" s="323" t="s">
        <v>108</v>
      </c>
      <c r="J22" s="323" t="s">
        <v>162</v>
      </c>
      <c r="K22" s="323" t="s">
        <v>163</v>
      </c>
      <c r="L22" s="323" t="s">
        <v>164</v>
      </c>
      <c r="M22" s="323" t="s">
        <v>165</v>
      </c>
      <c r="N22" s="323" t="s">
        <v>166</v>
      </c>
      <c r="O22" s="323" t="s">
        <v>167</v>
      </c>
      <c r="P22" s="325"/>
      <c r="Q22" s="325"/>
      <c r="R22" s="324" t="s">
        <v>110</v>
      </c>
    </row>
    <row r="23" spans="1:18" x14ac:dyDescent="0.2">
      <c r="A23" s="326" t="s">
        <v>1</v>
      </c>
      <c r="B23" s="353"/>
      <c r="C23" s="361"/>
      <c r="D23" s="361"/>
      <c r="E23" s="361"/>
      <c r="F23" s="361"/>
      <c r="G23" s="361"/>
      <c r="H23" s="328">
        <f t="shared" ref="H23:H29" si="10">SUM(B23:G23)</f>
        <v>0</v>
      </c>
      <c r="I23" s="330"/>
      <c r="J23" s="361"/>
      <c r="K23" s="361"/>
      <c r="L23" s="361"/>
      <c r="M23" s="361"/>
      <c r="N23" s="361"/>
      <c r="O23" s="361"/>
      <c r="P23" s="361"/>
      <c r="Q23" s="362"/>
      <c r="R23" s="355">
        <f t="shared" ref="R23:R29" si="11">SUM(J23:Q23)</f>
        <v>0</v>
      </c>
    </row>
    <row r="24" spans="1:18" x14ac:dyDescent="0.2">
      <c r="A24" s="326" t="s">
        <v>2</v>
      </c>
      <c r="B24" s="353"/>
      <c r="C24" s="361"/>
      <c r="D24" s="361"/>
      <c r="E24" s="361"/>
      <c r="F24" s="361"/>
      <c r="G24" s="361"/>
      <c r="H24" s="328">
        <f t="shared" si="10"/>
        <v>0</v>
      </c>
      <c r="I24" s="330"/>
      <c r="J24" s="361"/>
      <c r="K24" s="361"/>
      <c r="L24" s="361"/>
      <c r="M24" s="361"/>
      <c r="N24" s="361"/>
      <c r="O24" s="361"/>
      <c r="P24" s="363"/>
      <c r="Q24" s="362"/>
      <c r="R24" s="355">
        <f t="shared" si="11"/>
        <v>0</v>
      </c>
    </row>
    <row r="25" spans="1:18" x14ac:dyDescent="0.2">
      <c r="A25" s="326" t="s">
        <v>3</v>
      </c>
      <c r="B25" s="353"/>
      <c r="C25" s="361"/>
      <c r="D25" s="361"/>
      <c r="E25" s="361"/>
      <c r="F25" s="361"/>
      <c r="G25" s="361"/>
      <c r="H25" s="328">
        <f t="shared" si="10"/>
        <v>0</v>
      </c>
      <c r="I25" s="330"/>
      <c r="J25" s="361"/>
      <c r="K25" s="361"/>
      <c r="L25" s="361"/>
      <c r="M25" s="361"/>
      <c r="N25" s="363"/>
      <c r="O25" s="363"/>
      <c r="P25" s="363"/>
      <c r="Q25" s="362"/>
      <c r="R25" s="355">
        <f t="shared" si="11"/>
        <v>0</v>
      </c>
    </row>
    <row r="26" spans="1:18" x14ac:dyDescent="0.2">
      <c r="A26" s="326" t="s">
        <v>13</v>
      </c>
      <c r="B26" s="353"/>
      <c r="C26" s="361"/>
      <c r="D26" s="361"/>
      <c r="E26" s="361"/>
      <c r="F26" s="361"/>
      <c r="G26" s="361"/>
      <c r="H26" s="328">
        <f t="shared" si="10"/>
        <v>0</v>
      </c>
      <c r="I26" s="330"/>
      <c r="J26" s="361"/>
      <c r="K26" s="361"/>
      <c r="L26" s="361"/>
      <c r="M26" s="361"/>
      <c r="N26" s="361"/>
      <c r="O26" s="361"/>
      <c r="P26" s="361"/>
      <c r="Q26" s="364"/>
      <c r="R26" s="355">
        <f t="shared" si="11"/>
        <v>0</v>
      </c>
    </row>
    <row r="27" spans="1:18" x14ac:dyDescent="0.2">
      <c r="A27" s="326" t="s">
        <v>15</v>
      </c>
      <c r="B27" s="353"/>
      <c r="C27" s="361"/>
      <c r="D27" s="361"/>
      <c r="E27" s="361"/>
      <c r="F27" s="361"/>
      <c r="G27" s="361"/>
      <c r="H27" s="328">
        <f t="shared" si="10"/>
        <v>0</v>
      </c>
      <c r="I27" s="330"/>
      <c r="J27" s="361"/>
      <c r="K27" s="361"/>
      <c r="L27" s="361"/>
      <c r="M27" s="361"/>
      <c r="N27" s="361"/>
      <c r="O27" s="361"/>
      <c r="P27" s="361"/>
      <c r="Q27" s="364"/>
      <c r="R27" s="355">
        <f t="shared" si="11"/>
        <v>0</v>
      </c>
    </row>
    <row r="28" spans="1:18" x14ac:dyDescent="0.2">
      <c r="A28" s="335" t="s">
        <v>112</v>
      </c>
      <c r="B28" s="332"/>
      <c r="C28" s="365"/>
      <c r="D28" s="365"/>
      <c r="E28" s="365"/>
      <c r="F28" s="365"/>
      <c r="G28" s="365"/>
      <c r="H28" s="337">
        <f t="shared" si="10"/>
        <v>0</v>
      </c>
      <c r="I28" s="333"/>
      <c r="J28" s="365"/>
      <c r="K28" s="365"/>
      <c r="L28" s="365"/>
      <c r="M28" s="365"/>
      <c r="N28" s="365"/>
      <c r="O28" s="365"/>
      <c r="P28" s="365"/>
      <c r="Q28" s="366"/>
      <c r="R28" s="355">
        <f t="shared" si="11"/>
        <v>0</v>
      </c>
    </row>
    <row r="29" spans="1:18" ht="15.75" customHeight="1" x14ac:dyDescent="0.2">
      <c r="A29" s="339" t="s">
        <v>111</v>
      </c>
      <c r="B29" s="341"/>
      <c r="C29" s="367"/>
      <c r="D29" s="367"/>
      <c r="E29" s="367"/>
      <c r="F29" s="367"/>
      <c r="G29" s="367"/>
      <c r="H29" s="342">
        <f t="shared" si="10"/>
        <v>0</v>
      </c>
      <c r="I29" s="344"/>
      <c r="J29" s="367"/>
      <c r="K29" s="367"/>
      <c r="L29" s="367"/>
      <c r="M29" s="367"/>
      <c r="N29" s="367"/>
      <c r="O29" s="367"/>
      <c r="P29" s="367"/>
      <c r="Q29" s="368"/>
      <c r="R29" s="360">
        <f t="shared" si="11"/>
        <v>0</v>
      </c>
    </row>
    <row r="30" spans="1:18" x14ac:dyDescent="0.2">
      <c r="A30" s="346" t="s">
        <v>9</v>
      </c>
      <c r="B30" s="369">
        <f t="shared" ref="B30:H30" si="12">SUM(B23:B29)</f>
        <v>0</v>
      </c>
      <c r="C30" s="369">
        <f t="shared" si="12"/>
        <v>0</v>
      </c>
      <c r="D30" s="369">
        <f t="shared" si="12"/>
        <v>0</v>
      </c>
      <c r="E30" s="369">
        <f t="shared" si="12"/>
        <v>0</v>
      </c>
      <c r="F30" s="369">
        <f t="shared" si="12"/>
        <v>0</v>
      </c>
      <c r="G30" s="369">
        <f t="shared" si="12"/>
        <v>0</v>
      </c>
      <c r="H30" s="328">
        <f t="shared" si="12"/>
        <v>0</v>
      </c>
      <c r="I30" s="348"/>
      <c r="J30" s="369">
        <f t="shared" ref="J30:O30" si="13">SUM(J23:J29)</f>
        <v>0</v>
      </c>
      <c r="K30" s="369">
        <f t="shared" si="13"/>
        <v>0</v>
      </c>
      <c r="L30" s="369">
        <f t="shared" si="13"/>
        <v>0</v>
      </c>
      <c r="M30" s="369">
        <f t="shared" si="13"/>
        <v>0</v>
      </c>
      <c r="N30" s="369">
        <f t="shared" si="13"/>
        <v>0</v>
      </c>
      <c r="O30" s="369">
        <f t="shared" si="13"/>
        <v>0</v>
      </c>
      <c r="P30" s="369">
        <f t="shared" ref="P30:R30" si="14">SUM(P23:P28)</f>
        <v>0</v>
      </c>
      <c r="Q30" s="369">
        <f t="shared" si="14"/>
        <v>0</v>
      </c>
      <c r="R30" s="349">
        <f t="shared" si="14"/>
        <v>0</v>
      </c>
    </row>
    <row r="31" spans="1:18" x14ac:dyDescent="0.2">
      <c r="A31" s="350"/>
      <c r="B31" s="329"/>
      <c r="C31" s="329"/>
      <c r="D31" s="329"/>
      <c r="E31" s="329"/>
      <c r="F31" s="329"/>
      <c r="G31" s="329"/>
      <c r="H31" s="329"/>
      <c r="I31" s="329"/>
      <c r="J31" s="329"/>
      <c r="K31" s="329"/>
      <c r="L31" s="329"/>
      <c r="M31" s="329"/>
      <c r="N31" s="351"/>
      <c r="O31" s="351"/>
      <c r="P31" s="329"/>
      <c r="Q31" s="329"/>
      <c r="R31" s="352"/>
    </row>
    <row r="32" spans="1:18" x14ac:dyDescent="0.2">
      <c r="A32" s="322" t="s">
        <v>245</v>
      </c>
      <c r="B32" s="323" t="s">
        <v>169</v>
      </c>
      <c r="C32" s="323" t="s">
        <v>171</v>
      </c>
      <c r="D32" s="323" t="s">
        <v>172</v>
      </c>
      <c r="E32" s="323" t="s">
        <v>173</v>
      </c>
      <c r="F32" s="323" t="s">
        <v>174</v>
      </c>
      <c r="G32" s="323" t="s">
        <v>175</v>
      </c>
      <c r="H32" s="324" t="s">
        <v>110</v>
      </c>
      <c r="I32" s="323" t="s">
        <v>108</v>
      </c>
      <c r="J32" s="323" t="s">
        <v>169</v>
      </c>
      <c r="K32" s="323" t="s">
        <v>171</v>
      </c>
      <c r="L32" s="323" t="s">
        <v>172</v>
      </c>
      <c r="M32" s="323" t="s">
        <v>173</v>
      </c>
      <c r="N32" s="323" t="s">
        <v>174</v>
      </c>
      <c r="O32" s="323" t="s">
        <v>175</v>
      </c>
      <c r="P32" s="325"/>
      <c r="Q32" s="325"/>
      <c r="R32" s="324" t="s">
        <v>110</v>
      </c>
    </row>
    <row r="33" spans="1:18" x14ac:dyDescent="0.2">
      <c r="A33" s="326" t="s">
        <v>1</v>
      </c>
      <c r="B33" s="353"/>
      <c r="C33" s="353"/>
      <c r="D33" s="353"/>
      <c r="E33" s="353"/>
      <c r="F33" s="353"/>
      <c r="G33" s="353"/>
      <c r="H33" s="328">
        <f t="shared" ref="H33:H39" si="15">SUM(B33:G33)</f>
        <v>0</v>
      </c>
      <c r="I33" s="330"/>
      <c r="J33" s="353"/>
      <c r="K33" s="353"/>
      <c r="L33" s="353"/>
      <c r="M33" s="353"/>
      <c r="N33" s="362"/>
      <c r="O33" s="370"/>
      <c r="P33" s="371"/>
      <c r="Q33" s="371"/>
      <c r="R33" s="355">
        <f>SUM(B33:Q33)</f>
        <v>0</v>
      </c>
    </row>
    <row r="34" spans="1:18" x14ac:dyDescent="0.2">
      <c r="A34" s="326" t="s">
        <v>2</v>
      </c>
      <c r="B34" s="353"/>
      <c r="C34" s="353"/>
      <c r="D34" s="353"/>
      <c r="E34" s="353"/>
      <c r="F34" s="353"/>
      <c r="G34" s="353"/>
      <c r="H34" s="328">
        <f t="shared" si="15"/>
        <v>0</v>
      </c>
      <c r="I34" s="330"/>
      <c r="J34" s="353"/>
      <c r="K34" s="353"/>
      <c r="L34" s="353"/>
      <c r="M34" s="353"/>
      <c r="N34" s="362"/>
      <c r="O34" s="370"/>
      <c r="P34" s="371"/>
      <c r="Q34" s="371"/>
      <c r="R34" s="355">
        <f t="shared" ref="R34:R39" si="16">SUM(B34:Q34)</f>
        <v>0</v>
      </c>
    </row>
    <row r="35" spans="1:18" x14ac:dyDescent="0.2">
      <c r="A35" s="326" t="s">
        <v>3</v>
      </c>
      <c r="B35" s="353"/>
      <c r="C35" s="353"/>
      <c r="D35" s="353"/>
      <c r="E35" s="353"/>
      <c r="F35" s="353"/>
      <c r="G35" s="353"/>
      <c r="H35" s="328">
        <f t="shared" si="15"/>
        <v>0</v>
      </c>
      <c r="I35" s="330"/>
      <c r="J35" s="353"/>
      <c r="K35" s="353"/>
      <c r="L35" s="353"/>
      <c r="M35" s="353"/>
      <c r="N35" s="362"/>
      <c r="O35" s="370"/>
      <c r="P35" s="371"/>
      <c r="Q35" s="371"/>
      <c r="R35" s="355">
        <f t="shared" si="16"/>
        <v>0</v>
      </c>
    </row>
    <row r="36" spans="1:18" x14ac:dyDescent="0.2">
      <c r="A36" s="326" t="s">
        <v>13</v>
      </c>
      <c r="B36" s="353"/>
      <c r="C36" s="353"/>
      <c r="D36" s="353"/>
      <c r="E36" s="353"/>
      <c r="F36" s="353"/>
      <c r="G36" s="353"/>
      <c r="H36" s="328">
        <f t="shared" si="15"/>
        <v>0</v>
      </c>
      <c r="I36" s="330"/>
      <c r="J36" s="353"/>
      <c r="K36" s="353"/>
      <c r="L36" s="353"/>
      <c r="M36" s="353"/>
      <c r="N36" s="364"/>
      <c r="O36" s="372"/>
      <c r="P36" s="373"/>
      <c r="Q36" s="373"/>
      <c r="R36" s="355">
        <f t="shared" si="16"/>
        <v>0</v>
      </c>
    </row>
    <row r="37" spans="1:18" x14ac:dyDescent="0.2">
      <c r="A37" s="326" t="s">
        <v>15</v>
      </c>
      <c r="B37" s="353"/>
      <c r="C37" s="353"/>
      <c r="D37" s="353"/>
      <c r="E37" s="353"/>
      <c r="F37" s="353"/>
      <c r="G37" s="353"/>
      <c r="H37" s="328">
        <f t="shared" si="15"/>
        <v>0</v>
      </c>
      <c r="I37" s="330"/>
      <c r="J37" s="353"/>
      <c r="K37" s="353"/>
      <c r="L37" s="353"/>
      <c r="M37" s="353"/>
      <c r="N37" s="364"/>
      <c r="O37" s="372"/>
      <c r="P37" s="373"/>
      <c r="Q37" s="373"/>
      <c r="R37" s="355">
        <f t="shared" si="16"/>
        <v>0</v>
      </c>
    </row>
    <row r="38" spans="1:18" x14ac:dyDescent="0.2">
      <c r="A38" s="335" t="s">
        <v>112</v>
      </c>
      <c r="B38" s="332"/>
      <c r="C38" s="332"/>
      <c r="D38" s="332"/>
      <c r="E38" s="332"/>
      <c r="F38" s="332"/>
      <c r="G38" s="332"/>
      <c r="H38" s="337">
        <f t="shared" si="15"/>
        <v>0</v>
      </c>
      <c r="I38" s="333"/>
      <c r="J38" s="332"/>
      <c r="K38" s="332"/>
      <c r="L38" s="332"/>
      <c r="M38" s="332"/>
      <c r="N38" s="365"/>
      <c r="O38" s="358"/>
      <c r="P38" s="374"/>
      <c r="Q38" s="374"/>
      <c r="R38" s="355">
        <f t="shared" si="16"/>
        <v>0</v>
      </c>
    </row>
    <row r="39" spans="1:18" ht="13.5" customHeight="1" x14ac:dyDescent="0.2">
      <c r="A39" s="339" t="s">
        <v>111</v>
      </c>
      <c r="B39" s="341"/>
      <c r="C39" s="341"/>
      <c r="D39" s="341"/>
      <c r="E39" s="341"/>
      <c r="F39" s="341"/>
      <c r="G39" s="341"/>
      <c r="H39" s="342">
        <f t="shared" si="15"/>
        <v>0</v>
      </c>
      <c r="I39" s="344"/>
      <c r="J39" s="341"/>
      <c r="K39" s="341"/>
      <c r="L39" s="341"/>
      <c r="M39" s="341"/>
      <c r="N39" s="367"/>
      <c r="O39" s="359"/>
      <c r="P39" s="375"/>
      <c r="Q39" s="375"/>
      <c r="R39" s="360">
        <f t="shared" si="16"/>
        <v>0</v>
      </c>
    </row>
    <row r="40" spans="1:18" x14ac:dyDescent="0.2">
      <c r="A40" s="346" t="s">
        <v>9</v>
      </c>
      <c r="B40" s="348">
        <f>SUM(B33:B39)</f>
        <v>0</v>
      </c>
      <c r="C40" s="348">
        <f t="shared" ref="C40:G40" si="17">SUM(C33:C39)</f>
        <v>0</v>
      </c>
      <c r="D40" s="348">
        <f t="shared" si="17"/>
        <v>0</v>
      </c>
      <c r="E40" s="348">
        <f t="shared" si="17"/>
        <v>0</v>
      </c>
      <c r="F40" s="348">
        <f t="shared" si="17"/>
        <v>0</v>
      </c>
      <c r="G40" s="348">
        <f t="shared" si="17"/>
        <v>0</v>
      </c>
      <c r="H40" s="328">
        <f>SUM(H33:H39)</f>
        <v>0</v>
      </c>
      <c r="I40" s="348"/>
      <c r="J40" s="348">
        <f>SUM(J33:J39)</f>
        <v>0</v>
      </c>
      <c r="K40" s="348">
        <f t="shared" ref="K40:O40" si="18">SUM(K33:K39)</f>
        <v>0</v>
      </c>
      <c r="L40" s="348">
        <f t="shared" si="18"/>
        <v>0</v>
      </c>
      <c r="M40" s="348">
        <f t="shared" si="18"/>
        <v>0</v>
      </c>
      <c r="N40" s="348">
        <f t="shared" si="18"/>
        <v>0</v>
      </c>
      <c r="O40" s="348">
        <f t="shared" si="18"/>
        <v>0</v>
      </c>
      <c r="P40" s="348">
        <f t="shared" ref="P40:Q40" si="19">SUM(P33:P38)</f>
        <v>0</v>
      </c>
      <c r="Q40" s="348">
        <f t="shared" si="19"/>
        <v>0</v>
      </c>
      <c r="R40" s="349">
        <f>SUM(R33:R39)</f>
        <v>0</v>
      </c>
    </row>
    <row r="41" spans="1:18" x14ac:dyDescent="0.2">
      <c r="A41" s="350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29"/>
      <c r="N41" s="351"/>
      <c r="O41" s="351"/>
      <c r="P41" s="329"/>
      <c r="Q41" s="329"/>
      <c r="R41" s="352"/>
    </row>
    <row r="42" spans="1:18" x14ac:dyDescent="0.2">
      <c r="A42" s="322" t="s">
        <v>245</v>
      </c>
      <c r="B42" s="323" t="s">
        <v>170</v>
      </c>
      <c r="C42" s="323" t="s">
        <v>176</v>
      </c>
      <c r="D42" s="323" t="s">
        <v>177</v>
      </c>
      <c r="E42" s="323" t="s">
        <v>178</v>
      </c>
      <c r="F42" s="323" t="s">
        <v>179</v>
      </c>
      <c r="G42" s="326"/>
      <c r="H42" s="324" t="s">
        <v>110</v>
      </c>
      <c r="I42" s="323" t="s">
        <v>108</v>
      </c>
      <c r="J42" s="323" t="s">
        <v>170</v>
      </c>
      <c r="K42" s="323" t="s">
        <v>176</v>
      </c>
      <c r="L42" s="323" t="s">
        <v>177</v>
      </c>
      <c r="M42" s="323" t="s">
        <v>178</v>
      </c>
      <c r="N42" s="323" t="s">
        <v>179</v>
      </c>
      <c r="O42" s="376"/>
      <c r="P42" s="325"/>
      <c r="Q42" s="325"/>
      <c r="R42" s="324" t="s">
        <v>110</v>
      </c>
    </row>
    <row r="43" spans="1:18" x14ac:dyDescent="0.2">
      <c r="A43" s="326" t="s">
        <v>1</v>
      </c>
      <c r="B43" s="373">
        <v>39.020000000000003</v>
      </c>
      <c r="C43" s="373">
        <v>31</v>
      </c>
      <c r="D43" s="373"/>
      <c r="E43" s="373">
        <v>38.4</v>
      </c>
      <c r="F43" s="373">
        <v>62</v>
      </c>
      <c r="G43" s="373"/>
      <c r="H43" s="328">
        <f t="shared" ref="H43:H49" si="20">SUM(B43:G43)</f>
        <v>170.42000000000002</v>
      </c>
      <c r="I43" s="330" t="s">
        <v>119</v>
      </c>
      <c r="J43" s="371"/>
      <c r="K43" s="371"/>
      <c r="L43" s="371"/>
      <c r="M43" s="371"/>
      <c r="N43" s="370"/>
      <c r="O43" s="370"/>
      <c r="P43" s="371"/>
      <c r="Q43" s="371"/>
      <c r="R43" s="355">
        <f>SUM(J43:Q43)</f>
        <v>0</v>
      </c>
    </row>
    <row r="44" spans="1:18" x14ac:dyDescent="0.2">
      <c r="A44" s="326" t="s">
        <v>2</v>
      </c>
      <c r="B44" s="373">
        <v>45.3</v>
      </c>
      <c r="C44" s="373">
        <v>45.3</v>
      </c>
      <c r="D44" s="373">
        <v>36.799999999999997</v>
      </c>
      <c r="E44" s="373">
        <v>45.3</v>
      </c>
      <c r="F44" s="373">
        <v>38.65</v>
      </c>
      <c r="G44" s="373"/>
      <c r="H44" s="328">
        <f t="shared" si="20"/>
        <v>211.35</v>
      </c>
      <c r="I44" s="330" t="s">
        <v>118</v>
      </c>
      <c r="J44" s="371"/>
      <c r="K44" s="371"/>
      <c r="L44" s="371"/>
      <c r="M44" s="371"/>
      <c r="N44" s="370"/>
      <c r="O44" s="370"/>
      <c r="P44" s="371"/>
      <c r="Q44" s="371"/>
      <c r="R44" s="355">
        <f t="shared" ref="R44:R49" si="21">SUM(J44:Q44)</f>
        <v>0</v>
      </c>
    </row>
    <row r="45" spans="1:18" x14ac:dyDescent="0.2">
      <c r="A45" s="326" t="s">
        <v>3</v>
      </c>
      <c r="B45" s="373"/>
      <c r="C45" s="373"/>
      <c r="D45" s="373"/>
      <c r="E45" s="373"/>
      <c r="F45" s="373"/>
      <c r="G45" s="373"/>
      <c r="H45" s="328">
        <f t="shared" si="20"/>
        <v>0</v>
      </c>
      <c r="I45" s="330" t="s">
        <v>122</v>
      </c>
      <c r="J45" s="371"/>
      <c r="K45" s="371"/>
      <c r="L45" s="371"/>
      <c r="M45" s="371"/>
      <c r="N45" s="370"/>
      <c r="O45" s="370"/>
      <c r="P45" s="371"/>
      <c r="Q45" s="371"/>
      <c r="R45" s="355">
        <f t="shared" si="21"/>
        <v>0</v>
      </c>
    </row>
    <row r="46" spans="1:18" x14ac:dyDescent="0.2">
      <c r="A46" s="326" t="s">
        <v>13</v>
      </c>
      <c r="B46" s="373"/>
      <c r="C46" s="373"/>
      <c r="D46" s="373"/>
      <c r="E46" s="373"/>
      <c r="F46" s="373"/>
      <c r="G46" s="373"/>
      <c r="H46" s="328">
        <f t="shared" si="20"/>
        <v>0</v>
      </c>
      <c r="I46" s="377"/>
      <c r="J46" s="371"/>
      <c r="K46" s="371"/>
      <c r="L46" s="371"/>
      <c r="M46" s="371"/>
      <c r="N46" s="372"/>
      <c r="O46" s="372"/>
      <c r="P46" s="373"/>
      <c r="Q46" s="373"/>
      <c r="R46" s="355">
        <f t="shared" si="21"/>
        <v>0</v>
      </c>
    </row>
    <row r="47" spans="1:18" x14ac:dyDescent="0.2">
      <c r="A47" s="326" t="s">
        <v>15</v>
      </c>
      <c r="B47" s="373"/>
      <c r="C47" s="373"/>
      <c r="D47" s="373"/>
      <c r="E47" s="373"/>
      <c r="F47" s="373"/>
      <c r="G47" s="373"/>
      <c r="H47" s="328">
        <f t="shared" si="20"/>
        <v>0</v>
      </c>
      <c r="I47" s="371"/>
      <c r="J47" s="371"/>
      <c r="K47" s="371"/>
      <c r="L47" s="371"/>
      <c r="M47" s="371"/>
      <c r="N47" s="372"/>
      <c r="O47" s="372"/>
      <c r="P47" s="373"/>
      <c r="Q47" s="373"/>
      <c r="R47" s="355">
        <f t="shared" si="21"/>
        <v>0</v>
      </c>
    </row>
    <row r="48" spans="1:18" x14ac:dyDescent="0.2">
      <c r="A48" s="335" t="s">
        <v>112</v>
      </c>
      <c r="B48" s="374"/>
      <c r="C48" s="374"/>
      <c r="D48" s="374"/>
      <c r="E48" s="374"/>
      <c r="F48" s="374"/>
      <c r="G48" s="374"/>
      <c r="H48" s="337">
        <f t="shared" si="20"/>
        <v>0</v>
      </c>
      <c r="I48" s="378"/>
      <c r="J48" s="378"/>
      <c r="K48" s="378"/>
      <c r="L48" s="378"/>
      <c r="M48" s="378"/>
      <c r="N48" s="379"/>
      <c r="O48" s="379"/>
      <c r="P48" s="374"/>
      <c r="Q48" s="374"/>
      <c r="R48" s="355">
        <f t="shared" si="21"/>
        <v>0</v>
      </c>
    </row>
    <row r="49" spans="1:18" ht="15.75" customHeight="1" x14ac:dyDescent="0.2">
      <c r="A49" s="339" t="s">
        <v>111</v>
      </c>
      <c r="B49" s="375"/>
      <c r="C49" s="375"/>
      <c r="D49" s="375"/>
      <c r="E49" s="375"/>
      <c r="F49" s="375"/>
      <c r="G49" s="375"/>
      <c r="H49" s="342">
        <f t="shared" si="20"/>
        <v>0</v>
      </c>
      <c r="I49" s="380"/>
      <c r="J49" s="380"/>
      <c r="K49" s="380"/>
      <c r="L49" s="380"/>
      <c r="M49" s="380"/>
      <c r="N49" s="381"/>
      <c r="O49" s="381"/>
      <c r="P49" s="375"/>
      <c r="Q49" s="375"/>
      <c r="R49" s="355">
        <f t="shared" si="21"/>
        <v>0</v>
      </c>
    </row>
    <row r="50" spans="1:18" x14ac:dyDescent="0.2">
      <c r="A50" s="346" t="s">
        <v>9</v>
      </c>
      <c r="B50" s="348">
        <f>SUM(B43:B49)</f>
        <v>84.32</v>
      </c>
      <c r="C50" s="348">
        <f t="shared" ref="C50:G50" si="22">SUM(C43:C49)</f>
        <v>76.3</v>
      </c>
      <c r="D50" s="348">
        <f t="shared" si="22"/>
        <v>36.799999999999997</v>
      </c>
      <c r="E50" s="348">
        <f t="shared" si="22"/>
        <v>83.699999999999989</v>
      </c>
      <c r="F50" s="348">
        <f t="shared" si="22"/>
        <v>100.65</v>
      </c>
      <c r="G50" s="348">
        <f t="shared" si="22"/>
        <v>0</v>
      </c>
      <c r="H50" s="328">
        <f>SUM(H43:H49)</f>
        <v>381.77</v>
      </c>
      <c r="I50" s="348">
        <f t="shared" ref="I50:N50" si="23">SUM(I43:I48)</f>
        <v>0</v>
      </c>
      <c r="J50" s="348">
        <f t="shared" si="23"/>
        <v>0</v>
      </c>
      <c r="K50" s="348">
        <f t="shared" si="23"/>
        <v>0</v>
      </c>
      <c r="L50" s="348">
        <f t="shared" si="23"/>
        <v>0</v>
      </c>
      <c r="M50" s="348">
        <f t="shared" si="23"/>
        <v>0</v>
      </c>
      <c r="N50" s="369">
        <f t="shared" si="23"/>
        <v>0</v>
      </c>
      <c r="O50" s="369"/>
      <c r="P50" s="348">
        <f t="shared" ref="P50:R50" si="24">SUM(P43:P48)</f>
        <v>0</v>
      </c>
      <c r="Q50" s="348">
        <f t="shared" si="24"/>
        <v>0</v>
      </c>
      <c r="R50" s="349">
        <f t="shared" si="24"/>
        <v>0</v>
      </c>
    </row>
    <row r="51" spans="1:18" x14ac:dyDescent="0.2">
      <c r="A51" s="350"/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29"/>
      <c r="N51" s="351"/>
      <c r="O51" s="351"/>
      <c r="P51" s="329"/>
      <c r="Q51" s="329"/>
      <c r="R51" s="352"/>
    </row>
    <row r="52" spans="1:18" ht="39" thickBot="1" x14ac:dyDescent="0.25">
      <c r="A52" s="350"/>
      <c r="B52" s="382" t="s">
        <v>1</v>
      </c>
      <c r="C52" s="382" t="s">
        <v>2</v>
      </c>
      <c r="D52" s="382" t="s">
        <v>3</v>
      </c>
      <c r="E52" s="382" t="s">
        <v>13</v>
      </c>
      <c r="F52" s="382" t="s">
        <v>15</v>
      </c>
      <c r="G52" s="383" t="s">
        <v>11</v>
      </c>
      <c r="H52" s="384" t="s">
        <v>111</v>
      </c>
      <c r="I52" s="329"/>
      <c r="J52" s="383"/>
      <c r="K52" s="383"/>
      <c r="L52" s="383"/>
      <c r="M52" s="383"/>
      <c r="N52" s="385" t="s">
        <v>20</v>
      </c>
      <c r="O52" s="385"/>
      <c r="P52" s="329"/>
      <c r="Q52" s="329"/>
      <c r="R52" s="352"/>
    </row>
    <row r="53" spans="1:18" ht="13.5" thickBot="1" x14ac:dyDescent="0.25">
      <c r="A53" s="386" t="s">
        <v>40</v>
      </c>
      <c r="B53" s="387">
        <f>H3+H13+H23+H33+H43</f>
        <v>170.42000000000002</v>
      </c>
      <c r="C53" s="387">
        <f>H4+H14+H24+H34+H44</f>
        <v>211.35</v>
      </c>
      <c r="D53" s="387">
        <f>H5+H15+H25+H35+H45</f>
        <v>0</v>
      </c>
      <c r="E53" s="387">
        <f>H6+H16+H26+H36+H46</f>
        <v>0</v>
      </c>
      <c r="F53" s="387">
        <f>H7+H17+H27+H37+H47</f>
        <v>0</v>
      </c>
      <c r="G53" s="387">
        <f>H8+H18+H38+H48</f>
        <v>0</v>
      </c>
      <c r="H53" s="387">
        <f>H9+H19+H29+H39+H49</f>
        <v>0</v>
      </c>
      <c r="I53" s="387">
        <f>H10+H20+H30+H40+H50</f>
        <v>381.77</v>
      </c>
      <c r="J53" s="388"/>
      <c r="K53" s="388"/>
      <c r="L53" s="388"/>
      <c r="M53" s="388"/>
      <c r="N53" s="389">
        <f>R10+R20+R30+R40+R50</f>
        <v>0</v>
      </c>
      <c r="O53" s="390">
        <f>I53+N53</f>
        <v>381.77</v>
      </c>
      <c r="P53" s="329"/>
      <c r="Q53" s="329"/>
      <c r="R53" s="352"/>
    </row>
    <row r="54" spans="1:18" ht="13.5" thickTop="1" x14ac:dyDescent="0.2">
      <c r="A54" s="350"/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51"/>
      <c r="O54" s="351"/>
      <c r="P54" s="329"/>
      <c r="Q54" s="329"/>
      <c r="R54" s="352"/>
    </row>
    <row r="55" spans="1:18" x14ac:dyDescent="0.2">
      <c r="A55" s="329"/>
      <c r="B55" s="391" t="s">
        <v>21</v>
      </c>
      <c r="C55" s="391"/>
      <c r="D55" s="391" t="s">
        <v>22</v>
      </c>
      <c r="E55" s="392">
        <f>O53</f>
        <v>381.77</v>
      </c>
      <c r="F55" s="391"/>
      <c r="G55" s="392">
        <f>SUM(C55-E55)</f>
        <v>-381.77</v>
      </c>
      <c r="H55" s="329"/>
      <c r="I55" s="329"/>
      <c r="J55" s="329"/>
      <c r="K55" s="329"/>
      <c r="L55" s="329"/>
      <c r="M55" s="329"/>
      <c r="N55" s="351"/>
      <c r="O55" s="351"/>
      <c r="P55" s="329"/>
      <c r="Q55" s="329"/>
      <c r="R55" s="352"/>
    </row>
    <row r="59" spans="1:18" ht="35.25" x14ac:dyDescent="0.2">
      <c r="A59" s="315"/>
      <c r="B59" s="316"/>
      <c r="C59" s="317"/>
      <c r="D59" s="317"/>
      <c r="E59" s="317"/>
      <c r="F59" s="318" t="s">
        <v>312</v>
      </c>
      <c r="G59" s="317"/>
      <c r="H59" s="317"/>
      <c r="I59" s="317"/>
      <c r="J59" s="316"/>
      <c r="K59" s="316"/>
      <c r="L59" s="316"/>
      <c r="M59" s="316"/>
      <c r="N59" s="319"/>
      <c r="O59" s="319"/>
      <c r="P59" s="316"/>
      <c r="Q59" s="316"/>
      <c r="R59" s="320"/>
    </row>
    <row r="60" spans="1:18" x14ac:dyDescent="0.2">
      <c r="A60" s="322" t="s">
        <v>245</v>
      </c>
      <c r="B60" s="173" t="s">
        <v>265</v>
      </c>
      <c r="C60" s="173"/>
      <c r="D60" s="173"/>
      <c r="E60" s="214"/>
      <c r="F60" s="214"/>
      <c r="G60" s="214" t="s">
        <v>186</v>
      </c>
      <c r="H60" s="183" t="s">
        <v>110</v>
      </c>
      <c r="I60" s="173" t="s">
        <v>108</v>
      </c>
      <c r="J60" s="173" t="s">
        <v>265</v>
      </c>
      <c r="K60" s="173"/>
      <c r="L60" s="173"/>
      <c r="M60" s="214"/>
      <c r="N60" s="214"/>
      <c r="O60" s="214" t="s">
        <v>186</v>
      </c>
      <c r="P60" s="35"/>
      <c r="Q60" s="35"/>
      <c r="R60" s="183" t="s">
        <v>110</v>
      </c>
    </row>
    <row r="61" spans="1:18" x14ac:dyDescent="0.2">
      <c r="A61" s="34" t="s">
        <v>1</v>
      </c>
      <c r="B61" s="59">
        <v>53.38</v>
      </c>
      <c r="C61" s="59"/>
      <c r="D61" s="59"/>
      <c r="E61" s="59"/>
      <c r="F61" s="59"/>
      <c r="G61" s="59">
        <v>6.32</v>
      </c>
      <c r="H61" s="75">
        <f t="shared" ref="H61:H67" si="25">SUM(B61:G61)</f>
        <v>59.7</v>
      </c>
      <c r="I61" s="40"/>
      <c r="J61" s="58"/>
      <c r="K61" s="58"/>
      <c r="L61" s="58"/>
      <c r="M61" s="58"/>
      <c r="N61" s="74"/>
      <c r="O61" s="74"/>
      <c r="P61" s="58"/>
      <c r="Q61" s="58"/>
      <c r="R61" s="75">
        <f>SUM(J61:Q61)</f>
        <v>0</v>
      </c>
    </row>
    <row r="62" spans="1:18" x14ac:dyDescent="0.2">
      <c r="A62" s="34" t="s">
        <v>2</v>
      </c>
      <c r="B62" s="59">
        <v>5.04</v>
      </c>
      <c r="C62" s="59"/>
      <c r="D62" s="60"/>
      <c r="E62" s="60"/>
      <c r="F62" s="60"/>
      <c r="G62" s="60"/>
      <c r="H62" s="75">
        <f t="shared" si="25"/>
        <v>5.04</v>
      </c>
      <c r="I62" s="40"/>
      <c r="J62" s="61"/>
      <c r="K62" s="61"/>
      <c r="L62" s="61"/>
      <c r="M62" s="61"/>
      <c r="N62" s="29"/>
      <c r="O62" s="29"/>
      <c r="P62" s="61"/>
      <c r="Q62" s="61"/>
      <c r="R62" s="75">
        <f>SUM(J62:Q62)</f>
        <v>0</v>
      </c>
    </row>
    <row r="63" spans="1:18" x14ac:dyDescent="0.2">
      <c r="A63" s="34" t="s">
        <v>3</v>
      </c>
      <c r="B63" s="59"/>
      <c r="C63" s="59"/>
      <c r="D63" s="60"/>
      <c r="E63" s="60"/>
      <c r="F63" s="60"/>
      <c r="G63" s="60"/>
      <c r="H63" s="75">
        <f t="shared" si="25"/>
        <v>0</v>
      </c>
      <c r="I63" s="40"/>
      <c r="J63" s="61"/>
      <c r="K63" s="61"/>
      <c r="L63" s="61"/>
      <c r="M63" s="61"/>
      <c r="N63" s="29"/>
      <c r="O63" s="29"/>
      <c r="P63" s="61"/>
      <c r="Q63" s="61"/>
      <c r="R63" s="75">
        <f>SUM(J63:Q63)</f>
        <v>0</v>
      </c>
    </row>
    <row r="64" spans="1:18" x14ac:dyDescent="0.2">
      <c r="A64" s="34" t="s">
        <v>13</v>
      </c>
      <c r="B64" s="59">
        <v>8.1300000000000008</v>
      </c>
      <c r="C64" s="59"/>
      <c r="D64" s="60"/>
      <c r="E64" s="60"/>
      <c r="F64" s="60"/>
      <c r="G64" s="60"/>
      <c r="H64" s="75">
        <f t="shared" si="25"/>
        <v>8.1300000000000008</v>
      </c>
      <c r="I64" s="40"/>
      <c r="J64" s="61"/>
      <c r="K64" s="61"/>
      <c r="L64" s="61"/>
      <c r="M64" s="61"/>
      <c r="N64" s="29"/>
      <c r="O64" s="29"/>
      <c r="P64" s="61"/>
      <c r="Q64" s="61"/>
      <c r="R64" s="75">
        <f t="shared" ref="R64:R67" si="26">SUM(J64:Q64)</f>
        <v>0</v>
      </c>
    </row>
    <row r="65" spans="1:18" x14ac:dyDescent="0.2">
      <c r="A65" s="34" t="s">
        <v>15</v>
      </c>
      <c r="B65" s="59"/>
      <c r="C65" s="59"/>
      <c r="D65" s="60"/>
      <c r="E65" s="60"/>
      <c r="F65" s="60"/>
      <c r="G65" s="60"/>
      <c r="H65" s="75">
        <f t="shared" si="25"/>
        <v>0</v>
      </c>
      <c r="I65" s="40"/>
      <c r="J65" s="61"/>
      <c r="K65" s="61"/>
      <c r="L65" s="61"/>
      <c r="M65" s="61"/>
      <c r="N65" s="29"/>
      <c r="O65" s="29"/>
      <c r="P65" s="61"/>
      <c r="Q65" s="61"/>
      <c r="R65" s="75">
        <f t="shared" si="26"/>
        <v>0</v>
      </c>
    </row>
    <row r="66" spans="1:18" x14ac:dyDescent="0.2">
      <c r="A66" s="181" t="s">
        <v>112</v>
      </c>
      <c r="B66" s="175"/>
      <c r="C66" s="175"/>
      <c r="D66" s="60"/>
      <c r="E66" s="60"/>
      <c r="F66" s="60"/>
      <c r="G66" s="60"/>
      <c r="H66" s="176">
        <f t="shared" si="25"/>
        <v>0</v>
      </c>
      <c r="I66" s="53"/>
      <c r="J66" s="61"/>
      <c r="K66" s="61"/>
      <c r="L66" s="61"/>
      <c r="M66" s="61"/>
      <c r="N66" s="29"/>
      <c r="O66" s="29"/>
      <c r="P66" s="61"/>
      <c r="Q66" s="61"/>
      <c r="R66" s="75">
        <f t="shared" si="26"/>
        <v>0</v>
      </c>
    </row>
    <row r="67" spans="1:18" ht="14.25" customHeight="1" x14ac:dyDescent="0.2">
      <c r="A67" s="182" t="s">
        <v>111</v>
      </c>
      <c r="B67" s="62"/>
      <c r="C67" s="62"/>
      <c r="D67" s="47"/>
      <c r="E67" s="47"/>
      <c r="F67" s="47"/>
      <c r="G67" s="47"/>
      <c r="H67" s="77">
        <f t="shared" si="25"/>
        <v>0</v>
      </c>
      <c r="I67" s="174"/>
      <c r="J67" s="63"/>
      <c r="K67" s="63"/>
      <c r="L67" s="63"/>
      <c r="M67" s="63"/>
      <c r="N67" s="76"/>
      <c r="O67" s="76"/>
      <c r="P67" s="63"/>
      <c r="Q67" s="63"/>
      <c r="R67" s="77">
        <f t="shared" si="26"/>
        <v>0</v>
      </c>
    </row>
    <row r="68" spans="1:18" x14ac:dyDescent="0.2">
      <c r="A68" s="73" t="s">
        <v>9</v>
      </c>
      <c r="B68" s="164">
        <f>SUM(B61:B67)</f>
        <v>66.55</v>
      </c>
      <c r="C68" s="164">
        <f t="shared" ref="C68:G68" si="27">SUM(C61:C67)</f>
        <v>0</v>
      </c>
      <c r="D68" s="164">
        <f t="shared" si="27"/>
        <v>0</v>
      </c>
      <c r="E68" s="164">
        <f t="shared" si="27"/>
        <v>0</v>
      </c>
      <c r="F68" s="164">
        <f t="shared" si="27"/>
        <v>0</v>
      </c>
      <c r="G68" s="164">
        <f t="shared" si="27"/>
        <v>6.32</v>
      </c>
      <c r="H68" s="75">
        <f>SUM(H61:H67)</f>
        <v>72.87</v>
      </c>
      <c r="I68" s="6"/>
      <c r="J68" s="6">
        <f>SUM(J61:J67)</f>
        <v>0</v>
      </c>
      <c r="K68" s="6">
        <f t="shared" ref="K68:O68" si="28">SUM(K61:K67)</f>
        <v>0</v>
      </c>
      <c r="L68" s="6">
        <f t="shared" si="28"/>
        <v>0</v>
      </c>
      <c r="M68" s="6">
        <f t="shared" si="28"/>
        <v>0</v>
      </c>
      <c r="N68" s="6">
        <f t="shared" si="28"/>
        <v>0</v>
      </c>
      <c r="O68" s="6">
        <f t="shared" si="28"/>
        <v>0</v>
      </c>
      <c r="P68" s="6"/>
      <c r="Q68" s="6"/>
      <c r="R68" s="79">
        <f>SUM(R61:R66)</f>
        <v>0</v>
      </c>
    </row>
    <row r="69" spans="1:18" x14ac:dyDescent="0.2">
      <c r="A69" s="54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1"/>
      <c r="O69" s="41"/>
      <c r="P69" s="40"/>
      <c r="Q69" s="40"/>
      <c r="R69" s="80"/>
    </row>
    <row r="70" spans="1:18" x14ac:dyDescent="0.2">
      <c r="A70" s="322" t="s">
        <v>245</v>
      </c>
      <c r="B70" s="214" t="s">
        <v>187</v>
      </c>
      <c r="C70" s="214" t="s">
        <v>206</v>
      </c>
      <c r="D70" s="214" t="s">
        <v>207</v>
      </c>
      <c r="E70" s="214" t="s">
        <v>208</v>
      </c>
      <c r="F70" s="214" t="s">
        <v>209</v>
      </c>
      <c r="G70" s="214" t="s">
        <v>210</v>
      </c>
      <c r="H70" s="183" t="s">
        <v>110</v>
      </c>
      <c r="I70" s="173" t="s">
        <v>108</v>
      </c>
      <c r="J70" s="214" t="s">
        <v>187</v>
      </c>
      <c r="K70" s="214" t="s">
        <v>206</v>
      </c>
      <c r="L70" s="214" t="s">
        <v>207</v>
      </c>
      <c r="M70" s="214" t="s">
        <v>208</v>
      </c>
      <c r="N70" s="214" t="s">
        <v>209</v>
      </c>
      <c r="O70" s="214" t="s">
        <v>210</v>
      </c>
      <c r="P70" s="35"/>
      <c r="Q70" s="35"/>
      <c r="R70" s="183" t="s">
        <v>110</v>
      </c>
    </row>
    <row r="71" spans="1:18" x14ac:dyDescent="0.2">
      <c r="A71" s="34" t="s">
        <v>1</v>
      </c>
      <c r="B71" s="45"/>
      <c r="C71" s="45"/>
      <c r="D71" s="45"/>
      <c r="E71" s="45"/>
      <c r="F71" s="45"/>
      <c r="G71" s="45"/>
      <c r="H71" s="75">
        <f t="shared" ref="H71:H77" si="29">SUM(B71:G71)</f>
        <v>0</v>
      </c>
      <c r="I71" s="45"/>
      <c r="J71" s="45"/>
      <c r="K71" s="45"/>
      <c r="L71" s="45"/>
      <c r="M71" s="45"/>
      <c r="N71" s="81"/>
      <c r="O71" s="81"/>
      <c r="P71" s="45"/>
      <c r="Q71" s="45"/>
      <c r="R71" s="82">
        <f>SUM(J71:Q71)</f>
        <v>0</v>
      </c>
    </row>
    <row r="72" spans="1:18" x14ac:dyDescent="0.2">
      <c r="A72" s="34" t="s">
        <v>2</v>
      </c>
      <c r="B72" s="45"/>
      <c r="C72" s="45"/>
      <c r="D72" s="45"/>
      <c r="E72" s="45"/>
      <c r="F72" s="45"/>
      <c r="G72" s="45"/>
      <c r="H72" s="75">
        <f t="shared" si="29"/>
        <v>0</v>
      </c>
      <c r="I72" s="45"/>
      <c r="J72" s="45"/>
      <c r="K72" s="45"/>
      <c r="L72" s="45"/>
      <c r="M72" s="45"/>
      <c r="N72" s="81"/>
      <c r="O72" s="81"/>
      <c r="P72" s="46"/>
      <c r="Q72" s="46"/>
      <c r="R72" s="82">
        <f t="shared" ref="R72:R74" si="30">SUM(B72:Q72)</f>
        <v>0</v>
      </c>
    </row>
    <row r="73" spans="1:18" x14ac:dyDescent="0.2">
      <c r="A73" s="34" t="s">
        <v>3</v>
      </c>
      <c r="B73" s="45"/>
      <c r="C73" s="45"/>
      <c r="D73" s="45"/>
      <c r="E73" s="45"/>
      <c r="F73" s="45"/>
      <c r="G73" s="45"/>
      <c r="H73" s="75">
        <f t="shared" si="29"/>
        <v>0</v>
      </c>
      <c r="I73" s="45"/>
      <c r="J73" s="45"/>
      <c r="K73" s="45"/>
      <c r="L73" s="45"/>
      <c r="M73" s="45"/>
      <c r="N73" s="83"/>
      <c r="O73" s="83"/>
      <c r="P73" s="46"/>
      <c r="Q73" s="46"/>
      <c r="R73" s="82">
        <f t="shared" si="30"/>
        <v>0</v>
      </c>
    </row>
    <row r="74" spans="1:18" x14ac:dyDescent="0.2">
      <c r="A74" s="34" t="s">
        <v>13</v>
      </c>
      <c r="B74" s="45"/>
      <c r="C74" s="45"/>
      <c r="D74" s="45"/>
      <c r="E74" s="45"/>
      <c r="F74" s="45"/>
      <c r="G74" s="45"/>
      <c r="H74" s="75">
        <f t="shared" si="29"/>
        <v>0</v>
      </c>
      <c r="I74" s="45"/>
      <c r="J74" s="45"/>
      <c r="K74" s="45"/>
      <c r="L74" s="45"/>
      <c r="M74" s="45"/>
      <c r="N74" s="81"/>
      <c r="O74" s="81"/>
      <c r="P74" s="45"/>
      <c r="Q74" s="45"/>
      <c r="R74" s="82">
        <f t="shared" si="30"/>
        <v>0</v>
      </c>
    </row>
    <row r="75" spans="1:18" x14ac:dyDescent="0.2">
      <c r="A75" s="34" t="s">
        <v>15</v>
      </c>
      <c r="B75" s="45"/>
      <c r="C75" s="45"/>
      <c r="D75" s="45"/>
      <c r="E75" s="45"/>
      <c r="F75" s="45"/>
      <c r="G75" s="45"/>
      <c r="H75" s="75">
        <f t="shared" si="29"/>
        <v>0</v>
      </c>
      <c r="I75" s="45"/>
      <c r="J75" s="45"/>
      <c r="K75" s="45"/>
      <c r="L75" s="45"/>
      <c r="M75" s="45"/>
      <c r="N75" s="81"/>
      <c r="O75" s="81"/>
      <c r="P75" s="45"/>
      <c r="Q75" s="45"/>
      <c r="R75" s="82">
        <f>SUM(B75:Q75)</f>
        <v>0</v>
      </c>
    </row>
    <row r="76" spans="1:18" x14ac:dyDescent="0.2">
      <c r="A76" s="181" t="s">
        <v>112</v>
      </c>
      <c r="B76" s="60"/>
      <c r="C76" s="60"/>
      <c r="D76" s="60"/>
      <c r="E76" s="60"/>
      <c r="F76" s="60"/>
      <c r="G76" s="60"/>
      <c r="H76" s="75">
        <f t="shared" si="29"/>
        <v>0</v>
      </c>
      <c r="I76" s="60"/>
      <c r="J76" s="60"/>
      <c r="K76" s="60"/>
      <c r="L76" s="60"/>
      <c r="M76" s="60"/>
      <c r="N76" s="177"/>
      <c r="O76" s="177"/>
      <c r="P76" s="60"/>
      <c r="Q76" s="60"/>
      <c r="R76" s="82">
        <f t="shared" ref="R76" si="31">SUM(B76:Q76)</f>
        <v>0</v>
      </c>
    </row>
    <row r="77" spans="1:18" ht="12.75" customHeight="1" x14ac:dyDescent="0.2">
      <c r="A77" s="182" t="s">
        <v>111</v>
      </c>
      <c r="B77" s="47"/>
      <c r="C77" s="47"/>
      <c r="D77" s="47"/>
      <c r="E77" s="47"/>
      <c r="F77" s="47"/>
      <c r="G77" s="47"/>
      <c r="H77" s="77">
        <f t="shared" si="29"/>
        <v>0</v>
      </c>
      <c r="I77" s="47"/>
      <c r="J77" s="47"/>
      <c r="K77" s="47"/>
      <c r="L77" s="47"/>
      <c r="M77" s="47"/>
      <c r="N77" s="84"/>
      <c r="O77" s="84"/>
      <c r="P77" s="47"/>
      <c r="Q77" s="47"/>
      <c r="R77" s="85"/>
    </row>
    <row r="78" spans="1:18" x14ac:dyDescent="0.2">
      <c r="A78" s="73" t="s">
        <v>9</v>
      </c>
      <c r="B78" s="6">
        <f>SUM(B71:B77)</f>
        <v>0</v>
      </c>
      <c r="C78" s="6">
        <f t="shared" ref="C78:G78" si="32">SUM(C71:C77)</f>
        <v>0</v>
      </c>
      <c r="D78" s="6">
        <f t="shared" si="32"/>
        <v>0</v>
      </c>
      <c r="E78" s="6">
        <f t="shared" si="32"/>
        <v>0</v>
      </c>
      <c r="F78" s="6">
        <f t="shared" si="32"/>
        <v>0</v>
      </c>
      <c r="G78" s="6">
        <f t="shared" si="32"/>
        <v>0</v>
      </c>
      <c r="H78" s="75">
        <f>SUM(H71:H77)</f>
        <v>0</v>
      </c>
      <c r="I78" s="6"/>
      <c r="J78" s="6">
        <f>SUM(J71:J77)</f>
        <v>0</v>
      </c>
      <c r="K78" s="6">
        <f t="shared" ref="K78:O78" si="33">SUM(K71:K77)</f>
        <v>0</v>
      </c>
      <c r="L78" s="6">
        <f t="shared" si="33"/>
        <v>0</v>
      </c>
      <c r="M78" s="6">
        <f t="shared" si="33"/>
        <v>0</v>
      </c>
      <c r="N78" s="6">
        <f t="shared" si="33"/>
        <v>0</v>
      </c>
      <c r="O78" s="6">
        <f t="shared" si="33"/>
        <v>0</v>
      </c>
      <c r="P78" s="6">
        <f t="shared" ref="P78:Q78" si="34">SUM(P71:P76)</f>
        <v>0</v>
      </c>
      <c r="Q78" s="6">
        <f t="shared" si="34"/>
        <v>0</v>
      </c>
      <c r="R78" s="73">
        <f>SUM(R71:R76)</f>
        <v>0</v>
      </c>
    </row>
    <row r="79" spans="1:18" x14ac:dyDescent="0.2">
      <c r="A79" s="54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1"/>
      <c r="O79" s="41"/>
      <c r="P79" s="40"/>
      <c r="Q79" s="40"/>
      <c r="R79" s="80"/>
    </row>
    <row r="80" spans="1:18" x14ac:dyDescent="0.2">
      <c r="A80" s="322" t="s">
        <v>245</v>
      </c>
      <c r="B80" s="214" t="s">
        <v>188</v>
      </c>
      <c r="C80" s="214" t="s">
        <v>201</v>
      </c>
      <c r="D80" s="214" t="s">
        <v>202</v>
      </c>
      <c r="E80" s="214" t="s">
        <v>203</v>
      </c>
      <c r="F80" s="214" t="s">
        <v>204</v>
      </c>
      <c r="G80" s="214" t="s">
        <v>205</v>
      </c>
      <c r="H80" s="183" t="s">
        <v>110</v>
      </c>
      <c r="I80" s="173" t="s">
        <v>108</v>
      </c>
      <c r="J80" s="214" t="s">
        <v>188</v>
      </c>
      <c r="K80" s="214" t="s">
        <v>201</v>
      </c>
      <c r="L80" s="214" t="s">
        <v>202</v>
      </c>
      <c r="M80" s="214" t="s">
        <v>203</v>
      </c>
      <c r="N80" s="214" t="s">
        <v>204</v>
      </c>
      <c r="O80" s="214" t="s">
        <v>205</v>
      </c>
      <c r="P80" s="35"/>
      <c r="Q80" s="35"/>
      <c r="R80" s="183" t="s">
        <v>110</v>
      </c>
    </row>
    <row r="81" spans="1:18" x14ac:dyDescent="0.2">
      <c r="A81" s="34" t="s">
        <v>1</v>
      </c>
      <c r="B81" s="45"/>
      <c r="C81" s="188"/>
      <c r="D81" s="188"/>
      <c r="E81" s="188"/>
      <c r="F81" s="188"/>
      <c r="G81" s="188"/>
      <c r="H81" s="75">
        <f t="shared" ref="H81:H87" si="35">SUM(B81:G81)</f>
        <v>0</v>
      </c>
      <c r="I81" s="58"/>
      <c r="J81" s="188"/>
      <c r="K81" s="188"/>
      <c r="L81" s="188"/>
      <c r="M81" s="188"/>
      <c r="N81" s="188"/>
      <c r="O81" s="188"/>
      <c r="P81" s="188"/>
      <c r="Q81" s="191"/>
      <c r="R81" s="82">
        <f t="shared" ref="R81:R87" si="36">SUM(J81:Q81)</f>
        <v>0</v>
      </c>
    </row>
    <row r="82" spans="1:18" x14ac:dyDescent="0.2">
      <c r="A82" s="34" t="s">
        <v>2</v>
      </c>
      <c r="B82" s="45"/>
      <c r="C82" s="188"/>
      <c r="D82" s="188"/>
      <c r="E82" s="188"/>
      <c r="F82" s="188"/>
      <c r="G82" s="188"/>
      <c r="H82" s="75">
        <f t="shared" si="35"/>
        <v>0</v>
      </c>
      <c r="I82" s="58"/>
      <c r="J82" s="188"/>
      <c r="K82" s="188"/>
      <c r="L82" s="188"/>
      <c r="M82" s="188"/>
      <c r="N82" s="188"/>
      <c r="O82" s="188"/>
      <c r="P82" s="192"/>
      <c r="Q82" s="191"/>
      <c r="R82" s="82">
        <f t="shared" si="36"/>
        <v>0</v>
      </c>
    </row>
    <row r="83" spans="1:18" x14ac:dyDescent="0.2">
      <c r="A83" s="34" t="s">
        <v>3</v>
      </c>
      <c r="B83" s="45"/>
      <c r="C83" s="188"/>
      <c r="D83" s="188"/>
      <c r="E83" s="188"/>
      <c r="F83" s="188"/>
      <c r="G83" s="188"/>
      <c r="H83" s="75">
        <f t="shared" si="35"/>
        <v>0</v>
      </c>
      <c r="I83" s="58"/>
      <c r="J83" s="188"/>
      <c r="K83" s="188"/>
      <c r="L83" s="188"/>
      <c r="M83" s="188"/>
      <c r="N83" s="192"/>
      <c r="O83" s="192"/>
      <c r="P83" s="192"/>
      <c r="Q83" s="191"/>
      <c r="R83" s="82">
        <f t="shared" si="36"/>
        <v>0</v>
      </c>
    </row>
    <row r="84" spans="1:18" x14ac:dyDescent="0.2">
      <c r="A84" s="34" t="s">
        <v>13</v>
      </c>
      <c r="B84" s="45"/>
      <c r="C84" s="188"/>
      <c r="D84" s="188"/>
      <c r="E84" s="188"/>
      <c r="F84" s="188"/>
      <c r="G84" s="188"/>
      <c r="H84" s="75">
        <f t="shared" si="35"/>
        <v>0</v>
      </c>
      <c r="I84" s="58"/>
      <c r="J84" s="188"/>
      <c r="K84" s="188"/>
      <c r="L84" s="188"/>
      <c r="M84" s="188"/>
      <c r="N84" s="188"/>
      <c r="O84" s="188"/>
      <c r="P84" s="188"/>
      <c r="Q84" s="71"/>
      <c r="R84" s="82">
        <f t="shared" si="36"/>
        <v>0</v>
      </c>
    </row>
    <row r="85" spans="1:18" x14ac:dyDescent="0.2">
      <c r="A85" s="34" t="s">
        <v>15</v>
      </c>
      <c r="B85" s="45"/>
      <c r="C85" s="188"/>
      <c r="D85" s="188"/>
      <c r="E85" s="188"/>
      <c r="F85" s="188"/>
      <c r="G85" s="188"/>
      <c r="H85" s="75">
        <f t="shared" si="35"/>
        <v>0</v>
      </c>
      <c r="I85" s="58"/>
      <c r="J85" s="188"/>
      <c r="K85" s="188"/>
      <c r="L85" s="188"/>
      <c r="M85" s="188"/>
      <c r="N85" s="188"/>
      <c r="O85" s="188"/>
      <c r="P85" s="188"/>
      <c r="Q85" s="71"/>
      <c r="R85" s="82">
        <f t="shared" si="36"/>
        <v>0</v>
      </c>
    </row>
    <row r="86" spans="1:18" x14ac:dyDescent="0.2">
      <c r="A86" s="181" t="s">
        <v>112</v>
      </c>
      <c r="B86" s="60"/>
      <c r="C86" s="189"/>
      <c r="D86" s="189"/>
      <c r="E86" s="189"/>
      <c r="F86" s="189"/>
      <c r="G86" s="189"/>
      <c r="H86" s="176">
        <f t="shared" si="35"/>
        <v>0</v>
      </c>
      <c r="I86" s="61"/>
      <c r="J86" s="189"/>
      <c r="K86" s="189"/>
      <c r="L86" s="189"/>
      <c r="M86" s="189"/>
      <c r="N86" s="189"/>
      <c r="O86" s="189"/>
      <c r="P86" s="189"/>
      <c r="Q86" s="193"/>
      <c r="R86" s="82">
        <f t="shared" si="36"/>
        <v>0</v>
      </c>
    </row>
    <row r="87" spans="1:18" ht="13.5" customHeight="1" x14ac:dyDescent="0.2">
      <c r="A87" s="182" t="s">
        <v>111</v>
      </c>
      <c r="B87" s="47"/>
      <c r="C87" s="190"/>
      <c r="D87" s="190"/>
      <c r="E87" s="190"/>
      <c r="F87" s="190"/>
      <c r="G87" s="190"/>
      <c r="H87" s="77">
        <f t="shared" si="35"/>
        <v>0</v>
      </c>
      <c r="I87" s="63"/>
      <c r="J87" s="190"/>
      <c r="K87" s="190"/>
      <c r="L87" s="190"/>
      <c r="M87" s="190"/>
      <c r="N87" s="190"/>
      <c r="O87" s="190"/>
      <c r="P87" s="190"/>
      <c r="Q87" s="194"/>
      <c r="R87" s="85">
        <f t="shared" si="36"/>
        <v>0</v>
      </c>
    </row>
    <row r="88" spans="1:18" x14ac:dyDescent="0.2">
      <c r="A88" s="73" t="s">
        <v>9</v>
      </c>
      <c r="B88" s="78">
        <f t="shared" ref="B88:H88" si="37">SUM(B81:B87)</f>
        <v>0</v>
      </c>
      <c r="C88" s="78">
        <f t="shared" si="37"/>
        <v>0</v>
      </c>
      <c r="D88" s="78">
        <f t="shared" si="37"/>
        <v>0</v>
      </c>
      <c r="E88" s="78">
        <f t="shared" si="37"/>
        <v>0</v>
      </c>
      <c r="F88" s="78">
        <f t="shared" si="37"/>
        <v>0</v>
      </c>
      <c r="G88" s="78">
        <f t="shared" si="37"/>
        <v>0</v>
      </c>
      <c r="H88" s="75">
        <f t="shared" si="37"/>
        <v>0</v>
      </c>
      <c r="I88" s="6"/>
      <c r="J88" s="78">
        <f t="shared" ref="J88:O88" si="38">SUM(J81:J87)</f>
        <v>0</v>
      </c>
      <c r="K88" s="78">
        <f t="shared" si="38"/>
        <v>0</v>
      </c>
      <c r="L88" s="78">
        <f t="shared" si="38"/>
        <v>0</v>
      </c>
      <c r="M88" s="78">
        <f t="shared" si="38"/>
        <v>0</v>
      </c>
      <c r="N88" s="78">
        <f t="shared" si="38"/>
        <v>0</v>
      </c>
      <c r="O88" s="78">
        <f t="shared" si="38"/>
        <v>0</v>
      </c>
      <c r="P88" s="78">
        <f t="shared" ref="P88:R88" si="39">SUM(P81:P86)</f>
        <v>0</v>
      </c>
      <c r="Q88" s="78">
        <f t="shared" si="39"/>
        <v>0</v>
      </c>
      <c r="R88" s="79">
        <f t="shared" si="39"/>
        <v>0</v>
      </c>
    </row>
    <row r="89" spans="1:18" x14ac:dyDescent="0.2">
      <c r="A89" s="54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1"/>
      <c r="O89" s="41"/>
      <c r="P89" s="40"/>
      <c r="Q89" s="40"/>
      <c r="R89" s="80"/>
    </row>
    <row r="90" spans="1:18" x14ac:dyDescent="0.2">
      <c r="A90" s="322" t="s">
        <v>245</v>
      </c>
      <c r="B90" s="214" t="s">
        <v>189</v>
      </c>
      <c r="C90" s="214" t="s">
        <v>196</v>
      </c>
      <c r="D90" s="214" t="s">
        <v>197</v>
      </c>
      <c r="E90" s="214" t="s">
        <v>198</v>
      </c>
      <c r="F90" s="214" t="s">
        <v>199</v>
      </c>
      <c r="G90" s="214" t="s">
        <v>200</v>
      </c>
      <c r="H90" s="183" t="s">
        <v>110</v>
      </c>
      <c r="I90" s="173" t="s">
        <v>108</v>
      </c>
      <c r="J90" s="214" t="s">
        <v>189</v>
      </c>
      <c r="K90" s="214" t="s">
        <v>196</v>
      </c>
      <c r="L90" s="214" t="s">
        <v>197</v>
      </c>
      <c r="M90" s="214" t="s">
        <v>198</v>
      </c>
      <c r="N90" s="214" t="s">
        <v>199</v>
      </c>
      <c r="O90" s="214" t="s">
        <v>200</v>
      </c>
      <c r="P90" s="35"/>
      <c r="Q90" s="35"/>
      <c r="R90" s="183" t="s">
        <v>110</v>
      </c>
    </row>
    <row r="91" spans="1:18" x14ac:dyDescent="0.2">
      <c r="A91" s="34" t="s">
        <v>1</v>
      </c>
      <c r="B91" s="45"/>
      <c r="C91" s="45"/>
      <c r="D91" s="45"/>
      <c r="E91" s="45"/>
      <c r="F91" s="45"/>
      <c r="G91" s="45"/>
      <c r="H91" s="75">
        <f t="shared" ref="H91:H97" si="40">SUM(B91:G91)</f>
        <v>0</v>
      </c>
      <c r="I91" s="58"/>
      <c r="J91" s="45"/>
      <c r="K91" s="45"/>
      <c r="L91" s="45"/>
      <c r="M91" s="45"/>
      <c r="N91" s="191"/>
      <c r="O91" s="86"/>
      <c r="P91" s="49"/>
      <c r="Q91" s="49"/>
      <c r="R91" s="82">
        <f>SUM(J91:Q91)</f>
        <v>0</v>
      </c>
    </row>
    <row r="92" spans="1:18" x14ac:dyDescent="0.2">
      <c r="A92" s="34" t="s">
        <v>2</v>
      </c>
      <c r="B92" s="45"/>
      <c r="C92" s="45"/>
      <c r="D92" s="45"/>
      <c r="E92" s="45"/>
      <c r="F92" s="45"/>
      <c r="G92" s="45"/>
      <c r="H92" s="75">
        <f t="shared" si="40"/>
        <v>0</v>
      </c>
      <c r="I92" s="58"/>
      <c r="J92" s="45"/>
      <c r="K92" s="45"/>
      <c r="L92" s="45"/>
      <c r="M92" s="45"/>
      <c r="N92" s="191"/>
      <c r="O92" s="86"/>
      <c r="P92" s="49"/>
      <c r="Q92" s="49"/>
      <c r="R92" s="82">
        <f t="shared" ref="R92:R97" si="41">SUM(J92:Q92)</f>
        <v>0</v>
      </c>
    </row>
    <row r="93" spans="1:18" x14ac:dyDescent="0.2">
      <c r="A93" s="34" t="s">
        <v>3</v>
      </c>
      <c r="B93" s="45"/>
      <c r="C93" s="45"/>
      <c r="D93" s="45"/>
      <c r="E93" s="45"/>
      <c r="F93" s="45"/>
      <c r="G93" s="45"/>
      <c r="H93" s="75">
        <f t="shared" si="40"/>
        <v>0</v>
      </c>
      <c r="I93" s="58"/>
      <c r="J93" s="45"/>
      <c r="K93" s="45"/>
      <c r="L93" s="45"/>
      <c r="M93" s="45"/>
      <c r="N93" s="191"/>
      <c r="O93" s="86"/>
      <c r="P93" s="49"/>
      <c r="Q93" s="49"/>
      <c r="R93" s="82">
        <f t="shared" si="41"/>
        <v>0</v>
      </c>
    </row>
    <row r="94" spans="1:18" x14ac:dyDescent="0.2">
      <c r="A94" s="34" t="s">
        <v>13</v>
      </c>
      <c r="B94" s="45"/>
      <c r="C94" s="45"/>
      <c r="D94" s="45"/>
      <c r="E94" s="45"/>
      <c r="F94" s="45"/>
      <c r="G94" s="45"/>
      <c r="H94" s="75">
        <f t="shared" si="40"/>
        <v>0</v>
      </c>
      <c r="I94" s="58"/>
      <c r="J94" s="45"/>
      <c r="K94" s="45"/>
      <c r="L94" s="45"/>
      <c r="M94" s="45"/>
      <c r="N94" s="71"/>
      <c r="O94" s="70"/>
      <c r="P94" s="48"/>
      <c r="Q94" s="48"/>
      <c r="R94" s="82">
        <f t="shared" si="41"/>
        <v>0</v>
      </c>
    </row>
    <row r="95" spans="1:18" x14ac:dyDescent="0.2">
      <c r="A95" s="34" t="s">
        <v>15</v>
      </c>
      <c r="B95" s="45"/>
      <c r="C95" s="45"/>
      <c r="D95" s="45"/>
      <c r="E95" s="45"/>
      <c r="F95" s="45"/>
      <c r="G95" s="45"/>
      <c r="H95" s="75">
        <f t="shared" si="40"/>
        <v>0</v>
      </c>
      <c r="I95" s="58"/>
      <c r="J95" s="45"/>
      <c r="K95" s="45"/>
      <c r="L95" s="45"/>
      <c r="M95" s="45"/>
      <c r="N95" s="71"/>
      <c r="O95" s="70"/>
      <c r="P95" s="48"/>
      <c r="Q95" s="48"/>
      <c r="R95" s="82">
        <f t="shared" si="41"/>
        <v>0</v>
      </c>
    </row>
    <row r="96" spans="1:18" x14ac:dyDescent="0.2">
      <c r="A96" s="181" t="s">
        <v>112</v>
      </c>
      <c r="B96" s="60"/>
      <c r="C96" s="60"/>
      <c r="D96" s="60"/>
      <c r="E96" s="60"/>
      <c r="F96" s="60"/>
      <c r="G96" s="60"/>
      <c r="H96" s="176">
        <f t="shared" si="40"/>
        <v>0</v>
      </c>
      <c r="I96" s="61"/>
      <c r="J96" s="60"/>
      <c r="K96" s="60"/>
      <c r="L96" s="60"/>
      <c r="M96" s="60"/>
      <c r="N96" s="189"/>
      <c r="O96" s="177"/>
      <c r="P96" s="178"/>
      <c r="Q96" s="178"/>
      <c r="R96" s="82">
        <f t="shared" si="41"/>
        <v>0</v>
      </c>
    </row>
    <row r="97" spans="1:18" ht="15" customHeight="1" x14ac:dyDescent="0.2">
      <c r="A97" s="182" t="s">
        <v>111</v>
      </c>
      <c r="B97" s="47"/>
      <c r="C97" s="47"/>
      <c r="D97" s="47"/>
      <c r="E97" s="47"/>
      <c r="F97" s="47"/>
      <c r="G97" s="47"/>
      <c r="H97" s="77">
        <f t="shared" si="40"/>
        <v>0</v>
      </c>
      <c r="I97" s="63"/>
      <c r="J97" s="47"/>
      <c r="K97" s="47"/>
      <c r="L97" s="47"/>
      <c r="M97" s="47"/>
      <c r="N97" s="190"/>
      <c r="O97" s="84"/>
      <c r="P97" s="50"/>
      <c r="Q97" s="50"/>
      <c r="R97" s="85">
        <f t="shared" si="41"/>
        <v>0</v>
      </c>
    </row>
    <row r="98" spans="1:18" x14ac:dyDescent="0.2">
      <c r="A98" s="73" t="s">
        <v>9</v>
      </c>
      <c r="B98" s="6">
        <f>SUM(B91:B97)</f>
        <v>0</v>
      </c>
      <c r="C98" s="6">
        <f t="shared" ref="C98:G98" si="42">SUM(C91:C97)</f>
        <v>0</v>
      </c>
      <c r="D98" s="6">
        <f t="shared" si="42"/>
        <v>0</v>
      </c>
      <c r="E98" s="6">
        <f t="shared" si="42"/>
        <v>0</v>
      </c>
      <c r="F98" s="6">
        <f t="shared" si="42"/>
        <v>0</v>
      </c>
      <c r="G98" s="6">
        <f t="shared" si="42"/>
        <v>0</v>
      </c>
      <c r="H98" s="75">
        <f>SUM(H91:H97)</f>
        <v>0</v>
      </c>
      <c r="I98" s="6"/>
      <c r="J98" s="6">
        <f>SUM(J91:J97)</f>
        <v>0</v>
      </c>
      <c r="K98" s="6">
        <f t="shared" ref="K98:O98" si="43">SUM(K91:K97)</f>
        <v>0</v>
      </c>
      <c r="L98" s="6">
        <f t="shared" si="43"/>
        <v>0</v>
      </c>
      <c r="M98" s="6">
        <f t="shared" si="43"/>
        <v>0</v>
      </c>
      <c r="N98" s="6">
        <f t="shared" si="43"/>
        <v>0</v>
      </c>
      <c r="O98" s="6">
        <f t="shared" si="43"/>
        <v>0</v>
      </c>
      <c r="P98" s="6">
        <f t="shared" ref="P98:Q98" si="44">SUM(P91:P96)</f>
        <v>0</v>
      </c>
      <c r="Q98" s="6">
        <f t="shared" si="44"/>
        <v>0</v>
      </c>
      <c r="R98" s="79">
        <f>SUM(R91:R97)</f>
        <v>0</v>
      </c>
    </row>
    <row r="99" spans="1:18" x14ac:dyDescent="0.2">
      <c r="A99" s="54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1"/>
      <c r="O99" s="41"/>
      <c r="P99" s="40"/>
      <c r="Q99" s="40"/>
      <c r="R99" s="80"/>
    </row>
    <row r="100" spans="1:18" x14ac:dyDescent="0.2">
      <c r="A100" s="322" t="s">
        <v>245</v>
      </c>
      <c r="B100" s="214" t="s">
        <v>190</v>
      </c>
      <c r="C100" s="214" t="s">
        <v>191</v>
      </c>
      <c r="D100" s="214" t="s">
        <v>192</v>
      </c>
      <c r="E100" s="214" t="s">
        <v>193</v>
      </c>
      <c r="F100" s="214" t="s">
        <v>194</v>
      </c>
      <c r="G100" s="214" t="s">
        <v>195</v>
      </c>
      <c r="H100" s="183" t="s">
        <v>110</v>
      </c>
      <c r="I100" s="173" t="s">
        <v>108</v>
      </c>
      <c r="J100" s="214" t="s">
        <v>190</v>
      </c>
      <c r="K100" s="214" t="s">
        <v>191</v>
      </c>
      <c r="L100" s="214" t="s">
        <v>192</v>
      </c>
      <c r="M100" s="214" t="s">
        <v>193</v>
      </c>
      <c r="N100" s="214" t="s">
        <v>194</v>
      </c>
      <c r="O100" s="214" t="s">
        <v>195</v>
      </c>
      <c r="P100" s="35"/>
      <c r="Q100" s="35"/>
      <c r="R100" s="183" t="s">
        <v>110</v>
      </c>
    </row>
    <row r="101" spans="1:18" x14ac:dyDescent="0.2">
      <c r="A101" s="34" t="s">
        <v>1</v>
      </c>
      <c r="B101" s="48"/>
      <c r="C101" s="48">
        <v>53.38</v>
      </c>
      <c r="D101" s="48"/>
      <c r="E101" s="48"/>
      <c r="F101" s="48"/>
      <c r="G101" s="48"/>
      <c r="H101" s="75">
        <f t="shared" ref="H101:H107" si="45">SUM(B101:G101)</f>
        <v>53.38</v>
      </c>
      <c r="I101" s="58"/>
      <c r="J101" s="49"/>
      <c r="K101" s="49"/>
      <c r="L101" s="49"/>
      <c r="M101" s="49"/>
      <c r="N101" s="86"/>
      <c r="O101" s="86"/>
      <c r="P101" s="49"/>
      <c r="Q101" s="49"/>
      <c r="R101" s="82">
        <f>SUM(J101:Q101)</f>
        <v>0</v>
      </c>
    </row>
    <row r="102" spans="1:18" x14ac:dyDescent="0.2">
      <c r="A102" s="34" t="s">
        <v>2</v>
      </c>
      <c r="B102" s="48">
        <v>6.65</v>
      </c>
      <c r="C102" s="48">
        <v>5.1100000000000003</v>
      </c>
      <c r="D102" s="48">
        <v>6.33</v>
      </c>
      <c r="E102" s="48">
        <v>6.33</v>
      </c>
      <c r="F102" s="48">
        <v>6.33</v>
      </c>
      <c r="G102" s="48">
        <f>7.58+6.05</f>
        <v>13.629999999999999</v>
      </c>
      <c r="H102" s="75">
        <f t="shared" si="45"/>
        <v>44.379999999999995</v>
      </c>
      <c r="I102" s="58"/>
      <c r="J102" s="49"/>
      <c r="K102" s="49"/>
      <c r="L102" s="49"/>
      <c r="M102" s="49"/>
      <c r="N102" s="86"/>
      <c r="O102" s="86"/>
      <c r="P102" s="49"/>
      <c r="Q102" s="49"/>
      <c r="R102" s="82">
        <f t="shared" ref="R102:R107" si="46">SUM(J102:Q102)</f>
        <v>0</v>
      </c>
    </row>
    <row r="103" spans="1:18" x14ac:dyDescent="0.2">
      <c r="A103" s="34" t="s">
        <v>3</v>
      </c>
      <c r="B103" s="48"/>
      <c r="C103" s="48">
        <v>87.73</v>
      </c>
      <c r="D103" s="48"/>
      <c r="E103" s="48"/>
      <c r="F103" s="48"/>
      <c r="G103" s="48"/>
      <c r="H103" s="75">
        <f t="shared" si="45"/>
        <v>87.73</v>
      </c>
      <c r="I103" s="58"/>
      <c r="J103" s="49"/>
      <c r="K103" s="49"/>
      <c r="L103" s="49"/>
      <c r="M103" s="49"/>
      <c r="N103" s="86"/>
      <c r="O103" s="86"/>
      <c r="P103" s="49"/>
      <c r="Q103" s="49"/>
      <c r="R103" s="82">
        <f t="shared" si="46"/>
        <v>0</v>
      </c>
    </row>
    <row r="104" spans="1:18" x14ac:dyDescent="0.2">
      <c r="A104" s="34" t="s">
        <v>13</v>
      </c>
      <c r="B104" s="48"/>
      <c r="C104" s="48"/>
      <c r="D104" s="48">
        <v>9.3800000000000008</v>
      </c>
      <c r="E104" s="48">
        <v>34.5</v>
      </c>
      <c r="F104" s="48"/>
      <c r="G104" s="48"/>
      <c r="H104" s="75">
        <f t="shared" si="45"/>
        <v>43.88</v>
      </c>
      <c r="I104" s="205"/>
      <c r="J104" s="49"/>
      <c r="K104" s="49"/>
      <c r="L104" s="49"/>
      <c r="M104" s="49"/>
      <c r="N104" s="70"/>
      <c r="O104" s="70"/>
      <c r="P104" s="48"/>
      <c r="Q104" s="48"/>
      <c r="R104" s="82">
        <f t="shared" si="46"/>
        <v>0</v>
      </c>
    </row>
    <row r="105" spans="1:18" x14ac:dyDescent="0.2">
      <c r="A105" s="34" t="s">
        <v>15</v>
      </c>
      <c r="B105" s="48"/>
      <c r="C105" s="48"/>
      <c r="D105" s="48"/>
      <c r="E105" s="48"/>
      <c r="F105" s="48"/>
      <c r="G105" s="48"/>
      <c r="H105" s="75">
        <f t="shared" si="45"/>
        <v>0</v>
      </c>
      <c r="I105" s="49"/>
      <c r="J105" s="49"/>
      <c r="K105" s="49"/>
      <c r="L105" s="49"/>
      <c r="M105" s="49"/>
      <c r="N105" s="70"/>
      <c r="O105" s="70"/>
      <c r="P105" s="48"/>
      <c r="Q105" s="48"/>
      <c r="R105" s="82">
        <f t="shared" si="46"/>
        <v>0</v>
      </c>
    </row>
    <row r="106" spans="1:18" x14ac:dyDescent="0.2">
      <c r="A106" s="181" t="s">
        <v>112</v>
      </c>
      <c r="B106" s="178"/>
      <c r="C106" s="178"/>
      <c r="D106" s="178"/>
      <c r="E106" s="178"/>
      <c r="F106" s="178"/>
      <c r="G106" s="178"/>
      <c r="H106" s="176">
        <f t="shared" si="45"/>
        <v>0</v>
      </c>
      <c r="I106" s="179"/>
      <c r="J106" s="179"/>
      <c r="K106" s="179"/>
      <c r="L106" s="179"/>
      <c r="M106" s="179"/>
      <c r="N106" s="180"/>
      <c r="O106" s="180"/>
      <c r="P106" s="178"/>
      <c r="Q106" s="178"/>
      <c r="R106" s="82">
        <f t="shared" si="46"/>
        <v>0</v>
      </c>
    </row>
    <row r="107" spans="1:18" ht="14.25" customHeight="1" x14ac:dyDescent="0.2">
      <c r="A107" s="182" t="s">
        <v>111</v>
      </c>
      <c r="B107" s="50"/>
      <c r="C107" s="50"/>
      <c r="D107" s="50"/>
      <c r="E107" s="50"/>
      <c r="F107" s="50"/>
      <c r="G107" s="50"/>
      <c r="H107" s="77">
        <f t="shared" si="45"/>
        <v>0</v>
      </c>
      <c r="I107" s="87"/>
      <c r="J107" s="87"/>
      <c r="K107" s="87"/>
      <c r="L107" s="87"/>
      <c r="M107" s="87"/>
      <c r="N107" s="88"/>
      <c r="O107" s="88"/>
      <c r="P107" s="50"/>
      <c r="Q107" s="50"/>
      <c r="R107" s="85">
        <f t="shared" si="46"/>
        <v>0</v>
      </c>
    </row>
    <row r="108" spans="1:18" ht="15.75" customHeight="1" x14ac:dyDescent="0.2">
      <c r="A108" s="73" t="s">
        <v>9</v>
      </c>
      <c r="B108" s="6">
        <f>SUM(B101:B107)</f>
        <v>6.65</v>
      </c>
      <c r="C108" s="6">
        <f>SUM(C101:C107)</f>
        <v>146.22</v>
      </c>
      <c r="D108" s="6">
        <f t="shared" ref="D108:G108" si="47">SUM(D101:D107)</f>
        <v>15.71</v>
      </c>
      <c r="E108" s="6">
        <f t="shared" si="47"/>
        <v>40.83</v>
      </c>
      <c r="F108" s="6">
        <f t="shared" si="47"/>
        <v>6.33</v>
      </c>
      <c r="G108" s="6">
        <f t="shared" si="47"/>
        <v>13.629999999999999</v>
      </c>
      <c r="H108" s="75">
        <f>SUM(H101:H107)</f>
        <v>229.37</v>
      </c>
      <c r="I108" s="6">
        <f t="shared" ref="I108:N108" si="48">SUM(I101:I106)</f>
        <v>0</v>
      </c>
      <c r="J108" s="6">
        <f t="shared" si="48"/>
        <v>0</v>
      </c>
      <c r="K108" s="6">
        <f t="shared" si="48"/>
        <v>0</v>
      </c>
      <c r="L108" s="6">
        <f t="shared" si="48"/>
        <v>0</v>
      </c>
      <c r="M108" s="6">
        <f t="shared" si="48"/>
        <v>0</v>
      </c>
      <c r="N108" s="78">
        <f t="shared" si="48"/>
        <v>0</v>
      </c>
      <c r="O108" s="78"/>
      <c r="P108" s="6">
        <f t="shared" ref="P108:Q108" si="49">SUM(P101:P106)</f>
        <v>0</v>
      </c>
      <c r="Q108" s="6">
        <f t="shared" si="49"/>
        <v>0</v>
      </c>
      <c r="R108" s="79">
        <f>SUM(R101:R107)</f>
        <v>0</v>
      </c>
    </row>
    <row r="109" spans="1:18" x14ac:dyDescent="0.2">
      <c r="A109" s="54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1"/>
      <c r="O109" s="41"/>
      <c r="P109" s="40"/>
      <c r="Q109" s="40"/>
      <c r="R109" s="80"/>
    </row>
    <row r="110" spans="1:18" ht="39" thickBot="1" x14ac:dyDescent="0.25">
      <c r="A110" s="54"/>
      <c r="B110" s="66" t="s">
        <v>1</v>
      </c>
      <c r="C110" s="66" t="s">
        <v>2</v>
      </c>
      <c r="D110" s="66" t="s">
        <v>3</v>
      </c>
      <c r="E110" s="66" t="s">
        <v>13</v>
      </c>
      <c r="F110" s="66" t="s">
        <v>15</v>
      </c>
      <c r="G110" s="67" t="s">
        <v>11</v>
      </c>
      <c r="H110" s="184" t="s">
        <v>111</v>
      </c>
      <c r="I110" s="40"/>
      <c r="J110" s="67"/>
      <c r="K110" s="67"/>
      <c r="L110" s="67"/>
      <c r="M110" s="67"/>
      <c r="N110" s="91" t="s">
        <v>20</v>
      </c>
      <c r="O110" s="91"/>
      <c r="P110" s="40"/>
      <c r="Q110" s="40"/>
      <c r="R110" s="80"/>
    </row>
    <row r="111" spans="1:18" ht="13.5" thickBot="1" x14ac:dyDescent="0.25">
      <c r="A111" s="89" t="s">
        <v>40</v>
      </c>
      <c r="B111" s="185">
        <f>H61+H71+H81+H91+H101</f>
        <v>113.08000000000001</v>
      </c>
      <c r="C111" s="185">
        <f>H62+H72+H82+H92+H102</f>
        <v>49.419999999999995</v>
      </c>
      <c r="D111" s="185">
        <f>H63+H73+H83+H93+H103</f>
        <v>87.73</v>
      </c>
      <c r="E111" s="185">
        <f>H64+H74+H84+H94+H104</f>
        <v>52.010000000000005</v>
      </c>
      <c r="F111" s="185">
        <f>H65+H75+H85+H95+H105</f>
        <v>0</v>
      </c>
      <c r="G111" s="185">
        <f>H66+H76+H96+H106</f>
        <v>0</v>
      </c>
      <c r="H111" s="185">
        <f>H67+H77+H87+H97+H107</f>
        <v>0</v>
      </c>
      <c r="I111" s="185">
        <f>H68+H78+H88+H98+H108</f>
        <v>302.24</v>
      </c>
      <c r="J111" s="55"/>
      <c r="K111" s="55"/>
      <c r="L111" s="55"/>
      <c r="M111" s="55"/>
      <c r="N111" s="90">
        <f>R68+R78+R88+R98+R108</f>
        <v>0</v>
      </c>
      <c r="O111" s="199">
        <f>I111+N111</f>
        <v>302.24</v>
      </c>
      <c r="P111" s="40"/>
      <c r="Q111" s="40"/>
      <c r="R111" s="80"/>
    </row>
    <row r="112" spans="1:18" ht="13.5" thickTop="1" x14ac:dyDescent="0.2">
      <c r="A112" s="54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1"/>
      <c r="O112" s="41"/>
      <c r="P112" s="40"/>
      <c r="Q112" s="40"/>
      <c r="R112" s="80"/>
    </row>
    <row r="113" spans="1:18" x14ac:dyDescent="0.2">
      <c r="A113" s="40"/>
      <c r="B113" s="51" t="s">
        <v>21</v>
      </c>
      <c r="C113" s="51"/>
      <c r="D113" s="51" t="s">
        <v>22</v>
      </c>
      <c r="E113" s="196">
        <f>O111</f>
        <v>302.24</v>
      </c>
      <c r="F113" s="51"/>
      <c r="G113" s="51">
        <f>SUM(C113-E113)</f>
        <v>-302.24</v>
      </c>
      <c r="H113" s="40"/>
      <c r="I113" s="40"/>
      <c r="J113" s="40"/>
      <c r="K113" s="40"/>
      <c r="L113" s="40"/>
      <c r="M113" s="40"/>
      <c r="N113" s="41"/>
      <c r="O113" s="41"/>
      <c r="P113" s="40"/>
      <c r="Q113" s="40"/>
      <c r="R113" s="80"/>
    </row>
    <row r="117" spans="1:18" ht="35.25" x14ac:dyDescent="0.2">
      <c r="A117" s="315"/>
      <c r="B117" s="316"/>
      <c r="C117" s="317"/>
      <c r="D117" s="317"/>
      <c r="E117" s="317"/>
      <c r="F117" s="318" t="s">
        <v>313</v>
      </c>
      <c r="G117" s="317"/>
      <c r="H117" s="317"/>
      <c r="I117" s="317"/>
      <c r="J117" s="316"/>
      <c r="K117" s="316"/>
      <c r="L117" s="316"/>
      <c r="M117" s="316"/>
      <c r="N117" s="319"/>
      <c r="O117" s="319"/>
      <c r="P117" s="316"/>
      <c r="Q117" s="316"/>
      <c r="R117" s="320"/>
    </row>
    <row r="118" spans="1:18" x14ac:dyDescent="0.2">
      <c r="A118" s="322" t="s">
        <v>245</v>
      </c>
      <c r="B118" s="214"/>
      <c r="C118" s="173" t="s">
        <v>212</v>
      </c>
      <c r="D118" s="173" t="s">
        <v>218</v>
      </c>
      <c r="E118" s="173" t="s">
        <v>219</v>
      </c>
      <c r="F118" s="173" t="s">
        <v>220</v>
      </c>
      <c r="G118" s="173" t="s">
        <v>221</v>
      </c>
      <c r="H118" s="215" t="s">
        <v>110</v>
      </c>
      <c r="I118" s="214" t="s">
        <v>108</v>
      </c>
      <c r="J118" s="214"/>
      <c r="K118" s="173" t="s">
        <v>212</v>
      </c>
      <c r="L118" s="173" t="s">
        <v>218</v>
      </c>
      <c r="M118" s="173" t="s">
        <v>219</v>
      </c>
      <c r="N118" s="173" t="s">
        <v>220</v>
      </c>
      <c r="O118" s="173" t="s">
        <v>221</v>
      </c>
      <c r="P118" s="216"/>
      <c r="Q118" s="216"/>
      <c r="R118" s="215" t="s">
        <v>110</v>
      </c>
    </row>
    <row r="119" spans="1:18" x14ac:dyDescent="0.2">
      <c r="A119" s="218" t="s">
        <v>1</v>
      </c>
      <c r="B119" s="219"/>
      <c r="C119" s="219"/>
      <c r="D119" s="219"/>
      <c r="E119" s="219"/>
      <c r="F119" s="219"/>
      <c r="G119" s="219"/>
      <c r="H119" s="220">
        <f t="shared" ref="H119:H125" si="50">SUM(B119:G119)</f>
        <v>0</v>
      </c>
      <c r="I119" s="221"/>
      <c r="J119" s="217"/>
      <c r="K119" s="217"/>
      <c r="L119" s="217"/>
      <c r="M119" s="217"/>
      <c r="N119" s="222"/>
      <c r="O119" s="222"/>
      <c r="P119" s="217"/>
      <c r="Q119" s="217"/>
      <c r="R119" s="220">
        <f>SUM(J119:Q119)</f>
        <v>0</v>
      </c>
    </row>
    <row r="120" spans="1:18" x14ac:dyDescent="0.2">
      <c r="A120" s="218" t="s">
        <v>2</v>
      </c>
      <c r="B120" s="219"/>
      <c r="C120" s="219"/>
      <c r="D120" s="223"/>
      <c r="E120" s="223"/>
      <c r="F120" s="223"/>
      <c r="G120" s="223"/>
      <c r="H120" s="220">
        <f t="shared" si="50"/>
        <v>0</v>
      </c>
      <c r="I120" s="221"/>
      <c r="J120" s="224"/>
      <c r="K120" s="224"/>
      <c r="L120" s="224"/>
      <c r="M120" s="224"/>
      <c r="N120" s="225"/>
      <c r="O120" s="225"/>
      <c r="P120" s="224"/>
      <c r="Q120" s="224"/>
      <c r="R120" s="220">
        <f>SUM(J120:Q120)</f>
        <v>0</v>
      </c>
    </row>
    <row r="121" spans="1:18" x14ac:dyDescent="0.2">
      <c r="A121" s="218" t="s">
        <v>3</v>
      </c>
      <c r="B121" s="219"/>
      <c r="C121" s="219"/>
      <c r="D121" s="223"/>
      <c r="E121" s="223"/>
      <c r="F121" s="223"/>
      <c r="G121" s="223"/>
      <c r="H121" s="220">
        <f t="shared" si="50"/>
        <v>0</v>
      </c>
      <c r="I121" s="221"/>
      <c r="J121" s="224"/>
      <c r="K121" s="224"/>
      <c r="L121" s="224"/>
      <c r="M121" s="224"/>
      <c r="N121" s="225"/>
      <c r="O121" s="225"/>
      <c r="P121" s="224"/>
      <c r="Q121" s="224"/>
      <c r="R121" s="220">
        <f>SUM(J121:Q121)</f>
        <v>0</v>
      </c>
    </row>
    <row r="122" spans="1:18" x14ac:dyDescent="0.2">
      <c r="A122" s="218" t="s">
        <v>13</v>
      </c>
      <c r="B122" s="219"/>
      <c r="C122" s="219"/>
      <c r="D122" s="223"/>
      <c r="E122" s="223"/>
      <c r="F122" s="223"/>
      <c r="G122" s="223"/>
      <c r="H122" s="220">
        <f t="shared" si="50"/>
        <v>0</v>
      </c>
      <c r="I122" s="221"/>
      <c r="J122" s="224"/>
      <c r="K122" s="224"/>
      <c r="L122" s="224"/>
      <c r="M122" s="224"/>
      <c r="N122" s="225"/>
      <c r="O122" s="225"/>
      <c r="P122" s="224"/>
      <c r="Q122" s="224"/>
      <c r="R122" s="220">
        <f t="shared" ref="R122:R125" si="51">SUM(J122:Q122)</f>
        <v>0</v>
      </c>
    </row>
    <row r="123" spans="1:18" x14ac:dyDescent="0.2">
      <c r="A123" s="218" t="s">
        <v>15</v>
      </c>
      <c r="B123" s="219"/>
      <c r="C123" s="219"/>
      <c r="D123" s="223"/>
      <c r="E123" s="223"/>
      <c r="F123" s="223"/>
      <c r="G123" s="223"/>
      <c r="H123" s="220">
        <f t="shared" si="50"/>
        <v>0</v>
      </c>
      <c r="I123" s="221"/>
      <c r="J123" s="224"/>
      <c r="K123" s="224"/>
      <c r="L123" s="224"/>
      <c r="M123" s="224"/>
      <c r="N123" s="225"/>
      <c r="O123" s="225"/>
      <c r="P123" s="224"/>
      <c r="Q123" s="224"/>
      <c r="R123" s="220">
        <f t="shared" si="51"/>
        <v>0</v>
      </c>
    </row>
    <row r="124" spans="1:18" x14ac:dyDescent="0.2">
      <c r="A124" s="226" t="s">
        <v>112</v>
      </c>
      <c r="B124" s="227"/>
      <c r="C124" s="227"/>
      <c r="D124" s="223"/>
      <c r="E124" s="223"/>
      <c r="F124" s="223"/>
      <c r="G124" s="223"/>
      <c r="H124" s="228">
        <f t="shared" si="50"/>
        <v>0</v>
      </c>
      <c r="I124" s="229"/>
      <c r="J124" s="224"/>
      <c r="K124" s="224"/>
      <c r="L124" s="224"/>
      <c r="M124" s="224"/>
      <c r="N124" s="225"/>
      <c r="O124" s="225"/>
      <c r="P124" s="224"/>
      <c r="Q124" s="224"/>
      <c r="R124" s="220">
        <f t="shared" si="51"/>
        <v>0</v>
      </c>
    </row>
    <row r="125" spans="1:18" x14ac:dyDescent="0.2">
      <c r="A125" s="230" t="s">
        <v>111</v>
      </c>
      <c r="B125" s="231"/>
      <c r="C125" s="231"/>
      <c r="D125" s="232"/>
      <c r="E125" s="232"/>
      <c r="F125" s="232"/>
      <c r="G125" s="232"/>
      <c r="H125" s="233">
        <f t="shared" si="50"/>
        <v>0</v>
      </c>
      <c r="I125" s="234"/>
      <c r="J125" s="235"/>
      <c r="K125" s="235"/>
      <c r="L125" s="235"/>
      <c r="M125" s="235"/>
      <c r="N125" s="236"/>
      <c r="O125" s="236"/>
      <c r="P125" s="235"/>
      <c r="Q125" s="235"/>
      <c r="R125" s="233">
        <f t="shared" si="51"/>
        <v>0</v>
      </c>
    </row>
    <row r="126" spans="1:18" x14ac:dyDescent="0.2">
      <c r="A126" s="237" t="s">
        <v>9</v>
      </c>
      <c r="B126" s="238">
        <f>SUM(B119:B125)</f>
        <v>0</v>
      </c>
      <c r="C126" s="238">
        <f t="shared" ref="C126:G126" si="52">SUM(C119:C125)</f>
        <v>0</v>
      </c>
      <c r="D126" s="238">
        <f t="shared" si="52"/>
        <v>0</v>
      </c>
      <c r="E126" s="238">
        <f t="shared" si="52"/>
        <v>0</v>
      </c>
      <c r="F126" s="238">
        <f t="shared" si="52"/>
        <v>0</v>
      </c>
      <c r="G126" s="238">
        <f t="shared" si="52"/>
        <v>0</v>
      </c>
      <c r="H126" s="220">
        <f>SUM(H119:H125)</f>
        <v>0</v>
      </c>
      <c r="I126" s="239"/>
      <c r="J126" s="239">
        <f>SUM(J119:J125)</f>
        <v>0</v>
      </c>
      <c r="K126" s="239">
        <f t="shared" ref="K126:O126" si="53">SUM(K119:K125)</f>
        <v>0</v>
      </c>
      <c r="L126" s="239">
        <f t="shared" si="53"/>
        <v>0</v>
      </c>
      <c r="M126" s="239">
        <f t="shared" si="53"/>
        <v>0</v>
      </c>
      <c r="N126" s="239">
        <f t="shared" si="53"/>
        <v>0</v>
      </c>
      <c r="O126" s="239">
        <f t="shared" si="53"/>
        <v>0</v>
      </c>
      <c r="P126" s="239"/>
      <c r="Q126" s="239"/>
      <c r="R126" s="240">
        <f>SUM(R119:R125)</f>
        <v>0</v>
      </c>
    </row>
    <row r="127" spans="1:18" x14ac:dyDescent="0.2">
      <c r="A127" s="241"/>
      <c r="B127" s="221"/>
      <c r="C127" s="221"/>
      <c r="D127" s="221"/>
      <c r="E127" s="221"/>
      <c r="F127" s="221"/>
      <c r="G127" s="221"/>
      <c r="H127" s="221"/>
      <c r="I127" s="221"/>
      <c r="J127" s="221"/>
      <c r="K127" s="221"/>
      <c r="L127" s="221"/>
      <c r="M127" s="221"/>
      <c r="N127" s="242"/>
      <c r="O127" s="242"/>
      <c r="P127" s="221"/>
      <c r="Q127" s="221"/>
      <c r="R127" s="243"/>
    </row>
    <row r="128" spans="1:18" x14ac:dyDescent="0.2">
      <c r="A128" s="322" t="s">
        <v>245</v>
      </c>
      <c r="B128" s="173" t="s">
        <v>214</v>
      </c>
      <c r="C128" s="173" t="s">
        <v>222</v>
      </c>
      <c r="D128" s="173" t="s">
        <v>223</v>
      </c>
      <c r="E128" s="173" t="s">
        <v>224</v>
      </c>
      <c r="F128" s="173" t="s">
        <v>225</v>
      </c>
      <c r="G128" s="173" t="s">
        <v>226</v>
      </c>
      <c r="H128" s="215" t="s">
        <v>110</v>
      </c>
      <c r="I128" s="214" t="s">
        <v>108</v>
      </c>
      <c r="J128" s="173" t="s">
        <v>214</v>
      </c>
      <c r="K128" s="173" t="s">
        <v>222</v>
      </c>
      <c r="L128" s="173" t="s">
        <v>223</v>
      </c>
      <c r="M128" s="173" t="s">
        <v>224</v>
      </c>
      <c r="N128" s="173" t="s">
        <v>225</v>
      </c>
      <c r="O128" s="173" t="s">
        <v>226</v>
      </c>
      <c r="P128" s="216"/>
      <c r="Q128" s="216"/>
      <c r="R128" s="215" t="s">
        <v>110</v>
      </c>
    </row>
    <row r="129" spans="1:18" x14ac:dyDescent="0.2">
      <c r="A129" s="218" t="s">
        <v>1</v>
      </c>
      <c r="B129" s="244"/>
      <c r="C129" s="244"/>
      <c r="D129" s="244"/>
      <c r="E129" s="244"/>
      <c r="F129" s="244"/>
      <c r="G129" s="244"/>
      <c r="H129" s="220">
        <f t="shared" ref="H129:H135" si="54">SUM(B129:G129)</f>
        <v>0</v>
      </c>
      <c r="I129" s="244"/>
      <c r="J129" s="244"/>
      <c r="K129" s="244"/>
      <c r="L129" s="244"/>
      <c r="M129" s="244"/>
      <c r="N129" s="245"/>
      <c r="O129" s="245"/>
      <c r="P129" s="244"/>
      <c r="Q129" s="244"/>
      <c r="R129" s="246">
        <f>SUM(J129:Q129)</f>
        <v>0</v>
      </c>
    </row>
    <row r="130" spans="1:18" x14ac:dyDescent="0.2">
      <c r="A130" s="218" t="s">
        <v>2</v>
      </c>
      <c r="B130" s="244"/>
      <c r="C130" s="244"/>
      <c r="D130" s="244"/>
      <c r="E130" s="244"/>
      <c r="F130" s="244"/>
      <c r="G130" s="244"/>
      <c r="H130" s="220">
        <f t="shared" si="54"/>
        <v>0</v>
      </c>
      <c r="I130" s="244"/>
      <c r="J130" s="244"/>
      <c r="K130" s="244"/>
      <c r="L130" s="244"/>
      <c r="M130" s="244"/>
      <c r="N130" s="245"/>
      <c r="O130" s="245"/>
      <c r="P130" s="247"/>
      <c r="Q130" s="247"/>
      <c r="R130" s="246">
        <f t="shared" ref="R130:R135" si="55">SUM(J130:Q130)</f>
        <v>0</v>
      </c>
    </row>
    <row r="131" spans="1:18" x14ac:dyDescent="0.2">
      <c r="A131" s="218" t="s">
        <v>3</v>
      </c>
      <c r="B131" s="244"/>
      <c r="C131" s="244"/>
      <c r="D131" s="244"/>
      <c r="E131" s="244"/>
      <c r="F131" s="244"/>
      <c r="G131" s="244"/>
      <c r="H131" s="220">
        <f t="shared" si="54"/>
        <v>0</v>
      </c>
      <c r="I131" s="244"/>
      <c r="J131" s="244"/>
      <c r="K131" s="244"/>
      <c r="L131" s="244"/>
      <c r="M131" s="244"/>
      <c r="N131" s="248"/>
      <c r="O131" s="248"/>
      <c r="P131" s="247"/>
      <c r="Q131" s="247"/>
      <c r="R131" s="246">
        <f t="shared" si="55"/>
        <v>0</v>
      </c>
    </row>
    <row r="132" spans="1:18" x14ac:dyDescent="0.2">
      <c r="A132" s="218" t="s">
        <v>13</v>
      </c>
      <c r="B132" s="244"/>
      <c r="C132" s="244"/>
      <c r="D132" s="244"/>
      <c r="E132" s="244"/>
      <c r="F132" s="244"/>
      <c r="G132" s="244"/>
      <c r="H132" s="220">
        <f t="shared" si="54"/>
        <v>0</v>
      </c>
      <c r="I132" s="244"/>
      <c r="J132" s="244"/>
      <c r="K132" s="244"/>
      <c r="L132" s="244"/>
      <c r="M132" s="244"/>
      <c r="N132" s="245"/>
      <c r="O132" s="245"/>
      <c r="P132" s="244"/>
      <c r="Q132" s="244"/>
      <c r="R132" s="246">
        <f t="shared" si="55"/>
        <v>0</v>
      </c>
    </row>
    <row r="133" spans="1:18" x14ac:dyDescent="0.2">
      <c r="A133" s="218" t="s">
        <v>15</v>
      </c>
      <c r="B133" s="244"/>
      <c r="C133" s="244"/>
      <c r="D133" s="244"/>
      <c r="E133" s="244"/>
      <c r="F133" s="244"/>
      <c r="G133" s="244"/>
      <c r="H133" s="220">
        <f t="shared" si="54"/>
        <v>0</v>
      </c>
      <c r="I133" s="244"/>
      <c r="J133" s="244"/>
      <c r="K133" s="244"/>
      <c r="L133" s="244"/>
      <c r="M133" s="244"/>
      <c r="N133" s="245"/>
      <c r="O133" s="245"/>
      <c r="P133" s="244"/>
      <c r="Q133" s="244"/>
      <c r="R133" s="246">
        <f t="shared" si="55"/>
        <v>0</v>
      </c>
    </row>
    <row r="134" spans="1:18" x14ac:dyDescent="0.2">
      <c r="A134" s="226" t="s">
        <v>112</v>
      </c>
      <c r="B134" s="223"/>
      <c r="C134" s="223"/>
      <c r="D134" s="223"/>
      <c r="E134" s="223"/>
      <c r="F134" s="223"/>
      <c r="G134" s="223"/>
      <c r="H134" s="220">
        <f t="shared" si="54"/>
        <v>0</v>
      </c>
      <c r="I134" s="223"/>
      <c r="J134" s="223"/>
      <c r="K134" s="223"/>
      <c r="L134" s="223"/>
      <c r="M134" s="223"/>
      <c r="N134" s="249"/>
      <c r="O134" s="249"/>
      <c r="P134" s="223"/>
      <c r="Q134" s="223"/>
      <c r="R134" s="246">
        <f t="shared" si="55"/>
        <v>0</v>
      </c>
    </row>
    <row r="135" spans="1:18" x14ac:dyDescent="0.2">
      <c r="A135" s="230" t="s">
        <v>111</v>
      </c>
      <c r="B135" s="232"/>
      <c r="C135" s="232"/>
      <c r="D135" s="232"/>
      <c r="E135" s="232"/>
      <c r="F135" s="232"/>
      <c r="G135" s="232"/>
      <c r="H135" s="233">
        <f t="shared" si="54"/>
        <v>0</v>
      </c>
      <c r="I135" s="232"/>
      <c r="J135" s="232"/>
      <c r="K135" s="232"/>
      <c r="L135" s="232"/>
      <c r="M135" s="232"/>
      <c r="N135" s="250"/>
      <c r="O135" s="250"/>
      <c r="P135" s="232"/>
      <c r="Q135" s="232"/>
      <c r="R135" s="251">
        <f t="shared" si="55"/>
        <v>0</v>
      </c>
    </row>
    <row r="136" spans="1:18" x14ac:dyDescent="0.2">
      <c r="A136" s="237" t="s">
        <v>9</v>
      </c>
      <c r="B136" s="239">
        <f>SUM(B129:B135)</f>
        <v>0</v>
      </c>
      <c r="C136" s="239">
        <f t="shared" ref="C136:G136" si="56">SUM(C129:C135)</f>
        <v>0</v>
      </c>
      <c r="D136" s="239">
        <f t="shared" si="56"/>
        <v>0</v>
      </c>
      <c r="E136" s="239">
        <f t="shared" si="56"/>
        <v>0</v>
      </c>
      <c r="F136" s="239">
        <f t="shared" si="56"/>
        <v>0</v>
      </c>
      <c r="G136" s="239">
        <f t="shared" si="56"/>
        <v>0</v>
      </c>
      <c r="H136" s="220">
        <f>SUM(H129:H134)</f>
        <v>0</v>
      </c>
      <c r="I136" s="239"/>
      <c r="J136" s="239">
        <f>SUM(J129:J135)</f>
        <v>0</v>
      </c>
      <c r="K136" s="239">
        <f t="shared" ref="K136:O136" si="57">SUM(K129:K135)</f>
        <v>0</v>
      </c>
      <c r="L136" s="239">
        <f t="shared" si="57"/>
        <v>0</v>
      </c>
      <c r="M136" s="239">
        <f t="shared" si="57"/>
        <v>0</v>
      </c>
      <c r="N136" s="239">
        <f t="shared" si="57"/>
        <v>0</v>
      </c>
      <c r="O136" s="239">
        <f t="shared" si="57"/>
        <v>0</v>
      </c>
      <c r="P136" s="239">
        <f t="shared" ref="P136:Q136" si="58">SUM(P129:P134)</f>
        <v>0</v>
      </c>
      <c r="Q136" s="239">
        <f t="shared" si="58"/>
        <v>0</v>
      </c>
      <c r="R136" s="237">
        <f>SUM(R129:R135)</f>
        <v>0</v>
      </c>
    </row>
    <row r="137" spans="1:18" x14ac:dyDescent="0.2">
      <c r="A137" s="241"/>
      <c r="B137" s="221"/>
      <c r="C137" s="221"/>
      <c r="D137" s="221"/>
      <c r="E137" s="221"/>
      <c r="F137" s="221"/>
      <c r="G137" s="221"/>
      <c r="H137" s="221"/>
      <c r="I137" s="221"/>
      <c r="J137" s="221"/>
      <c r="K137" s="221"/>
      <c r="L137" s="221"/>
      <c r="M137" s="221"/>
      <c r="N137" s="242"/>
      <c r="O137" s="242"/>
      <c r="P137" s="221"/>
      <c r="Q137" s="221"/>
      <c r="R137" s="243"/>
    </row>
    <row r="138" spans="1:18" x14ac:dyDescent="0.2">
      <c r="A138" s="322" t="s">
        <v>245</v>
      </c>
      <c r="B138" s="173" t="s">
        <v>215</v>
      </c>
      <c r="C138" s="173" t="s">
        <v>227</v>
      </c>
      <c r="D138" s="173" t="s">
        <v>228</v>
      </c>
      <c r="E138" s="173" t="s">
        <v>229</v>
      </c>
      <c r="F138" s="173" t="s">
        <v>230</v>
      </c>
      <c r="G138" s="173" t="s">
        <v>231</v>
      </c>
      <c r="H138" s="215" t="s">
        <v>110</v>
      </c>
      <c r="I138" s="214" t="s">
        <v>108</v>
      </c>
      <c r="J138" s="173" t="s">
        <v>215</v>
      </c>
      <c r="K138" s="173" t="s">
        <v>227</v>
      </c>
      <c r="L138" s="173" t="s">
        <v>228</v>
      </c>
      <c r="M138" s="173" t="s">
        <v>229</v>
      </c>
      <c r="N138" s="173" t="s">
        <v>230</v>
      </c>
      <c r="O138" s="173" t="s">
        <v>231</v>
      </c>
      <c r="P138" s="216"/>
      <c r="Q138" s="216"/>
      <c r="R138" s="215" t="s">
        <v>110</v>
      </c>
    </row>
    <row r="139" spans="1:18" x14ac:dyDescent="0.2">
      <c r="A139" s="218" t="s">
        <v>1</v>
      </c>
      <c r="B139" s="244"/>
      <c r="C139" s="253"/>
      <c r="D139" s="253"/>
      <c r="E139" s="253"/>
      <c r="F139" s="253"/>
      <c r="G139" s="253"/>
      <c r="H139" s="220">
        <f t="shared" ref="H139:H145" si="59">SUM(B139:G139)</f>
        <v>0</v>
      </c>
      <c r="I139" s="298"/>
      <c r="J139" s="292"/>
      <c r="K139" s="292"/>
      <c r="L139" s="292"/>
      <c r="M139" s="292"/>
      <c r="N139" s="292"/>
      <c r="O139" s="292"/>
      <c r="P139" s="253"/>
      <c r="Q139" s="254"/>
      <c r="R139" s="246">
        <f t="shared" ref="R139:R145" si="60">SUM(J139:Q139)</f>
        <v>0</v>
      </c>
    </row>
    <row r="140" spans="1:18" x14ac:dyDescent="0.2">
      <c r="A140" s="218" t="s">
        <v>2</v>
      </c>
      <c r="B140" s="244"/>
      <c r="C140" s="253"/>
      <c r="D140" s="253"/>
      <c r="E140" s="253"/>
      <c r="F140" s="253"/>
      <c r="G140" s="253"/>
      <c r="H140" s="220">
        <f t="shared" si="59"/>
        <v>0</v>
      </c>
      <c r="I140" s="298"/>
      <c r="J140" s="292"/>
      <c r="K140" s="292"/>
      <c r="L140" s="292"/>
      <c r="M140" s="292"/>
      <c r="N140" s="292"/>
      <c r="O140" s="292"/>
      <c r="P140" s="255"/>
      <c r="Q140" s="254"/>
      <c r="R140" s="246">
        <f t="shared" si="60"/>
        <v>0</v>
      </c>
    </row>
    <row r="141" spans="1:18" x14ac:dyDescent="0.2">
      <c r="A141" s="218" t="s">
        <v>3</v>
      </c>
      <c r="B141" s="244"/>
      <c r="C141" s="253"/>
      <c r="D141" s="253"/>
      <c r="E141" s="253"/>
      <c r="F141" s="253"/>
      <c r="G141" s="253"/>
      <c r="H141" s="220">
        <f t="shared" si="59"/>
        <v>0</v>
      </c>
      <c r="I141" s="298"/>
      <c r="J141" s="292"/>
      <c r="K141" s="292"/>
      <c r="L141" s="292"/>
      <c r="M141" s="292"/>
      <c r="N141" s="293"/>
      <c r="O141" s="293"/>
      <c r="P141" s="255"/>
      <c r="Q141" s="254"/>
      <c r="R141" s="246">
        <f t="shared" si="60"/>
        <v>0</v>
      </c>
    </row>
    <row r="142" spans="1:18" x14ac:dyDescent="0.2">
      <c r="A142" s="218" t="s">
        <v>13</v>
      </c>
      <c r="B142" s="244"/>
      <c r="C142" s="253"/>
      <c r="D142" s="253"/>
      <c r="E142" s="253"/>
      <c r="F142" s="253"/>
      <c r="G142" s="253"/>
      <c r="H142" s="220">
        <f t="shared" si="59"/>
        <v>0</v>
      </c>
      <c r="I142" s="298"/>
      <c r="J142" s="292"/>
      <c r="K142" s="292"/>
      <c r="L142" s="292"/>
      <c r="M142" s="292"/>
      <c r="N142" s="292"/>
      <c r="O142" s="292"/>
      <c r="P142" s="253"/>
      <c r="Q142" s="257"/>
      <c r="R142" s="246">
        <f t="shared" si="60"/>
        <v>0</v>
      </c>
    </row>
    <row r="143" spans="1:18" x14ac:dyDescent="0.2">
      <c r="A143" s="218" t="s">
        <v>15</v>
      </c>
      <c r="B143" s="244"/>
      <c r="C143" s="253"/>
      <c r="D143" s="253"/>
      <c r="E143" s="253"/>
      <c r="F143" s="253"/>
      <c r="G143" s="253"/>
      <c r="H143" s="220">
        <f t="shared" si="59"/>
        <v>0</v>
      </c>
      <c r="I143" s="298"/>
      <c r="J143" s="292"/>
      <c r="K143" s="292"/>
      <c r="L143" s="292"/>
      <c r="M143" s="292"/>
      <c r="N143" s="292"/>
      <c r="O143" s="292"/>
      <c r="P143" s="253"/>
      <c r="Q143" s="257"/>
      <c r="R143" s="246">
        <f t="shared" si="60"/>
        <v>0</v>
      </c>
    </row>
    <row r="144" spans="1:18" x14ac:dyDescent="0.2">
      <c r="A144" s="226" t="s">
        <v>112</v>
      </c>
      <c r="B144" s="223"/>
      <c r="C144" s="258"/>
      <c r="D144" s="258"/>
      <c r="E144" s="258"/>
      <c r="F144" s="258"/>
      <c r="G144" s="258"/>
      <c r="H144" s="228">
        <f t="shared" si="59"/>
        <v>0</v>
      </c>
      <c r="I144" s="299"/>
      <c r="J144" s="294"/>
      <c r="K144" s="294"/>
      <c r="L144" s="294"/>
      <c r="M144" s="294"/>
      <c r="N144" s="294"/>
      <c r="O144" s="294"/>
      <c r="P144" s="258"/>
      <c r="Q144" s="259"/>
      <c r="R144" s="246">
        <f t="shared" si="60"/>
        <v>0</v>
      </c>
    </row>
    <row r="145" spans="1:18" x14ac:dyDescent="0.2">
      <c r="A145" s="230" t="s">
        <v>111</v>
      </c>
      <c r="B145" s="232"/>
      <c r="C145" s="260"/>
      <c r="D145" s="260"/>
      <c r="E145" s="260"/>
      <c r="F145" s="260"/>
      <c r="G145" s="260"/>
      <c r="H145" s="233">
        <f t="shared" si="59"/>
        <v>0</v>
      </c>
      <c r="I145" s="300"/>
      <c r="J145" s="295"/>
      <c r="K145" s="295"/>
      <c r="L145" s="295"/>
      <c r="M145" s="295"/>
      <c r="N145" s="295"/>
      <c r="O145" s="295"/>
      <c r="P145" s="260"/>
      <c r="Q145" s="261"/>
      <c r="R145" s="251">
        <f t="shared" si="60"/>
        <v>0</v>
      </c>
    </row>
    <row r="146" spans="1:18" x14ac:dyDescent="0.2">
      <c r="A146" s="237" t="s">
        <v>9</v>
      </c>
      <c r="B146" s="252">
        <f t="shared" ref="B146:H146" si="61">SUM(B139:B145)</f>
        <v>0</v>
      </c>
      <c r="C146" s="252">
        <f t="shared" si="61"/>
        <v>0</v>
      </c>
      <c r="D146" s="252">
        <f t="shared" si="61"/>
        <v>0</v>
      </c>
      <c r="E146" s="252">
        <f t="shared" si="61"/>
        <v>0</v>
      </c>
      <c r="F146" s="252">
        <f t="shared" si="61"/>
        <v>0</v>
      </c>
      <c r="G146" s="252">
        <f t="shared" si="61"/>
        <v>0</v>
      </c>
      <c r="H146" s="220">
        <f t="shared" si="61"/>
        <v>0</v>
      </c>
      <c r="I146" s="239"/>
      <c r="J146" s="252">
        <f t="shared" ref="J146:O146" si="62">SUM(J139:J145)</f>
        <v>0</v>
      </c>
      <c r="K146" s="252">
        <f t="shared" si="62"/>
        <v>0</v>
      </c>
      <c r="L146" s="252">
        <f t="shared" si="62"/>
        <v>0</v>
      </c>
      <c r="M146" s="252">
        <f t="shared" si="62"/>
        <v>0</v>
      </c>
      <c r="N146" s="252">
        <f t="shared" si="62"/>
        <v>0</v>
      </c>
      <c r="O146" s="252">
        <f t="shared" si="62"/>
        <v>0</v>
      </c>
      <c r="P146" s="252">
        <f t="shared" ref="P146:Q146" si="63">SUM(P139:P144)</f>
        <v>0</v>
      </c>
      <c r="Q146" s="252">
        <f t="shared" si="63"/>
        <v>0</v>
      </c>
      <c r="R146" s="240">
        <f>SUM(R139:R145)</f>
        <v>0</v>
      </c>
    </row>
    <row r="147" spans="1:18" x14ac:dyDescent="0.2">
      <c r="A147" s="241"/>
      <c r="B147" s="221"/>
      <c r="C147" s="221"/>
      <c r="D147" s="221"/>
      <c r="E147" s="221"/>
      <c r="F147" s="221"/>
      <c r="G147" s="221"/>
      <c r="H147" s="221"/>
      <c r="I147" s="221"/>
      <c r="J147" s="221"/>
      <c r="K147" s="221"/>
      <c r="L147" s="221"/>
      <c r="M147" s="221"/>
      <c r="N147" s="242"/>
      <c r="O147" s="242"/>
      <c r="P147" s="221"/>
      <c r="Q147" s="221"/>
      <c r="R147" s="243"/>
    </row>
    <row r="148" spans="1:18" x14ac:dyDescent="0.2">
      <c r="A148" s="322" t="s">
        <v>245</v>
      </c>
      <c r="B148" s="173" t="s">
        <v>216</v>
      </c>
      <c r="C148" s="173" t="s">
        <v>232</v>
      </c>
      <c r="D148" s="173" t="s">
        <v>233</v>
      </c>
      <c r="E148" s="173" t="s">
        <v>234</v>
      </c>
      <c r="F148" s="173" t="s">
        <v>235</v>
      </c>
      <c r="G148" s="173" t="s">
        <v>236</v>
      </c>
      <c r="H148" s="215" t="s">
        <v>110</v>
      </c>
      <c r="I148" s="214" t="s">
        <v>108</v>
      </c>
      <c r="J148" s="173" t="s">
        <v>216</v>
      </c>
      <c r="K148" s="173" t="s">
        <v>232</v>
      </c>
      <c r="L148" s="173" t="s">
        <v>233</v>
      </c>
      <c r="M148" s="173" t="s">
        <v>234</v>
      </c>
      <c r="N148" s="173" t="s">
        <v>235</v>
      </c>
      <c r="O148" s="173" t="s">
        <v>236</v>
      </c>
      <c r="P148" s="216"/>
      <c r="Q148" s="216"/>
      <c r="R148" s="215" t="s">
        <v>110</v>
      </c>
    </row>
    <row r="149" spans="1:18" x14ac:dyDescent="0.2">
      <c r="A149" s="218" t="s">
        <v>1</v>
      </c>
      <c r="B149" s="244"/>
      <c r="C149" s="244"/>
      <c r="D149" s="244"/>
      <c r="E149" s="244"/>
      <c r="F149" s="244"/>
      <c r="G149" s="244"/>
      <c r="H149" s="220">
        <f t="shared" ref="H149:H155" si="64">SUM(B149:G149)</f>
        <v>0</v>
      </c>
      <c r="I149" s="298"/>
      <c r="J149" s="290"/>
      <c r="K149" s="290"/>
      <c r="L149" s="290"/>
      <c r="M149" s="290"/>
      <c r="N149" s="291"/>
      <c r="O149" s="301"/>
      <c r="P149" s="265"/>
      <c r="Q149" s="265"/>
      <c r="R149" s="246">
        <f>SUM(J149:Q149)</f>
        <v>0</v>
      </c>
    </row>
    <row r="150" spans="1:18" x14ac:dyDescent="0.2">
      <c r="A150" s="218" t="s">
        <v>2</v>
      </c>
      <c r="B150" s="244"/>
      <c r="C150" s="244"/>
      <c r="D150" s="244"/>
      <c r="E150" s="244"/>
      <c r="F150" s="244"/>
      <c r="G150" s="244"/>
      <c r="H150" s="220">
        <f t="shared" si="64"/>
        <v>0</v>
      </c>
      <c r="I150" s="298"/>
      <c r="J150" s="290"/>
      <c r="K150" s="290"/>
      <c r="L150" s="290"/>
      <c r="M150" s="290"/>
      <c r="N150" s="291"/>
      <c r="O150" s="301"/>
      <c r="P150" s="265"/>
      <c r="Q150" s="265"/>
      <c r="R150" s="246">
        <f t="shared" ref="R150:R155" si="65">SUM(J150:Q150)</f>
        <v>0</v>
      </c>
    </row>
    <row r="151" spans="1:18" x14ac:dyDescent="0.2">
      <c r="A151" s="218" t="s">
        <v>3</v>
      </c>
      <c r="B151" s="244"/>
      <c r="C151" s="244"/>
      <c r="D151" s="244"/>
      <c r="E151" s="244"/>
      <c r="F151" s="244"/>
      <c r="G151" s="244"/>
      <c r="H151" s="220">
        <f t="shared" si="64"/>
        <v>0</v>
      </c>
      <c r="I151" s="298"/>
      <c r="J151" s="290"/>
      <c r="K151" s="290"/>
      <c r="L151" s="290"/>
      <c r="M151" s="290"/>
      <c r="N151" s="291"/>
      <c r="O151" s="301"/>
      <c r="P151" s="265"/>
      <c r="Q151" s="265"/>
      <c r="R151" s="246">
        <f t="shared" si="65"/>
        <v>0</v>
      </c>
    </row>
    <row r="152" spans="1:18" x14ac:dyDescent="0.2">
      <c r="A152" s="218" t="s">
        <v>13</v>
      </c>
      <c r="B152" s="244"/>
      <c r="C152" s="244"/>
      <c r="D152" s="244"/>
      <c r="E152" s="244"/>
      <c r="F152" s="244"/>
      <c r="G152" s="244"/>
      <c r="H152" s="220">
        <f t="shared" si="64"/>
        <v>0</v>
      </c>
      <c r="I152" s="298"/>
      <c r="J152" s="290"/>
      <c r="K152" s="290"/>
      <c r="L152" s="290"/>
      <c r="M152" s="290"/>
      <c r="N152" s="302"/>
      <c r="O152" s="303"/>
      <c r="P152" s="267"/>
      <c r="Q152" s="267"/>
      <c r="R152" s="246">
        <f t="shared" si="65"/>
        <v>0</v>
      </c>
    </row>
    <row r="153" spans="1:18" x14ac:dyDescent="0.2">
      <c r="A153" s="218" t="s">
        <v>15</v>
      </c>
      <c r="B153" s="244"/>
      <c r="C153" s="244"/>
      <c r="D153" s="244"/>
      <c r="E153" s="244"/>
      <c r="F153" s="244"/>
      <c r="G153" s="244"/>
      <c r="H153" s="220">
        <f t="shared" si="64"/>
        <v>0</v>
      </c>
      <c r="I153" s="298"/>
      <c r="J153" s="290"/>
      <c r="K153" s="290"/>
      <c r="L153" s="290"/>
      <c r="M153" s="290"/>
      <c r="N153" s="302"/>
      <c r="O153" s="303"/>
      <c r="P153" s="267"/>
      <c r="Q153" s="267"/>
      <c r="R153" s="246">
        <f t="shared" si="65"/>
        <v>0</v>
      </c>
    </row>
    <row r="154" spans="1:18" x14ac:dyDescent="0.2">
      <c r="A154" s="226" t="s">
        <v>112</v>
      </c>
      <c r="B154" s="223"/>
      <c r="C154" s="223"/>
      <c r="D154" s="223"/>
      <c r="E154" s="223"/>
      <c r="F154" s="223"/>
      <c r="G154" s="223"/>
      <c r="H154" s="228">
        <f t="shared" si="64"/>
        <v>0</v>
      </c>
      <c r="I154" s="299"/>
      <c r="J154" s="304"/>
      <c r="K154" s="304"/>
      <c r="L154" s="304"/>
      <c r="M154" s="304"/>
      <c r="N154" s="294"/>
      <c r="O154" s="305"/>
      <c r="P154" s="268"/>
      <c r="Q154" s="268"/>
      <c r="R154" s="246">
        <f t="shared" si="65"/>
        <v>0</v>
      </c>
    </row>
    <row r="155" spans="1:18" x14ac:dyDescent="0.2">
      <c r="A155" s="230" t="s">
        <v>111</v>
      </c>
      <c r="B155" s="232"/>
      <c r="C155" s="232"/>
      <c r="D155" s="232"/>
      <c r="E155" s="232"/>
      <c r="F155" s="232"/>
      <c r="G155" s="232"/>
      <c r="H155" s="233">
        <f t="shared" si="64"/>
        <v>0</v>
      </c>
      <c r="I155" s="300"/>
      <c r="J155" s="306"/>
      <c r="K155" s="306"/>
      <c r="L155" s="306"/>
      <c r="M155" s="306"/>
      <c r="N155" s="295"/>
      <c r="O155" s="307"/>
      <c r="P155" s="269"/>
      <c r="Q155" s="269"/>
      <c r="R155" s="251">
        <f t="shared" si="65"/>
        <v>0</v>
      </c>
    </row>
    <row r="156" spans="1:18" x14ac:dyDescent="0.2">
      <c r="A156" s="237" t="s">
        <v>9</v>
      </c>
      <c r="B156" s="239">
        <f>SUM(B149:B155)</f>
        <v>0</v>
      </c>
      <c r="C156" s="239">
        <f t="shared" ref="C156:G156" si="66">SUM(C149:C155)</f>
        <v>0</v>
      </c>
      <c r="D156" s="239">
        <f t="shared" si="66"/>
        <v>0</v>
      </c>
      <c r="E156" s="239">
        <f t="shared" si="66"/>
        <v>0</v>
      </c>
      <c r="F156" s="239">
        <f t="shared" si="66"/>
        <v>0</v>
      </c>
      <c r="G156" s="239">
        <f t="shared" si="66"/>
        <v>0</v>
      </c>
      <c r="H156" s="220">
        <f>SUM(H149:H154)</f>
        <v>0</v>
      </c>
      <c r="I156" s="239"/>
      <c r="J156" s="239">
        <f>SUM(J149:J155)</f>
        <v>0</v>
      </c>
      <c r="K156" s="239">
        <f t="shared" ref="K156:O156" si="67">SUM(K149:K155)</f>
        <v>0</v>
      </c>
      <c r="L156" s="239">
        <f t="shared" si="67"/>
        <v>0</v>
      </c>
      <c r="M156" s="239">
        <f t="shared" si="67"/>
        <v>0</v>
      </c>
      <c r="N156" s="239">
        <f t="shared" si="67"/>
        <v>0</v>
      </c>
      <c r="O156" s="239">
        <f t="shared" si="67"/>
        <v>0</v>
      </c>
      <c r="P156" s="239">
        <f t="shared" ref="P156:Q156" si="68">SUM(P149:P154)</f>
        <v>0</v>
      </c>
      <c r="Q156" s="239">
        <f t="shared" si="68"/>
        <v>0</v>
      </c>
      <c r="R156" s="240">
        <f>SUM(R149:R155)</f>
        <v>0</v>
      </c>
    </row>
    <row r="157" spans="1:18" x14ac:dyDescent="0.2">
      <c r="A157" s="241"/>
      <c r="B157" s="221"/>
      <c r="C157" s="221"/>
      <c r="D157" s="221"/>
      <c r="E157" s="221"/>
      <c r="F157" s="221"/>
      <c r="G157" s="221"/>
      <c r="H157" s="221"/>
      <c r="I157" s="221"/>
      <c r="J157" s="221"/>
      <c r="K157" s="221"/>
      <c r="L157" s="221"/>
      <c r="M157" s="221"/>
      <c r="N157" s="242"/>
      <c r="O157" s="242"/>
      <c r="P157" s="221"/>
      <c r="Q157" s="221"/>
      <c r="R157" s="243"/>
    </row>
    <row r="158" spans="1:18" x14ac:dyDescent="0.2">
      <c r="A158" s="322" t="s">
        <v>245</v>
      </c>
      <c r="B158" s="173" t="s">
        <v>217</v>
      </c>
      <c r="C158" s="173" t="s">
        <v>238</v>
      </c>
      <c r="D158" s="173" t="s">
        <v>239</v>
      </c>
      <c r="E158" s="173" t="s">
        <v>240</v>
      </c>
      <c r="F158" s="214"/>
      <c r="G158" s="214"/>
      <c r="H158" s="215" t="s">
        <v>110</v>
      </c>
      <c r="I158" s="214" t="s">
        <v>108</v>
      </c>
      <c r="J158" s="173" t="s">
        <v>217</v>
      </c>
      <c r="K158" s="173" t="s">
        <v>238</v>
      </c>
      <c r="L158" s="173" t="s">
        <v>239</v>
      </c>
      <c r="M158" s="173" t="s">
        <v>240</v>
      </c>
      <c r="N158" s="214"/>
      <c r="O158" s="270"/>
      <c r="P158" s="216"/>
      <c r="Q158" s="216"/>
      <c r="R158" s="215" t="s">
        <v>110</v>
      </c>
    </row>
    <row r="159" spans="1:18" x14ac:dyDescent="0.2">
      <c r="A159" s="218" t="s">
        <v>1</v>
      </c>
      <c r="B159" s="267"/>
      <c r="C159" s="267"/>
      <c r="D159" s="267"/>
      <c r="E159" s="267"/>
      <c r="F159" s="267"/>
      <c r="G159" s="267"/>
      <c r="H159" s="220">
        <f t="shared" ref="H159:H165" si="69">SUM(B159:G159)</f>
        <v>0</v>
      </c>
      <c r="I159" s="272"/>
      <c r="J159" s="272"/>
      <c r="K159" s="272"/>
      <c r="L159" s="272"/>
      <c r="M159" s="272"/>
      <c r="N159" s="301"/>
      <c r="O159" s="301"/>
      <c r="P159" s="265"/>
      <c r="Q159" s="265"/>
      <c r="R159" s="246">
        <f>SUM(J159:Q159)</f>
        <v>0</v>
      </c>
    </row>
    <row r="160" spans="1:18" x14ac:dyDescent="0.2">
      <c r="A160" s="218" t="s">
        <v>2</v>
      </c>
      <c r="B160" s="267"/>
      <c r="C160" s="267"/>
      <c r="D160" s="267"/>
      <c r="E160" s="267"/>
      <c r="F160" s="267"/>
      <c r="G160" s="267"/>
      <c r="H160" s="220">
        <f t="shared" si="69"/>
        <v>0</v>
      </c>
      <c r="I160" s="298"/>
      <c r="J160" s="272"/>
      <c r="K160" s="272"/>
      <c r="L160" s="272"/>
      <c r="M160" s="272"/>
      <c r="N160" s="301"/>
      <c r="O160" s="301"/>
      <c r="P160" s="265"/>
      <c r="Q160" s="265"/>
      <c r="R160" s="246">
        <f t="shared" ref="R160:R165" si="70">SUM(J160:Q160)</f>
        <v>0</v>
      </c>
    </row>
    <row r="161" spans="1:18" x14ac:dyDescent="0.2">
      <c r="A161" s="218" t="s">
        <v>3</v>
      </c>
      <c r="B161" s="267"/>
      <c r="C161" s="267"/>
      <c r="D161" s="267"/>
      <c r="E161" s="267"/>
      <c r="F161" s="267"/>
      <c r="G161" s="267"/>
      <c r="H161" s="220">
        <f t="shared" si="69"/>
        <v>0</v>
      </c>
      <c r="I161" s="298"/>
      <c r="J161" s="272"/>
      <c r="K161" s="272"/>
      <c r="L161" s="272"/>
      <c r="M161" s="272"/>
      <c r="N161" s="301"/>
      <c r="O161" s="301"/>
      <c r="P161" s="265"/>
      <c r="Q161" s="265"/>
      <c r="R161" s="246">
        <f t="shared" si="70"/>
        <v>0</v>
      </c>
    </row>
    <row r="162" spans="1:18" x14ac:dyDescent="0.2">
      <c r="A162" s="218" t="s">
        <v>13</v>
      </c>
      <c r="B162" s="267"/>
      <c r="C162" s="267"/>
      <c r="D162" s="267"/>
      <c r="E162" s="267"/>
      <c r="F162" s="267"/>
      <c r="G162" s="267"/>
      <c r="H162" s="220">
        <f t="shared" si="69"/>
        <v>0</v>
      </c>
      <c r="I162" s="298"/>
      <c r="J162" s="272"/>
      <c r="K162" s="272"/>
      <c r="L162" s="272"/>
      <c r="M162" s="272"/>
      <c r="N162" s="303"/>
      <c r="O162" s="303"/>
      <c r="P162" s="267"/>
      <c r="Q162" s="267"/>
      <c r="R162" s="246">
        <f t="shared" si="70"/>
        <v>0</v>
      </c>
    </row>
    <row r="163" spans="1:18" x14ac:dyDescent="0.2">
      <c r="A163" s="218" t="s">
        <v>15</v>
      </c>
      <c r="B163" s="267"/>
      <c r="C163" s="267"/>
      <c r="D163" s="267"/>
      <c r="E163" s="267"/>
      <c r="F163" s="267"/>
      <c r="G163" s="267"/>
      <c r="H163" s="220">
        <f t="shared" si="69"/>
        <v>0</v>
      </c>
      <c r="I163" s="298"/>
      <c r="J163" s="272"/>
      <c r="K163" s="272"/>
      <c r="L163" s="272"/>
      <c r="M163" s="272"/>
      <c r="N163" s="303"/>
      <c r="O163" s="303"/>
      <c r="P163" s="267"/>
      <c r="Q163" s="267"/>
      <c r="R163" s="246">
        <f t="shared" si="70"/>
        <v>0</v>
      </c>
    </row>
    <row r="164" spans="1:18" x14ac:dyDescent="0.2">
      <c r="A164" s="226" t="s">
        <v>112</v>
      </c>
      <c r="B164" s="268"/>
      <c r="C164" s="268"/>
      <c r="D164" s="268"/>
      <c r="E164" s="268"/>
      <c r="F164" s="268"/>
      <c r="G164" s="268"/>
      <c r="H164" s="228">
        <f t="shared" si="69"/>
        <v>0</v>
      </c>
      <c r="I164" s="308"/>
      <c r="J164" s="308"/>
      <c r="K164" s="308"/>
      <c r="L164" s="308"/>
      <c r="M164" s="308"/>
      <c r="N164" s="309"/>
      <c r="O164" s="309"/>
      <c r="P164" s="268"/>
      <c r="Q164" s="268"/>
      <c r="R164" s="246">
        <f t="shared" si="70"/>
        <v>0</v>
      </c>
    </row>
    <row r="165" spans="1:18" x14ac:dyDescent="0.2">
      <c r="A165" s="230" t="s">
        <v>111</v>
      </c>
      <c r="B165" s="269"/>
      <c r="C165" s="269"/>
      <c r="D165" s="269"/>
      <c r="E165" s="269"/>
      <c r="F165" s="269"/>
      <c r="G165" s="269"/>
      <c r="H165" s="233">
        <f t="shared" si="69"/>
        <v>0</v>
      </c>
      <c r="I165" s="310"/>
      <c r="J165" s="310"/>
      <c r="K165" s="310"/>
      <c r="L165" s="310"/>
      <c r="M165" s="310"/>
      <c r="N165" s="311"/>
      <c r="O165" s="311"/>
      <c r="P165" s="269"/>
      <c r="Q165" s="269"/>
      <c r="R165" s="251">
        <f t="shared" si="70"/>
        <v>0</v>
      </c>
    </row>
    <row r="166" spans="1:18" x14ac:dyDescent="0.2">
      <c r="A166" s="237" t="s">
        <v>9</v>
      </c>
      <c r="B166" s="239">
        <f>SUM(B159:B165)</f>
        <v>0</v>
      </c>
      <c r="C166" s="239">
        <f t="shared" ref="C166:G166" si="71">SUM(C159:C165)</f>
        <v>0</v>
      </c>
      <c r="D166" s="239">
        <f t="shared" si="71"/>
        <v>0</v>
      </c>
      <c r="E166" s="239">
        <f t="shared" si="71"/>
        <v>0</v>
      </c>
      <c r="F166" s="239">
        <f t="shared" si="71"/>
        <v>0</v>
      </c>
      <c r="G166" s="239">
        <f t="shared" si="71"/>
        <v>0</v>
      </c>
      <c r="H166" s="220">
        <f>SUM(H159:H164)</f>
        <v>0</v>
      </c>
      <c r="I166" s="239"/>
      <c r="J166" s="239">
        <f>SUM(J159:J165)</f>
        <v>0</v>
      </c>
      <c r="K166" s="239">
        <f t="shared" ref="K166:O166" si="72">SUM(K159:K165)</f>
        <v>0</v>
      </c>
      <c r="L166" s="239">
        <f t="shared" si="72"/>
        <v>0</v>
      </c>
      <c r="M166" s="239">
        <f t="shared" si="72"/>
        <v>0</v>
      </c>
      <c r="N166" s="239">
        <f t="shared" si="72"/>
        <v>0</v>
      </c>
      <c r="O166" s="239">
        <f t="shared" si="72"/>
        <v>0</v>
      </c>
      <c r="P166" s="239">
        <f t="shared" ref="P166:Q166" si="73">SUM(P159:P164)</f>
        <v>0</v>
      </c>
      <c r="Q166" s="239">
        <f t="shared" si="73"/>
        <v>0</v>
      </c>
      <c r="R166" s="240">
        <f>SUM(R159:R165)</f>
        <v>0</v>
      </c>
    </row>
    <row r="167" spans="1:18" x14ac:dyDescent="0.2">
      <c r="A167" s="241"/>
      <c r="B167" s="221"/>
      <c r="C167" s="221"/>
      <c r="D167" s="221"/>
      <c r="E167" s="221"/>
      <c r="F167" s="221"/>
      <c r="G167" s="221"/>
      <c r="H167" s="221"/>
      <c r="I167" s="221"/>
      <c r="J167" s="221"/>
      <c r="K167" s="221"/>
      <c r="L167" s="221"/>
      <c r="M167" s="221"/>
      <c r="N167" s="242"/>
      <c r="O167" s="242"/>
      <c r="P167" s="221"/>
      <c r="Q167" s="221"/>
      <c r="R167" s="243"/>
    </row>
    <row r="168" spans="1:18" ht="39" thickBot="1" x14ac:dyDescent="0.25">
      <c r="A168" s="241"/>
      <c r="B168" s="277" t="s">
        <v>1</v>
      </c>
      <c r="C168" s="277" t="s">
        <v>2</v>
      </c>
      <c r="D168" s="277" t="s">
        <v>3</v>
      </c>
      <c r="E168" s="277" t="s">
        <v>13</v>
      </c>
      <c r="F168" s="277" t="s">
        <v>15</v>
      </c>
      <c r="G168" s="278" t="s">
        <v>11</v>
      </c>
      <c r="H168" s="279" t="s">
        <v>111</v>
      </c>
      <c r="I168" s="297" t="s">
        <v>168</v>
      </c>
      <c r="J168" s="278"/>
      <c r="K168" s="278"/>
      <c r="L168" s="278"/>
      <c r="M168" s="278"/>
      <c r="N168" s="280" t="s">
        <v>20</v>
      </c>
      <c r="O168" s="296" t="s">
        <v>40</v>
      </c>
      <c r="P168" s="221"/>
      <c r="Q168" s="221"/>
      <c r="R168" s="243"/>
    </row>
    <row r="169" spans="1:18" ht="13.5" thickBot="1" x14ac:dyDescent="0.25">
      <c r="A169" s="281" t="s">
        <v>40</v>
      </c>
      <c r="B169" s="282">
        <f>H119+H129+H139+H149+H159</f>
        <v>0</v>
      </c>
      <c r="C169" s="282">
        <f>H120+H130+H140+H150+H160</f>
        <v>0</v>
      </c>
      <c r="D169" s="282">
        <f>H121+H131+H141+H151+H161</f>
        <v>0</v>
      </c>
      <c r="E169" s="282">
        <f>H122+H132+H142+H152+H162</f>
        <v>0</v>
      </c>
      <c r="F169" s="282">
        <f>H123+H133+H143+H153+H163</f>
        <v>0</v>
      </c>
      <c r="G169" s="282">
        <f>H124+H134+H154+H164</f>
        <v>0</v>
      </c>
      <c r="H169" s="282">
        <f>H125+H135+H145+H155+H165</f>
        <v>0</v>
      </c>
      <c r="I169" s="312">
        <f>H126+H136+H146+H156+H166</f>
        <v>0</v>
      </c>
      <c r="J169" s="282"/>
      <c r="K169" s="282"/>
      <c r="L169" s="282"/>
      <c r="M169" s="283"/>
      <c r="N169" s="284">
        <f>R126+R136+R146+R156+R166</f>
        <v>0</v>
      </c>
      <c r="O169" s="285">
        <f>I169+N169</f>
        <v>0</v>
      </c>
      <c r="P169" s="221"/>
      <c r="Q169" s="221"/>
      <c r="R169" s="243"/>
    </row>
    <row r="170" spans="1:18" ht="13.5" thickTop="1" x14ac:dyDescent="0.2">
      <c r="A170" s="241"/>
      <c r="B170" s="221"/>
      <c r="C170" s="221"/>
      <c r="D170" s="221"/>
      <c r="E170" s="221"/>
      <c r="F170" s="221"/>
      <c r="G170" s="221"/>
      <c r="H170" s="221"/>
      <c r="I170" s="221"/>
      <c r="J170" s="221"/>
      <c r="K170" s="221"/>
      <c r="L170" s="221"/>
      <c r="M170" s="221"/>
      <c r="N170" s="242"/>
      <c r="O170" s="242"/>
      <c r="P170" s="221"/>
      <c r="Q170" s="221"/>
      <c r="R170" s="243"/>
    </row>
    <row r="171" spans="1:18" x14ac:dyDescent="0.2">
      <c r="A171" s="221"/>
      <c r="B171" s="286" t="s">
        <v>21</v>
      </c>
      <c r="C171" s="286"/>
      <c r="D171" s="286" t="s">
        <v>22</v>
      </c>
      <c r="E171" s="287">
        <f>O169</f>
        <v>0</v>
      </c>
      <c r="F171" s="286"/>
      <c r="G171" s="286">
        <f>SUM(C171-E171)</f>
        <v>0</v>
      </c>
      <c r="H171" s="221"/>
      <c r="I171" s="221"/>
      <c r="J171" s="221"/>
      <c r="K171" s="221"/>
      <c r="L171" s="221"/>
      <c r="M171" s="221"/>
      <c r="N171" s="242"/>
      <c r="O171" s="242"/>
      <c r="P171" s="221"/>
      <c r="Q171" s="221"/>
      <c r="R171" s="2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CASH 99 JUNIUS</vt:lpstr>
      <vt:lpstr>CASH-PURVES </vt:lpstr>
      <vt:lpstr>CASH 79ST</vt:lpstr>
      <vt:lpstr>CASH BAINBRIDGE</vt:lpstr>
      <vt:lpstr>CASH 28ST</vt:lpstr>
      <vt:lpstr>CASH-MULTI</vt:lpstr>
      <vt:lpstr>Sheet2</vt:lpstr>
      <vt:lpstr>CASH 48ST.</vt:lpstr>
      <vt:lpstr>20 PINERIDGE RD</vt:lpstr>
      <vt:lpstr>CASH 303W 66ST.</vt:lpstr>
      <vt:lpstr>CASH BAY ST</vt:lpstr>
      <vt:lpstr>CASH NICKOBOKER</vt:lpstr>
      <vt:lpstr>Cash Daily</vt:lpstr>
      <vt:lpstr>Sheet4</vt:lpstr>
      <vt:lpstr>'CASH 79ST'!Print_Area</vt:lpstr>
      <vt:lpstr>'CASH 99 JUNIUS'!Print_Area</vt:lpstr>
      <vt:lpstr>'CASH BAINBRIDGE'!Print_Area</vt:lpstr>
      <vt:lpstr>'CASH-PURVES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2017-11-10T17:38:15Z</cp:lastPrinted>
  <dcterms:created xsi:type="dcterms:W3CDTF">2015-04-17T19:15:54Z</dcterms:created>
  <dcterms:modified xsi:type="dcterms:W3CDTF">2017-11-20T22:15:52Z</dcterms:modified>
</cp:coreProperties>
</file>