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Monthly Debt - Cash'18\"/>
    </mc:Choice>
  </mc:AlternateContent>
  <xr:revisionPtr revIDLastSave="0" documentId="13_ncr:1_{658892FD-5241-4E43-BE85-CF9558637D4A}" xr6:coauthVersionLast="32" xr6:coauthVersionMax="32" xr10:uidLastSave="{00000000-0000-0000-0000-000000000000}"/>
  <bookViews>
    <workbookView xWindow="0" yWindow="0" windowWidth="28770" windowHeight="13515" activeTab="1" xr2:uid="{00000000-000D-0000-FFFF-FFFF00000000}"/>
  </bookViews>
  <sheets>
    <sheet name="Check Log 2017" sheetId="2" r:id="rId1"/>
    <sheet name="Check Log 2018" sheetId="4" r:id="rId2"/>
    <sheet name="LUKOIL" sheetId="3" r:id="rId3"/>
  </sheets>
  <definedNames>
    <definedName name="_xlnm.Print_Area" localSheetId="0">'Check Log 2017'!$A$1:$G$167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9" i="4" l="1"/>
  <c r="E189" i="4" s="1"/>
  <c r="P189" i="4" s="1"/>
  <c r="K189" i="4"/>
  <c r="C95" i="4"/>
  <c r="K295" i="4"/>
  <c r="C293" i="4"/>
  <c r="E293" i="4" s="1"/>
  <c r="P295" i="4" s="1"/>
  <c r="P297" i="4" s="1"/>
  <c r="K265" i="4"/>
  <c r="C263" i="4"/>
  <c r="E263" i="4" s="1"/>
  <c r="K232" i="4"/>
  <c r="P232" i="4" s="1"/>
  <c r="P234" i="4" s="1"/>
  <c r="K153" i="4"/>
  <c r="C153" i="4"/>
  <c r="E153" i="4" s="1"/>
  <c r="P153" i="4" s="1"/>
  <c r="P155" i="4" s="1"/>
  <c r="K122" i="4"/>
  <c r="C122" i="4"/>
  <c r="E122" i="4" s="1"/>
  <c r="E95" i="4"/>
  <c r="K95" i="4"/>
  <c r="C64" i="4"/>
  <c r="K64" i="4"/>
  <c r="E64" i="4"/>
  <c r="C25" i="4"/>
  <c r="K25" i="4"/>
  <c r="C327" i="2"/>
  <c r="P191" i="4" l="1"/>
  <c r="P122" i="4"/>
  <c r="P124" i="4" s="1"/>
  <c r="P265" i="4"/>
  <c r="P267" i="4" s="1"/>
  <c r="P95" i="4"/>
  <c r="P97" i="4" s="1"/>
  <c r="E25" i="4"/>
  <c r="P25" i="4" s="1"/>
  <c r="P27" i="4" s="1"/>
  <c r="P64" i="4"/>
  <c r="P66" i="4" s="1"/>
  <c r="K348" i="2"/>
  <c r="P348" i="2" s="1"/>
  <c r="C15" i="2" l="1"/>
  <c r="K318" i="2" l="1"/>
  <c r="E327" i="2"/>
  <c r="K292" i="2"/>
  <c r="C292" i="2"/>
  <c r="E292" i="2" s="1"/>
  <c r="E265" i="2"/>
  <c r="E245" i="2"/>
  <c r="C195" i="2"/>
  <c r="P318" i="2" l="1"/>
  <c r="P320" i="2" s="1"/>
  <c r="P292" i="2"/>
  <c r="P294" i="2" s="1"/>
  <c r="K193" i="2" l="1"/>
  <c r="P127" i="2" l="1"/>
  <c r="L132" i="2"/>
  <c r="P268" i="2" l="1"/>
  <c r="K132" i="2" l="1"/>
  <c r="C196" i="2" l="1"/>
  <c r="C197" i="2"/>
  <c r="C218" i="2"/>
  <c r="E218" i="2" s="1"/>
  <c r="P218" i="2" s="1"/>
  <c r="P147" i="2"/>
  <c r="M37" i="2" l="1"/>
  <c r="C37" i="2"/>
  <c r="P31" i="2"/>
  <c r="P25" i="2"/>
  <c r="M55" i="2"/>
  <c r="P44" i="2"/>
  <c r="P49" i="2"/>
  <c r="C79" i="2"/>
  <c r="E79" i="2" s="1"/>
  <c r="M102" i="2"/>
  <c r="C109" i="2"/>
  <c r="E109" i="2" s="1"/>
  <c r="P93" i="2"/>
  <c r="P88" i="2"/>
  <c r="L102" i="2"/>
  <c r="P152" i="2"/>
  <c r="M132" i="2"/>
  <c r="P121" i="2"/>
  <c r="C194" i="2"/>
  <c r="E194" i="2" s="1"/>
  <c r="L163" i="2"/>
  <c r="C168" i="2"/>
  <c r="C167" i="2"/>
  <c r="K163" i="2"/>
  <c r="E37" i="2" l="1"/>
  <c r="D38" i="2"/>
  <c r="P192" i="2"/>
  <c r="P194" i="2" s="1"/>
  <c r="Q124" i="2"/>
  <c r="Q149" i="2"/>
  <c r="C166" i="2"/>
  <c r="E166" i="2" s="1"/>
  <c r="P162" i="2" l="1"/>
  <c r="P164" i="2" s="1"/>
  <c r="C138" i="2"/>
  <c r="P131" i="2" l="1"/>
  <c r="P133" i="2" s="1"/>
  <c r="E138" i="2"/>
  <c r="C31" i="3" l="1"/>
  <c r="K55" i="2" l="1"/>
  <c r="P54" i="2" s="1"/>
  <c r="P56" i="2" s="1"/>
  <c r="K102" i="2"/>
  <c r="P101" i="2" s="1"/>
  <c r="P103" i="2" s="1"/>
  <c r="K16" i="2" l="1"/>
  <c r="K37" i="2"/>
  <c r="P37" i="2" s="1"/>
  <c r="P39" i="2" s="1"/>
  <c r="P15" i="2" l="1"/>
</calcChain>
</file>

<file path=xl/sharedStrings.xml><?xml version="1.0" encoding="utf-8"?>
<sst xmlns="http://schemas.openxmlformats.org/spreadsheetml/2006/main" count="2060" uniqueCount="303">
  <si>
    <t>CHECK #</t>
  </si>
  <si>
    <t>DATE</t>
  </si>
  <si>
    <t>COMPANY</t>
  </si>
  <si>
    <t>AMOUNT</t>
  </si>
  <si>
    <t>COMMENTS</t>
  </si>
  <si>
    <t>Outside Contractor</t>
  </si>
  <si>
    <t>Material</t>
  </si>
  <si>
    <t>Lukoil</t>
  </si>
  <si>
    <t>Gas</t>
  </si>
  <si>
    <t>Rent</t>
  </si>
  <si>
    <t>CASH</t>
  </si>
  <si>
    <t>VOIDED</t>
  </si>
  <si>
    <t>V</t>
  </si>
  <si>
    <t>Ultimate</t>
  </si>
  <si>
    <t>Pasquale</t>
  </si>
  <si>
    <t>TOTAL</t>
  </si>
  <si>
    <t>Outside contractor</t>
  </si>
  <si>
    <t>C</t>
  </si>
  <si>
    <t>Christopher Sanchez</t>
  </si>
  <si>
    <t>Yinna Clest Nunes C oncepcion</t>
  </si>
  <si>
    <t>Juan Carlos Portillo</t>
  </si>
  <si>
    <t>Independent Contractor</t>
  </si>
  <si>
    <t>Luis Alberto Monterrosa</t>
  </si>
  <si>
    <t>West end Supply</t>
  </si>
  <si>
    <t>Ultimate Ouside Contractor</t>
  </si>
  <si>
    <t>claudio NY</t>
  </si>
  <si>
    <t>Material 43W 16th 3D</t>
  </si>
  <si>
    <t>London Supply</t>
  </si>
  <si>
    <t>Juan Carlos Portillo Hernandez</t>
  </si>
  <si>
    <t>Goode &amp; Weyser, CPA</t>
  </si>
  <si>
    <t>CPA LLC</t>
  </si>
  <si>
    <t>Yinna Celeste Nuves</t>
  </si>
  <si>
    <t>Godiva Auto Repair</t>
  </si>
  <si>
    <t>Auto Repair</t>
  </si>
  <si>
    <t>Renato Alves</t>
  </si>
  <si>
    <t>Payroll</t>
  </si>
  <si>
    <t>Nancy Alves</t>
  </si>
  <si>
    <t>Taxes</t>
  </si>
  <si>
    <t>Outise Contractor</t>
  </si>
  <si>
    <t>CHECK</t>
  </si>
  <si>
    <t>DEPOSIT</t>
  </si>
  <si>
    <t>CASHED</t>
  </si>
  <si>
    <t>ACCOUNT PAYABLE</t>
  </si>
  <si>
    <t>ACCOUNT RECEIVABLE</t>
  </si>
  <si>
    <t>ADP</t>
  </si>
  <si>
    <t>NANCY</t>
  </si>
  <si>
    <t>A/R</t>
  </si>
  <si>
    <t>BRITANNICA</t>
  </si>
  <si>
    <t>5K PURVES / 5K 28TH</t>
  </si>
  <si>
    <t xml:space="preserve">4K 31ST JAMES ST </t>
  </si>
  <si>
    <t>28TH ST</t>
  </si>
  <si>
    <t>RODE BROS</t>
  </si>
  <si>
    <t>NANCY ALVES</t>
  </si>
  <si>
    <t>ADP CKS</t>
  </si>
  <si>
    <t>X</t>
  </si>
  <si>
    <t>ATLANTIC STATE DEVELOPMENT</t>
  </si>
  <si>
    <t>OLD AND NEW INV</t>
  </si>
  <si>
    <t>PORTLAND PAID IN FULL</t>
  </si>
  <si>
    <t>PORTLAND</t>
  </si>
  <si>
    <t>RODE BROS.</t>
  </si>
  <si>
    <t>INV. 1651,1653,1658,1659</t>
  </si>
  <si>
    <t>INV.1662,1659A,1673,74,75,84</t>
  </si>
  <si>
    <t>1686 PORTLAND</t>
  </si>
  <si>
    <t>28ST 1685</t>
  </si>
  <si>
    <t>INV. 1631, 1636 28TH ST</t>
  </si>
  <si>
    <t>1686,1690,1686A</t>
  </si>
  <si>
    <t>1686, 1691 PORTLAND, PURVES</t>
  </si>
  <si>
    <t>PURVES 1691</t>
  </si>
  <si>
    <t>ATM</t>
  </si>
  <si>
    <t xml:space="preserve">CASH </t>
  </si>
  <si>
    <t>Capitol One</t>
  </si>
  <si>
    <t>CLEAR 2/3/17</t>
  </si>
  <si>
    <t>Outside Contractor 3/6/17</t>
  </si>
  <si>
    <t>Gas3/6/17</t>
  </si>
  <si>
    <t>Deferia</t>
  </si>
  <si>
    <t>Godiva</t>
  </si>
  <si>
    <t>Van / Mechanic</t>
  </si>
  <si>
    <t>Pasqual</t>
  </si>
  <si>
    <t>Personal Chase</t>
  </si>
  <si>
    <t>v</t>
  </si>
  <si>
    <t xml:space="preserve">v </t>
  </si>
  <si>
    <t>Juan Carlos</t>
  </si>
  <si>
    <t>West End</t>
  </si>
  <si>
    <t>Material / 64 4ave</t>
  </si>
  <si>
    <t>APD</t>
  </si>
  <si>
    <t>Nancy Payroll</t>
  </si>
  <si>
    <t>LOST</t>
  </si>
  <si>
    <t>Juan Carlos Castillo</t>
  </si>
  <si>
    <t>31ST ST JAMES ST BOSTON</t>
  </si>
  <si>
    <t>VARIOUS</t>
  </si>
  <si>
    <t>5K PURVES 5K 31ST ST JAMES</t>
  </si>
  <si>
    <t>5K 31ST 3500 PURVES 350028TH</t>
  </si>
  <si>
    <t>4K 31ST JAMES ST 3K PUVES 3K 28TH</t>
  </si>
  <si>
    <t xml:space="preserve">TOTAL </t>
  </si>
  <si>
    <t>3k 31ST ST JAMES</t>
  </si>
  <si>
    <t>NEW YORK FLOORING</t>
  </si>
  <si>
    <t>INV. 1708/1709</t>
  </si>
  <si>
    <t>INV. 1710/1711</t>
  </si>
  <si>
    <t>Withdraw</t>
  </si>
  <si>
    <t>INV. 1691,1696,1699 3K EACH</t>
  </si>
  <si>
    <t>Date</t>
  </si>
  <si>
    <t xml:space="preserve">Our receives # </t>
  </si>
  <si>
    <t>Lukoil Paid CK #</t>
  </si>
  <si>
    <t>Plate #</t>
  </si>
  <si>
    <t>XAAC41</t>
  </si>
  <si>
    <t>XEGP97</t>
  </si>
  <si>
    <t>F41HKP</t>
  </si>
  <si>
    <t>B35HBA</t>
  </si>
  <si>
    <t>TOPS JJ MANAGEMENT</t>
  </si>
  <si>
    <t>45 W 16ST</t>
  </si>
  <si>
    <t>M327248</t>
  </si>
  <si>
    <t>E97FZY</t>
  </si>
  <si>
    <t>PURVES, JAMES ST, BAINBRIDGE</t>
  </si>
  <si>
    <t>WORLWIDE FLOORING</t>
  </si>
  <si>
    <t>INV.1713</t>
  </si>
  <si>
    <t>NEW YORK</t>
  </si>
  <si>
    <t>INV. 1712</t>
  </si>
  <si>
    <t>NASSAU FLOORING CORP</t>
  </si>
  <si>
    <t>INV</t>
  </si>
  <si>
    <t>1696, 1706, 1717</t>
  </si>
  <si>
    <t>M055139</t>
  </si>
  <si>
    <t>Pasquale Sciarappa</t>
  </si>
  <si>
    <t>May Rent</t>
  </si>
  <si>
    <t>Yinna Celeste Nunes Concepcion</t>
  </si>
  <si>
    <t>London Floor Supplies</t>
  </si>
  <si>
    <t>Cash</t>
  </si>
  <si>
    <t>Commision</t>
  </si>
  <si>
    <t>West End Floor Supply`</t>
  </si>
  <si>
    <t>Material/middlesex</t>
  </si>
  <si>
    <t>Auto Expense</t>
  </si>
  <si>
    <t xml:space="preserve">Superior WS </t>
  </si>
  <si>
    <t>91 Juinus St</t>
  </si>
  <si>
    <t>J &amp; J CONSTRUCTIONS</t>
  </si>
  <si>
    <t>TRADEWINDS BUILDERS</t>
  </si>
  <si>
    <t>Cashed Total</t>
  </si>
  <si>
    <t>Payable</t>
  </si>
  <si>
    <t xml:space="preserve">Bank Debits </t>
  </si>
  <si>
    <t>Withdraws</t>
  </si>
  <si>
    <t>Bank Fee</t>
  </si>
  <si>
    <t>June A/P</t>
  </si>
  <si>
    <t>JULY A/P</t>
  </si>
  <si>
    <t>Superior WS</t>
  </si>
  <si>
    <t>June Rent</t>
  </si>
  <si>
    <t>Buhler Ford</t>
  </si>
  <si>
    <t>Transmission</t>
  </si>
  <si>
    <t xml:space="preserve">Gas </t>
  </si>
  <si>
    <t>London Supplies</t>
  </si>
  <si>
    <t>Dora Loan/payday</t>
  </si>
  <si>
    <t>Honorio Dependable</t>
  </si>
  <si>
    <t>Office Lawn Mantainance</t>
  </si>
  <si>
    <t>91 JUINUS ST</t>
  </si>
  <si>
    <t>T.O.P.S CONSTRUCTION</t>
  </si>
  <si>
    <t>478 24TH. St</t>
  </si>
  <si>
    <t>J &amp; J CONSTRUCTION</t>
  </si>
  <si>
    <t>74 29TH St.</t>
  </si>
  <si>
    <t>SELECT SURFACE/RODE BRO</t>
  </si>
  <si>
    <t>1682, 1691</t>
  </si>
  <si>
    <t>207 W 79TH ST.</t>
  </si>
  <si>
    <t>WORLDWIDE FLOORING</t>
  </si>
  <si>
    <t>533 BAY ST STATEN ISLAND</t>
  </si>
  <si>
    <t>1722, 1730</t>
  </si>
  <si>
    <t>42-12 28TH ST LLC</t>
  </si>
  <si>
    <t>1706 15k  1707 15k</t>
  </si>
  <si>
    <t>x</t>
  </si>
  <si>
    <t>Gilberto Araujo</t>
  </si>
  <si>
    <t>Bank Debits</t>
  </si>
  <si>
    <t>Bank Ending Balance</t>
  </si>
  <si>
    <t>ACC1290</t>
  </si>
  <si>
    <t>TRANFER FROM ACC/1290</t>
  </si>
  <si>
    <t>Milton Maldonado</t>
  </si>
  <si>
    <t>AR/JANUARY</t>
  </si>
  <si>
    <t>AP/JANUARY</t>
  </si>
  <si>
    <t>A/P FEBRUARY</t>
  </si>
  <si>
    <t>A/R FEBRUARY</t>
  </si>
  <si>
    <t>Brittanica Dep</t>
  </si>
  <si>
    <t>A/P MAY</t>
  </si>
  <si>
    <t>A/R MAY</t>
  </si>
  <si>
    <t xml:space="preserve">ATM </t>
  </si>
  <si>
    <t>CASH DEPOSIT</t>
  </si>
  <si>
    <t>ACC1046</t>
  </si>
  <si>
    <t>ACC8235</t>
  </si>
  <si>
    <t>TRANFER CK8235</t>
  </si>
  <si>
    <t>TRANSFER SAVING 1046</t>
  </si>
  <si>
    <t>TRANSFERCK1290</t>
  </si>
  <si>
    <t>TRANFER CK1290</t>
  </si>
  <si>
    <t>Other Deposit</t>
  </si>
  <si>
    <t>Starding Balance</t>
  </si>
  <si>
    <t>A/R JUNE</t>
  </si>
  <si>
    <t>REFUND</t>
  </si>
  <si>
    <t>DEFERIA CREDIT REFUND</t>
  </si>
  <si>
    <t>Lukoil/ 400.</t>
  </si>
  <si>
    <t>A/P MARCH</t>
  </si>
  <si>
    <t>A/R MARCH</t>
  </si>
  <si>
    <t>A/P APRIL</t>
  </si>
  <si>
    <t>A/R APRIL</t>
  </si>
  <si>
    <t>CREDIT</t>
  </si>
  <si>
    <t>MACYS PURCHASE CREDIT</t>
  </si>
  <si>
    <t>2/27/017</t>
  </si>
  <si>
    <t>HOMEDEPOT PORTLAND</t>
  </si>
  <si>
    <t>UHAUL PORTLAND</t>
  </si>
  <si>
    <t>1707 Portland Boston</t>
  </si>
  <si>
    <t>1707 79th st</t>
  </si>
  <si>
    <t>1740 PORTLAND</t>
  </si>
  <si>
    <t>AUGUST  A/P</t>
  </si>
  <si>
    <t>Land Scaping</t>
  </si>
  <si>
    <t>Ouside Contractor</t>
  </si>
  <si>
    <t>FOR TICKETS</t>
  </si>
  <si>
    <t>BRAZIL</t>
  </si>
  <si>
    <t>SEPTEMBER A/P</t>
  </si>
  <si>
    <t>LUKOIL</t>
  </si>
  <si>
    <t>GAS</t>
  </si>
  <si>
    <t>SOARES CONTRACTOR</t>
  </si>
  <si>
    <t>SUB CONTRACTOR</t>
  </si>
  <si>
    <t>DE FERIA</t>
  </si>
  <si>
    <t>MATERIAL</t>
  </si>
  <si>
    <t>11/14//17</t>
  </si>
  <si>
    <t>RTr</t>
  </si>
  <si>
    <t>Rplc</t>
  </si>
  <si>
    <t>Luis Monterossa</t>
  </si>
  <si>
    <t>Van Repair</t>
  </si>
  <si>
    <t xml:space="preserve">SUB CONTRACTOR </t>
  </si>
  <si>
    <t>Rubio Cruz</t>
  </si>
  <si>
    <t>MACHINE REPAIR</t>
  </si>
  <si>
    <t>SUB  CONTRACTOR</t>
  </si>
  <si>
    <t>EQUIPMENT</t>
  </si>
  <si>
    <t>VOID</t>
  </si>
  <si>
    <t>SUBCONTRACTOR</t>
  </si>
  <si>
    <t>JUAN CARLOS</t>
  </si>
  <si>
    <t>Miscelaneous</t>
  </si>
  <si>
    <t>SOARES</t>
  </si>
  <si>
    <t>RUBIO</t>
  </si>
  <si>
    <t>MILTON MALDONADO</t>
  </si>
  <si>
    <t>OCTOBER/AP</t>
  </si>
  <si>
    <t>NOVEMBER/AP</t>
  </si>
  <si>
    <t>DECEMBER/ AP</t>
  </si>
  <si>
    <t>London Suplies</t>
  </si>
  <si>
    <t>Rent Expensive</t>
  </si>
  <si>
    <t>Soares Contractor</t>
  </si>
  <si>
    <t>PAYROLL</t>
  </si>
  <si>
    <t>RENATO ALVES</t>
  </si>
  <si>
    <t>CASH/GERMAN</t>
  </si>
  <si>
    <t>REPAIR EQUIPMENT</t>
  </si>
  <si>
    <t>LONDON SUPPIES</t>
  </si>
  <si>
    <t>CASH / P</t>
  </si>
  <si>
    <t>CLAUDIO</t>
  </si>
  <si>
    <t>11/6/2017</t>
  </si>
  <si>
    <t>11/10/2017</t>
  </si>
  <si>
    <t xml:space="preserve">BRITANNICA </t>
  </si>
  <si>
    <t>11/15/2017</t>
  </si>
  <si>
    <t>T.O.P.SCONSTRUCTION</t>
  </si>
  <si>
    <t>11/20/2017</t>
  </si>
  <si>
    <t>11/21/2017</t>
  </si>
  <si>
    <t xml:space="preserve">ATLANTIC STATE </t>
  </si>
  <si>
    <t>11/22/2017</t>
  </si>
  <si>
    <t>11/28/2017</t>
  </si>
  <si>
    <t>11/1/2017</t>
  </si>
  <si>
    <t>ONLINE TRANSFER 8235</t>
  </si>
  <si>
    <t>HOME DEPOT CREDIT</t>
  </si>
  <si>
    <t>DEFERIA CREDIT</t>
  </si>
  <si>
    <t>THE SELLING FAM. RETURN</t>
  </si>
  <si>
    <t>JSM CONSTRUCTION</t>
  </si>
  <si>
    <t>APL ITUNES CREDIT</t>
  </si>
  <si>
    <t>COMMISSION</t>
  </si>
  <si>
    <t>OUTSIDE CONTRACTOR</t>
  </si>
  <si>
    <t>/ AP</t>
  </si>
  <si>
    <t>Hoboken Floors LLC</t>
  </si>
  <si>
    <t xml:space="preserve">293 Hillside </t>
  </si>
  <si>
    <t>NJ Natural Gas</t>
  </si>
  <si>
    <t>Elenoir Utilities</t>
  </si>
  <si>
    <t>Soares Contracting LLC</t>
  </si>
  <si>
    <t>1/112018</t>
  </si>
  <si>
    <t>AP/NOVEMBER</t>
  </si>
  <si>
    <t>AP/DECEMBER</t>
  </si>
  <si>
    <t>AR /NOVEMBER</t>
  </si>
  <si>
    <t>AR /DECEMBER</t>
  </si>
  <si>
    <t>AP/FEBRUARY</t>
  </si>
  <si>
    <t>AR / FEBRUARY</t>
  </si>
  <si>
    <t>AP/MARCH</t>
  </si>
  <si>
    <t>AP/</t>
  </si>
  <si>
    <t xml:space="preserve">AR / </t>
  </si>
  <si>
    <t>AR / MARCH</t>
  </si>
  <si>
    <t>AP/APRIL</t>
  </si>
  <si>
    <t>AR / APRIL</t>
  </si>
  <si>
    <t>AP/MAY</t>
  </si>
  <si>
    <t>AR / MAY</t>
  </si>
  <si>
    <t>Starting Balance</t>
  </si>
  <si>
    <t>CAR RENTAL</t>
  </si>
  <si>
    <t>DEFERIA</t>
  </si>
  <si>
    <t>SEE DEC</t>
  </si>
  <si>
    <t xml:space="preserve">POSDATED CHK DEC </t>
  </si>
  <si>
    <t>LUIS MONTERROSA</t>
  </si>
  <si>
    <t>RTN</t>
  </si>
  <si>
    <t>DEFARIA</t>
  </si>
  <si>
    <t>PCWOOD</t>
  </si>
  <si>
    <t>WEST END SUPPLY</t>
  </si>
  <si>
    <t>MATERIAL 71 MURRAY</t>
  </si>
  <si>
    <t>3/302018</t>
  </si>
  <si>
    <t>CAR RENT341BEACH CHANNL</t>
  </si>
  <si>
    <t>MTA TOLL</t>
  </si>
  <si>
    <t>TOLLS</t>
  </si>
  <si>
    <t>WEST END</t>
  </si>
  <si>
    <t>MATERIAL 7 MURRAY</t>
  </si>
  <si>
    <t>CAR RENTAL/MATERIAL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</si>
</sst>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18" x14ac:knownFonts="1"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trike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0" borderId="1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0" fillId="0" borderId="3" xfId="0" applyBorder="1"/>
    <xf numFmtId="0" fontId="2" fillId="0" borderId="4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0" fillId="0" borderId="7" xfId="0" applyBorder="1"/>
    <xf numFmtId="0" fontId="2" fillId="0" borderId="13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4" xfId="0" applyNumberFormat="1" applyFont="1" applyBorder="1"/>
    <xf numFmtId="164" fontId="0" fillId="0" borderId="0" xfId="0" applyNumberFormat="1"/>
    <xf numFmtId="165" fontId="0" fillId="0" borderId="3" xfId="0" applyNumberFormat="1" applyBorder="1"/>
    <xf numFmtId="165" fontId="0" fillId="0" borderId="7" xfId="0" applyNumberFormat="1" applyBorder="1"/>
    <xf numFmtId="165" fontId="0" fillId="0" borderId="0" xfId="0" applyNumberFormat="1"/>
    <xf numFmtId="0" fontId="0" fillId="0" borderId="16" xfId="0" applyBorder="1"/>
    <xf numFmtId="0" fontId="0" fillId="0" borderId="17" xfId="0" applyBorder="1"/>
    <xf numFmtId="164" fontId="5" fillId="0" borderId="3" xfId="0" applyNumberFormat="1" applyFont="1" applyBorder="1"/>
    <xf numFmtId="0" fontId="0" fillId="0" borderId="3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2" fillId="0" borderId="10" xfId="0" applyNumberFormat="1" applyFon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164" fontId="2" fillId="0" borderId="19" xfId="0" applyNumberFormat="1" applyFont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0" fontId="5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0" fillId="0" borderId="14" xfId="0" applyBorder="1"/>
    <xf numFmtId="0" fontId="0" fillId="0" borderId="18" xfId="0" applyBorder="1"/>
    <xf numFmtId="0" fontId="0" fillId="0" borderId="30" xfId="0" applyBorder="1"/>
    <xf numFmtId="0" fontId="0" fillId="0" borderId="31" xfId="0" applyBorder="1"/>
    <xf numFmtId="0" fontId="0" fillId="3" borderId="0" xfId="0" applyFill="1"/>
    <xf numFmtId="0" fontId="0" fillId="0" borderId="0" xfId="0" applyFill="1"/>
    <xf numFmtId="0" fontId="2" fillId="0" borderId="0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165" fontId="0" fillId="0" borderId="14" xfId="0" applyNumberFormat="1" applyBorder="1"/>
    <xf numFmtId="164" fontId="1" fillId="0" borderId="28" xfId="0" applyNumberFormat="1" applyFont="1" applyBorder="1" applyAlignment="1">
      <alignment horizontal="center"/>
    </xf>
    <xf numFmtId="164" fontId="0" fillId="0" borderId="1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2" fillId="0" borderId="0" xfId="0" applyNumberFormat="1" applyFont="1" applyBorder="1"/>
    <xf numFmtId="0" fontId="0" fillId="3" borderId="0" xfId="0" applyFill="1" applyBorder="1"/>
    <xf numFmtId="1" fontId="5" fillId="0" borderId="13" xfId="0" applyNumberFormat="1" applyFont="1" applyBorder="1" applyAlignment="1">
      <alignment horizontal="center"/>
    </xf>
    <xf numFmtId="164" fontId="5" fillId="0" borderId="14" xfId="0" applyNumberFormat="1" applyFont="1" applyBorder="1"/>
    <xf numFmtId="0" fontId="5" fillId="0" borderId="14" xfId="0" applyFont="1" applyBorder="1" applyAlignment="1">
      <alignment horizontal="center"/>
    </xf>
    <xf numFmtId="164" fontId="2" fillId="0" borderId="7" xfId="0" applyNumberFormat="1" applyFont="1" applyBorder="1"/>
    <xf numFmtId="0" fontId="4" fillId="0" borderId="30" xfId="0" applyFont="1" applyBorder="1"/>
    <xf numFmtId="164" fontId="4" fillId="0" borderId="6" xfId="0" applyNumberFormat="1" applyFont="1" applyBorder="1"/>
    <xf numFmtId="0" fontId="4" fillId="0" borderId="7" xfId="0" applyFont="1" applyBorder="1"/>
    <xf numFmtId="0" fontId="4" fillId="0" borderId="31" xfId="0" applyFont="1" applyBorder="1"/>
    <xf numFmtId="165" fontId="0" fillId="0" borderId="14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0" fontId="6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13" xfId="0" applyNumberFormat="1" applyFont="1" applyBorder="1"/>
    <xf numFmtId="0" fontId="0" fillId="0" borderId="14" xfId="0" applyFont="1" applyBorder="1"/>
    <xf numFmtId="0" fontId="0" fillId="0" borderId="18" xfId="0" applyFont="1" applyBorder="1"/>
    <xf numFmtId="0" fontId="0" fillId="0" borderId="32" xfId="0" applyFont="1" applyBorder="1" applyAlignment="1">
      <alignment horizontal="center"/>
    </xf>
    <xf numFmtId="0" fontId="0" fillId="0" borderId="29" xfId="0" applyFont="1" applyBorder="1"/>
    <xf numFmtId="164" fontId="0" fillId="0" borderId="4" xfId="0" applyNumberFormat="1" applyFont="1" applyBorder="1"/>
    <xf numFmtId="0" fontId="0" fillId="0" borderId="3" xfId="0" applyFont="1" applyBorder="1"/>
    <xf numFmtId="0" fontId="0" fillId="0" borderId="16" xfId="0" applyFont="1" applyBorder="1"/>
    <xf numFmtId="0" fontId="0" fillId="0" borderId="33" xfId="0" applyFont="1" applyBorder="1" applyAlignment="1">
      <alignment horizontal="center"/>
    </xf>
    <xf numFmtId="0" fontId="0" fillId="0" borderId="30" xfId="0" applyFont="1" applyBorder="1"/>
    <xf numFmtId="164" fontId="0" fillId="0" borderId="6" xfId="0" applyNumberFormat="1" applyFont="1" applyBorder="1"/>
    <xf numFmtId="0" fontId="0" fillId="0" borderId="7" xfId="0" applyFont="1" applyBorder="1"/>
    <xf numFmtId="0" fontId="0" fillId="0" borderId="17" xfId="0" applyFont="1" applyBorder="1"/>
    <xf numFmtId="0" fontId="0" fillId="0" borderId="34" xfId="0" applyFont="1" applyBorder="1" applyAlignment="1">
      <alignment horizontal="center"/>
    </xf>
    <xf numFmtId="0" fontId="0" fillId="0" borderId="31" xfId="0" applyFont="1" applyBorder="1"/>
    <xf numFmtId="165" fontId="4" fillId="4" borderId="0" xfId="0" applyNumberFormat="1" applyFont="1" applyFill="1" applyBorder="1"/>
    <xf numFmtId="165" fontId="0" fillId="4" borderId="0" xfId="0" applyNumberFormat="1" applyFill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0" fillId="5" borderId="9" xfId="0" applyNumberFormat="1" applyFill="1" applyBorder="1"/>
    <xf numFmtId="0" fontId="0" fillId="0" borderId="16" xfId="0" applyNumberFormat="1" applyBorder="1"/>
    <xf numFmtId="165" fontId="0" fillId="0" borderId="19" xfId="0" applyNumberFormat="1" applyFont="1" applyBorder="1"/>
    <xf numFmtId="0" fontId="0" fillId="0" borderId="19" xfId="0" applyFont="1" applyBorder="1"/>
    <xf numFmtId="0" fontId="4" fillId="0" borderId="35" xfId="0" applyFont="1" applyBorder="1" applyAlignment="1">
      <alignment horizontal="center"/>
    </xf>
    <xf numFmtId="0" fontId="4" fillId="0" borderId="36" xfId="0" applyFont="1" applyBorder="1"/>
    <xf numFmtId="0" fontId="1" fillId="0" borderId="1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165" fontId="4" fillId="5" borderId="27" xfId="0" applyNumberFormat="1" applyFont="1" applyFill="1" applyBorder="1"/>
    <xf numFmtId="0" fontId="7" fillId="0" borderId="36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0" borderId="23" xfId="0" applyFont="1" applyBorder="1"/>
    <xf numFmtId="0" fontId="0" fillId="0" borderId="5" xfId="0" applyFont="1" applyBorder="1"/>
    <xf numFmtId="3" fontId="0" fillId="0" borderId="5" xfId="0" applyNumberFormat="1" applyFont="1" applyBorder="1"/>
    <xf numFmtId="0" fontId="0" fillId="0" borderId="8" xfId="0" applyFont="1" applyBorder="1"/>
    <xf numFmtId="164" fontId="0" fillId="0" borderId="26" xfId="0" applyNumberFormat="1" applyFont="1" applyBorder="1"/>
    <xf numFmtId="165" fontId="4" fillId="0" borderId="0" xfId="0" applyNumberFormat="1" applyFont="1" applyFill="1" applyBorder="1"/>
    <xf numFmtId="165" fontId="0" fillId="0" borderId="0" xfId="0" applyNumberFormat="1" applyFill="1"/>
    <xf numFmtId="1" fontId="2" fillId="5" borderId="4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2" fillId="0" borderId="14" xfId="0" applyNumberFormat="1" applyFont="1" applyBorder="1" applyAlignment="1"/>
    <xf numFmtId="164" fontId="2" fillId="0" borderId="3" xfId="0" applyNumberFormat="1" applyFont="1" applyBorder="1" applyAlignment="1"/>
    <xf numFmtId="164" fontId="2" fillId="0" borderId="19" xfId="0" applyNumberFormat="1" applyFont="1" applyBorder="1" applyAlignment="1"/>
    <xf numFmtId="0" fontId="1" fillId="0" borderId="9" xfId="0" applyNumberFormat="1" applyFont="1" applyBorder="1" applyAlignment="1">
      <alignment horizontal="center"/>
    </xf>
    <xf numFmtId="165" fontId="4" fillId="0" borderId="0" xfId="0" applyNumberFormat="1" applyFont="1"/>
    <xf numFmtId="0" fontId="4" fillId="0" borderId="0" xfId="0" applyFont="1"/>
    <xf numFmtId="0" fontId="2" fillId="0" borderId="37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8" fillId="0" borderId="20" xfId="0" applyFont="1" applyBorder="1"/>
    <xf numFmtId="0" fontId="8" fillId="0" borderId="27" xfId="0" applyFont="1" applyBorder="1"/>
    <xf numFmtId="165" fontId="8" fillId="0" borderId="9" xfId="0" applyNumberFormat="1" applyFont="1" applyBorder="1"/>
    <xf numFmtId="0" fontId="8" fillId="0" borderId="9" xfId="0" applyFont="1" applyBorder="1"/>
    <xf numFmtId="0" fontId="0" fillId="0" borderId="9" xfId="0" applyBorder="1"/>
    <xf numFmtId="14" fontId="0" fillId="0" borderId="26" xfId="0" applyNumberFormat="1" applyBorder="1"/>
    <xf numFmtId="0" fontId="0" fillId="0" borderId="41" xfId="0" applyBorder="1"/>
    <xf numFmtId="0" fontId="0" fillId="0" borderId="23" xfId="0" applyBorder="1"/>
    <xf numFmtId="14" fontId="0" fillId="0" borderId="4" xfId="0" applyNumberFormat="1" applyBorder="1"/>
    <xf numFmtId="0" fontId="0" fillId="0" borderId="42" xfId="0" applyBorder="1"/>
    <xf numFmtId="0" fontId="0" fillId="0" borderId="5" xfId="0" applyBorder="1"/>
    <xf numFmtId="0" fontId="0" fillId="0" borderId="4" xfId="0" applyBorder="1"/>
    <xf numFmtId="0" fontId="0" fillId="0" borderId="43" xfId="0" applyBorder="1"/>
    <xf numFmtId="0" fontId="0" fillId="0" borderId="44" xfId="0" applyBorder="1"/>
    <xf numFmtId="165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13" xfId="0" applyBorder="1"/>
    <xf numFmtId="0" fontId="0" fillId="0" borderId="47" xfId="0" applyBorder="1"/>
    <xf numFmtId="165" fontId="8" fillId="0" borderId="14" xfId="0" applyNumberFormat="1" applyFont="1" applyBorder="1"/>
    <xf numFmtId="0" fontId="0" fillId="0" borderId="15" xfId="0" applyBorder="1"/>
    <xf numFmtId="0" fontId="0" fillId="0" borderId="6" xfId="0" applyBorder="1"/>
    <xf numFmtId="0" fontId="0" fillId="0" borderId="48" xfId="0" applyBorder="1"/>
    <xf numFmtId="0" fontId="0" fillId="0" borderId="8" xfId="0" applyBorder="1"/>
    <xf numFmtId="14" fontId="0" fillId="0" borderId="13" xfId="0" applyNumberFormat="1" applyBorder="1"/>
    <xf numFmtId="165" fontId="0" fillId="6" borderId="3" xfId="0" applyNumberFormat="1" applyFill="1" applyBorder="1"/>
    <xf numFmtId="14" fontId="9" fillId="0" borderId="39" xfId="0" applyNumberFormat="1" applyFont="1" applyBorder="1"/>
    <xf numFmtId="0" fontId="9" fillId="0" borderId="0" xfId="0" applyFont="1" applyBorder="1"/>
    <xf numFmtId="165" fontId="9" fillId="0" borderId="0" xfId="0" applyNumberFormat="1" applyFont="1" applyBorder="1"/>
    <xf numFmtId="0" fontId="10" fillId="0" borderId="0" xfId="0" applyFont="1" applyBorder="1"/>
    <xf numFmtId="0" fontId="11" fillId="0" borderId="49" xfId="0" applyFont="1" applyBorder="1"/>
    <xf numFmtId="0" fontId="11" fillId="0" borderId="0" xfId="0" applyFont="1"/>
    <xf numFmtId="0" fontId="0" fillId="0" borderId="49" xfId="0" applyFont="1" applyBorder="1"/>
    <xf numFmtId="0" fontId="0" fillId="0" borderId="0" xfId="0" applyFont="1"/>
    <xf numFmtId="14" fontId="12" fillId="0" borderId="39" xfId="0" applyNumberFormat="1" applyFont="1" applyBorder="1"/>
    <xf numFmtId="0" fontId="12" fillId="0" borderId="0" xfId="0" applyFont="1" applyBorder="1"/>
    <xf numFmtId="165" fontId="12" fillId="0" borderId="0" xfId="0" applyNumberFormat="1" applyFont="1" applyBorder="1"/>
    <xf numFmtId="0" fontId="13" fillId="0" borderId="0" xfId="0" applyFont="1" applyBorder="1"/>
    <xf numFmtId="165" fontId="13" fillId="0" borderId="0" xfId="0" applyNumberFormat="1" applyFont="1" applyBorder="1"/>
    <xf numFmtId="14" fontId="13" fillId="0" borderId="39" xfId="0" applyNumberFormat="1" applyFont="1" applyBorder="1"/>
    <xf numFmtId="0" fontId="1" fillId="0" borderId="28" xfId="0" applyNumberFormat="1" applyFont="1" applyBorder="1" applyAlignment="1">
      <alignment horizontal="center"/>
    </xf>
    <xf numFmtId="0" fontId="2" fillId="3" borderId="0" xfId="0" applyFont="1" applyFill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164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2" fillId="0" borderId="37" xfId="0" applyNumberFormat="1" applyFont="1" applyBorder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6" xfId="0" applyBorder="1" applyAlignment="1">
      <alignment horizontal="left"/>
    </xf>
    <xf numFmtId="3" fontId="0" fillId="0" borderId="16" xfId="0" applyNumberFormat="1" applyBorder="1" applyAlignment="1">
      <alignment horizontal="left"/>
    </xf>
    <xf numFmtId="0" fontId="2" fillId="0" borderId="4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165" fontId="4" fillId="5" borderId="9" xfId="0" applyNumberFormat="1" applyFont="1" applyFill="1" applyBorder="1"/>
    <xf numFmtId="164" fontId="4" fillId="0" borderId="0" xfId="0" applyNumberFormat="1" applyFont="1"/>
    <xf numFmtId="0" fontId="1" fillId="0" borderId="0" xfId="0" applyFont="1" applyAlignment="1">
      <alignment horizontal="center"/>
    </xf>
    <xf numFmtId="164" fontId="0" fillId="0" borderId="41" xfId="0" applyNumberFormat="1" applyBorder="1"/>
    <xf numFmtId="0" fontId="0" fillId="0" borderId="22" xfId="0" applyBorder="1"/>
    <xf numFmtId="0" fontId="4" fillId="0" borderId="36" xfId="0" applyFont="1" applyBorder="1" applyAlignment="1">
      <alignment horizontal="center"/>
    </xf>
    <xf numFmtId="0" fontId="0" fillId="0" borderId="18" xfId="0" applyBorder="1" applyAlignment="1">
      <alignment horizontal="left"/>
    </xf>
    <xf numFmtId="165" fontId="4" fillId="0" borderId="3" xfId="0" applyNumberFormat="1" applyFont="1" applyBorder="1"/>
    <xf numFmtId="165" fontId="4" fillId="0" borderId="7" xfId="0" applyNumberFormat="1" applyFont="1" applyBorder="1"/>
    <xf numFmtId="0" fontId="2" fillId="7" borderId="13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/>
    </xf>
    <xf numFmtId="165" fontId="4" fillId="7" borderId="14" xfId="0" applyNumberFormat="1" applyFont="1" applyFill="1" applyBorder="1"/>
    <xf numFmtId="165" fontId="4" fillId="7" borderId="19" xfId="0" applyNumberFormat="1" applyFont="1" applyFill="1" applyBorder="1"/>
    <xf numFmtId="165" fontId="4" fillId="7" borderId="3" xfId="0" applyNumberFormat="1" applyFont="1" applyFill="1" applyBorder="1"/>
    <xf numFmtId="165" fontId="4" fillId="7" borderId="0" xfId="0" applyNumberFormat="1" applyFont="1" applyFill="1"/>
    <xf numFmtId="165" fontId="4" fillId="0" borderId="0" xfId="0" applyNumberFormat="1" applyFont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165" fontId="0" fillId="8" borderId="3" xfId="0" applyNumberFormat="1" applyFill="1" applyBorder="1"/>
    <xf numFmtId="0" fontId="2" fillId="8" borderId="4" xfId="0" applyNumberFormat="1" applyFont="1" applyFill="1" applyBorder="1" applyAlignment="1">
      <alignment horizontal="center"/>
    </xf>
    <xf numFmtId="0" fontId="2" fillId="8" borderId="13" xfId="0" applyNumberFormat="1" applyFont="1" applyFill="1" applyBorder="1" applyAlignment="1">
      <alignment horizontal="center"/>
    </xf>
    <xf numFmtId="0" fontId="2" fillId="8" borderId="26" xfId="0" applyNumberFormat="1" applyFont="1" applyFill="1" applyBorder="1" applyAlignment="1">
      <alignment horizontal="center"/>
    </xf>
    <xf numFmtId="165" fontId="0" fillId="8" borderId="0" xfId="0" applyNumberFormat="1" applyFill="1"/>
    <xf numFmtId="165" fontId="0" fillId="8" borderId="14" xfId="0" applyNumberFormat="1" applyFill="1" applyBorder="1"/>
    <xf numFmtId="0" fontId="2" fillId="8" borderId="6" xfId="0" applyNumberFormat="1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43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26" xfId="0" applyNumberForma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0" fillId="9" borderId="0" xfId="0" applyNumberFormat="1" applyFill="1"/>
    <xf numFmtId="165" fontId="4" fillId="9" borderId="3" xfId="0" applyNumberFormat="1" applyFont="1" applyFill="1" applyBorder="1"/>
    <xf numFmtId="0" fontId="15" fillId="0" borderId="0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14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2" fillId="0" borderId="50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5" fontId="2" fillId="0" borderId="3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 wrapText="1"/>
    </xf>
    <xf numFmtId="165" fontId="5" fillId="0" borderId="14" xfId="0" applyNumberFormat="1" applyFont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" fillId="8" borderId="3" xfId="0" applyNumberFormat="1" applyFont="1" applyFill="1" applyBorder="1" applyAlignment="1">
      <alignment horizontal="center"/>
    </xf>
    <xf numFmtId="165" fontId="2" fillId="8" borderId="7" xfId="0" applyNumberFormat="1" applyFont="1" applyFill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" fillId="8" borderId="0" xfId="0" applyNumberFormat="1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45" xfId="0" applyNumberFormat="1" applyFont="1" applyBorder="1" applyAlignment="1">
      <alignment horizontal="center"/>
    </xf>
    <xf numFmtId="164" fontId="2" fillId="0" borderId="45" xfId="0" applyNumberFormat="1" applyFont="1" applyBorder="1"/>
    <xf numFmtId="0" fontId="2" fillId="0" borderId="45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/>
    <xf numFmtId="164" fontId="2" fillId="0" borderId="19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4" fontId="0" fillId="0" borderId="43" xfId="0" applyNumberFormat="1" applyBorder="1"/>
    <xf numFmtId="0" fontId="0" fillId="0" borderId="50" xfId="0" applyBorder="1" applyAlignment="1">
      <alignment horizontal="left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49" fontId="13" fillId="0" borderId="4" xfId="0" applyNumberFormat="1" applyFont="1" applyBorder="1" applyAlignment="1">
      <alignment horizontal="left"/>
    </xf>
    <xf numFmtId="0" fontId="13" fillId="0" borderId="3" xfId="0" applyFont="1" applyBorder="1"/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3" xfId="0" applyFont="1" applyFill="1" applyBorder="1"/>
    <xf numFmtId="164" fontId="5" fillId="0" borderId="3" xfId="0" applyNumberFormat="1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164" fontId="5" fillId="0" borderId="19" xfId="0" applyNumberFormat="1" applyFont="1" applyBorder="1"/>
    <xf numFmtId="165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8" borderId="0" xfId="0" applyFill="1"/>
    <xf numFmtId="164" fontId="2" fillId="0" borderId="13" xfId="0" applyNumberFormat="1" applyFont="1" applyBorder="1" applyAlignment="1">
      <alignment horizontal="center"/>
    </xf>
    <xf numFmtId="164" fontId="2" fillId="0" borderId="4" xfId="0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2" fillId="0" borderId="5" xfId="0" applyFont="1" applyBorder="1"/>
    <xf numFmtId="0" fontId="1" fillId="0" borderId="3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1" fillId="0" borderId="3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5" xfId="0" applyNumberFormat="1" applyFont="1" applyBorder="1" applyAlignment="1">
      <alignment horizontal="center"/>
    </xf>
    <xf numFmtId="165" fontId="2" fillId="0" borderId="44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2" fillId="0" borderId="42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3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0" xfId="0" applyFont="1" applyBorder="1"/>
    <xf numFmtId="165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58" xfId="0" applyFont="1" applyBorder="1" applyAlignment="1">
      <alignment horizontal="center"/>
    </xf>
    <xf numFmtId="0" fontId="0" fillId="10" borderId="0" xfId="0" applyFill="1"/>
    <xf numFmtId="0" fontId="1" fillId="0" borderId="18" xfId="0" applyFont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left"/>
    </xf>
    <xf numFmtId="3" fontId="2" fillId="0" borderId="16" xfId="0" applyNumberFormat="1" applyFont="1" applyBorder="1" applyAlignment="1">
      <alignment horizontal="left"/>
    </xf>
    <xf numFmtId="0" fontId="7" fillId="0" borderId="2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2" fillId="0" borderId="59" xfId="0" applyNumberFormat="1" applyFont="1" applyBorder="1" applyAlignment="1">
      <alignment horizontal="center"/>
    </xf>
    <xf numFmtId="164" fontId="2" fillId="0" borderId="60" xfId="0" applyNumberFormat="1" applyFont="1" applyBorder="1"/>
    <xf numFmtId="165" fontId="2" fillId="0" borderId="60" xfId="0" applyNumberFormat="1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1" fillId="0" borderId="0" xfId="0" applyFont="1"/>
    <xf numFmtId="0" fontId="16" fillId="11" borderId="0" xfId="0" applyFont="1" applyFill="1" applyBorder="1" applyAlignment="1">
      <alignment horizontal="center" wrapText="1"/>
    </xf>
    <xf numFmtId="0" fontId="17" fillId="12" borderId="0" xfId="0" applyFont="1" applyFill="1" applyAlignment="1">
      <alignment wrapText="1"/>
    </xf>
    <xf numFmtId="0" fontId="2" fillId="0" borderId="42" xfId="0" applyNumberFormat="1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/>
    <xf numFmtId="0" fontId="2" fillId="0" borderId="6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5" fontId="2" fillId="0" borderId="6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9"/>
  <sheetViews>
    <sheetView topLeftCell="A234" zoomScaleNormal="100" workbookViewId="0">
      <selection activeCell="A234" sqref="A1:XFD1048576"/>
    </sheetView>
  </sheetViews>
  <sheetFormatPr defaultRowHeight="15.75" x14ac:dyDescent="0.25"/>
  <cols>
    <col min="1" max="1" width="10.85546875" style="3" customWidth="1"/>
    <col min="2" max="2" width="12.28515625" style="193" customWidth="1"/>
    <col min="3" max="3" width="13.5703125" style="297" customWidth="1"/>
    <col min="4" max="4" width="35.140625" style="196" customWidth="1"/>
    <col min="5" max="5" width="29.5703125" style="196" customWidth="1"/>
    <col min="6" max="6" width="6.42578125" style="26" customWidth="1"/>
    <col min="7" max="7" width="8.28515625" style="26" customWidth="1"/>
    <col min="8" max="8" width="7" style="52" customWidth="1"/>
    <col min="9" max="9" width="12" style="12" customWidth="1"/>
    <col min="10" max="10" width="10.140625" customWidth="1"/>
    <col min="11" max="11" width="12.140625" style="15" customWidth="1"/>
    <col min="12" max="12" width="24.85546875" customWidth="1"/>
    <col min="13" max="13" width="30" customWidth="1"/>
    <col min="14" max="14" width="6.5703125" style="75" customWidth="1"/>
    <col min="15" max="15" width="6.85546875" customWidth="1"/>
    <col min="16" max="16" width="12" customWidth="1"/>
    <col min="17" max="17" width="9.85546875" bestFit="1" customWidth="1"/>
  </cols>
  <sheetData>
    <row r="1" spans="1:18" ht="50.25" customHeight="1" x14ac:dyDescent="0.3">
      <c r="A1" s="20"/>
      <c r="B1" s="21"/>
      <c r="C1" s="283"/>
      <c r="D1" s="197" t="s">
        <v>42</v>
      </c>
      <c r="E1" s="277"/>
      <c r="F1" s="102"/>
      <c r="G1" s="133"/>
      <c r="H1" s="53"/>
      <c r="L1" s="74" t="s">
        <v>43</v>
      </c>
    </row>
    <row r="2" spans="1:18" ht="24.95" customHeight="1" thickBot="1" x14ac:dyDescent="0.3">
      <c r="A2" s="20"/>
      <c r="B2" s="21"/>
      <c r="C2" s="283"/>
      <c r="D2" s="237" t="s">
        <v>170</v>
      </c>
      <c r="E2" s="277"/>
      <c r="F2" s="102"/>
      <c r="G2" s="133"/>
      <c r="H2" s="53"/>
      <c r="L2" s="238" t="s">
        <v>171</v>
      </c>
    </row>
    <row r="3" spans="1:18" ht="20.100000000000001" customHeight="1" thickBot="1" x14ac:dyDescent="0.3">
      <c r="A3" s="4" t="s">
        <v>0</v>
      </c>
      <c r="B3" s="198" t="s">
        <v>1</v>
      </c>
      <c r="C3" s="199" t="s">
        <v>3</v>
      </c>
      <c r="D3" s="41" t="s">
        <v>2</v>
      </c>
      <c r="E3" s="111" t="s">
        <v>4</v>
      </c>
      <c r="F3" s="200" t="s">
        <v>10</v>
      </c>
      <c r="G3" s="201" t="s">
        <v>11</v>
      </c>
      <c r="I3" s="82" t="s">
        <v>1</v>
      </c>
      <c r="J3" s="41" t="s">
        <v>39</v>
      </c>
      <c r="K3" s="83" t="s">
        <v>3</v>
      </c>
      <c r="L3" s="40" t="s">
        <v>2</v>
      </c>
      <c r="M3" s="111" t="s">
        <v>4</v>
      </c>
      <c r="N3" s="43" t="s">
        <v>40</v>
      </c>
      <c r="O3" s="112" t="s">
        <v>10</v>
      </c>
      <c r="P3" s="25"/>
      <c r="Q3" s="25"/>
      <c r="R3" s="25"/>
    </row>
    <row r="4" spans="1:18" ht="20.100000000000001" customHeight="1" x14ac:dyDescent="0.25">
      <c r="A4" s="63">
        <v>1433</v>
      </c>
      <c r="B4" s="64">
        <v>42738</v>
      </c>
      <c r="C4" s="284">
        <v>4140</v>
      </c>
      <c r="D4" s="65" t="s">
        <v>24</v>
      </c>
      <c r="E4" s="278" t="s">
        <v>25</v>
      </c>
      <c r="F4" s="65"/>
      <c r="G4" s="202" t="s">
        <v>12</v>
      </c>
      <c r="I4" s="119">
        <v>42738</v>
      </c>
      <c r="J4" s="25" t="s">
        <v>69</v>
      </c>
      <c r="K4" s="121">
        <v>200</v>
      </c>
      <c r="L4" s="120" t="s">
        <v>68</v>
      </c>
      <c r="M4" s="33"/>
      <c r="N4" s="113"/>
      <c r="O4" s="116" t="s">
        <v>54</v>
      </c>
      <c r="P4" s="25"/>
      <c r="Q4" s="25"/>
      <c r="R4" s="25"/>
    </row>
    <row r="5" spans="1:18" ht="20.100000000000001" customHeight="1" x14ac:dyDescent="0.25">
      <c r="A5" s="2">
        <v>1434</v>
      </c>
      <c r="B5" s="10">
        <v>42741</v>
      </c>
      <c r="C5" s="138">
        <v>2450</v>
      </c>
      <c r="D5" s="26" t="s">
        <v>14</v>
      </c>
      <c r="E5" s="139" t="s">
        <v>9</v>
      </c>
      <c r="F5" s="26" t="s">
        <v>17</v>
      </c>
      <c r="G5" s="27"/>
      <c r="I5" s="122">
        <v>42739</v>
      </c>
      <c r="J5" s="5" t="s">
        <v>69</v>
      </c>
      <c r="K5" s="118">
        <v>700</v>
      </c>
      <c r="L5" s="19" t="s">
        <v>68</v>
      </c>
      <c r="M5" s="27"/>
      <c r="N5" s="114"/>
      <c r="O5" s="117" t="s">
        <v>54</v>
      </c>
      <c r="P5" s="25"/>
      <c r="Q5" s="25"/>
      <c r="R5" s="25"/>
    </row>
    <row r="6" spans="1:18" ht="20.100000000000001" customHeight="1" x14ac:dyDescent="0.25">
      <c r="A6" s="130">
        <v>1435</v>
      </c>
      <c r="B6" s="10">
        <v>42738</v>
      </c>
      <c r="C6" s="285">
        <v>4140</v>
      </c>
      <c r="D6" s="26" t="s">
        <v>24</v>
      </c>
      <c r="E6" s="139"/>
      <c r="F6" s="26" t="s">
        <v>17</v>
      </c>
      <c r="G6" s="27" t="s">
        <v>12</v>
      </c>
      <c r="I6" s="122">
        <v>42739</v>
      </c>
      <c r="J6" s="5" t="s">
        <v>69</v>
      </c>
      <c r="K6" s="118">
        <v>500</v>
      </c>
      <c r="L6" s="19" t="s">
        <v>68</v>
      </c>
      <c r="M6" s="27"/>
      <c r="N6" s="114"/>
      <c r="O6" s="117" t="s">
        <v>54</v>
      </c>
      <c r="P6" s="25"/>
      <c r="Q6" s="25"/>
      <c r="R6" s="25"/>
    </row>
    <row r="7" spans="1:18" ht="20.100000000000001" customHeight="1" x14ac:dyDescent="0.25">
      <c r="A7" s="6">
        <v>1436</v>
      </c>
      <c r="B7" s="10">
        <v>42744</v>
      </c>
      <c r="C7" s="138">
        <v>4080</v>
      </c>
      <c r="D7" s="26" t="s">
        <v>24</v>
      </c>
      <c r="E7" s="139"/>
      <c r="F7" s="26" t="s">
        <v>17</v>
      </c>
      <c r="G7" s="27"/>
      <c r="I7" s="127">
        <v>42740</v>
      </c>
      <c r="J7" s="108">
        <v>52605</v>
      </c>
      <c r="K7" s="107">
        <v>5000</v>
      </c>
      <c r="L7" s="108" t="s">
        <v>47</v>
      </c>
      <c r="M7" s="123" t="s">
        <v>58</v>
      </c>
      <c r="N7" s="78" t="s">
        <v>54</v>
      </c>
      <c r="O7" s="110"/>
      <c r="P7" s="25"/>
      <c r="Q7" s="25"/>
      <c r="R7" s="25"/>
    </row>
    <row r="8" spans="1:18" ht="20.100000000000001" customHeight="1" x14ac:dyDescent="0.25">
      <c r="A8" s="6">
        <v>1437</v>
      </c>
      <c r="B8" s="10">
        <v>42749</v>
      </c>
      <c r="C8" s="138">
        <v>6700</v>
      </c>
      <c r="D8" s="26" t="s">
        <v>24</v>
      </c>
      <c r="E8" s="139"/>
      <c r="F8" s="26" t="s">
        <v>17</v>
      </c>
      <c r="G8" s="27"/>
      <c r="I8" s="90">
        <v>42748</v>
      </c>
      <c r="J8" s="91">
        <v>52644</v>
      </c>
      <c r="K8" s="72">
        <v>1376.25</v>
      </c>
      <c r="L8" s="91" t="s">
        <v>47</v>
      </c>
      <c r="M8" s="124" t="s">
        <v>60</v>
      </c>
      <c r="N8" s="109" t="s">
        <v>54</v>
      </c>
      <c r="O8" s="67"/>
      <c r="P8" s="25"/>
      <c r="Q8" s="25"/>
      <c r="R8" s="25"/>
    </row>
    <row r="9" spans="1:18" ht="20.100000000000001" customHeight="1" x14ac:dyDescent="0.25">
      <c r="A9" s="6">
        <v>1438</v>
      </c>
      <c r="B9" s="10">
        <v>42758</v>
      </c>
      <c r="C9" s="138">
        <v>1787.49</v>
      </c>
      <c r="D9" s="26" t="s">
        <v>23</v>
      </c>
      <c r="E9" s="139" t="s">
        <v>6</v>
      </c>
      <c r="F9" s="26" t="s">
        <v>17</v>
      </c>
      <c r="G9" s="27"/>
      <c r="I9" s="90">
        <v>42748</v>
      </c>
      <c r="J9" s="91">
        <v>52625</v>
      </c>
      <c r="K9" s="72">
        <v>14445</v>
      </c>
      <c r="L9" s="91" t="s">
        <v>47</v>
      </c>
      <c r="M9" s="124" t="s">
        <v>61</v>
      </c>
      <c r="N9" s="78" t="s">
        <v>54</v>
      </c>
      <c r="O9" s="67"/>
      <c r="P9" s="25"/>
      <c r="Q9" s="25"/>
      <c r="R9" s="25"/>
    </row>
    <row r="10" spans="1:18" ht="20.100000000000001" customHeight="1" x14ac:dyDescent="0.25">
      <c r="A10" s="6">
        <v>1439</v>
      </c>
      <c r="B10" s="10">
        <v>42758</v>
      </c>
      <c r="C10" s="138">
        <v>6500</v>
      </c>
      <c r="D10" s="26" t="s">
        <v>24</v>
      </c>
      <c r="E10" s="139"/>
      <c r="F10" s="26" t="s">
        <v>17</v>
      </c>
      <c r="G10" s="27"/>
      <c r="I10" s="90">
        <v>42755</v>
      </c>
      <c r="J10" s="91">
        <v>52677</v>
      </c>
      <c r="K10" s="72">
        <v>4630</v>
      </c>
      <c r="L10" s="91" t="s">
        <v>47</v>
      </c>
      <c r="M10" s="125">
        <v>1640166416741680</v>
      </c>
      <c r="N10" s="78" t="s">
        <v>54</v>
      </c>
      <c r="O10" s="67"/>
      <c r="P10" s="25"/>
      <c r="Q10" s="25"/>
      <c r="R10" s="25"/>
    </row>
    <row r="11" spans="1:18" ht="20.100000000000001" customHeight="1" x14ac:dyDescent="0.25">
      <c r="A11" s="6">
        <v>1440</v>
      </c>
      <c r="B11" s="10">
        <v>42759</v>
      </c>
      <c r="C11" s="285">
        <v>1750</v>
      </c>
      <c r="D11" s="26" t="s">
        <v>26</v>
      </c>
      <c r="E11" s="139" t="s">
        <v>71</v>
      </c>
      <c r="F11" s="26" t="s">
        <v>17</v>
      </c>
      <c r="G11" s="27"/>
      <c r="I11" s="90">
        <v>42758</v>
      </c>
      <c r="J11" s="91">
        <v>52682</v>
      </c>
      <c r="K11" s="72">
        <v>7500</v>
      </c>
      <c r="L11" s="91" t="s">
        <v>47</v>
      </c>
      <c r="M11" s="124" t="s">
        <v>62</v>
      </c>
      <c r="N11" s="78" t="s">
        <v>54</v>
      </c>
      <c r="O11" s="67"/>
      <c r="P11" s="25"/>
      <c r="Q11" s="25"/>
      <c r="R11" s="25"/>
    </row>
    <row r="12" spans="1:18" ht="20.100000000000001" customHeight="1" x14ac:dyDescent="0.25">
      <c r="A12" s="6">
        <v>1441</v>
      </c>
      <c r="B12" s="10">
        <v>42762</v>
      </c>
      <c r="C12" s="138">
        <v>5500</v>
      </c>
      <c r="D12" s="26" t="s">
        <v>24</v>
      </c>
      <c r="E12" s="139"/>
      <c r="F12" s="26" t="s">
        <v>17</v>
      </c>
      <c r="G12" s="27"/>
      <c r="I12" s="90">
        <v>42759</v>
      </c>
      <c r="J12" s="91">
        <v>3425</v>
      </c>
      <c r="K12" s="72">
        <v>3800.75</v>
      </c>
      <c r="L12" s="91" t="s">
        <v>59</v>
      </c>
      <c r="M12" s="124"/>
      <c r="N12" s="78" t="s">
        <v>54</v>
      </c>
      <c r="O12" s="67"/>
      <c r="P12" s="25"/>
      <c r="Q12" s="25"/>
      <c r="R12" s="25"/>
    </row>
    <row r="13" spans="1:18" ht="20.100000000000001" customHeight="1" x14ac:dyDescent="0.25">
      <c r="A13" s="39">
        <v>1442</v>
      </c>
      <c r="B13" s="18">
        <v>42766</v>
      </c>
      <c r="C13" s="286">
        <v>4500</v>
      </c>
      <c r="D13" s="203" t="s">
        <v>24</v>
      </c>
      <c r="E13" s="279"/>
      <c r="F13" s="203"/>
      <c r="G13" s="204" t="s">
        <v>12</v>
      </c>
      <c r="I13" s="90">
        <v>42760</v>
      </c>
      <c r="J13" s="91">
        <v>52649</v>
      </c>
      <c r="K13" s="72">
        <v>3600</v>
      </c>
      <c r="L13" s="91" t="s">
        <v>47</v>
      </c>
      <c r="M13" s="124" t="s">
        <v>63</v>
      </c>
      <c r="N13" s="78" t="s">
        <v>54</v>
      </c>
      <c r="O13" s="67"/>
      <c r="P13" s="25"/>
      <c r="Q13" s="25"/>
      <c r="R13" s="25"/>
    </row>
    <row r="14" spans="1:18" ht="20.100000000000001" customHeight="1" thickBot="1" x14ac:dyDescent="0.3">
      <c r="A14" s="131">
        <v>1443</v>
      </c>
      <c r="B14" s="66">
        <v>42766</v>
      </c>
      <c r="C14" s="287">
        <v>4590</v>
      </c>
      <c r="D14" s="205"/>
      <c r="E14" s="280"/>
      <c r="F14" s="205"/>
      <c r="G14" s="104" t="s">
        <v>79</v>
      </c>
      <c r="I14" s="90">
        <v>42762</v>
      </c>
      <c r="J14" s="91">
        <v>52650</v>
      </c>
      <c r="K14" s="72">
        <v>7280</v>
      </c>
      <c r="L14" s="91" t="s">
        <v>47</v>
      </c>
      <c r="M14" s="124" t="s">
        <v>64</v>
      </c>
      <c r="N14" s="78" t="s">
        <v>54</v>
      </c>
      <c r="O14" s="67"/>
      <c r="P14" s="25"/>
      <c r="Q14" s="25"/>
      <c r="R14" s="25"/>
    </row>
    <row r="15" spans="1:18" ht="20.100000000000001" customHeight="1" thickBot="1" x14ac:dyDescent="0.3">
      <c r="A15" s="54"/>
      <c r="B15" s="61"/>
      <c r="C15" s="272">
        <f>C5+C6+C7+C8+C9+C10+C11+C12+C14</f>
        <v>37497.490000000005</v>
      </c>
      <c r="D15" s="102"/>
      <c r="E15" s="102"/>
      <c r="F15" s="102"/>
      <c r="G15" s="102"/>
      <c r="I15" s="68"/>
      <c r="J15" s="69"/>
      <c r="K15" s="73"/>
      <c r="L15" s="96"/>
      <c r="M15" s="126"/>
      <c r="N15" s="79"/>
      <c r="O15" s="70"/>
      <c r="P15" s="115">
        <f>K16-C15</f>
        <v>11534.509999999995</v>
      </c>
      <c r="Q15" s="25"/>
      <c r="R15" s="25"/>
    </row>
    <row r="16" spans="1:18" ht="20.100000000000001" customHeight="1" x14ac:dyDescent="0.25">
      <c r="A16" s="255" t="s">
        <v>165</v>
      </c>
      <c r="B16" s="61"/>
      <c r="C16" s="272"/>
      <c r="D16" s="272"/>
      <c r="E16" s="102"/>
      <c r="F16" s="102"/>
      <c r="G16" s="102"/>
      <c r="H16" s="62"/>
      <c r="I16" s="23"/>
      <c r="J16" s="25"/>
      <c r="K16" s="100">
        <f>SUM(K4:K15)</f>
        <v>49032</v>
      </c>
      <c r="L16" s="25"/>
      <c r="M16" s="25"/>
      <c r="N16" s="76"/>
      <c r="O16" s="25"/>
      <c r="P16" s="25"/>
      <c r="Q16" s="25"/>
      <c r="R16" s="25"/>
    </row>
    <row r="17" spans="1:18" ht="20.100000000000001" customHeight="1" x14ac:dyDescent="0.25">
      <c r="A17" s="145" t="s">
        <v>137</v>
      </c>
      <c r="B17" s="61"/>
      <c r="C17" s="272"/>
      <c r="D17" s="272"/>
      <c r="E17" s="102"/>
      <c r="F17" s="102"/>
      <c r="G17" s="102"/>
      <c r="H17" s="62"/>
      <c r="I17" s="23"/>
      <c r="J17" s="25"/>
      <c r="K17" s="100"/>
      <c r="L17" s="25"/>
      <c r="M17" s="25"/>
      <c r="N17" s="76"/>
      <c r="O17" s="25"/>
      <c r="P17" s="25"/>
      <c r="Q17" s="25"/>
      <c r="R17" s="25"/>
    </row>
    <row r="18" spans="1:18" ht="20.100000000000001" customHeight="1" x14ac:dyDescent="0.25">
      <c r="A18" s="222" t="s">
        <v>138</v>
      </c>
      <c r="C18" s="272"/>
      <c r="D18" s="272"/>
      <c r="E18" s="102"/>
      <c r="F18" s="102"/>
      <c r="G18" s="102"/>
      <c r="H18" s="62"/>
      <c r="I18" s="23"/>
      <c r="J18" s="25"/>
      <c r="K18" s="100"/>
      <c r="L18" s="25"/>
      <c r="M18" s="25"/>
      <c r="N18" s="76"/>
      <c r="O18" s="25"/>
      <c r="P18" s="25"/>
      <c r="Q18" s="25"/>
      <c r="R18" s="25"/>
    </row>
    <row r="19" spans="1:18" ht="20.100000000000001" customHeight="1" x14ac:dyDescent="0.25">
      <c r="A19" s="54"/>
      <c r="B19" s="61"/>
      <c r="C19" s="272"/>
      <c r="D19" s="272"/>
      <c r="E19" s="102"/>
      <c r="F19" s="102"/>
      <c r="G19" s="102"/>
      <c r="H19" s="62"/>
      <c r="I19" s="23"/>
      <c r="J19" s="25"/>
      <c r="K19" s="100"/>
      <c r="L19" s="25"/>
      <c r="M19" s="25"/>
      <c r="N19" s="76"/>
      <c r="O19" s="25"/>
      <c r="P19" s="25"/>
      <c r="Q19" s="25"/>
      <c r="R19" s="25"/>
    </row>
    <row r="20" spans="1:18" ht="20.100000000000001" customHeight="1" x14ac:dyDescent="0.25">
      <c r="A20" s="54"/>
      <c r="B20" s="61"/>
      <c r="C20" s="272"/>
      <c r="D20" s="102"/>
      <c r="E20" s="102"/>
      <c r="F20" s="102"/>
      <c r="G20" s="102"/>
      <c r="I20" s="23"/>
      <c r="J20" s="25"/>
      <c r="K20" s="128"/>
      <c r="L20" s="25"/>
      <c r="M20" s="25"/>
      <c r="N20" s="76"/>
      <c r="O20" s="25"/>
      <c r="P20" s="25"/>
      <c r="Q20" s="25"/>
      <c r="R20" s="25"/>
    </row>
    <row r="21" spans="1:18" ht="20.100000000000001" customHeight="1" thickBot="1" x14ac:dyDescent="0.35">
      <c r="A21" s="54"/>
      <c r="B21" s="61"/>
      <c r="C21" s="273"/>
      <c r="D21" s="133" t="s">
        <v>172</v>
      </c>
      <c r="E21" s="102"/>
      <c r="F21" s="102"/>
      <c r="G21" s="102"/>
      <c r="I21" s="23"/>
      <c r="J21" s="25"/>
      <c r="K21" s="24"/>
      <c r="L21" s="77" t="s">
        <v>173</v>
      </c>
      <c r="M21" s="25"/>
      <c r="N21" s="76"/>
      <c r="O21" s="25"/>
      <c r="P21" s="25"/>
      <c r="Q21" s="25"/>
      <c r="R21" s="25"/>
    </row>
    <row r="22" spans="1:18" ht="20.100000000000001" customHeight="1" thickBot="1" x14ac:dyDescent="0.3">
      <c r="A22" s="4" t="s">
        <v>0</v>
      </c>
      <c r="B22" s="198" t="s">
        <v>1</v>
      </c>
      <c r="C22" s="199" t="s">
        <v>3</v>
      </c>
      <c r="D22" s="41" t="s">
        <v>2</v>
      </c>
      <c r="E22" s="111" t="s">
        <v>4</v>
      </c>
      <c r="F22" s="200" t="s">
        <v>10</v>
      </c>
      <c r="G22" s="201" t="s">
        <v>11</v>
      </c>
      <c r="I22" s="57" t="s">
        <v>1</v>
      </c>
      <c r="J22" s="45" t="s">
        <v>39</v>
      </c>
      <c r="K22" s="55" t="s">
        <v>3</v>
      </c>
      <c r="L22" s="44" t="s">
        <v>2</v>
      </c>
      <c r="M22" s="44" t="s">
        <v>4</v>
      </c>
      <c r="N22" s="46" t="s">
        <v>40</v>
      </c>
      <c r="O22" s="47" t="s">
        <v>41</v>
      </c>
      <c r="P22" s="25"/>
      <c r="Q22" s="25"/>
      <c r="R22" s="25"/>
    </row>
    <row r="23" spans="1:18" ht="15" customHeight="1" x14ac:dyDescent="0.25">
      <c r="A23" s="240">
        <v>1444</v>
      </c>
      <c r="B23" s="10">
        <v>42772</v>
      </c>
      <c r="C23" s="138">
        <v>2078</v>
      </c>
      <c r="D23" s="26" t="s">
        <v>24</v>
      </c>
      <c r="E23" s="139"/>
      <c r="F23" s="26" t="s">
        <v>17</v>
      </c>
      <c r="G23" s="27"/>
      <c r="I23" s="59">
        <v>42769</v>
      </c>
      <c r="J23" s="5">
        <v>52749</v>
      </c>
      <c r="K23" s="239">
        <v>5000</v>
      </c>
      <c r="L23" s="5" t="s">
        <v>47</v>
      </c>
      <c r="M23" s="16" t="s">
        <v>65</v>
      </c>
      <c r="N23" s="80" t="s">
        <v>54</v>
      </c>
      <c r="O23" s="50"/>
      <c r="P23" s="25"/>
      <c r="Q23" s="25"/>
      <c r="R23" s="25"/>
    </row>
    <row r="24" spans="1:18" ht="20.100000000000001" customHeight="1" x14ac:dyDescent="0.25">
      <c r="A24" s="132">
        <v>1445</v>
      </c>
      <c r="B24" s="10">
        <v>42776</v>
      </c>
      <c r="C24" s="138">
        <v>0</v>
      </c>
      <c r="D24" s="26" t="s">
        <v>16</v>
      </c>
      <c r="E24" s="139" t="s">
        <v>13</v>
      </c>
      <c r="F24" s="26" t="s">
        <v>17</v>
      </c>
      <c r="G24" s="28" t="s">
        <v>12</v>
      </c>
      <c r="I24" s="59">
        <v>42776</v>
      </c>
      <c r="J24" s="5">
        <v>52769</v>
      </c>
      <c r="K24" s="239">
        <v>10000</v>
      </c>
      <c r="L24" s="5" t="s">
        <v>47</v>
      </c>
      <c r="M24" s="106" t="s">
        <v>66</v>
      </c>
      <c r="N24" s="80" t="s">
        <v>54</v>
      </c>
      <c r="O24" s="50"/>
      <c r="P24" s="145" t="s">
        <v>174</v>
      </c>
      <c r="Q24" s="25"/>
      <c r="R24" s="25"/>
    </row>
    <row r="25" spans="1:18" ht="20.100000000000001" customHeight="1" x14ac:dyDescent="0.25">
      <c r="A25" s="240">
        <v>1446</v>
      </c>
      <c r="B25" s="10">
        <v>42783</v>
      </c>
      <c r="C25" s="138">
        <v>1500</v>
      </c>
      <c r="D25" s="26" t="s">
        <v>18</v>
      </c>
      <c r="E25" s="139" t="s">
        <v>5</v>
      </c>
      <c r="F25" s="26" t="s">
        <v>17</v>
      </c>
      <c r="G25" s="27"/>
      <c r="I25" s="59">
        <v>42783</v>
      </c>
      <c r="J25" s="5">
        <v>52783</v>
      </c>
      <c r="K25" s="239">
        <v>11000</v>
      </c>
      <c r="L25" s="5" t="s">
        <v>47</v>
      </c>
      <c r="M25" s="16" t="s">
        <v>67</v>
      </c>
      <c r="N25" s="80" t="s">
        <v>54</v>
      </c>
      <c r="O25" s="50"/>
      <c r="P25" s="24">
        <f>K23+K24+K25+K26</f>
        <v>41000</v>
      </c>
      <c r="Q25" s="25"/>
      <c r="R25" s="25"/>
    </row>
    <row r="26" spans="1:18" ht="20.100000000000001" customHeight="1" x14ac:dyDescent="0.25">
      <c r="A26" s="132">
        <v>1447</v>
      </c>
      <c r="B26" s="10">
        <v>42791</v>
      </c>
      <c r="C26" s="138">
        <v>0</v>
      </c>
      <c r="D26" s="26" t="s">
        <v>18</v>
      </c>
      <c r="E26" s="139" t="s">
        <v>72</v>
      </c>
      <c r="F26" s="26" t="s">
        <v>17</v>
      </c>
      <c r="G26" s="27"/>
      <c r="I26" s="59">
        <v>42780</v>
      </c>
      <c r="J26" s="5">
        <v>52827</v>
      </c>
      <c r="K26" s="239">
        <v>15000</v>
      </c>
      <c r="L26" s="5" t="s">
        <v>47</v>
      </c>
      <c r="M26" s="16" t="s">
        <v>67</v>
      </c>
      <c r="N26" s="80" t="s">
        <v>54</v>
      </c>
      <c r="O26" s="50"/>
      <c r="P26" s="25"/>
      <c r="Q26" s="25"/>
      <c r="R26" s="25"/>
    </row>
    <row r="27" spans="1:18" ht="20.100000000000001" customHeight="1" x14ac:dyDescent="0.25">
      <c r="A27" s="39">
        <v>1448</v>
      </c>
      <c r="B27" s="18">
        <v>42791</v>
      </c>
      <c r="C27" s="286">
        <v>0</v>
      </c>
      <c r="D27" s="203" t="s">
        <v>19</v>
      </c>
      <c r="E27" s="279" t="s">
        <v>5</v>
      </c>
      <c r="G27" s="28" t="s">
        <v>12</v>
      </c>
      <c r="I27" s="59" t="s">
        <v>197</v>
      </c>
      <c r="J27" s="5" t="s">
        <v>167</v>
      </c>
      <c r="K27" s="13">
        <v>4650</v>
      </c>
      <c r="L27" s="5" t="s">
        <v>183</v>
      </c>
      <c r="M27" s="16"/>
      <c r="N27" s="80" t="s">
        <v>54</v>
      </c>
      <c r="O27" s="50"/>
      <c r="P27" s="25"/>
      <c r="Q27" s="25"/>
      <c r="R27" s="25"/>
    </row>
    <row r="28" spans="1:18" ht="20.100000000000001" customHeight="1" x14ac:dyDescent="0.25">
      <c r="A28" s="240">
        <v>1449</v>
      </c>
      <c r="B28" s="10">
        <v>42785</v>
      </c>
      <c r="C28" s="138">
        <v>1200</v>
      </c>
      <c r="D28" s="26" t="s">
        <v>19</v>
      </c>
      <c r="E28" s="139" t="s">
        <v>5</v>
      </c>
      <c r="F28" s="26" t="s">
        <v>17</v>
      </c>
      <c r="G28" s="27"/>
      <c r="I28" s="59">
        <v>42789</v>
      </c>
      <c r="J28" s="91" t="s">
        <v>195</v>
      </c>
      <c r="K28" s="13">
        <v>28.8</v>
      </c>
      <c r="L28" s="5" t="s">
        <v>198</v>
      </c>
      <c r="M28" s="16"/>
      <c r="N28" s="80" t="s">
        <v>54</v>
      </c>
      <c r="O28" s="50"/>
      <c r="P28" s="25"/>
      <c r="Q28" s="25"/>
      <c r="R28" s="25"/>
    </row>
    <row r="29" spans="1:18" ht="20.100000000000001" customHeight="1" x14ac:dyDescent="0.25">
      <c r="A29" s="240">
        <v>1450</v>
      </c>
      <c r="B29" s="10">
        <v>42791</v>
      </c>
      <c r="C29" s="138">
        <v>1000</v>
      </c>
      <c r="D29" s="26" t="s">
        <v>19</v>
      </c>
      <c r="E29" s="139" t="s">
        <v>5</v>
      </c>
      <c r="F29" s="26" t="s">
        <v>17</v>
      </c>
      <c r="G29" s="27"/>
      <c r="I29" s="59">
        <v>42790</v>
      </c>
      <c r="J29" s="91" t="s">
        <v>195</v>
      </c>
      <c r="K29" s="13">
        <v>15.43</v>
      </c>
      <c r="L29" s="5" t="s">
        <v>199</v>
      </c>
      <c r="M29" s="16"/>
      <c r="N29" s="80" t="s">
        <v>54</v>
      </c>
      <c r="O29" s="50"/>
      <c r="P29" s="25"/>
      <c r="Q29" s="25"/>
      <c r="R29" s="25"/>
    </row>
    <row r="30" spans="1:18" ht="20.100000000000001" customHeight="1" x14ac:dyDescent="0.25">
      <c r="A30" s="240">
        <v>1451</v>
      </c>
      <c r="B30" s="10">
        <v>42790</v>
      </c>
      <c r="C30" s="138">
        <v>500</v>
      </c>
      <c r="D30" s="26" t="s">
        <v>7</v>
      </c>
      <c r="E30" s="139" t="s">
        <v>8</v>
      </c>
      <c r="F30" s="26" t="s">
        <v>17</v>
      </c>
      <c r="G30" s="27"/>
      <c r="I30" s="59"/>
      <c r="J30" s="5"/>
      <c r="K30" s="13"/>
      <c r="L30" s="5"/>
      <c r="M30" s="16"/>
      <c r="N30" s="80"/>
      <c r="O30" s="50"/>
      <c r="P30" s="145" t="s">
        <v>185</v>
      </c>
      <c r="Q30" s="25"/>
      <c r="R30" s="25"/>
    </row>
    <row r="31" spans="1:18" ht="20.100000000000001" customHeight="1" x14ac:dyDescent="0.25">
      <c r="A31" s="6">
        <v>1452</v>
      </c>
      <c r="B31" s="10">
        <v>42770</v>
      </c>
      <c r="C31" s="138">
        <v>0</v>
      </c>
      <c r="D31" s="26" t="s">
        <v>7</v>
      </c>
      <c r="E31" s="139" t="s">
        <v>73</v>
      </c>
      <c r="F31" s="26" t="s">
        <v>17</v>
      </c>
      <c r="G31" s="27"/>
      <c r="I31" s="59"/>
      <c r="J31" s="5"/>
      <c r="K31" s="13"/>
      <c r="L31" s="5"/>
      <c r="M31" s="16"/>
      <c r="N31" s="80"/>
      <c r="O31" s="50"/>
      <c r="P31" s="24">
        <f>K27+K28+K29</f>
        <v>4694.2300000000005</v>
      </c>
      <c r="Q31" s="25"/>
      <c r="R31" s="25"/>
    </row>
    <row r="32" spans="1:18" ht="20.100000000000001" customHeight="1" x14ac:dyDescent="0.25">
      <c r="A32" s="240">
        <v>1453</v>
      </c>
      <c r="B32" s="10">
        <v>42770</v>
      </c>
      <c r="C32" s="138">
        <v>2375</v>
      </c>
      <c r="D32" s="26" t="s">
        <v>20</v>
      </c>
      <c r="E32" s="139" t="s">
        <v>21</v>
      </c>
      <c r="F32" s="26" t="s">
        <v>17</v>
      </c>
      <c r="G32" s="27"/>
      <c r="I32" s="59"/>
      <c r="J32" s="5"/>
      <c r="K32" s="13"/>
      <c r="L32" s="5"/>
      <c r="M32" s="16"/>
      <c r="N32" s="80"/>
      <c r="O32" s="50"/>
      <c r="P32" s="25"/>
      <c r="Q32" s="25"/>
      <c r="R32" s="25"/>
    </row>
    <row r="33" spans="1:18" ht="20.100000000000001" customHeight="1" x14ac:dyDescent="0.25">
      <c r="A33" s="240">
        <v>1454</v>
      </c>
      <c r="B33" s="10">
        <v>42770</v>
      </c>
      <c r="C33" s="138">
        <v>2400</v>
      </c>
      <c r="D33" s="26" t="s">
        <v>22</v>
      </c>
      <c r="E33" s="139"/>
      <c r="F33" s="26" t="s">
        <v>17</v>
      </c>
      <c r="G33" s="27"/>
      <c r="I33" s="59"/>
      <c r="J33" s="5"/>
      <c r="K33" s="13"/>
      <c r="L33" s="5"/>
      <c r="M33" s="16"/>
      <c r="N33" s="80"/>
      <c r="O33" s="50"/>
      <c r="P33" s="25"/>
      <c r="Q33" s="25"/>
      <c r="R33" s="25"/>
    </row>
    <row r="34" spans="1:18" ht="20.100000000000001" customHeight="1" x14ac:dyDescent="0.25">
      <c r="A34" s="240">
        <v>1440</v>
      </c>
      <c r="B34" s="10">
        <v>42759</v>
      </c>
      <c r="C34" s="288">
        <v>1750</v>
      </c>
      <c r="D34" s="26" t="s">
        <v>26</v>
      </c>
      <c r="E34" s="139" t="s">
        <v>71</v>
      </c>
      <c r="F34" s="26" t="s">
        <v>17</v>
      </c>
      <c r="G34" s="27"/>
      <c r="I34" s="59"/>
      <c r="J34" s="5"/>
      <c r="K34" s="13"/>
      <c r="L34" s="5"/>
      <c r="M34" s="16"/>
      <c r="N34" s="80"/>
      <c r="O34" s="50"/>
      <c r="P34" s="25"/>
      <c r="Q34" s="25"/>
      <c r="R34" s="25"/>
    </row>
    <row r="35" spans="1:18" ht="20.100000000000001" customHeight="1" x14ac:dyDescent="0.25">
      <c r="A35" s="6"/>
      <c r="B35" s="10"/>
      <c r="C35" s="138"/>
      <c r="D35" s="26"/>
      <c r="E35" s="26"/>
      <c r="G35" s="27"/>
      <c r="I35" s="59"/>
      <c r="J35" s="5"/>
      <c r="K35" s="13"/>
      <c r="L35" s="5"/>
      <c r="M35" s="16"/>
      <c r="N35" s="80"/>
      <c r="O35" s="50"/>
      <c r="P35" s="25"/>
      <c r="Q35" s="25"/>
      <c r="R35" s="25"/>
    </row>
    <row r="36" spans="1:18" ht="20.100000000000001" customHeight="1" thickBot="1" x14ac:dyDescent="0.3">
      <c r="A36" s="7"/>
      <c r="B36" s="66"/>
      <c r="C36" s="289"/>
      <c r="D36" s="205"/>
      <c r="E36" s="205"/>
      <c r="F36" s="205"/>
      <c r="G36" s="104"/>
      <c r="I36" s="60"/>
      <c r="J36" s="8"/>
      <c r="K36" s="14"/>
      <c r="L36" s="8"/>
      <c r="M36" s="17"/>
      <c r="N36" s="81"/>
      <c r="O36" s="51"/>
    </row>
    <row r="37" spans="1:18" ht="20.100000000000001" customHeight="1" thickBot="1" x14ac:dyDescent="0.3">
      <c r="A37" s="22"/>
      <c r="B37" s="206" t="s">
        <v>15</v>
      </c>
      <c r="C37" s="272">
        <f>C23+C24+C25+C26+C28+C29+C30+C31+C32+C33+C34</f>
        <v>12803</v>
      </c>
      <c r="D37" s="102">
        <v>5776.65</v>
      </c>
      <c r="E37" s="273">
        <f>C37+D37</f>
        <v>18579.650000000001</v>
      </c>
      <c r="F37" s="102"/>
      <c r="G37" s="102"/>
      <c r="K37" s="101">
        <f>SUM(K23:K36)</f>
        <v>45694.23</v>
      </c>
      <c r="L37">
        <v>0</v>
      </c>
      <c r="M37">
        <f>16190.08+4615+5522</f>
        <v>26327.08</v>
      </c>
      <c r="P37" s="105">
        <f>K37-C37-D37-J39-L37-M37</f>
        <v>129.04999999999927</v>
      </c>
    </row>
    <row r="38" spans="1:18" ht="20.100000000000001" customHeight="1" x14ac:dyDescent="0.25">
      <c r="A38" s="22"/>
      <c r="B38" s="206"/>
      <c r="C38" s="272"/>
      <c r="D38" s="273">
        <f>C37-C24-C26-C31+C11</f>
        <v>14553</v>
      </c>
      <c r="E38" s="102"/>
      <c r="F38" s="102"/>
      <c r="G38" s="102"/>
      <c r="K38" s="129"/>
      <c r="L38" s="145" t="s">
        <v>134</v>
      </c>
      <c r="M38" s="145" t="s">
        <v>137</v>
      </c>
      <c r="P38">
        <v>-1672.89</v>
      </c>
      <c r="Q38" s="184" t="s">
        <v>166</v>
      </c>
      <c r="R38" s="184"/>
    </row>
    <row r="39" spans="1:18" ht="20.100000000000001" customHeight="1" x14ac:dyDescent="0.25">
      <c r="A39" s="22"/>
      <c r="B39" s="206"/>
      <c r="C39" s="272"/>
      <c r="D39" s="102"/>
      <c r="E39" s="102"/>
      <c r="F39" s="102"/>
      <c r="G39" s="102"/>
      <c r="I39" s="222" t="s">
        <v>138</v>
      </c>
      <c r="J39">
        <v>658.45</v>
      </c>
      <c r="K39" s="129"/>
      <c r="P39" s="15">
        <f>P37-P38</f>
        <v>1801.9399999999994</v>
      </c>
      <c r="Q39" t="s">
        <v>186</v>
      </c>
    </row>
    <row r="40" spans="1:18" ht="20.100000000000001" customHeight="1" thickBot="1" x14ac:dyDescent="0.35">
      <c r="A40" s="22"/>
      <c r="B40" s="61"/>
      <c r="C40" s="273"/>
      <c r="D40" s="133" t="s">
        <v>191</v>
      </c>
      <c r="E40" s="207"/>
      <c r="F40" s="207"/>
      <c r="G40" s="207"/>
      <c r="L40" s="77" t="s">
        <v>192</v>
      </c>
    </row>
    <row r="41" spans="1:18" ht="20.100000000000001" customHeight="1" thickBot="1" x14ac:dyDescent="0.3">
      <c r="A41" s="1" t="s">
        <v>0</v>
      </c>
      <c r="B41" s="208" t="s">
        <v>1</v>
      </c>
      <c r="C41" s="209" t="s">
        <v>3</v>
      </c>
      <c r="D41" s="45" t="s">
        <v>2</v>
      </c>
      <c r="E41" s="45" t="s">
        <v>4</v>
      </c>
      <c r="F41" s="210" t="s">
        <v>10</v>
      </c>
      <c r="G41" s="211" t="s">
        <v>11</v>
      </c>
      <c r="I41" s="57" t="s">
        <v>1</v>
      </c>
      <c r="J41" s="45" t="s">
        <v>39</v>
      </c>
      <c r="K41" s="55" t="s">
        <v>3</v>
      </c>
      <c r="L41" s="44" t="s">
        <v>2</v>
      </c>
      <c r="M41" s="44" t="s">
        <v>4</v>
      </c>
      <c r="N41" s="46" t="s">
        <v>40</v>
      </c>
      <c r="O41" s="47" t="s">
        <v>41</v>
      </c>
    </row>
    <row r="42" spans="1:18" ht="20.100000000000001" customHeight="1" x14ac:dyDescent="0.25">
      <c r="A42" s="9">
        <v>1455</v>
      </c>
      <c r="B42" s="11">
        <v>42798</v>
      </c>
      <c r="C42" s="134">
        <v>547.5</v>
      </c>
      <c r="D42" s="135" t="s">
        <v>27</v>
      </c>
      <c r="E42" s="136" t="s">
        <v>6</v>
      </c>
      <c r="F42" s="32" t="s">
        <v>17</v>
      </c>
      <c r="G42" s="33"/>
      <c r="I42" s="85">
        <v>42800</v>
      </c>
      <c r="J42" s="86">
        <v>52856</v>
      </c>
      <c r="K42" s="71">
        <v>13450</v>
      </c>
      <c r="L42" s="86" t="s">
        <v>47</v>
      </c>
      <c r="M42" s="87" t="s">
        <v>57</v>
      </c>
      <c r="N42" s="88" t="s">
        <v>54</v>
      </c>
      <c r="O42" s="89"/>
    </row>
    <row r="43" spans="1:18" ht="20.100000000000001" customHeight="1" x14ac:dyDescent="0.25">
      <c r="A43" s="6">
        <v>1456</v>
      </c>
      <c r="B43" s="10">
        <v>42800</v>
      </c>
      <c r="C43" s="138">
        <v>2200</v>
      </c>
      <c r="D43" s="26" t="s">
        <v>19</v>
      </c>
      <c r="E43" s="139" t="s">
        <v>5</v>
      </c>
      <c r="F43" s="34" t="s">
        <v>17</v>
      </c>
      <c r="G43" s="27"/>
      <c r="I43" s="90">
        <v>42800</v>
      </c>
      <c r="J43" s="91">
        <v>1379</v>
      </c>
      <c r="K43" s="72">
        <v>8081</v>
      </c>
      <c r="L43" s="91" t="s">
        <v>55</v>
      </c>
      <c r="M43" s="92" t="s">
        <v>56</v>
      </c>
      <c r="N43" s="93" t="s">
        <v>54</v>
      </c>
      <c r="O43" s="94"/>
      <c r="P43" s="145" t="s">
        <v>174</v>
      </c>
    </row>
    <row r="44" spans="1:18" ht="20.100000000000001" customHeight="1" x14ac:dyDescent="0.25">
      <c r="A44" s="6">
        <v>1457</v>
      </c>
      <c r="B44" s="10">
        <v>42800</v>
      </c>
      <c r="C44" s="138">
        <v>2450</v>
      </c>
      <c r="D44" s="26" t="s">
        <v>14</v>
      </c>
      <c r="E44" s="139" t="s">
        <v>9</v>
      </c>
      <c r="F44" s="34" t="s">
        <v>17</v>
      </c>
      <c r="G44" s="27"/>
      <c r="I44" s="90">
        <v>42804</v>
      </c>
      <c r="J44" s="91">
        <v>52878</v>
      </c>
      <c r="K44" s="72">
        <v>12000</v>
      </c>
      <c r="L44" s="91" t="s">
        <v>47</v>
      </c>
      <c r="M44" s="92" t="s">
        <v>67</v>
      </c>
      <c r="N44" s="93" t="s">
        <v>54</v>
      </c>
      <c r="O44" s="94"/>
      <c r="P44" s="15">
        <f>K42+K44+K47+K48+K49+K50</f>
        <v>64450</v>
      </c>
    </row>
    <row r="45" spans="1:18" x14ac:dyDescent="0.25">
      <c r="A45" s="6">
        <v>1458</v>
      </c>
      <c r="B45" s="10">
        <v>42800</v>
      </c>
      <c r="C45" s="138">
        <v>500</v>
      </c>
      <c r="D45" s="26" t="s">
        <v>19</v>
      </c>
      <c r="E45" s="139" t="s">
        <v>5</v>
      </c>
      <c r="F45" s="34" t="s">
        <v>17</v>
      </c>
      <c r="G45" s="27"/>
      <c r="I45" s="90">
        <v>42807</v>
      </c>
      <c r="J45" s="91" t="s">
        <v>10</v>
      </c>
      <c r="K45" s="72">
        <v>3968.79</v>
      </c>
      <c r="L45" s="91" t="s">
        <v>52</v>
      </c>
      <c r="M45" s="92" t="s">
        <v>53</v>
      </c>
      <c r="N45" s="93" t="s">
        <v>54</v>
      </c>
      <c r="O45" s="94"/>
    </row>
    <row r="46" spans="1:18" ht="20.100000000000001" customHeight="1" x14ac:dyDescent="0.25">
      <c r="A46" s="6">
        <v>1459</v>
      </c>
      <c r="B46" s="10">
        <v>42800</v>
      </c>
      <c r="C46" s="138">
        <v>1000</v>
      </c>
      <c r="D46" s="26" t="s">
        <v>22</v>
      </c>
      <c r="E46" s="139" t="s">
        <v>5</v>
      </c>
      <c r="F46" s="34" t="s">
        <v>17</v>
      </c>
      <c r="G46" s="27"/>
      <c r="I46" s="90">
        <v>42810</v>
      </c>
      <c r="J46" s="91">
        <v>4545</v>
      </c>
      <c r="K46" s="72">
        <v>3001</v>
      </c>
      <c r="L46" s="91" t="s">
        <v>51</v>
      </c>
      <c r="M46" s="92"/>
      <c r="N46" s="93" t="s">
        <v>54</v>
      </c>
      <c r="O46" s="94"/>
    </row>
    <row r="47" spans="1:18" ht="20.100000000000001" customHeight="1" x14ac:dyDescent="0.25">
      <c r="A47" s="29">
        <v>1460</v>
      </c>
      <c r="B47" s="30">
        <v>42800</v>
      </c>
      <c r="C47" s="290">
        <v>1265</v>
      </c>
      <c r="D47" s="274" t="s">
        <v>28</v>
      </c>
      <c r="E47" s="281" t="s">
        <v>5</v>
      </c>
      <c r="F47" s="35" t="s">
        <v>17</v>
      </c>
      <c r="G47" s="36"/>
      <c r="I47" s="90">
        <v>42811</v>
      </c>
      <c r="J47" s="91">
        <v>52910</v>
      </c>
      <c r="K47" s="72">
        <v>15000</v>
      </c>
      <c r="L47" s="91" t="s">
        <v>47</v>
      </c>
      <c r="M47" s="92" t="s">
        <v>50</v>
      </c>
      <c r="N47" s="93" t="s">
        <v>54</v>
      </c>
      <c r="O47" s="94"/>
    </row>
    <row r="48" spans="1:18" ht="20.100000000000001" customHeight="1" x14ac:dyDescent="0.25">
      <c r="A48" s="6">
        <v>1461</v>
      </c>
      <c r="B48" s="10">
        <v>42798</v>
      </c>
      <c r="C48" s="138">
        <v>600</v>
      </c>
      <c r="D48" s="26" t="s">
        <v>29</v>
      </c>
      <c r="E48" s="139" t="s">
        <v>30</v>
      </c>
      <c r="F48" s="34" t="s">
        <v>17</v>
      </c>
      <c r="G48" s="27"/>
      <c r="I48" s="90">
        <v>42818</v>
      </c>
      <c r="J48" s="91">
        <v>52937</v>
      </c>
      <c r="K48" s="72">
        <v>10000</v>
      </c>
      <c r="L48" s="91" t="s">
        <v>47</v>
      </c>
      <c r="M48" s="92" t="s">
        <v>48</v>
      </c>
      <c r="N48" s="93" t="s">
        <v>54</v>
      </c>
      <c r="O48" s="94"/>
      <c r="P48" s="145" t="s">
        <v>185</v>
      </c>
    </row>
    <row r="49" spans="1:18" ht="20.100000000000001" customHeight="1" x14ac:dyDescent="0.25">
      <c r="A49" s="6">
        <v>1462</v>
      </c>
      <c r="B49" s="10">
        <v>42798</v>
      </c>
      <c r="C49" s="138">
        <v>600</v>
      </c>
      <c r="D49" s="26" t="s">
        <v>29</v>
      </c>
      <c r="E49" s="139" t="s">
        <v>30</v>
      </c>
      <c r="F49" s="34" t="s">
        <v>17</v>
      </c>
      <c r="G49" s="27"/>
      <c r="I49" s="90">
        <v>42818</v>
      </c>
      <c r="J49" s="91">
        <v>52941</v>
      </c>
      <c r="K49" s="72">
        <v>4000</v>
      </c>
      <c r="L49" s="91" t="s">
        <v>47</v>
      </c>
      <c r="M49" s="92" t="s">
        <v>49</v>
      </c>
      <c r="N49" s="93" t="s">
        <v>54</v>
      </c>
      <c r="O49" s="94"/>
      <c r="P49" s="15">
        <f>K51</f>
        <v>110</v>
      </c>
    </row>
    <row r="50" spans="1:18" ht="20.100000000000001" customHeight="1" x14ac:dyDescent="0.25">
      <c r="A50" s="6">
        <v>50013</v>
      </c>
      <c r="B50" s="10">
        <v>42804</v>
      </c>
      <c r="C50" s="138">
        <v>661.46</v>
      </c>
      <c r="D50" s="26" t="s">
        <v>44</v>
      </c>
      <c r="E50" s="139" t="s">
        <v>45</v>
      </c>
      <c r="F50" s="34" t="s">
        <v>17</v>
      </c>
      <c r="G50" s="27"/>
      <c r="I50" s="90">
        <v>42825</v>
      </c>
      <c r="J50" s="91">
        <v>52964</v>
      </c>
      <c r="K50" s="72">
        <v>10000</v>
      </c>
      <c r="L50" s="91" t="s">
        <v>47</v>
      </c>
      <c r="M50" s="92" t="s">
        <v>92</v>
      </c>
      <c r="N50" s="93"/>
      <c r="O50" s="94"/>
    </row>
    <row r="51" spans="1:18" ht="20.100000000000001" customHeight="1" x14ac:dyDescent="0.25">
      <c r="A51" s="6">
        <v>1463</v>
      </c>
      <c r="B51" s="10">
        <v>42807</v>
      </c>
      <c r="C51" s="138">
        <v>1500</v>
      </c>
      <c r="D51" s="26" t="s">
        <v>28</v>
      </c>
      <c r="E51" s="139" t="s">
        <v>5</v>
      </c>
      <c r="F51" s="34" t="s">
        <v>17</v>
      </c>
      <c r="G51" s="27"/>
      <c r="I51" s="90">
        <v>42797</v>
      </c>
      <c r="J51" s="91" t="s">
        <v>195</v>
      </c>
      <c r="K51" s="72">
        <v>110</v>
      </c>
      <c r="L51" s="91" t="s">
        <v>196</v>
      </c>
      <c r="M51" s="92"/>
      <c r="N51" s="93" t="s">
        <v>54</v>
      </c>
      <c r="O51" s="94"/>
    </row>
    <row r="52" spans="1:18" ht="20.100000000000001" customHeight="1" x14ac:dyDescent="0.25">
      <c r="A52" s="6">
        <v>1464</v>
      </c>
      <c r="B52" s="10">
        <v>42807</v>
      </c>
      <c r="C52" s="138">
        <v>1200</v>
      </c>
      <c r="D52" s="26" t="s">
        <v>22</v>
      </c>
      <c r="E52" s="139" t="s">
        <v>5</v>
      </c>
      <c r="F52" s="34" t="s">
        <v>17</v>
      </c>
      <c r="G52" s="27"/>
      <c r="I52" s="90"/>
      <c r="J52" s="91"/>
      <c r="K52" s="72"/>
      <c r="L52" s="91"/>
      <c r="M52" s="92"/>
      <c r="N52" s="93"/>
      <c r="O52" s="94"/>
    </row>
    <row r="53" spans="1:18" ht="20.100000000000001" customHeight="1" thickBot="1" x14ac:dyDescent="0.3">
      <c r="A53" s="6">
        <v>50014</v>
      </c>
      <c r="B53" s="10">
        <v>42807</v>
      </c>
      <c r="C53" s="138">
        <v>661.47</v>
      </c>
      <c r="D53" s="26" t="s">
        <v>44</v>
      </c>
      <c r="E53" s="139" t="s">
        <v>45</v>
      </c>
      <c r="F53" s="34" t="s">
        <v>17</v>
      </c>
      <c r="G53" s="27"/>
      <c r="I53" s="90"/>
      <c r="J53" s="91"/>
      <c r="K53" s="72"/>
      <c r="L53" s="91"/>
      <c r="M53" s="92"/>
      <c r="N53" s="93"/>
      <c r="O53" s="94"/>
    </row>
    <row r="54" spans="1:18" ht="20.100000000000001" customHeight="1" thickBot="1" x14ac:dyDescent="0.3">
      <c r="A54" s="6">
        <v>50015</v>
      </c>
      <c r="B54" s="10">
        <v>42807</v>
      </c>
      <c r="C54" s="138">
        <v>661.46</v>
      </c>
      <c r="D54" s="26" t="s">
        <v>44</v>
      </c>
      <c r="E54" s="139" t="s">
        <v>45</v>
      </c>
      <c r="F54" s="34" t="s">
        <v>17</v>
      </c>
      <c r="G54" s="27"/>
      <c r="I54" s="95"/>
      <c r="J54" s="96"/>
      <c r="K54" s="73"/>
      <c r="L54" s="96"/>
      <c r="M54" s="97"/>
      <c r="N54" s="98"/>
      <c r="O54" s="99"/>
      <c r="P54" s="105">
        <f>K55-C79-D79-J57-L55-M55</f>
        <v>10830.660000000007</v>
      </c>
    </row>
    <row r="55" spans="1:18" ht="20.100000000000001" customHeight="1" x14ac:dyDescent="0.25">
      <c r="A55" s="6">
        <v>50016</v>
      </c>
      <c r="B55" s="10">
        <v>42807</v>
      </c>
      <c r="C55" s="138">
        <v>661.47</v>
      </c>
      <c r="D55" s="26" t="s">
        <v>44</v>
      </c>
      <c r="E55" s="139" t="s">
        <v>45</v>
      </c>
      <c r="F55" s="34" t="s">
        <v>17</v>
      </c>
      <c r="G55" s="27"/>
      <c r="I55" s="23"/>
      <c r="J55" s="25"/>
      <c r="K55" s="100">
        <f>SUM(K42:K54)</f>
        <v>79610.790000000008</v>
      </c>
      <c r="L55" s="25"/>
      <c r="M55" s="25">
        <f>11302.33+5200+2785</f>
        <v>19287.330000000002</v>
      </c>
      <c r="N55" s="76"/>
      <c r="O55" s="25"/>
      <c r="P55">
        <v>9157.77</v>
      </c>
      <c r="Q55" s="184" t="s">
        <v>166</v>
      </c>
      <c r="R55" s="184"/>
    </row>
    <row r="56" spans="1:18" ht="20.100000000000001" customHeight="1" x14ac:dyDescent="0.25">
      <c r="A56" s="6">
        <v>50017</v>
      </c>
      <c r="B56" s="10">
        <v>42807</v>
      </c>
      <c r="C56" s="138">
        <v>661.46</v>
      </c>
      <c r="D56" s="26" t="s">
        <v>44</v>
      </c>
      <c r="E56" s="139" t="s">
        <v>45</v>
      </c>
      <c r="F56" s="34" t="s">
        <v>17</v>
      </c>
      <c r="G56" s="27"/>
      <c r="I56" s="23"/>
      <c r="J56" s="25"/>
      <c r="K56" s="128"/>
      <c r="L56" s="145" t="s">
        <v>134</v>
      </c>
      <c r="M56" s="145" t="s">
        <v>137</v>
      </c>
      <c r="N56" s="76"/>
      <c r="O56" s="25"/>
      <c r="P56" s="15">
        <f>P54-P55</f>
        <v>1672.8900000000067</v>
      </c>
      <c r="Q56" t="s">
        <v>186</v>
      </c>
    </row>
    <row r="57" spans="1:18" ht="20.100000000000001" customHeight="1" x14ac:dyDescent="0.25">
      <c r="A57" s="6">
        <v>50018</v>
      </c>
      <c r="B57" s="10">
        <v>42807</v>
      </c>
      <c r="C57" s="138">
        <v>661.46</v>
      </c>
      <c r="D57" s="26" t="s">
        <v>44</v>
      </c>
      <c r="E57" s="139" t="s">
        <v>45</v>
      </c>
      <c r="F57" s="34" t="s">
        <v>17</v>
      </c>
      <c r="G57" s="27"/>
      <c r="I57" s="222" t="s">
        <v>138</v>
      </c>
      <c r="J57" s="25">
        <v>401.35</v>
      </c>
      <c r="K57" s="128"/>
      <c r="L57" s="25"/>
      <c r="M57" s="25"/>
      <c r="N57" s="76"/>
      <c r="O57" s="25"/>
    </row>
    <row r="58" spans="1:18" ht="20.100000000000001" customHeight="1" x14ac:dyDescent="0.25">
      <c r="A58" s="6">
        <v>50019</v>
      </c>
      <c r="B58" s="10">
        <v>42807</v>
      </c>
      <c r="C58" s="138">
        <v>661.47</v>
      </c>
      <c r="D58" s="26" t="s">
        <v>44</v>
      </c>
      <c r="E58" s="139" t="s">
        <v>45</v>
      </c>
      <c r="F58" s="34" t="s">
        <v>17</v>
      </c>
      <c r="G58" s="27"/>
    </row>
    <row r="59" spans="1:18" ht="20.100000000000001" customHeight="1" x14ac:dyDescent="0.25">
      <c r="A59" s="6">
        <v>1465</v>
      </c>
      <c r="B59" s="10">
        <v>42809</v>
      </c>
      <c r="C59" s="138">
        <v>2000</v>
      </c>
      <c r="D59" s="26" t="s">
        <v>31</v>
      </c>
      <c r="E59" s="139" t="s">
        <v>5</v>
      </c>
      <c r="F59" s="34" t="s">
        <v>17</v>
      </c>
      <c r="G59" s="27"/>
    </row>
    <row r="60" spans="1:18" ht="20.100000000000001" customHeight="1" x14ac:dyDescent="0.25">
      <c r="A60" s="6">
        <v>1466</v>
      </c>
      <c r="B60" s="10">
        <v>42809</v>
      </c>
      <c r="C60" s="138">
        <v>1130</v>
      </c>
      <c r="D60" s="26" t="s">
        <v>31</v>
      </c>
      <c r="E60" s="139" t="s">
        <v>5</v>
      </c>
      <c r="F60" s="34" t="s">
        <v>17</v>
      </c>
      <c r="G60" s="27"/>
    </row>
    <row r="61" spans="1:18" ht="20.100000000000001" customHeight="1" x14ac:dyDescent="0.25">
      <c r="A61" s="6">
        <v>1467</v>
      </c>
      <c r="B61" s="10">
        <v>42812</v>
      </c>
      <c r="C61" s="138">
        <v>1170</v>
      </c>
      <c r="D61" s="26" t="s">
        <v>32</v>
      </c>
      <c r="E61" s="139" t="s">
        <v>33</v>
      </c>
      <c r="F61" s="34" t="s">
        <v>17</v>
      </c>
      <c r="G61" s="27"/>
    </row>
    <row r="62" spans="1:18" ht="20.100000000000001" customHeight="1" x14ac:dyDescent="0.25">
      <c r="A62" s="6">
        <v>1468</v>
      </c>
      <c r="B62" s="10">
        <v>42812</v>
      </c>
      <c r="C62" s="138">
        <v>400</v>
      </c>
      <c r="D62" s="26" t="s">
        <v>7</v>
      </c>
      <c r="E62" s="139" t="s">
        <v>8</v>
      </c>
      <c r="F62" s="34" t="s">
        <v>17</v>
      </c>
      <c r="G62" s="27"/>
    </row>
    <row r="63" spans="1:18" ht="20.100000000000001" customHeight="1" x14ac:dyDescent="0.25">
      <c r="A63" s="6">
        <v>1469</v>
      </c>
      <c r="B63" s="10">
        <v>42812</v>
      </c>
      <c r="C63" s="138">
        <v>1200</v>
      </c>
      <c r="D63" s="26" t="s">
        <v>34</v>
      </c>
      <c r="E63" s="139" t="s">
        <v>35</v>
      </c>
      <c r="F63" s="34" t="s">
        <v>17</v>
      </c>
      <c r="G63" s="27"/>
    </row>
    <row r="64" spans="1:18" ht="20.100000000000001" customHeight="1" x14ac:dyDescent="0.25">
      <c r="A64" s="6">
        <v>1470</v>
      </c>
      <c r="B64" s="10">
        <v>42812</v>
      </c>
      <c r="C64" s="138">
        <v>1200</v>
      </c>
      <c r="D64" s="26" t="s">
        <v>34</v>
      </c>
      <c r="E64" s="139" t="s">
        <v>35</v>
      </c>
      <c r="F64" s="34" t="s">
        <v>17</v>
      </c>
      <c r="G64" s="27"/>
    </row>
    <row r="65" spans="1:8" ht="20.100000000000001" customHeight="1" x14ac:dyDescent="0.25">
      <c r="A65" s="6">
        <v>1471</v>
      </c>
      <c r="B65" s="10">
        <v>42815</v>
      </c>
      <c r="C65" s="138">
        <v>1000</v>
      </c>
      <c r="D65" s="26" t="s">
        <v>22</v>
      </c>
      <c r="E65" s="139" t="s">
        <v>5</v>
      </c>
      <c r="F65" s="34" t="s">
        <v>17</v>
      </c>
      <c r="G65" s="27"/>
    </row>
    <row r="66" spans="1:8" ht="20.100000000000001" customHeight="1" x14ac:dyDescent="0.25">
      <c r="A66" s="6">
        <v>1472</v>
      </c>
      <c r="B66" s="10">
        <v>42815</v>
      </c>
      <c r="C66" s="138">
        <v>1250</v>
      </c>
      <c r="D66" s="26" t="s">
        <v>28</v>
      </c>
      <c r="E66" s="139" t="s">
        <v>5</v>
      </c>
      <c r="F66" s="34" t="s">
        <v>17</v>
      </c>
      <c r="G66" s="27"/>
    </row>
    <row r="67" spans="1:8" ht="20.100000000000001" customHeight="1" x14ac:dyDescent="0.25">
      <c r="A67" s="6">
        <v>1473</v>
      </c>
      <c r="B67" s="10">
        <v>42815</v>
      </c>
      <c r="C67" s="138">
        <v>1200</v>
      </c>
      <c r="D67" s="26" t="s">
        <v>31</v>
      </c>
      <c r="E67" s="139" t="s">
        <v>5</v>
      </c>
      <c r="F67" s="34" t="s">
        <v>17</v>
      </c>
      <c r="G67" s="27"/>
    </row>
    <row r="68" spans="1:8" ht="20.100000000000001" customHeight="1" x14ac:dyDescent="0.25">
      <c r="A68" s="6">
        <v>1474</v>
      </c>
      <c r="B68" s="10">
        <v>42818</v>
      </c>
      <c r="C68" s="138">
        <v>1000</v>
      </c>
      <c r="D68" s="26" t="s">
        <v>31</v>
      </c>
      <c r="E68" s="139" t="s">
        <v>5</v>
      </c>
      <c r="F68" s="34" t="s">
        <v>17</v>
      </c>
      <c r="G68" s="27"/>
    </row>
    <row r="69" spans="1:8" ht="20.100000000000001" customHeight="1" x14ac:dyDescent="0.25">
      <c r="A69" s="6">
        <v>1475</v>
      </c>
      <c r="B69" s="10">
        <v>42814</v>
      </c>
      <c r="C69" s="138">
        <v>160</v>
      </c>
      <c r="D69" s="26" t="s">
        <v>36</v>
      </c>
      <c r="E69" s="139" t="s">
        <v>37</v>
      </c>
      <c r="F69" s="34" t="s">
        <v>17</v>
      </c>
      <c r="G69" s="27"/>
    </row>
    <row r="70" spans="1:8" ht="20.100000000000001" customHeight="1" x14ac:dyDescent="0.25">
      <c r="A70" s="6">
        <v>50020</v>
      </c>
      <c r="B70" s="10">
        <v>42814</v>
      </c>
      <c r="C70" s="138">
        <v>661.46</v>
      </c>
      <c r="D70" s="26" t="s">
        <v>84</v>
      </c>
      <c r="E70" s="139" t="s">
        <v>85</v>
      </c>
      <c r="F70" s="34" t="s">
        <v>17</v>
      </c>
      <c r="G70" s="27"/>
    </row>
    <row r="71" spans="1:8" ht="20.100000000000001" customHeight="1" x14ac:dyDescent="0.25">
      <c r="A71" s="6">
        <v>50021</v>
      </c>
      <c r="B71" s="10">
        <v>42814</v>
      </c>
      <c r="C71" s="138">
        <v>661.47</v>
      </c>
      <c r="D71" s="26" t="s">
        <v>84</v>
      </c>
      <c r="E71" s="139" t="s">
        <v>85</v>
      </c>
      <c r="F71" s="34" t="s">
        <v>17</v>
      </c>
      <c r="G71" s="27"/>
    </row>
    <row r="72" spans="1:8" ht="20.100000000000001" customHeight="1" x14ac:dyDescent="0.25">
      <c r="A72" s="6">
        <v>1476</v>
      </c>
      <c r="B72" s="10">
        <v>42818</v>
      </c>
      <c r="C72" s="138">
        <v>2200</v>
      </c>
      <c r="D72" s="26" t="s">
        <v>31</v>
      </c>
      <c r="E72" s="139" t="s">
        <v>38</v>
      </c>
      <c r="F72" s="34" t="s">
        <v>17</v>
      </c>
      <c r="G72" s="27"/>
    </row>
    <row r="73" spans="1:8" ht="20.100000000000001" customHeight="1" x14ac:dyDescent="0.25">
      <c r="A73" s="6">
        <v>1477</v>
      </c>
      <c r="B73" s="10">
        <v>42821</v>
      </c>
      <c r="C73" s="138">
        <v>2890</v>
      </c>
      <c r="D73" s="26" t="s">
        <v>34</v>
      </c>
      <c r="E73" s="139" t="s">
        <v>35</v>
      </c>
      <c r="F73" s="34" t="s">
        <v>17</v>
      </c>
      <c r="G73" s="27"/>
    </row>
    <row r="74" spans="1:8" ht="20.100000000000001" customHeight="1" x14ac:dyDescent="0.25">
      <c r="A74" s="6">
        <v>1478</v>
      </c>
      <c r="B74" s="10">
        <v>42821</v>
      </c>
      <c r="C74" s="138">
        <v>550</v>
      </c>
      <c r="D74" s="26" t="s">
        <v>36</v>
      </c>
      <c r="E74" s="139" t="s">
        <v>70</v>
      </c>
      <c r="F74" s="34" t="s">
        <v>17</v>
      </c>
      <c r="G74" s="27"/>
    </row>
    <row r="75" spans="1:8" ht="20.100000000000001" customHeight="1" x14ac:dyDescent="0.25">
      <c r="A75" s="6">
        <v>1479</v>
      </c>
      <c r="B75" s="10">
        <v>42821</v>
      </c>
      <c r="C75" s="138">
        <v>1200</v>
      </c>
      <c r="D75" s="26" t="s">
        <v>22</v>
      </c>
      <c r="E75" s="139" t="s">
        <v>5</v>
      </c>
      <c r="F75" s="34" t="s">
        <v>17</v>
      </c>
      <c r="G75" s="27"/>
    </row>
    <row r="76" spans="1:8" ht="20.100000000000001" customHeight="1" x14ac:dyDescent="0.25">
      <c r="A76" s="6">
        <v>1480</v>
      </c>
      <c r="B76" s="10">
        <v>42821</v>
      </c>
      <c r="C76" s="138">
        <v>1250</v>
      </c>
      <c r="D76" s="26" t="s">
        <v>28</v>
      </c>
      <c r="E76" s="139" t="s">
        <v>5</v>
      </c>
      <c r="F76" s="34" t="s">
        <v>17</v>
      </c>
      <c r="G76" s="27"/>
    </row>
    <row r="77" spans="1:8" ht="20.100000000000001" customHeight="1" x14ac:dyDescent="0.25">
      <c r="A77" s="6">
        <v>1452</v>
      </c>
      <c r="B77" s="10">
        <v>42770</v>
      </c>
      <c r="C77" s="291">
        <v>1000</v>
      </c>
      <c r="D77" s="26" t="s">
        <v>7</v>
      </c>
      <c r="E77" s="139" t="s">
        <v>73</v>
      </c>
      <c r="F77" s="26" t="s">
        <v>17</v>
      </c>
      <c r="G77" s="220"/>
    </row>
    <row r="78" spans="1:8" ht="20.100000000000001" customHeight="1" thickBot="1" x14ac:dyDescent="0.3">
      <c r="A78" s="7">
        <v>1447</v>
      </c>
      <c r="B78" s="66">
        <v>42800</v>
      </c>
      <c r="C78" s="292">
        <v>1500</v>
      </c>
      <c r="D78" s="26" t="s">
        <v>18</v>
      </c>
      <c r="E78" s="139" t="s">
        <v>72</v>
      </c>
      <c r="F78" s="103"/>
      <c r="G78" s="104"/>
    </row>
    <row r="79" spans="1:8" ht="20.100000000000001" customHeight="1" x14ac:dyDescent="0.25">
      <c r="A79" s="54"/>
      <c r="B79" s="61" t="s">
        <v>93</v>
      </c>
      <c r="C79" s="272">
        <f>SUM(C42:C78)</f>
        <v>40115.68</v>
      </c>
      <c r="D79" s="102">
        <v>8975.77</v>
      </c>
      <c r="E79" s="273">
        <f>C79+D79</f>
        <v>49091.45</v>
      </c>
      <c r="F79" s="102"/>
      <c r="G79" s="102"/>
      <c r="H79" s="53"/>
    </row>
    <row r="80" spans="1:8" ht="20.100000000000001" customHeight="1" x14ac:dyDescent="0.25">
      <c r="A80" s="54"/>
      <c r="B80" s="61"/>
      <c r="C80" s="272"/>
      <c r="D80" s="133" t="s">
        <v>136</v>
      </c>
      <c r="E80" s="102"/>
      <c r="F80" s="102"/>
      <c r="G80" s="102"/>
      <c r="H80" s="53"/>
    </row>
    <row r="81" spans="1:16" ht="20.100000000000001" customHeight="1" x14ac:dyDescent="0.25">
      <c r="A81" s="54"/>
      <c r="B81" s="61"/>
      <c r="C81" s="272"/>
      <c r="D81" s="102"/>
      <c r="E81" s="102"/>
      <c r="F81" s="102"/>
      <c r="G81" s="102"/>
      <c r="H81" s="53"/>
    </row>
    <row r="82" spans="1:16" ht="20.100000000000001" customHeight="1" thickBot="1" x14ac:dyDescent="0.35">
      <c r="A82" s="54"/>
      <c r="B82" s="61"/>
      <c r="C82" s="272"/>
      <c r="D82" s="133" t="s">
        <v>193</v>
      </c>
      <c r="E82" s="102"/>
      <c r="F82" s="102"/>
      <c r="G82" s="102"/>
      <c r="H82" s="53"/>
      <c r="I82" s="23"/>
      <c r="J82" s="25"/>
      <c r="K82" s="24"/>
      <c r="L82" s="77" t="s">
        <v>194</v>
      </c>
      <c r="M82" s="25"/>
      <c r="N82" s="76"/>
      <c r="O82" s="25"/>
    </row>
    <row r="83" spans="1:16" ht="20.100000000000001" customHeight="1" thickBot="1" x14ac:dyDescent="0.3">
      <c r="A83" s="143" t="s">
        <v>0</v>
      </c>
      <c r="B83" s="82" t="s">
        <v>1</v>
      </c>
      <c r="C83" s="83" t="s">
        <v>3</v>
      </c>
      <c r="D83" s="41" t="s">
        <v>2</v>
      </c>
      <c r="E83" s="111" t="s">
        <v>4</v>
      </c>
      <c r="F83" s="111" t="s">
        <v>10</v>
      </c>
      <c r="G83" s="40" t="s">
        <v>11</v>
      </c>
      <c r="I83" s="82" t="s">
        <v>1</v>
      </c>
      <c r="J83" s="41" t="s">
        <v>39</v>
      </c>
      <c r="K83" s="83" t="s">
        <v>3</v>
      </c>
      <c r="L83" s="40" t="s">
        <v>2</v>
      </c>
      <c r="M83" s="40" t="s">
        <v>4</v>
      </c>
      <c r="N83" s="42" t="s">
        <v>40</v>
      </c>
      <c r="O83" s="43" t="s">
        <v>41</v>
      </c>
    </row>
    <row r="84" spans="1:16" ht="20.100000000000001" customHeight="1" x14ac:dyDescent="0.25">
      <c r="A84" s="241">
        <v>1481</v>
      </c>
      <c r="B84" s="140">
        <v>42828</v>
      </c>
      <c r="C84" s="134">
        <v>500</v>
      </c>
      <c r="D84" s="135" t="s">
        <v>74</v>
      </c>
      <c r="E84" s="136" t="s">
        <v>6</v>
      </c>
      <c r="F84" s="32" t="s">
        <v>17</v>
      </c>
      <c r="G84" s="212"/>
      <c r="I84" s="84">
        <v>42828</v>
      </c>
      <c r="J84" s="48">
        <v>52970</v>
      </c>
      <c r="K84" s="244">
        <v>5000</v>
      </c>
      <c r="L84" s="58" t="s">
        <v>47</v>
      </c>
      <c r="M84" s="49" t="s">
        <v>88</v>
      </c>
      <c r="N84" s="147" t="s">
        <v>54</v>
      </c>
      <c r="O84" s="148"/>
    </row>
    <row r="85" spans="1:16" ht="20.100000000000001" customHeight="1" x14ac:dyDescent="0.25">
      <c r="A85" s="240">
        <v>1482</v>
      </c>
      <c r="B85" s="141">
        <v>42826</v>
      </c>
      <c r="C85" s="138">
        <v>1208.22</v>
      </c>
      <c r="D85" s="26" t="s">
        <v>75</v>
      </c>
      <c r="E85" s="139" t="s">
        <v>76</v>
      </c>
      <c r="F85" s="34" t="s">
        <v>17</v>
      </c>
      <c r="G85" s="27"/>
      <c r="I85" s="59">
        <v>42829</v>
      </c>
      <c r="J85" s="5">
        <v>1373</v>
      </c>
      <c r="K85" s="239">
        <v>3558.5</v>
      </c>
      <c r="L85" s="5" t="s">
        <v>55</v>
      </c>
      <c r="M85" s="16" t="s">
        <v>89</v>
      </c>
      <c r="N85" s="78" t="s">
        <v>54</v>
      </c>
      <c r="O85" s="149"/>
    </row>
    <row r="86" spans="1:16" ht="20.100000000000001" customHeight="1" x14ac:dyDescent="0.25">
      <c r="A86" s="240">
        <v>1483</v>
      </c>
      <c r="B86" s="141">
        <v>42826</v>
      </c>
      <c r="C86" s="138">
        <v>1000</v>
      </c>
      <c r="D86" s="26" t="s">
        <v>31</v>
      </c>
      <c r="E86" s="139" t="s">
        <v>5</v>
      </c>
      <c r="F86" s="34" t="s">
        <v>17</v>
      </c>
      <c r="G86" s="27"/>
      <c r="I86" s="59">
        <v>42832</v>
      </c>
      <c r="J86" s="5">
        <v>52997</v>
      </c>
      <c r="K86" s="239">
        <v>10000</v>
      </c>
      <c r="L86" s="5" t="s">
        <v>47</v>
      </c>
      <c r="M86" s="16" t="s">
        <v>90</v>
      </c>
      <c r="N86" s="78" t="s">
        <v>54</v>
      </c>
      <c r="O86" s="149"/>
    </row>
    <row r="87" spans="1:16" ht="20.100000000000001" customHeight="1" x14ac:dyDescent="0.25">
      <c r="A87" s="240">
        <v>1484</v>
      </c>
      <c r="B87" s="141">
        <v>42828</v>
      </c>
      <c r="C87" s="138">
        <v>2450</v>
      </c>
      <c r="D87" s="26" t="s">
        <v>77</v>
      </c>
      <c r="E87" s="139" t="s">
        <v>9</v>
      </c>
      <c r="F87" s="34" t="s">
        <v>17</v>
      </c>
      <c r="G87" s="27"/>
      <c r="I87" s="59">
        <v>42839</v>
      </c>
      <c r="J87" s="5">
        <v>53037</v>
      </c>
      <c r="K87" s="239">
        <v>12000</v>
      </c>
      <c r="L87" s="5" t="s">
        <v>47</v>
      </c>
      <c r="M87" s="16" t="s">
        <v>91</v>
      </c>
      <c r="N87" s="78" t="s">
        <v>54</v>
      </c>
      <c r="O87" s="149"/>
      <c r="P87" s="145" t="s">
        <v>174</v>
      </c>
    </row>
    <row r="88" spans="1:16" ht="20.100000000000001" customHeight="1" x14ac:dyDescent="0.25">
      <c r="A88" s="240">
        <v>1485</v>
      </c>
      <c r="B88" s="141">
        <v>42828</v>
      </c>
      <c r="C88" s="138">
        <v>1500</v>
      </c>
      <c r="D88" s="26" t="s">
        <v>36</v>
      </c>
      <c r="E88" s="139" t="s">
        <v>78</v>
      </c>
      <c r="F88" s="34" t="s">
        <v>17</v>
      </c>
      <c r="G88" s="27"/>
      <c r="I88" s="59">
        <v>42842</v>
      </c>
      <c r="J88" s="5">
        <v>53043</v>
      </c>
      <c r="K88" s="239">
        <v>3000</v>
      </c>
      <c r="L88" s="5" t="s">
        <v>47</v>
      </c>
      <c r="M88" s="16" t="s">
        <v>94</v>
      </c>
      <c r="N88" s="78" t="s">
        <v>54</v>
      </c>
      <c r="O88" s="149"/>
      <c r="P88" s="15">
        <f>K84+K86+K87+K88+K91+K93+K94</f>
        <v>52000</v>
      </c>
    </row>
    <row r="89" spans="1:16" ht="20.100000000000001" customHeight="1" x14ac:dyDescent="0.25">
      <c r="A89" s="240">
        <v>1486</v>
      </c>
      <c r="B89" s="141">
        <v>42828</v>
      </c>
      <c r="C89" s="138">
        <v>1500</v>
      </c>
      <c r="D89" s="26" t="s">
        <v>36</v>
      </c>
      <c r="E89" s="139" t="s">
        <v>78</v>
      </c>
      <c r="F89" s="34" t="s">
        <v>17</v>
      </c>
      <c r="G89" s="27"/>
      <c r="I89" s="59">
        <v>42843</v>
      </c>
      <c r="J89" s="5">
        <v>1446</v>
      </c>
      <c r="K89" s="13">
        <v>1825</v>
      </c>
      <c r="L89" s="5" t="s">
        <v>95</v>
      </c>
      <c r="M89" s="16" t="s">
        <v>96</v>
      </c>
      <c r="N89" s="78"/>
      <c r="O89" s="149" t="s">
        <v>54</v>
      </c>
    </row>
    <row r="90" spans="1:16" ht="20.100000000000001" customHeight="1" x14ac:dyDescent="0.25">
      <c r="A90" s="6">
        <v>1487</v>
      </c>
      <c r="B90" s="137" t="s">
        <v>11</v>
      </c>
      <c r="C90" s="138"/>
      <c r="D90" s="26" t="s">
        <v>11</v>
      </c>
      <c r="E90" s="139"/>
      <c r="F90" s="34" t="s">
        <v>17</v>
      </c>
      <c r="G90" s="28" t="s">
        <v>80</v>
      </c>
      <c r="I90" s="59">
        <v>42843</v>
      </c>
      <c r="J90" s="5">
        <v>2290</v>
      </c>
      <c r="K90" s="13">
        <v>2600</v>
      </c>
      <c r="L90" s="5" t="s">
        <v>95</v>
      </c>
      <c r="M90" s="16" t="s">
        <v>97</v>
      </c>
      <c r="N90" s="78"/>
      <c r="O90" s="149" t="s">
        <v>54</v>
      </c>
    </row>
    <row r="91" spans="1:16" ht="20.100000000000001" customHeight="1" x14ac:dyDescent="0.25">
      <c r="A91" s="240">
        <v>1488</v>
      </c>
      <c r="B91" s="141">
        <v>42828</v>
      </c>
      <c r="C91" s="138">
        <v>1500</v>
      </c>
      <c r="D91" s="26" t="s">
        <v>81</v>
      </c>
      <c r="E91" s="139" t="s">
        <v>5</v>
      </c>
      <c r="F91" s="34" t="s">
        <v>17</v>
      </c>
      <c r="G91" s="27"/>
      <c r="I91" s="59">
        <v>42846</v>
      </c>
      <c r="J91" s="5">
        <v>53071</v>
      </c>
      <c r="K91" s="239">
        <v>9000</v>
      </c>
      <c r="L91" s="5" t="s">
        <v>47</v>
      </c>
      <c r="M91" s="16" t="s">
        <v>99</v>
      </c>
      <c r="N91" s="78" t="s">
        <v>54</v>
      </c>
      <c r="O91" s="149"/>
    </row>
    <row r="92" spans="1:16" ht="20.100000000000001" customHeight="1" x14ac:dyDescent="0.25">
      <c r="A92" s="240">
        <v>1489</v>
      </c>
      <c r="B92" s="141">
        <v>42829</v>
      </c>
      <c r="C92" s="138">
        <v>800</v>
      </c>
      <c r="D92" s="26" t="s">
        <v>22</v>
      </c>
      <c r="E92" s="139" t="s">
        <v>5</v>
      </c>
      <c r="F92" s="34" t="s">
        <v>17</v>
      </c>
      <c r="G92" s="27"/>
      <c r="I92" s="59">
        <v>42850</v>
      </c>
      <c r="J92" s="5">
        <v>1219</v>
      </c>
      <c r="K92" s="13">
        <v>4000</v>
      </c>
      <c r="L92" s="5" t="s">
        <v>108</v>
      </c>
      <c r="M92" s="16" t="s">
        <v>109</v>
      </c>
      <c r="N92" s="78"/>
      <c r="O92" s="149" t="s">
        <v>54</v>
      </c>
      <c r="P92" s="145" t="s">
        <v>185</v>
      </c>
    </row>
    <row r="93" spans="1:16" ht="20.100000000000001" customHeight="1" x14ac:dyDescent="0.25">
      <c r="A93" s="240">
        <v>1490</v>
      </c>
      <c r="B93" s="141">
        <v>42830</v>
      </c>
      <c r="C93" s="138">
        <v>1221</v>
      </c>
      <c r="D93" s="26" t="s">
        <v>82</v>
      </c>
      <c r="E93" s="139" t="s">
        <v>83</v>
      </c>
      <c r="F93" s="34" t="s">
        <v>17</v>
      </c>
      <c r="G93" s="27"/>
      <c r="I93" s="59">
        <v>42851</v>
      </c>
      <c r="J93" s="5">
        <v>53084</v>
      </c>
      <c r="K93" s="239">
        <v>3000</v>
      </c>
      <c r="L93" s="5" t="s">
        <v>47</v>
      </c>
      <c r="M93" s="16" t="s">
        <v>58</v>
      </c>
      <c r="N93" s="78" t="s">
        <v>54</v>
      </c>
      <c r="O93" s="149"/>
      <c r="P93" s="15">
        <f>K95+K96+K97+K98+K99+K100</f>
        <v>1948.35</v>
      </c>
    </row>
    <row r="94" spans="1:16" ht="20.100000000000001" customHeight="1" x14ac:dyDescent="0.25">
      <c r="A94" s="6">
        <v>1491</v>
      </c>
      <c r="B94" s="141" t="s">
        <v>86</v>
      </c>
      <c r="C94" s="138" t="s">
        <v>86</v>
      </c>
      <c r="D94" s="26" t="s">
        <v>86</v>
      </c>
      <c r="E94" s="139" t="s">
        <v>86</v>
      </c>
      <c r="F94" s="34"/>
      <c r="G94" s="27"/>
      <c r="I94" s="59">
        <v>42853</v>
      </c>
      <c r="J94" s="5">
        <v>53120</v>
      </c>
      <c r="K94" s="239">
        <v>10000</v>
      </c>
      <c r="L94" s="5" t="s">
        <v>47</v>
      </c>
      <c r="M94" s="16" t="s">
        <v>112</v>
      </c>
      <c r="N94" s="78" t="s">
        <v>54</v>
      </c>
      <c r="O94" s="149"/>
    </row>
    <row r="95" spans="1:16" ht="20.100000000000001" customHeight="1" x14ac:dyDescent="0.25">
      <c r="A95" s="240">
        <v>1492</v>
      </c>
      <c r="B95" s="141">
        <v>42833</v>
      </c>
      <c r="C95" s="138">
        <v>2000</v>
      </c>
      <c r="D95" s="26" t="s">
        <v>31</v>
      </c>
      <c r="E95" s="139" t="s">
        <v>5</v>
      </c>
      <c r="F95" s="34" t="s">
        <v>17</v>
      </c>
      <c r="G95" s="27"/>
      <c r="I95" s="59">
        <v>42832</v>
      </c>
      <c r="J95" s="5" t="s">
        <v>179</v>
      </c>
      <c r="K95" s="13">
        <v>300</v>
      </c>
      <c r="L95" s="5" t="s">
        <v>182</v>
      </c>
      <c r="M95" s="16"/>
      <c r="N95" s="78" t="s">
        <v>54</v>
      </c>
      <c r="O95" s="149"/>
    </row>
    <row r="96" spans="1:16" ht="20.100000000000001" customHeight="1" x14ac:dyDescent="0.25">
      <c r="A96" s="240">
        <v>1493</v>
      </c>
      <c r="B96" s="141">
        <v>42836</v>
      </c>
      <c r="C96" s="138">
        <v>500</v>
      </c>
      <c r="D96" s="26" t="s">
        <v>87</v>
      </c>
      <c r="E96" s="139" t="s">
        <v>5</v>
      </c>
      <c r="F96" s="34" t="s">
        <v>17</v>
      </c>
      <c r="G96" s="27"/>
      <c r="I96" s="59">
        <v>42837</v>
      </c>
      <c r="J96" s="5" t="s">
        <v>179</v>
      </c>
      <c r="K96" s="13">
        <v>200</v>
      </c>
      <c r="L96" s="5" t="s">
        <v>182</v>
      </c>
      <c r="M96" s="16"/>
      <c r="N96" s="78" t="s">
        <v>54</v>
      </c>
      <c r="O96" s="149"/>
    </row>
    <row r="97" spans="1:18" ht="20.100000000000001" customHeight="1" x14ac:dyDescent="0.25">
      <c r="A97" s="240">
        <v>1494</v>
      </c>
      <c r="B97" s="141">
        <v>42837</v>
      </c>
      <c r="C97" s="138">
        <v>660</v>
      </c>
      <c r="D97" s="26" t="s">
        <v>36</v>
      </c>
      <c r="E97" s="139"/>
      <c r="F97" s="34" t="s">
        <v>17</v>
      </c>
      <c r="G97" s="27"/>
      <c r="I97" s="59">
        <v>42837</v>
      </c>
      <c r="J97" s="5" t="s">
        <v>179</v>
      </c>
      <c r="K97" s="13">
        <v>100</v>
      </c>
      <c r="L97" s="5" t="s">
        <v>182</v>
      </c>
      <c r="M97" s="16"/>
      <c r="N97" s="78" t="s">
        <v>54</v>
      </c>
      <c r="O97" s="149"/>
    </row>
    <row r="98" spans="1:18" ht="20.100000000000001" customHeight="1" x14ac:dyDescent="0.25">
      <c r="A98" s="242">
        <v>1495</v>
      </c>
      <c r="B98" s="142">
        <v>42832</v>
      </c>
      <c r="C98" s="290">
        <v>240</v>
      </c>
      <c r="D98" s="274" t="s">
        <v>36</v>
      </c>
      <c r="E98" s="281"/>
      <c r="F98" s="35" t="s">
        <v>17</v>
      </c>
      <c r="G98" s="36"/>
      <c r="I98" s="59">
        <v>42838</v>
      </c>
      <c r="J98" s="5" t="s">
        <v>179</v>
      </c>
      <c r="K98" s="13">
        <v>900</v>
      </c>
      <c r="L98" s="5" t="s">
        <v>182</v>
      </c>
      <c r="M98" s="16"/>
      <c r="N98" s="78" t="s">
        <v>54</v>
      </c>
      <c r="O98" s="149"/>
    </row>
    <row r="99" spans="1:18" ht="20.100000000000001" customHeight="1" x14ac:dyDescent="0.25">
      <c r="A99" s="240">
        <v>1496</v>
      </c>
      <c r="B99" s="141">
        <v>42839</v>
      </c>
      <c r="C99" s="138">
        <v>2700</v>
      </c>
      <c r="D99" s="26" t="s">
        <v>36</v>
      </c>
      <c r="E99" s="139" t="s">
        <v>5</v>
      </c>
      <c r="F99" s="34" t="s">
        <v>17</v>
      </c>
      <c r="G99" s="27"/>
      <c r="I99" s="59">
        <v>42838</v>
      </c>
      <c r="J99" s="5" t="s">
        <v>167</v>
      </c>
      <c r="K99" s="13">
        <v>200</v>
      </c>
      <c r="L99" s="5" t="s">
        <v>183</v>
      </c>
      <c r="M99" s="16"/>
      <c r="N99" s="78" t="s">
        <v>54</v>
      </c>
      <c r="O99" s="149"/>
    </row>
    <row r="100" spans="1:18" ht="20.100000000000001" customHeight="1" thickBot="1" x14ac:dyDescent="0.3">
      <c r="A100" s="240">
        <v>1497</v>
      </c>
      <c r="B100" s="10">
        <v>42842</v>
      </c>
      <c r="C100" s="138">
        <v>2000</v>
      </c>
      <c r="D100" s="26" t="s">
        <v>31</v>
      </c>
      <c r="E100" s="139" t="s">
        <v>5</v>
      </c>
      <c r="F100" s="34" t="s">
        <v>17</v>
      </c>
      <c r="G100" s="27"/>
      <c r="I100" s="59">
        <v>42842</v>
      </c>
      <c r="J100" s="5" t="s">
        <v>188</v>
      </c>
      <c r="K100" s="13">
        <v>248.35</v>
      </c>
      <c r="L100" s="5" t="s">
        <v>189</v>
      </c>
      <c r="M100" s="16"/>
      <c r="N100" s="78" t="s">
        <v>54</v>
      </c>
      <c r="O100" s="149"/>
    </row>
    <row r="101" spans="1:18" ht="20.100000000000001" customHeight="1" thickBot="1" x14ac:dyDescent="0.3">
      <c r="A101" s="240">
        <v>1498</v>
      </c>
      <c r="B101" s="10">
        <v>42842</v>
      </c>
      <c r="C101" s="138">
        <v>2300</v>
      </c>
      <c r="D101" s="26" t="s">
        <v>34</v>
      </c>
      <c r="E101" s="139" t="s">
        <v>6</v>
      </c>
      <c r="F101" s="34" t="s">
        <v>17</v>
      </c>
      <c r="G101" s="27"/>
      <c r="I101" s="60"/>
      <c r="J101" s="8"/>
      <c r="K101" s="14"/>
      <c r="L101" s="8"/>
      <c r="M101" s="17"/>
      <c r="N101" s="79"/>
      <c r="O101" s="150"/>
      <c r="P101" s="105">
        <f>K102-C109-D109-J103-M102-L102</f>
        <v>-5533.8499999999949</v>
      </c>
    </row>
    <row r="102" spans="1:18" ht="20.100000000000001" customHeight="1" x14ac:dyDescent="0.25">
      <c r="A102" s="240">
        <v>1499</v>
      </c>
      <c r="B102" s="10">
        <v>42844</v>
      </c>
      <c r="C102" s="138">
        <v>500</v>
      </c>
      <c r="D102" s="26" t="s">
        <v>7</v>
      </c>
      <c r="E102" s="139" t="s">
        <v>8</v>
      </c>
      <c r="F102" s="34" t="s">
        <v>17</v>
      </c>
      <c r="G102" s="27"/>
      <c r="K102" s="144">
        <f>SUM(K84:K101)</f>
        <v>65931.850000000006</v>
      </c>
      <c r="L102" s="15">
        <f>K89+K90+K92</f>
        <v>8425</v>
      </c>
      <c r="M102">
        <f>5315.49+6510+1000+60</f>
        <v>12885.49</v>
      </c>
      <c r="P102">
        <v>3623.92</v>
      </c>
      <c r="Q102" s="184" t="s">
        <v>166</v>
      </c>
      <c r="R102" s="184"/>
    </row>
    <row r="103" spans="1:18" ht="20.100000000000001" customHeight="1" x14ac:dyDescent="0.25">
      <c r="A103" s="240">
        <v>1500</v>
      </c>
      <c r="B103" s="10">
        <v>42846</v>
      </c>
      <c r="C103" s="138">
        <v>500</v>
      </c>
      <c r="D103" s="26" t="s">
        <v>7</v>
      </c>
      <c r="E103" s="139" t="s">
        <v>8</v>
      </c>
      <c r="F103" s="34" t="s">
        <v>17</v>
      </c>
      <c r="G103" s="27"/>
      <c r="I103" s="222" t="s">
        <v>138</v>
      </c>
      <c r="J103">
        <v>62.35</v>
      </c>
      <c r="L103" s="145" t="s">
        <v>134</v>
      </c>
      <c r="M103" s="145" t="s">
        <v>137</v>
      </c>
      <c r="P103" s="15">
        <f>P101-P102</f>
        <v>-9157.769999999995</v>
      </c>
      <c r="Q103" t="s">
        <v>186</v>
      </c>
    </row>
    <row r="104" spans="1:18" ht="20.100000000000001" customHeight="1" x14ac:dyDescent="0.25">
      <c r="A104" s="6" t="s">
        <v>98</v>
      </c>
      <c r="B104" s="10">
        <v>42840</v>
      </c>
      <c r="C104" s="138"/>
      <c r="D104" s="26"/>
      <c r="E104" s="139"/>
      <c r="F104" s="34"/>
      <c r="G104" s="27"/>
    </row>
    <row r="105" spans="1:18" s="194" customFormat="1" ht="20.100000000000001" customHeight="1" x14ac:dyDescent="0.25">
      <c r="A105" s="240">
        <v>5915</v>
      </c>
      <c r="B105" s="10">
        <v>42851</v>
      </c>
      <c r="C105" s="138">
        <v>500</v>
      </c>
      <c r="D105" s="26" t="s">
        <v>190</v>
      </c>
      <c r="E105" s="139"/>
      <c r="F105" s="34" t="s">
        <v>17</v>
      </c>
      <c r="G105" s="27"/>
      <c r="H105" s="192"/>
      <c r="I105" s="193"/>
      <c r="K105" s="195"/>
      <c r="N105" s="196"/>
    </row>
    <row r="106" spans="1:18" s="194" customFormat="1" ht="20.100000000000001" customHeight="1" x14ac:dyDescent="0.25">
      <c r="A106" s="31">
        <v>5916</v>
      </c>
      <c r="B106" s="10"/>
      <c r="C106" s="138"/>
      <c r="D106" s="26"/>
      <c r="E106" s="139"/>
      <c r="F106" s="34"/>
      <c r="G106" s="27"/>
      <c r="H106" s="192"/>
      <c r="I106" s="193"/>
      <c r="K106" s="195"/>
      <c r="N106" s="196"/>
    </row>
    <row r="107" spans="1:18" s="194" customFormat="1" ht="20.100000000000001" customHeight="1" x14ac:dyDescent="0.25">
      <c r="A107" s="242">
        <v>5917</v>
      </c>
      <c r="B107" s="30">
        <v>42847</v>
      </c>
      <c r="C107" s="290">
        <v>4000</v>
      </c>
      <c r="D107" s="274" t="s">
        <v>34</v>
      </c>
      <c r="E107" s="281" t="s">
        <v>5</v>
      </c>
      <c r="F107" s="35" t="s">
        <v>17</v>
      </c>
      <c r="G107" s="36"/>
      <c r="H107" s="192"/>
      <c r="I107" s="193"/>
      <c r="K107" s="195"/>
      <c r="N107" s="196"/>
    </row>
    <row r="108" spans="1:18" s="194" customFormat="1" ht="20.100000000000001" customHeight="1" thickBot="1" x14ac:dyDescent="0.3">
      <c r="A108" s="245">
        <v>5918</v>
      </c>
      <c r="B108" s="66">
        <v>42853</v>
      </c>
      <c r="C108" s="289">
        <v>7300</v>
      </c>
      <c r="D108" s="205" t="s">
        <v>34</v>
      </c>
      <c r="E108" s="280" t="s">
        <v>6</v>
      </c>
      <c r="F108" s="103" t="s">
        <v>17</v>
      </c>
      <c r="G108" s="104"/>
      <c r="H108" s="192"/>
      <c r="I108" s="193"/>
      <c r="K108" s="195"/>
      <c r="N108" s="196"/>
    </row>
    <row r="109" spans="1:18" ht="20.100000000000001" customHeight="1" x14ac:dyDescent="0.25">
      <c r="A109" s="146"/>
      <c r="B109" s="213"/>
      <c r="C109" s="293">
        <f>SUM(C84:C108)</f>
        <v>34879.22</v>
      </c>
      <c r="D109" s="275">
        <v>15213.64</v>
      </c>
      <c r="E109" s="282">
        <f>C109+D109</f>
        <v>50092.86</v>
      </c>
      <c r="F109" s="214"/>
      <c r="G109" s="215"/>
    </row>
    <row r="110" spans="1:18" ht="20.100000000000001" customHeight="1" x14ac:dyDescent="0.25">
      <c r="A110" s="54"/>
      <c r="B110" s="61"/>
      <c r="C110" s="273"/>
      <c r="D110" s="133" t="s">
        <v>136</v>
      </c>
      <c r="E110" s="102"/>
      <c r="F110" s="102"/>
      <c r="G110" s="102"/>
      <c r="H110" s="53"/>
    </row>
    <row r="111" spans="1:18" ht="20.100000000000001" customHeight="1" x14ac:dyDescent="0.25">
      <c r="A111" s="54"/>
      <c r="B111" s="61"/>
      <c r="C111" s="273"/>
      <c r="D111" s="102"/>
      <c r="E111" s="102"/>
      <c r="F111" s="102"/>
      <c r="G111" s="102"/>
      <c r="H111" s="53"/>
    </row>
    <row r="112" spans="1:18" ht="20.100000000000001" customHeight="1" thickBot="1" x14ac:dyDescent="0.35">
      <c r="A112" s="54"/>
      <c r="B112" s="61"/>
      <c r="C112" s="273"/>
      <c r="D112" s="133" t="s">
        <v>175</v>
      </c>
      <c r="E112" s="102"/>
      <c r="F112" s="102"/>
      <c r="G112" s="102"/>
      <c r="H112" s="53"/>
      <c r="I112" s="23"/>
      <c r="J112" s="25"/>
      <c r="K112" s="24"/>
      <c r="L112" s="77" t="s">
        <v>176</v>
      </c>
      <c r="M112" s="25"/>
      <c r="N112" s="76"/>
      <c r="O112" s="25"/>
    </row>
    <row r="113" spans="1:17" ht="20.100000000000001" customHeight="1" thickBot="1" x14ac:dyDescent="0.3">
      <c r="A113" s="191" t="s">
        <v>0</v>
      </c>
      <c r="B113" s="57" t="s">
        <v>1</v>
      </c>
      <c r="C113" s="55" t="s">
        <v>3</v>
      </c>
      <c r="D113" s="45" t="s">
        <v>2</v>
      </c>
      <c r="E113" s="44" t="s">
        <v>4</v>
      </c>
      <c r="F113" s="216" t="s">
        <v>10</v>
      </c>
      <c r="G113" s="44" t="s">
        <v>11</v>
      </c>
      <c r="I113" s="82" t="s">
        <v>1</v>
      </c>
      <c r="J113" s="41" t="s">
        <v>39</v>
      </c>
      <c r="K113" s="83" t="s">
        <v>3</v>
      </c>
      <c r="L113" s="40" t="s">
        <v>2</v>
      </c>
      <c r="M113" s="40" t="s">
        <v>4</v>
      </c>
      <c r="N113" s="42" t="s">
        <v>40</v>
      </c>
      <c r="O113" s="43" t="s">
        <v>41</v>
      </c>
    </row>
    <row r="114" spans="1:17" ht="20.100000000000001" customHeight="1" x14ac:dyDescent="0.25">
      <c r="A114" s="241">
        <v>6132</v>
      </c>
      <c r="B114" s="11">
        <v>42860</v>
      </c>
      <c r="C114" s="134">
        <v>1500</v>
      </c>
      <c r="D114" s="135" t="s">
        <v>36</v>
      </c>
      <c r="E114" s="33" t="s">
        <v>35</v>
      </c>
      <c r="F114" s="32" t="s">
        <v>17</v>
      </c>
      <c r="G114" s="33"/>
      <c r="I114" s="84">
        <v>42857</v>
      </c>
      <c r="J114" s="48">
        <v>1001</v>
      </c>
      <c r="K114" s="56">
        <v>5900</v>
      </c>
      <c r="L114" s="58" t="s">
        <v>113</v>
      </c>
      <c r="M114" s="49" t="s">
        <v>114</v>
      </c>
      <c r="N114" s="147"/>
      <c r="O114" s="148" t="s">
        <v>54</v>
      </c>
    </row>
    <row r="115" spans="1:17" ht="20.100000000000001" customHeight="1" x14ac:dyDescent="0.25">
      <c r="A115" s="240">
        <v>6133</v>
      </c>
      <c r="B115" s="10">
        <v>42860</v>
      </c>
      <c r="C115" s="138">
        <v>2450</v>
      </c>
      <c r="D115" s="26" t="s">
        <v>121</v>
      </c>
      <c r="E115" s="27" t="s">
        <v>122</v>
      </c>
      <c r="F115" s="34" t="s">
        <v>17</v>
      </c>
      <c r="G115" s="27"/>
      <c r="I115" s="59">
        <v>42857</v>
      </c>
      <c r="J115" s="5">
        <v>1741</v>
      </c>
      <c r="K115" s="13">
        <v>2527.9</v>
      </c>
      <c r="L115" s="5" t="s">
        <v>115</v>
      </c>
      <c r="M115" s="16" t="s">
        <v>116</v>
      </c>
      <c r="N115" s="78"/>
      <c r="O115" s="149" t="s">
        <v>54</v>
      </c>
    </row>
    <row r="116" spans="1:17" ht="20.100000000000001" customHeight="1" x14ac:dyDescent="0.25">
      <c r="A116" s="240">
        <v>6134</v>
      </c>
      <c r="B116" s="10">
        <v>42877</v>
      </c>
      <c r="C116" s="138">
        <v>2221</v>
      </c>
      <c r="D116" s="26" t="s">
        <v>123</v>
      </c>
      <c r="E116" s="27" t="s">
        <v>5</v>
      </c>
      <c r="F116" s="34" t="s">
        <v>17</v>
      </c>
      <c r="G116" s="27"/>
      <c r="I116" s="59">
        <v>42857</v>
      </c>
      <c r="J116" s="5">
        <v>1370</v>
      </c>
      <c r="K116" s="13">
        <v>1680</v>
      </c>
      <c r="L116" s="5" t="s">
        <v>117</v>
      </c>
      <c r="M116" s="16" t="s">
        <v>118</v>
      </c>
      <c r="N116" s="78"/>
      <c r="O116" s="149" t="s">
        <v>54</v>
      </c>
    </row>
    <row r="117" spans="1:17" ht="20.100000000000001" customHeight="1" x14ac:dyDescent="0.25">
      <c r="A117" s="242">
        <v>6135</v>
      </c>
      <c r="B117" s="30">
        <v>42877</v>
      </c>
      <c r="C117" s="290">
        <v>925</v>
      </c>
      <c r="D117" s="274" t="s">
        <v>124</v>
      </c>
      <c r="E117" s="36" t="s">
        <v>6</v>
      </c>
      <c r="F117" s="35" t="s">
        <v>17</v>
      </c>
      <c r="G117" s="36"/>
      <c r="I117" s="59">
        <v>42860</v>
      </c>
      <c r="J117" s="5">
        <v>53156</v>
      </c>
      <c r="K117" s="239">
        <v>25000</v>
      </c>
      <c r="L117" s="5" t="s">
        <v>47</v>
      </c>
      <c r="M117" s="16" t="s">
        <v>119</v>
      </c>
      <c r="N117" s="78" t="s">
        <v>54</v>
      </c>
      <c r="O117" s="149"/>
    </row>
    <row r="118" spans="1:17" ht="20.100000000000001" customHeight="1" x14ac:dyDescent="0.25">
      <c r="A118" s="240">
        <v>6136</v>
      </c>
      <c r="B118" s="10">
        <v>42877</v>
      </c>
      <c r="C118" s="138">
        <v>600</v>
      </c>
      <c r="D118" s="26" t="s">
        <v>7</v>
      </c>
      <c r="E118" s="27" t="s">
        <v>8</v>
      </c>
      <c r="F118" s="34" t="s">
        <v>17</v>
      </c>
      <c r="G118" s="27"/>
      <c r="I118" s="59">
        <v>42864</v>
      </c>
      <c r="J118" s="5">
        <v>53171</v>
      </c>
      <c r="K118" s="239">
        <v>4000</v>
      </c>
      <c r="L118" s="5" t="s">
        <v>47</v>
      </c>
      <c r="M118" s="16" t="s">
        <v>131</v>
      </c>
      <c r="N118" s="78" t="s">
        <v>54</v>
      </c>
      <c r="O118" s="149"/>
    </row>
    <row r="119" spans="1:17" ht="20.100000000000001" customHeight="1" x14ac:dyDescent="0.25">
      <c r="A119" s="240">
        <v>6137</v>
      </c>
      <c r="B119" s="10">
        <v>42863</v>
      </c>
      <c r="C119" s="138">
        <v>3000</v>
      </c>
      <c r="D119" s="102" t="s">
        <v>123</v>
      </c>
      <c r="E119" s="26" t="s">
        <v>5</v>
      </c>
      <c r="F119" s="34" t="s">
        <v>17</v>
      </c>
      <c r="G119" s="27"/>
      <c r="I119" s="59">
        <v>42866</v>
      </c>
      <c r="J119" s="5">
        <v>1251</v>
      </c>
      <c r="K119" s="13">
        <v>4000</v>
      </c>
      <c r="L119" s="5" t="s">
        <v>132</v>
      </c>
      <c r="M119" s="217">
        <v>1770</v>
      </c>
      <c r="N119" s="78"/>
      <c r="O119" s="149" t="s">
        <v>54</v>
      </c>
    </row>
    <row r="120" spans="1:17" ht="20.100000000000001" customHeight="1" x14ac:dyDescent="0.25">
      <c r="A120" s="240">
        <v>6138</v>
      </c>
      <c r="B120" s="10">
        <v>42863</v>
      </c>
      <c r="C120" s="138">
        <v>6500</v>
      </c>
      <c r="D120" s="26" t="s">
        <v>125</v>
      </c>
      <c r="E120" s="27" t="s">
        <v>5</v>
      </c>
      <c r="F120" s="34" t="s">
        <v>17</v>
      </c>
      <c r="G120" s="27"/>
      <c r="I120" s="59">
        <v>42867</v>
      </c>
      <c r="J120" s="5">
        <v>53214</v>
      </c>
      <c r="K120" s="239">
        <v>15000</v>
      </c>
      <c r="L120" s="5" t="s">
        <v>47</v>
      </c>
      <c r="M120" s="217">
        <v>1691</v>
      </c>
      <c r="N120" s="78" t="s">
        <v>54</v>
      </c>
      <c r="O120" s="149"/>
      <c r="P120" s="145" t="s">
        <v>174</v>
      </c>
    </row>
    <row r="121" spans="1:17" ht="20.100000000000001" customHeight="1" x14ac:dyDescent="0.25">
      <c r="A121" s="240">
        <v>6139</v>
      </c>
      <c r="B121" s="10">
        <v>42864</v>
      </c>
      <c r="C121" s="138">
        <v>1650</v>
      </c>
      <c r="D121" s="26" t="s">
        <v>20</v>
      </c>
      <c r="E121" s="27" t="s">
        <v>5</v>
      </c>
      <c r="F121" s="35" t="s">
        <v>17</v>
      </c>
      <c r="G121" s="36"/>
      <c r="I121" s="59">
        <v>42870</v>
      </c>
      <c r="J121" s="5">
        <v>2042</v>
      </c>
      <c r="K121" s="239">
        <v>6000</v>
      </c>
      <c r="L121" s="5" t="s">
        <v>133</v>
      </c>
      <c r="M121" s="217">
        <v>1721</v>
      </c>
      <c r="N121" s="78" t="s">
        <v>54</v>
      </c>
      <c r="O121" s="149"/>
      <c r="P121" s="144">
        <f>K117+K118+K120+K122+K123</f>
        <v>84000</v>
      </c>
    </row>
    <row r="122" spans="1:17" ht="20.100000000000001" customHeight="1" x14ac:dyDescent="0.25">
      <c r="A122" s="240">
        <v>6266</v>
      </c>
      <c r="B122" s="10">
        <v>42870</v>
      </c>
      <c r="C122" s="138">
        <v>3490</v>
      </c>
      <c r="D122" s="26" t="s">
        <v>123</v>
      </c>
      <c r="E122" s="27" t="s">
        <v>5</v>
      </c>
      <c r="F122" s="34" t="s">
        <v>17</v>
      </c>
      <c r="G122" s="27"/>
      <c r="I122" s="59">
        <v>42874</v>
      </c>
      <c r="J122" s="5">
        <v>53263</v>
      </c>
      <c r="K122" s="239">
        <v>25000</v>
      </c>
      <c r="L122" s="5" t="s">
        <v>47</v>
      </c>
      <c r="M122" s="218">
        <v>1691169617071710</v>
      </c>
      <c r="N122" s="78" t="s">
        <v>54</v>
      </c>
      <c r="O122" s="149"/>
    </row>
    <row r="123" spans="1:17" ht="20.100000000000001" customHeight="1" x14ac:dyDescent="0.25">
      <c r="A123" s="240">
        <v>6267</v>
      </c>
      <c r="B123" s="10">
        <v>42870</v>
      </c>
      <c r="C123" s="138">
        <v>4100</v>
      </c>
      <c r="D123" s="26" t="s">
        <v>34</v>
      </c>
      <c r="E123" s="27" t="s">
        <v>126</v>
      </c>
      <c r="F123" s="34" t="s">
        <v>17</v>
      </c>
      <c r="G123" s="27"/>
      <c r="I123" s="59">
        <v>42881</v>
      </c>
      <c r="J123" s="5">
        <v>53304</v>
      </c>
      <c r="K123" s="239">
        <v>15000</v>
      </c>
      <c r="L123" s="5" t="s">
        <v>47</v>
      </c>
      <c r="M123" s="217"/>
      <c r="N123" s="78" t="s">
        <v>54</v>
      </c>
      <c r="O123" s="149"/>
    </row>
    <row r="124" spans="1:17" ht="20.100000000000001" customHeight="1" x14ac:dyDescent="0.25">
      <c r="A124" s="240">
        <v>6268</v>
      </c>
      <c r="B124" s="10">
        <v>42874</v>
      </c>
      <c r="C124" s="138">
        <v>5531.46</v>
      </c>
      <c r="D124" s="26" t="s">
        <v>127</v>
      </c>
      <c r="E124" s="27" t="s">
        <v>128</v>
      </c>
      <c r="F124" s="35" t="s">
        <v>17</v>
      </c>
      <c r="G124" s="36"/>
      <c r="I124" s="59">
        <v>42886</v>
      </c>
      <c r="J124" s="5">
        <v>2078</v>
      </c>
      <c r="K124" s="13">
        <v>2000</v>
      </c>
      <c r="L124" s="5" t="s">
        <v>133</v>
      </c>
      <c r="M124" s="217">
        <v>1721</v>
      </c>
      <c r="N124" s="78"/>
      <c r="O124" s="149" t="s">
        <v>54</v>
      </c>
      <c r="Q124" s="243">
        <f>P121+P127+K121</f>
        <v>98350</v>
      </c>
    </row>
    <row r="125" spans="1:17" ht="20.100000000000001" customHeight="1" x14ac:dyDescent="0.25">
      <c r="A125" s="240">
        <v>6269</v>
      </c>
      <c r="B125" s="10">
        <v>42877</v>
      </c>
      <c r="C125" s="138">
        <v>1280</v>
      </c>
      <c r="D125" s="26" t="s">
        <v>75</v>
      </c>
      <c r="E125" s="27" t="s">
        <v>129</v>
      </c>
      <c r="F125" s="34" t="s">
        <v>17</v>
      </c>
      <c r="G125" s="27"/>
      <c r="I125" s="59">
        <v>42857</v>
      </c>
      <c r="J125" s="5" t="s">
        <v>177</v>
      </c>
      <c r="K125" s="13">
        <v>300</v>
      </c>
      <c r="L125" s="5" t="s">
        <v>178</v>
      </c>
      <c r="M125" s="217"/>
      <c r="N125" s="78" t="s">
        <v>54</v>
      </c>
      <c r="O125" s="149"/>
    </row>
    <row r="126" spans="1:17" ht="20.100000000000001" customHeight="1" x14ac:dyDescent="0.25">
      <c r="A126" s="240">
        <v>6270</v>
      </c>
      <c r="B126" s="10">
        <v>42877</v>
      </c>
      <c r="C126" s="138">
        <v>13333</v>
      </c>
      <c r="D126" s="26" t="s">
        <v>130</v>
      </c>
      <c r="E126" s="27" t="s">
        <v>5</v>
      </c>
      <c r="F126" s="34" t="s">
        <v>17</v>
      </c>
      <c r="G126" s="27"/>
      <c r="I126" s="59">
        <v>42858</v>
      </c>
      <c r="J126" s="5" t="s">
        <v>177</v>
      </c>
      <c r="K126" s="13">
        <v>100</v>
      </c>
      <c r="L126" s="5" t="s">
        <v>178</v>
      </c>
      <c r="M126" s="217"/>
      <c r="N126" s="78" t="s">
        <v>54</v>
      </c>
      <c r="O126" s="149"/>
      <c r="P126" s="145" t="s">
        <v>185</v>
      </c>
    </row>
    <row r="127" spans="1:17" ht="20.100000000000001" customHeight="1" x14ac:dyDescent="0.25">
      <c r="A127" s="240">
        <v>6271</v>
      </c>
      <c r="B127" s="10">
        <v>42879</v>
      </c>
      <c r="C127" s="138">
        <v>600</v>
      </c>
      <c r="D127" s="26" t="s">
        <v>7</v>
      </c>
      <c r="E127" s="27" t="s">
        <v>8</v>
      </c>
      <c r="F127" s="34" t="s">
        <v>17</v>
      </c>
      <c r="G127" s="27"/>
      <c r="I127" s="59">
        <v>42866</v>
      </c>
      <c r="J127" s="5" t="s">
        <v>179</v>
      </c>
      <c r="K127" s="13">
        <v>100</v>
      </c>
      <c r="L127" s="5" t="s">
        <v>182</v>
      </c>
      <c r="M127" s="217"/>
      <c r="N127" s="78" t="s">
        <v>54</v>
      </c>
      <c r="O127" s="149"/>
      <c r="P127" s="144">
        <f>K125+K126+K127+K128+K129+K130+K131</f>
        <v>8350</v>
      </c>
    </row>
    <row r="128" spans="1:17" ht="20.100000000000001" customHeight="1" x14ac:dyDescent="0.25">
      <c r="A128" s="240">
        <v>6374</v>
      </c>
      <c r="B128" s="10">
        <v>42885</v>
      </c>
      <c r="C128" s="138">
        <v>600</v>
      </c>
      <c r="D128" s="26" t="s">
        <v>7</v>
      </c>
      <c r="E128" s="27" t="s">
        <v>8</v>
      </c>
      <c r="F128" s="34" t="s">
        <v>17</v>
      </c>
      <c r="G128" s="27"/>
      <c r="I128" s="59">
        <v>42871</v>
      </c>
      <c r="J128" s="5" t="s">
        <v>180</v>
      </c>
      <c r="K128" s="13">
        <v>4000</v>
      </c>
      <c r="L128" s="5" t="s">
        <v>181</v>
      </c>
      <c r="M128" s="217"/>
      <c r="N128" s="78" t="s">
        <v>54</v>
      </c>
      <c r="O128" s="149"/>
    </row>
    <row r="129" spans="1:17" ht="20.100000000000001" customHeight="1" x14ac:dyDescent="0.25">
      <c r="A129" s="240">
        <v>6375</v>
      </c>
      <c r="B129" s="10">
        <v>42879</v>
      </c>
      <c r="C129" s="138">
        <v>3590</v>
      </c>
      <c r="D129" s="26" t="s">
        <v>130</v>
      </c>
      <c r="E129" s="27" t="s">
        <v>5</v>
      </c>
      <c r="F129" s="34" t="s">
        <v>17</v>
      </c>
      <c r="G129" s="27"/>
      <c r="I129" s="59">
        <v>42872</v>
      </c>
      <c r="J129" s="5" t="s">
        <v>179</v>
      </c>
      <c r="K129" s="13">
        <v>250</v>
      </c>
      <c r="L129" s="5" t="s">
        <v>182</v>
      </c>
      <c r="M129" s="217"/>
      <c r="N129" s="78" t="s">
        <v>54</v>
      </c>
      <c r="O129" s="149"/>
    </row>
    <row r="130" spans="1:17" ht="20.100000000000001" customHeight="1" thickBot="1" x14ac:dyDescent="0.3">
      <c r="A130" s="240">
        <v>6377</v>
      </c>
      <c r="B130" s="10">
        <v>42885</v>
      </c>
      <c r="C130" s="138">
        <v>6000</v>
      </c>
      <c r="D130" s="26" t="s">
        <v>130</v>
      </c>
      <c r="E130" s="27" t="s">
        <v>5</v>
      </c>
      <c r="F130" s="34" t="s">
        <v>17</v>
      </c>
      <c r="G130" s="27"/>
      <c r="I130" s="59">
        <v>42880</v>
      </c>
      <c r="J130" s="5" t="s">
        <v>167</v>
      </c>
      <c r="K130" s="13">
        <v>3400</v>
      </c>
      <c r="L130" s="5" t="s">
        <v>183</v>
      </c>
      <c r="M130" s="217"/>
      <c r="N130" s="78" t="s">
        <v>54</v>
      </c>
      <c r="O130" s="149"/>
    </row>
    <row r="131" spans="1:17" ht="20.100000000000001" customHeight="1" thickBot="1" x14ac:dyDescent="0.3">
      <c r="A131" s="240">
        <v>5920</v>
      </c>
      <c r="B131" s="10">
        <v>42885</v>
      </c>
      <c r="C131" s="138">
        <v>4615</v>
      </c>
      <c r="D131" s="26" t="s">
        <v>130</v>
      </c>
      <c r="E131" s="27" t="s">
        <v>5</v>
      </c>
      <c r="F131" s="34" t="s">
        <v>17</v>
      </c>
      <c r="G131" s="27"/>
      <c r="I131" s="60">
        <v>42880</v>
      </c>
      <c r="J131" s="8" t="s">
        <v>167</v>
      </c>
      <c r="K131" s="14">
        <v>200</v>
      </c>
      <c r="L131" s="8" t="s">
        <v>184</v>
      </c>
      <c r="M131" s="17"/>
      <c r="N131" s="79" t="s">
        <v>54</v>
      </c>
      <c r="O131" s="150"/>
      <c r="P131" s="221">
        <f>K132-C138-D138-M132-J133-L132</f>
        <v>-10164.000000000004</v>
      </c>
    </row>
    <row r="132" spans="1:17" ht="20.100000000000001" customHeight="1" x14ac:dyDescent="0.25">
      <c r="A132" s="6"/>
      <c r="B132" s="10"/>
      <c r="C132" s="138"/>
      <c r="D132" s="26"/>
      <c r="E132" s="27"/>
      <c r="F132" s="34"/>
      <c r="G132" s="27"/>
      <c r="K132" s="144">
        <f>SUM(K114+K115+K116+K117+K118+K119+K120+K121+K122+K123+K124)</f>
        <v>106107.9</v>
      </c>
      <c r="L132" s="144">
        <f>K114+K115+K116+K119+K124</f>
        <v>16107.9</v>
      </c>
      <c r="M132" s="144">
        <f>13119.34+8200+3963</f>
        <v>25282.34</v>
      </c>
      <c r="P132">
        <v>1809.92</v>
      </c>
      <c r="Q132" t="s">
        <v>166</v>
      </c>
    </row>
    <row r="133" spans="1:17" ht="20.100000000000001" customHeight="1" x14ac:dyDescent="0.25">
      <c r="A133" s="6"/>
      <c r="B133" s="10"/>
      <c r="C133" s="138"/>
      <c r="D133" s="26"/>
      <c r="E133" s="27"/>
      <c r="F133" s="34"/>
      <c r="G133" s="27"/>
      <c r="I133" s="222" t="s">
        <v>138</v>
      </c>
      <c r="J133" s="145">
        <v>96.45</v>
      </c>
      <c r="L133" s="145" t="s">
        <v>134</v>
      </c>
      <c r="M133" s="145" t="s">
        <v>137</v>
      </c>
      <c r="P133" s="144">
        <f>P131-P132</f>
        <v>-11973.920000000004</v>
      </c>
      <c r="Q133" t="s">
        <v>186</v>
      </c>
    </row>
    <row r="134" spans="1:17" ht="20.100000000000001" customHeight="1" x14ac:dyDescent="0.25">
      <c r="A134" s="6"/>
      <c r="B134" s="10"/>
      <c r="C134" s="138"/>
      <c r="D134" s="26"/>
      <c r="E134" s="27"/>
      <c r="F134" s="34"/>
      <c r="G134" s="27"/>
    </row>
    <row r="135" spans="1:17" ht="20.100000000000001" customHeight="1" x14ac:dyDescent="0.25">
      <c r="A135" s="6"/>
      <c r="B135" s="10"/>
      <c r="C135" s="138"/>
      <c r="D135" s="26"/>
      <c r="E135" s="27"/>
      <c r="F135" s="34"/>
      <c r="G135" s="27"/>
    </row>
    <row r="136" spans="1:17" ht="20.100000000000001" customHeight="1" x14ac:dyDescent="0.25">
      <c r="A136" s="6"/>
      <c r="B136" s="10"/>
      <c r="C136" s="138"/>
      <c r="D136" s="26"/>
      <c r="E136" s="27"/>
      <c r="F136" s="34"/>
      <c r="G136" s="27"/>
    </row>
    <row r="137" spans="1:17" ht="20.100000000000001" customHeight="1" thickBot="1" x14ac:dyDescent="0.3">
      <c r="A137" s="7"/>
      <c r="B137" s="66"/>
      <c r="C137" s="289"/>
      <c r="D137" s="205"/>
      <c r="E137" s="104"/>
      <c r="F137" s="103"/>
      <c r="G137" s="104"/>
    </row>
    <row r="138" spans="1:17" ht="20.100000000000001" customHeight="1" x14ac:dyDescent="0.25">
      <c r="A138" s="54"/>
      <c r="B138" s="206" t="s">
        <v>135</v>
      </c>
      <c r="C138" s="294">
        <f>SUM(C114:C137)</f>
        <v>61985.46</v>
      </c>
      <c r="D138" s="272">
        <v>12799.75</v>
      </c>
      <c r="E138" s="272">
        <f>C138+D138</f>
        <v>74785.209999999992</v>
      </c>
      <c r="F138" s="102"/>
      <c r="G138" s="102"/>
    </row>
    <row r="139" spans="1:17" ht="20.100000000000001" customHeight="1" x14ac:dyDescent="0.25">
      <c r="A139" s="54"/>
      <c r="B139" s="61"/>
      <c r="C139" s="273"/>
      <c r="D139" s="133" t="s">
        <v>136</v>
      </c>
      <c r="E139" s="102"/>
      <c r="F139" s="102"/>
      <c r="G139" s="102"/>
    </row>
    <row r="140" spans="1:17" ht="20.100000000000001" customHeight="1" x14ac:dyDescent="0.25">
      <c r="A140" s="54"/>
      <c r="B140" s="61"/>
      <c r="C140" s="273"/>
      <c r="D140" s="133"/>
      <c r="E140" s="102"/>
      <c r="F140" s="102"/>
      <c r="G140" s="102"/>
    </row>
    <row r="141" spans="1:17" ht="20.100000000000001" customHeight="1" thickBot="1" x14ac:dyDescent="0.35">
      <c r="A141" s="54"/>
      <c r="B141" s="61"/>
      <c r="C141" s="273"/>
      <c r="D141" s="133" t="s">
        <v>139</v>
      </c>
      <c r="E141" s="102"/>
      <c r="F141" s="102"/>
      <c r="G141" s="102"/>
      <c r="I141" s="23"/>
      <c r="J141" s="25"/>
      <c r="K141" s="24"/>
      <c r="L141" s="77" t="s">
        <v>187</v>
      </c>
      <c r="M141" s="25"/>
      <c r="N141" s="76"/>
      <c r="O141" s="25"/>
    </row>
    <row r="142" spans="1:17" ht="20.100000000000001" customHeight="1" thickBot="1" x14ac:dyDescent="0.3">
      <c r="A142" s="143" t="s">
        <v>0</v>
      </c>
      <c r="B142" s="82" t="s">
        <v>1</v>
      </c>
      <c r="C142" s="83" t="s">
        <v>3</v>
      </c>
      <c r="D142" s="41" t="s">
        <v>2</v>
      </c>
      <c r="E142" s="40" t="s">
        <v>4</v>
      </c>
      <c r="F142" s="111" t="s">
        <v>10</v>
      </c>
      <c r="G142" s="40" t="s">
        <v>11</v>
      </c>
      <c r="I142" s="57" t="s">
        <v>1</v>
      </c>
      <c r="J142" s="41" t="s">
        <v>39</v>
      </c>
      <c r="K142" s="83" t="s">
        <v>3</v>
      </c>
      <c r="L142" s="40" t="s">
        <v>2</v>
      </c>
      <c r="M142" s="40" t="s">
        <v>4</v>
      </c>
      <c r="N142" s="42" t="s">
        <v>40</v>
      </c>
      <c r="O142" s="43" t="s">
        <v>41</v>
      </c>
    </row>
    <row r="143" spans="1:17" ht="20.100000000000001" customHeight="1" x14ac:dyDescent="0.25">
      <c r="A143" s="230">
        <v>6376</v>
      </c>
      <c r="B143" s="11">
        <v>42887</v>
      </c>
      <c r="C143" s="134">
        <v>8200</v>
      </c>
      <c r="D143" s="135" t="s">
        <v>141</v>
      </c>
      <c r="E143" s="33" t="s">
        <v>5</v>
      </c>
      <c r="F143" s="32" t="s">
        <v>17</v>
      </c>
      <c r="G143" s="33"/>
      <c r="I143" s="59">
        <v>42887</v>
      </c>
      <c r="J143" s="48">
        <v>1007</v>
      </c>
      <c r="K143" s="232">
        <v>4097</v>
      </c>
      <c r="L143" s="58" t="s">
        <v>158</v>
      </c>
      <c r="M143" s="227">
        <v>1724</v>
      </c>
      <c r="N143" s="147" t="s">
        <v>54</v>
      </c>
      <c r="O143" s="148"/>
    </row>
    <row r="144" spans="1:17" ht="20.100000000000001" customHeight="1" x14ac:dyDescent="0.25">
      <c r="A144" s="231">
        <v>6380</v>
      </c>
      <c r="B144" s="10">
        <v>42890</v>
      </c>
      <c r="C144" s="138">
        <v>2450</v>
      </c>
      <c r="D144" s="26" t="s">
        <v>121</v>
      </c>
      <c r="E144" s="27" t="s">
        <v>142</v>
      </c>
      <c r="F144" s="34" t="s">
        <v>17</v>
      </c>
      <c r="G144" s="27"/>
      <c r="I144" s="59">
        <v>42888</v>
      </c>
      <c r="J144" s="38">
        <v>53343</v>
      </c>
      <c r="K144" s="233">
        <v>20000</v>
      </c>
      <c r="L144" s="224" t="s">
        <v>47</v>
      </c>
      <c r="M144" s="225" t="s">
        <v>150</v>
      </c>
      <c r="N144" s="109" t="s">
        <v>54</v>
      </c>
      <c r="O144" s="226"/>
    </row>
    <row r="145" spans="1:17" ht="20.100000000000001" customHeight="1" x14ac:dyDescent="0.25">
      <c r="A145" s="231">
        <v>6379</v>
      </c>
      <c r="B145" s="10">
        <v>42891</v>
      </c>
      <c r="C145" s="138">
        <v>6153</v>
      </c>
      <c r="D145" s="26" t="s">
        <v>141</v>
      </c>
      <c r="E145" s="139" t="s">
        <v>5</v>
      </c>
      <c r="F145" s="34" t="s">
        <v>17</v>
      </c>
      <c r="G145" s="27"/>
      <c r="I145" s="59">
        <v>42892</v>
      </c>
      <c r="J145" s="38">
        <v>53352</v>
      </c>
      <c r="K145" s="233">
        <v>5000</v>
      </c>
      <c r="L145" s="224" t="s">
        <v>47</v>
      </c>
      <c r="M145" s="225" t="s">
        <v>159</v>
      </c>
      <c r="N145" s="109" t="s">
        <v>54</v>
      </c>
      <c r="O145" s="226"/>
    </row>
    <row r="146" spans="1:17" ht="20.100000000000001" customHeight="1" x14ac:dyDescent="0.25">
      <c r="A146" s="231">
        <v>6378</v>
      </c>
      <c r="B146" s="10">
        <v>42892</v>
      </c>
      <c r="C146" s="138">
        <v>3730.93</v>
      </c>
      <c r="D146" s="26" t="s">
        <v>143</v>
      </c>
      <c r="E146" s="139" t="s">
        <v>144</v>
      </c>
      <c r="F146" s="34" t="s">
        <v>17</v>
      </c>
      <c r="G146" s="27"/>
      <c r="I146" s="59">
        <v>42892</v>
      </c>
      <c r="J146" s="5">
        <v>10038</v>
      </c>
      <c r="K146" s="234">
        <v>5419.5</v>
      </c>
      <c r="L146" s="5" t="s">
        <v>55</v>
      </c>
      <c r="M146" s="16"/>
      <c r="N146" s="78" t="s">
        <v>54</v>
      </c>
      <c r="O146" s="149"/>
      <c r="P146" s="145" t="s">
        <v>174</v>
      </c>
    </row>
    <row r="147" spans="1:17" ht="20.100000000000001" customHeight="1" x14ac:dyDescent="0.25">
      <c r="A147" s="231">
        <v>6594</v>
      </c>
      <c r="B147" s="10">
        <v>42893</v>
      </c>
      <c r="C147" s="138">
        <v>11275</v>
      </c>
      <c r="D147" s="26" t="s">
        <v>141</v>
      </c>
      <c r="E147" s="139" t="s">
        <v>5</v>
      </c>
      <c r="F147" s="34" t="s">
        <v>17</v>
      </c>
      <c r="G147" s="27"/>
      <c r="I147" s="59">
        <v>42536</v>
      </c>
      <c r="J147" s="5">
        <v>53426</v>
      </c>
      <c r="K147" s="234">
        <v>14100</v>
      </c>
      <c r="L147" s="5" t="s">
        <v>47</v>
      </c>
      <c r="M147" s="16" t="s">
        <v>150</v>
      </c>
      <c r="N147" s="78" t="s">
        <v>54</v>
      </c>
      <c r="O147" s="149"/>
      <c r="P147" s="15">
        <f>K144+K145+K147+K151+K153+K154</f>
        <v>89100</v>
      </c>
    </row>
    <row r="148" spans="1:17" ht="20.100000000000001" customHeight="1" x14ac:dyDescent="0.25">
      <c r="A148" s="231">
        <v>6596</v>
      </c>
      <c r="B148" s="10">
        <v>42901</v>
      </c>
      <c r="C148" s="138">
        <v>1000</v>
      </c>
      <c r="D148" s="26" t="s">
        <v>123</v>
      </c>
      <c r="E148" s="139" t="s">
        <v>5</v>
      </c>
      <c r="F148" s="35" t="s">
        <v>17</v>
      </c>
      <c r="G148" s="36"/>
      <c r="I148" s="59">
        <v>42907</v>
      </c>
      <c r="J148" s="5">
        <v>3833</v>
      </c>
      <c r="K148" s="254">
        <v>3000</v>
      </c>
      <c r="L148" s="5" t="s">
        <v>151</v>
      </c>
      <c r="M148" s="16" t="s">
        <v>152</v>
      </c>
      <c r="N148" s="78"/>
      <c r="O148" s="149" t="s">
        <v>54</v>
      </c>
    </row>
    <row r="149" spans="1:17" x14ac:dyDescent="0.25">
      <c r="A149" s="231">
        <v>6597</v>
      </c>
      <c r="B149" s="10">
        <v>42905</v>
      </c>
      <c r="C149" s="138">
        <v>1000</v>
      </c>
      <c r="D149" s="26" t="s">
        <v>7</v>
      </c>
      <c r="E149" s="139" t="s">
        <v>145</v>
      </c>
      <c r="F149" s="34" t="s">
        <v>17</v>
      </c>
      <c r="G149" s="27"/>
      <c r="I149" s="59">
        <v>42907</v>
      </c>
      <c r="J149" s="5">
        <v>1324</v>
      </c>
      <c r="K149" s="254">
        <v>4200</v>
      </c>
      <c r="L149" s="5" t="s">
        <v>153</v>
      </c>
      <c r="M149" s="16" t="s">
        <v>154</v>
      </c>
      <c r="N149" s="78"/>
      <c r="O149" s="149" t="s">
        <v>54</v>
      </c>
      <c r="Q149" s="243">
        <f>P147+P152</f>
        <v>89800</v>
      </c>
    </row>
    <row r="150" spans="1:17" x14ac:dyDescent="0.25">
      <c r="A150" s="231">
        <v>6598</v>
      </c>
      <c r="B150" s="10">
        <v>42905</v>
      </c>
      <c r="C150" s="138">
        <v>3075</v>
      </c>
      <c r="D150" s="26" t="s">
        <v>141</v>
      </c>
      <c r="E150" s="139" t="s">
        <v>5</v>
      </c>
      <c r="F150" s="34" t="s">
        <v>17</v>
      </c>
      <c r="G150" s="27"/>
      <c r="I150" s="59">
        <v>42908</v>
      </c>
      <c r="J150" s="5">
        <v>1568</v>
      </c>
      <c r="K150" s="234">
        <v>6518.25</v>
      </c>
      <c r="L150" s="5" t="s">
        <v>155</v>
      </c>
      <c r="M150" s="217" t="s">
        <v>156</v>
      </c>
      <c r="N150" s="78" t="s">
        <v>54</v>
      </c>
      <c r="O150" s="149"/>
    </row>
    <row r="151" spans="1:17" x14ac:dyDescent="0.25">
      <c r="A151" s="231">
        <v>6599</v>
      </c>
      <c r="B151" s="10">
        <v>42906</v>
      </c>
      <c r="C151" s="138">
        <v>2364.2600000000002</v>
      </c>
      <c r="D151" s="26" t="s">
        <v>146</v>
      </c>
      <c r="E151" s="139" t="s">
        <v>6</v>
      </c>
      <c r="F151" s="34" t="s">
        <v>17</v>
      </c>
      <c r="G151" s="27"/>
      <c r="I151" s="59">
        <v>42909</v>
      </c>
      <c r="J151" s="5">
        <v>53495</v>
      </c>
      <c r="K151" s="234">
        <v>20000</v>
      </c>
      <c r="L151" s="5" t="s">
        <v>47</v>
      </c>
      <c r="M151" s="217" t="s">
        <v>157</v>
      </c>
      <c r="N151" s="78" t="s">
        <v>54</v>
      </c>
      <c r="O151" s="149"/>
      <c r="P151" s="145" t="s">
        <v>185</v>
      </c>
    </row>
    <row r="152" spans="1:17" x14ac:dyDescent="0.25">
      <c r="A152" s="231">
        <v>6381</v>
      </c>
      <c r="B152" s="10">
        <v>42912</v>
      </c>
      <c r="C152" s="138">
        <v>4100</v>
      </c>
      <c r="D152" s="26" t="s">
        <v>141</v>
      </c>
      <c r="E152" s="139" t="s">
        <v>5</v>
      </c>
      <c r="F152" s="34" t="s">
        <v>17</v>
      </c>
      <c r="G152" s="27"/>
      <c r="I152" s="59">
        <v>42914</v>
      </c>
      <c r="J152" s="5">
        <v>1012</v>
      </c>
      <c r="K152" s="234">
        <v>8551</v>
      </c>
      <c r="L152" s="5" t="s">
        <v>158</v>
      </c>
      <c r="M152" s="217" t="s">
        <v>160</v>
      </c>
      <c r="N152" s="78" t="s">
        <v>54</v>
      </c>
      <c r="O152" s="149"/>
      <c r="P152" s="15">
        <f>K155</f>
        <v>700</v>
      </c>
    </row>
    <row r="153" spans="1:17" x14ac:dyDescent="0.25">
      <c r="A153" s="231">
        <v>6600</v>
      </c>
      <c r="B153" s="10">
        <v>42912</v>
      </c>
      <c r="C153" s="138">
        <v>9225</v>
      </c>
      <c r="D153" s="26" t="s">
        <v>141</v>
      </c>
      <c r="E153" s="139" t="s">
        <v>5</v>
      </c>
      <c r="F153" s="34" t="s">
        <v>17</v>
      </c>
      <c r="G153" s="27"/>
      <c r="I153" s="59">
        <v>42914</v>
      </c>
      <c r="J153" s="5">
        <v>53503</v>
      </c>
      <c r="K153" s="234">
        <v>20000</v>
      </c>
      <c r="L153" s="5" t="s">
        <v>47</v>
      </c>
      <c r="M153" s="218" t="s">
        <v>161</v>
      </c>
      <c r="N153" s="78"/>
      <c r="O153" s="149"/>
    </row>
    <row r="154" spans="1:17" x14ac:dyDescent="0.25">
      <c r="A154" s="231">
        <v>6601</v>
      </c>
      <c r="B154" s="10">
        <v>42912</v>
      </c>
      <c r="C154" s="138">
        <v>479.5</v>
      </c>
      <c r="D154" s="26" t="s">
        <v>125</v>
      </c>
      <c r="E154" s="139" t="s">
        <v>147</v>
      </c>
      <c r="F154" s="34" t="s">
        <v>17</v>
      </c>
      <c r="G154" s="27"/>
      <c r="I154" s="59">
        <v>42916</v>
      </c>
      <c r="J154" s="5">
        <v>53551</v>
      </c>
      <c r="K154" s="234">
        <v>10000</v>
      </c>
      <c r="L154" s="5" t="s">
        <v>47</v>
      </c>
      <c r="M154" s="217" t="s">
        <v>161</v>
      </c>
      <c r="N154" s="78" t="s">
        <v>54</v>
      </c>
      <c r="O154" s="149"/>
    </row>
    <row r="155" spans="1:17" x14ac:dyDescent="0.25">
      <c r="A155" s="231">
        <v>6382</v>
      </c>
      <c r="B155" s="10">
        <v>42913</v>
      </c>
      <c r="C155" s="138">
        <v>5000</v>
      </c>
      <c r="D155" s="26" t="s">
        <v>141</v>
      </c>
      <c r="E155" s="139" t="s">
        <v>5</v>
      </c>
      <c r="F155" s="34" t="s">
        <v>17</v>
      </c>
      <c r="G155" s="27"/>
      <c r="I155" s="59">
        <v>42899</v>
      </c>
      <c r="J155" s="5" t="s">
        <v>167</v>
      </c>
      <c r="K155" s="228">
        <v>700</v>
      </c>
      <c r="L155" s="5" t="s">
        <v>168</v>
      </c>
      <c r="M155" s="217"/>
      <c r="N155" s="78" t="s">
        <v>54</v>
      </c>
      <c r="O155" s="149"/>
    </row>
    <row r="156" spans="1:17" x14ac:dyDescent="0.25">
      <c r="A156" s="6">
        <v>6602</v>
      </c>
      <c r="B156" s="10">
        <v>42916</v>
      </c>
      <c r="C156" s="138"/>
      <c r="D156" s="26" t="s">
        <v>148</v>
      </c>
      <c r="E156" s="139" t="s">
        <v>149</v>
      </c>
      <c r="F156" s="34" t="s">
        <v>17</v>
      </c>
      <c r="G156" s="27"/>
      <c r="I156" s="59"/>
      <c r="J156" s="5"/>
      <c r="K156" s="228"/>
      <c r="L156" s="5"/>
      <c r="M156" s="217"/>
      <c r="N156" s="78"/>
      <c r="O156" s="149"/>
    </row>
    <row r="157" spans="1:17" x14ac:dyDescent="0.25">
      <c r="A157" s="6">
        <v>1501</v>
      </c>
      <c r="B157" s="10">
        <v>42916</v>
      </c>
      <c r="C157" s="138"/>
      <c r="D157" s="26" t="s">
        <v>141</v>
      </c>
      <c r="E157" s="139" t="s">
        <v>5</v>
      </c>
      <c r="F157" s="34"/>
      <c r="G157" s="27" t="s">
        <v>11</v>
      </c>
      <c r="I157" s="59"/>
      <c r="J157" s="5"/>
      <c r="K157" s="228"/>
      <c r="L157" s="5"/>
      <c r="M157" s="217"/>
      <c r="N157" s="78"/>
      <c r="O157" s="149"/>
    </row>
    <row r="158" spans="1:17" x14ac:dyDescent="0.25">
      <c r="A158" s="6">
        <v>1502</v>
      </c>
      <c r="B158" s="10">
        <v>42916</v>
      </c>
      <c r="C158" s="138">
        <v>10250</v>
      </c>
      <c r="D158" s="26" t="s">
        <v>141</v>
      </c>
      <c r="E158" s="139" t="s">
        <v>5</v>
      </c>
      <c r="F158" s="34" t="s">
        <v>17</v>
      </c>
      <c r="G158" s="27"/>
      <c r="I158" s="59"/>
      <c r="J158" s="5"/>
      <c r="K158" s="228"/>
      <c r="L158" s="5"/>
      <c r="M158" s="217"/>
      <c r="N158" s="78"/>
      <c r="O158" s="149"/>
    </row>
    <row r="159" spans="1:17" x14ac:dyDescent="0.25">
      <c r="A159" s="6">
        <v>1503</v>
      </c>
      <c r="B159" s="10">
        <v>42916</v>
      </c>
      <c r="C159" s="138">
        <v>1000</v>
      </c>
      <c r="D159" s="26" t="s">
        <v>164</v>
      </c>
      <c r="E159" s="139" t="s">
        <v>5</v>
      </c>
      <c r="F159" s="34" t="s">
        <v>17</v>
      </c>
      <c r="G159" s="27"/>
      <c r="I159" s="59"/>
      <c r="J159" s="5"/>
      <c r="K159" s="228"/>
      <c r="L159" s="5"/>
      <c r="M159" s="217"/>
      <c r="N159" s="78"/>
      <c r="O159" s="149"/>
    </row>
    <row r="160" spans="1:17" x14ac:dyDescent="0.25">
      <c r="A160" s="6"/>
      <c r="B160" s="10"/>
      <c r="C160" s="138"/>
      <c r="D160" s="26"/>
      <c r="E160" s="139"/>
      <c r="F160" s="34"/>
      <c r="G160" s="27"/>
      <c r="I160" s="59"/>
      <c r="J160" s="5"/>
      <c r="K160" s="228"/>
      <c r="L160" s="5"/>
      <c r="M160" s="217"/>
      <c r="N160" s="78"/>
      <c r="O160" s="149"/>
    </row>
    <row r="161" spans="1:17" ht="16.5" thickBot="1" x14ac:dyDescent="0.3">
      <c r="A161" s="6"/>
      <c r="B161" s="10"/>
      <c r="C161" s="138"/>
      <c r="D161" s="26"/>
      <c r="E161" s="139"/>
      <c r="F161" s="34"/>
      <c r="G161" s="27"/>
      <c r="I161" s="59"/>
      <c r="J161" s="5"/>
      <c r="K161" s="228"/>
      <c r="L161" s="5"/>
      <c r="M161" s="217"/>
      <c r="N161" s="78"/>
      <c r="O161" s="149"/>
    </row>
    <row r="162" spans="1:17" ht="16.5" thickBot="1" x14ac:dyDescent="0.3">
      <c r="A162" s="6"/>
      <c r="B162" s="10"/>
      <c r="C162" s="138"/>
      <c r="D162" s="26"/>
      <c r="E162" s="139"/>
      <c r="F162" s="34"/>
      <c r="G162" s="27"/>
      <c r="I162" s="60"/>
      <c r="J162" s="8"/>
      <c r="K162" s="229"/>
      <c r="L162" s="8"/>
      <c r="M162" s="17"/>
      <c r="N162" s="79"/>
      <c r="O162" s="150"/>
      <c r="P162" s="221">
        <f>K163-C166-C167-C169-C168-L163</f>
        <v>6399.7499999999964</v>
      </c>
    </row>
    <row r="163" spans="1:17" x14ac:dyDescent="0.25">
      <c r="A163" s="6"/>
      <c r="B163" s="10"/>
      <c r="C163" s="138"/>
      <c r="D163" s="26"/>
      <c r="E163" s="139"/>
      <c r="F163" s="34"/>
      <c r="G163" s="27"/>
      <c r="K163" s="235">
        <f>SUM(K143:K162)</f>
        <v>121585.75</v>
      </c>
      <c r="L163" s="253">
        <f>K148+K149</f>
        <v>7200</v>
      </c>
      <c r="P163">
        <v>19459.669999999998</v>
      </c>
      <c r="Q163" t="s">
        <v>166</v>
      </c>
    </row>
    <row r="164" spans="1:17" x14ac:dyDescent="0.25">
      <c r="A164" s="6"/>
      <c r="B164" s="10"/>
      <c r="C164" s="138"/>
      <c r="D164" s="26"/>
      <c r="E164" s="139"/>
      <c r="F164" s="34"/>
      <c r="G164" s="27"/>
      <c r="P164" s="144">
        <f>P162-P163</f>
        <v>-13059.920000000002</v>
      </c>
      <c r="Q164" t="s">
        <v>186</v>
      </c>
    </row>
    <row r="165" spans="1:17" ht="16.5" thickBot="1" x14ac:dyDescent="0.3">
      <c r="A165" s="7"/>
      <c r="B165" s="66"/>
      <c r="C165" s="289"/>
      <c r="D165" s="205"/>
      <c r="E165" s="280"/>
      <c r="F165" s="103"/>
      <c r="G165" s="104"/>
    </row>
    <row r="166" spans="1:17" x14ac:dyDescent="0.25">
      <c r="A166" s="54"/>
      <c r="B166" s="61"/>
      <c r="C166" s="295">
        <f>SUM(C143:C165)</f>
        <v>69302.69</v>
      </c>
      <c r="E166" s="272">
        <f>C166+C167+C168+C169</f>
        <v>107986.00000000001</v>
      </c>
      <c r="F166" s="102"/>
      <c r="G166" s="102"/>
    </row>
    <row r="167" spans="1:17" x14ac:dyDescent="0.25">
      <c r="A167" s="255" t="s">
        <v>165</v>
      </c>
      <c r="B167" s="61"/>
      <c r="C167" s="102">
        <f>7882.08+28078.71</f>
        <v>35960.79</v>
      </c>
      <c r="E167" s="102"/>
      <c r="F167" s="102"/>
      <c r="G167" s="102"/>
    </row>
    <row r="168" spans="1:17" x14ac:dyDescent="0.25">
      <c r="A168" s="145" t="s">
        <v>137</v>
      </c>
      <c r="C168" s="75">
        <f>1753.57+800</f>
        <v>2553.5699999999997</v>
      </c>
      <c r="F168" s="102"/>
      <c r="G168" s="102"/>
    </row>
    <row r="169" spans="1:17" x14ac:dyDescent="0.25">
      <c r="A169" s="222" t="s">
        <v>138</v>
      </c>
      <c r="C169" s="296">
        <v>168.95</v>
      </c>
      <c r="F169" s="102"/>
      <c r="G169" s="102"/>
    </row>
    <row r="170" spans="1:17" x14ac:dyDescent="0.25">
      <c r="F170" s="102"/>
      <c r="G170" s="102"/>
    </row>
    <row r="171" spans="1:17" ht="19.5" thickBot="1" x14ac:dyDescent="0.35">
      <c r="D171" s="223" t="s">
        <v>140</v>
      </c>
      <c r="F171" s="102"/>
      <c r="G171" s="102"/>
      <c r="I171" s="23"/>
      <c r="J171" s="25"/>
      <c r="K171" s="24"/>
      <c r="L171" s="77" t="s">
        <v>46</v>
      </c>
      <c r="M171" s="25"/>
      <c r="N171" s="76"/>
      <c r="O171" s="25"/>
    </row>
    <row r="172" spans="1:17" ht="16.5" thickBot="1" x14ac:dyDescent="0.3">
      <c r="A172" s="191" t="s">
        <v>0</v>
      </c>
      <c r="B172" s="57" t="s">
        <v>1</v>
      </c>
      <c r="C172" s="55" t="s">
        <v>3</v>
      </c>
      <c r="D172" s="45" t="s">
        <v>2</v>
      </c>
      <c r="E172" s="44" t="s">
        <v>4</v>
      </c>
      <c r="F172" s="111" t="s">
        <v>10</v>
      </c>
      <c r="G172" s="40" t="s">
        <v>11</v>
      </c>
      <c r="I172" s="82" t="s">
        <v>1</v>
      </c>
      <c r="J172" s="41" t="s">
        <v>39</v>
      </c>
      <c r="K172" s="83" t="s">
        <v>3</v>
      </c>
      <c r="L172" s="40" t="s">
        <v>2</v>
      </c>
      <c r="M172" s="111" t="s">
        <v>4</v>
      </c>
      <c r="N172" s="43" t="s">
        <v>40</v>
      </c>
      <c r="O172" s="112" t="s">
        <v>41</v>
      </c>
    </row>
    <row r="173" spans="1:17" x14ac:dyDescent="0.25">
      <c r="A173" s="9">
        <v>6602</v>
      </c>
      <c r="B173" s="11">
        <v>42916</v>
      </c>
      <c r="C173" s="134">
        <v>140</v>
      </c>
      <c r="D173" s="135" t="s">
        <v>148</v>
      </c>
      <c r="E173" s="33" t="s">
        <v>149</v>
      </c>
      <c r="F173" s="256" t="s">
        <v>54</v>
      </c>
      <c r="G173" s="33"/>
      <c r="I173" s="84">
        <v>42923</v>
      </c>
      <c r="J173" s="48">
        <v>53585</v>
      </c>
      <c r="K173" s="56">
        <v>30000</v>
      </c>
      <c r="L173" s="58" t="s">
        <v>47</v>
      </c>
      <c r="M173" s="49" t="s">
        <v>162</v>
      </c>
      <c r="N173" s="147" t="s">
        <v>163</v>
      </c>
      <c r="O173" s="148"/>
    </row>
    <row r="174" spans="1:17" x14ac:dyDescent="0.25">
      <c r="A174" s="6">
        <v>1501</v>
      </c>
      <c r="B174" s="10">
        <v>42916</v>
      </c>
      <c r="C174" s="138">
        <v>0</v>
      </c>
      <c r="D174" s="26" t="s">
        <v>141</v>
      </c>
      <c r="E174" s="27" t="s">
        <v>5</v>
      </c>
      <c r="F174" s="257"/>
      <c r="G174" s="28" t="s">
        <v>11</v>
      </c>
      <c r="I174" s="59">
        <v>42930</v>
      </c>
      <c r="J174" s="5">
        <v>53656</v>
      </c>
      <c r="K174" s="13">
        <v>10000</v>
      </c>
      <c r="L174" s="5" t="s">
        <v>47</v>
      </c>
      <c r="M174" s="16" t="s">
        <v>201</v>
      </c>
      <c r="N174" s="78" t="s">
        <v>163</v>
      </c>
      <c r="O174" s="149"/>
    </row>
    <row r="175" spans="1:17" x14ac:dyDescent="0.25">
      <c r="A175" s="6">
        <v>1502</v>
      </c>
      <c r="B175" s="10">
        <v>42916</v>
      </c>
      <c r="C175" s="138">
        <v>10250</v>
      </c>
      <c r="D175" s="26" t="s">
        <v>141</v>
      </c>
      <c r="E175" s="27" t="s">
        <v>5</v>
      </c>
      <c r="F175" s="257" t="s">
        <v>54</v>
      </c>
      <c r="G175" s="27"/>
      <c r="I175" s="59">
        <v>42930</v>
      </c>
      <c r="J175" s="5">
        <v>53657</v>
      </c>
      <c r="K175" s="13">
        <v>10000</v>
      </c>
      <c r="L175" s="5" t="s">
        <v>47</v>
      </c>
      <c r="M175" s="16" t="s">
        <v>200</v>
      </c>
      <c r="N175" s="78" t="s">
        <v>163</v>
      </c>
      <c r="O175" s="149"/>
    </row>
    <row r="176" spans="1:17" x14ac:dyDescent="0.25">
      <c r="A176" s="6">
        <v>1503</v>
      </c>
      <c r="B176" s="10">
        <v>42916</v>
      </c>
      <c r="C176" s="138">
        <v>1000</v>
      </c>
      <c r="D176" s="26" t="s">
        <v>164</v>
      </c>
      <c r="E176" s="27" t="s">
        <v>5</v>
      </c>
      <c r="F176" s="257" t="s">
        <v>54</v>
      </c>
      <c r="G176" s="27"/>
      <c r="I176" s="59">
        <v>42937</v>
      </c>
      <c r="J176" s="5">
        <v>1764</v>
      </c>
      <c r="K176" s="13">
        <v>5000</v>
      </c>
      <c r="L176" s="5" t="s">
        <v>95</v>
      </c>
      <c r="M176" s="217">
        <v>1734</v>
      </c>
      <c r="N176" s="78" t="s">
        <v>54</v>
      </c>
      <c r="O176" s="149"/>
    </row>
    <row r="177" spans="1:16" x14ac:dyDescent="0.25">
      <c r="A177" s="29">
        <v>6595</v>
      </c>
      <c r="B177" s="10">
        <v>42924</v>
      </c>
      <c r="C177" s="138">
        <v>709</v>
      </c>
      <c r="D177" s="26" t="s">
        <v>7</v>
      </c>
      <c r="E177" s="27" t="s">
        <v>8</v>
      </c>
      <c r="F177" s="257" t="s">
        <v>54</v>
      </c>
      <c r="G177" s="27"/>
      <c r="I177" s="59">
        <v>42937</v>
      </c>
      <c r="J177" s="5">
        <v>53700</v>
      </c>
      <c r="K177" s="13">
        <v>5000</v>
      </c>
      <c r="L177" s="5" t="s">
        <v>47</v>
      </c>
      <c r="M177" s="217" t="s">
        <v>201</v>
      </c>
      <c r="N177" s="78" t="s">
        <v>54</v>
      </c>
      <c r="O177" s="149"/>
    </row>
    <row r="178" spans="1:16" x14ac:dyDescent="0.25">
      <c r="A178" s="6">
        <v>6603</v>
      </c>
      <c r="B178" s="10">
        <v>42921</v>
      </c>
      <c r="C178" s="138">
        <v>600</v>
      </c>
      <c r="D178" s="26" t="s">
        <v>7</v>
      </c>
      <c r="E178" s="27" t="s">
        <v>8</v>
      </c>
      <c r="F178" s="267" t="s">
        <v>54</v>
      </c>
      <c r="G178" s="36"/>
      <c r="I178" s="59">
        <v>42941</v>
      </c>
      <c r="J178" s="5">
        <v>53709</v>
      </c>
      <c r="K178" s="13">
        <v>15000</v>
      </c>
      <c r="L178" s="5" t="s">
        <v>47</v>
      </c>
      <c r="M178" s="217" t="s">
        <v>202</v>
      </c>
      <c r="N178" s="78" t="s">
        <v>54</v>
      </c>
      <c r="O178" s="149"/>
    </row>
    <row r="179" spans="1:16" x14ac:dyDescent="0.25">
      <c r="A179" s="6">
        <v>6604</v>
      </c>
      <c r="B179" s="10">
        <v>42924</v>
      </c>
      <c r="C179" s="138"/>
      <c r="D179" s="26" t="s">
        <v>7</v>
      </c>
      <c r="E179" s="27"/>
      <c r="F179" s="257"/>
      <c r="G179" s="27" t="s">
        <v>11</v>
      </c>
      <c r="I179" s="59">
        <v>42944</v>
      </c>
      <c r="J179" s="5">
        <v>53745</v>
      </c>
      <c r="K179" s="13">
        <v>12750</v>
      </c>
      <c r="L179" s="5" t="s">
        <v>47</v>
      </c>
      <c r="M179" s="217" t="s">
        <v>202</v>
      </c>
      <c r="N179" s="78" t="s">
        <v>54</v>
      </c>
      <c r="O179" s="149"/>
    </row>
    <row r="180" spans="1:16" x14ac:dyDescent="0.25">
      <c r="A180" s="6">
        <v>6857</v>
      </c>
      <c r="B180" s="10">
        <v>42921</v>
      </c>
      <c r="C180" s="138">
        <v>2450</v>
      </c>
      <c r="D180" s="26" t="s">
        <v>14</v>
      </c>
      <c r="E180" s="27" t="s">
        <v>9</v>
      </c>
      <c r="F180" s="257" t="s">
        <v>54</v>
      </c>
      <c r="G180" s="27"/>
      <c r="I180" s="59">
        <v>42927</v>
      </c>
      <c r="J180" s="5" t="s">
        <v>180</v>
      </c>
      <c r="K180" s="13">
        <v>1500</v>
      </c>
      <c r="L180" s="5" t="s">
        <v>206</v>
      </c>
      <c r="M180" s="217" t="s">
        <v>207</v>
      </c>
      <c r="N180" s="78" t="s">
        <v>54</v>
      </c>
      <c r="O180" s="149"/>
    </row>
    <row r="181" spans="1:16" x14ac:dyDescent="0.25">
      <c r="A181" s="6">
        <v>6858</v>
      </c>
      <c r="B181" s="10">
        <v>42924</v>
      </c>
      <c r="C181" s="138">
        <v>4300</v>
      </c>
      <c r="D181" s="26" t="s">
        <v>169</v>
      </c>
      <c r="E181" s="27"/>
      <c r="F181" s="257" t="s">
        <v>54</v>
      </c>
      <c r="G181" s="27"/>
      <c r="I181" s="59">
        <v>42927</v>
      </c>
      <c r="J181" s="5" t="s">
        <v>180</v>
      </c>
      <c r="K181" s="13">
        <v>300</v>
      </c>
      <c r="L181" s="5" t="s">
        <v>206</v>
      </c>
      <c r="M181" s="218" t="s">
        <v>207</v>
      </c>
      <c r="N181" s="78" t="s">
        <v>54</v>
      </c>
      <c r="O181" s="149"/>
    </row>
    <row r="182" spans="1:16" x14ac:dyDescent="0.25">
      <c r="A182" s="6">
        <v>6859</v>
      </c>
      <c r="B182" s="10">
        <v>42945</v>
      </c>
      <c r="C182" s="138">
        <v>140</v>
      </c>
      <c r="D182" s="26" t="s">
        <v>148</v>
      </c>
      <c r="E182" s="27" t="s">
        <v>204</v>
      </c>
      <c r="F182" s="257" t="s">
        <v>54</v>
      </c>
      <c r="G182" s="27"/>
      <c r="I182" s="59">
        <v>42940</v>
      </c>
      <c r="J182" s="5"/>
      <c r="K182" s="13"/>
      <c r="L182" s="5"/>
      <c r="M182" s="217"/>
      <c r="N182" s="78"/>
      <c r="O182" s="149"/>
    </row>
    <row r="183" spans="1:16" x14ac:dyDescent="0.25">
      <c r="A183" s="6">
        <v>1504</v>
      </c>
      <c r="B183" s="10">
        <v>42923</v>
      </c>
      <c r="C183" s="138">
        <v>10250</v>
      </c>
      <c r="D183" s="26" t="s">
        <v>141</v>
      </c>
      <c r="E183" s="27" t="s">
        <v>5</v>
      </c>
      <c r="F183" s="257" t="s">
        <v>54</v>
      </c>
      <c r="G183" s="27"/>
      <c r="I183" s="59"/>
      <c r="J183" s="5"/>
      <c r="K183" s="13"/>
      <c r="L183" s="5"/>
      <c r="M183" s="217"/>
      <c r="N183" s="78"/>
      <c r="O183" s="149"/>
    </row>
    <row r="184" spans="1:16" x14ac:dyDescent="0.25">
      <c r="A184" s="6">
        <v>1505</v>
      </c>
      <c r="B184" s="10">
        <v>42924</v>
      </c>
      <c r="C184" s="138">
        <v>4000</v>
      </c>
      <c r="D184" s="26" t="s">
        <v>141</v>
      </c>
      <c r="E184" s="27" t="s">
        <v>5</v>
      </c>
      <c r="F184" s="257" t="s">
        <v>54</v>
      </c>
      <c r="G184" s="27"/>
      <c r="I184" s="59"/>
      <c r="J184" s="5"/>
      <c r="K184" s="13"/>
      <c r="L184" s="5"/>
      <c r="M184" s="217"/>
      <c r="N184" s="78"/>
      <c r="O184" s="149"/>
    </row>
    <row r="185" spans="1:16" x14ac:dyDescent="0.25">
      <c r="A185" s="6">
        <v>1506</v>
      </c>
      <c r="B185" s="10">
        <v>42926</v>
      </c>
      <c r="C185" s="138">
        <v>8500</v>
      </c>
      <c r="D185" s="26" t="s">
        <v>141</v>
      </c>
      <c r="E185" s="27" t="s">
        <v>5</v>
      </c>
      <c r="F185" s="257" t="s">
        <v>54</v>
      </c>
      <c r="G185" s="27"/>
      <c r="I185" s="59"/>
      <c r="J185" s="5"/>
      <c r="K185" s="13"/>
      <c r="L185" s="5"/>
      <c r="M185" s="217"/>
      <c r="N185" s="78"/>
      <c r="O185" s="149"/>
    </row>
    <row r="186" spans="1:16" x14ac:dyDescent="0.25">
      <c r="A186" s="6">
        <v>1507</v>
      </c>
      <c r="B186" s="10">
        <v>42932</v>
      </c>
      <c r="C186" s="138">
        <v>7175</v>
      </c>
      <c r="D186" s="26" t="s">
        <v>141</v>
      </c>
      <c r="E186" s="27" t="s">
        <v>5</v>
      </c>
      <c r="F186" s="257" t="s">
        <v>54</v>
      </c>
      <c r="G186" s="27"/>
      <c r="I186" s="59"/>
      <c r="J186" s="5"/>
      <c r="K186" s="13"/>
      <c r="L186" s="5"/>
      <c r="M186" s="217"/>
      <c r="N186" s="78"/>
      <c r="O186" s="149"/>
    </row>
    <row r="187" spans="1:16" x14ac:dyDescent="0.25">
      <c r="A187" s="6">
        <v>1508</v>
      </c>
      <c r="B187" s="10">
        <v>42932</v>
      </c>
      <c r="C187" s="138">
        <v>3075</v>
      </c>
      <c r="D187" s="26" t="s">
        <v>141</v>
      </c>
      <c r="E187" s="27" t="s">
        <v>5</v>
      </c>
      <c r="F187" s="257" t="s">
        <v>54</v>
      </c>
      <c r="G187" s="27"/>
      <c r="I187" s="59"/>
      <c r="J187" s="5"/>
      <c r="K187" s="13"/>
      <c r="L187" s="5"/>
      <c r="M187" s="217"/>
      <c r="N187" s="78"/>
      <c r="O187" s="149"/>
    </row>
    <row r="188" spans="1:16" x14ac:dyDescent="0.25">
      <c r="A188" s="6">
        <v>1509</v>
      </c>
      <c r="B188" s="10">
        <v>42940</v>
      </c>
      <c r="C188" s="138">
        <v>1665.53</v>
      </c>
      <c r="D188" s="26" t="s">
        <v>146</v>
      </c>
      <c r="E188" s="27" t="s">
        <v>6</v>
      </c>
      <c r="F188" s="257" t="s">
        <v>54</v>
      </c>
      <c r="G188" s="27"/>
      <c r="I188" s="59"/>
      <c r="J188" s="5"/>
      <c r="K188" s="13"/>
      <c r="L188" s="5"/>
      <c r="M188" s="217"/>
      <c r="N188" s="78"/>
      <c r="O188" s="149"/>
    </row>
    <row r="189" spans="1:16" x14ac:dyDescent="0.25">
      <c r="A189" s="6">
        <v>1510</v>
      </c>
      <c r="B189" s="10">
        <v>42938</v>
      </c>
      <c r="C189" s="138">
        <v>4000</v>
      </c>
      <c r="D189" s="26" t="s">
        <v>141</v>
      </c>
      <c r="E189" s="27" t="s">
        <v>5</v>
      </c>
      <c r="F189" s="257" t="s">
        <v>54</v>
      </c>
      <c r="G189" s="27"/>
      <c r="I189" s="59"/>
      <c r="J189" s="5"/>
      <c r="K189" s="13"/>
      <c r="L189" s="5"/>
      <c r="M189" s="217"/>
      <c r="N189" s="78"/>
      <c r="O189" s="149"/>
    </row>
    <row r="190" spans="1:16" x14ac:dyDescent="0.25">
      <c r="A190" s="6">
        <v>1511</v>
      </c>
      <c r="B190" s="10">
        <v>42933</v>
      </c>
      <c r="C190" s="138">
        <v>850</v>
      </c>
      <c r="D190" s="26" t="s">
        <v>7</v>
      </c>
      <c r="E190" s="27" t="s">
        <v>8</v>
      </c>
      <c r="F190" s="257" t="s">
        <v>54</v>
      </c>
      <c r="G190" s="27"/>
      <c r="I190" s="59"/>
      <c r="J190" s="5"/>
      <c r="K190" s="13"/>
      <c r="L190" s="5"/>
      <c r="M190" s="217"/>
      <c r="N190" s="109"/>
      <c r="O190" s="149"/>
    </row>
    <row r="191" spans="1:16" ht="16.5" thickBot="1" x14ac:dyDescent="0.3">
      <c r="A191" s="6">
        <v>1512</v>
      </c>
      <c r="B191" s="10">
        <v>42937</v>
      </c>
      <c r="C191" s="138">
        <v>850</v>
      </c>
      <c r="D191" s="26" t="s">
        <v>7</v>
      </c>
      <c r="E191" s="27" t="s">
        <v>8</v>
      </c>
      <c r="F191" s="257" t="s">
        <v>54</v>
      </c>
      <c r="G191" s="27"/>
      <c r="I191" s="59"/>
      <c r="J191" s="5"/>
      <c r="K191" s="13"/>
      <c r="L191" s="5"/>
      <c r="M191" s="217"/>
      <c r="N191" s="80"/>
      <c r="O191" s="50"/>
    </row>
    <row r="192" spans="1:16" ht="16.5" thickBot="1" x14ac:dyDescent="0.3">
      <c r="A192" s="6">
        <v>1513</v>
      </c>
      <c r="B192" s="10">
        <v>42941</v>
      </c>
      <c r="C192" s="138">
        <v>8712.5</v>
      </c>
      <c r="D192" s="26" t="s">
        <v>141</v>
      </c>
      <c r="E192" s="27" t="s">
        <v>5</v>
      </c>
      <c r="F192" s="257" t="s">
        <v>54</v>
      </c>
      <c r="G192" s="27"/>
      <c r="I192" s="60"/>
      <c r="J192" s="8"/>
      <c r="K192" s="14"/>
      <c r="L192" s="8"/>
      <c r="M192" s="246"/>
      <c r="N192" s="81"/>
      <c r="O192" s="51"/>
      <c r="P192" s="115">
        <f>K193-E194</f>
        <v>-21500.5</v>
      </c>
    </row>
    <row r="193" spans="1:17" ht="16.5" thickBot="1" x14ac:dyDescent="0.3">
      <c r="A193" s="7">
        <v>1514</v>
      </c>
      <c r="B193" s="66">
        <v>42947</v>
      </c>
      <c r="C193" s="289">
        <v>7175</v>
      </c>
      <c r="D193" s="205" t="s">
        <v>141</v>
      </c>
      <c r="E193" s="104" t="s">
        <v>5</v>
      </c>
      <c r="F193" s="268" t="s">
        <v>54</v>
      </c>
      <c r="G193" s="104"/>
      <c r="I193" s="23"/>
      <c r="J193" s="25"/>
      <c r="K193" s="236">
        <f>SUM(K173:K192)</f>
        <v>89550</v>
      </c>
      <c r="L193" s="25"/>
      <c r="M193" s="25"/>
      <c r="N193" s="76"/>
      <c r="O193" s="25"/>
      <c r="P193">
        <v>-2059.17</v>
      </c>
      <c r="Q193" t="s">
        <v>166</v>
      </c>
    </row>
    <row r="194" spans="1:17" x14ac:dyDescent="0.25">
      <c r="A194" s="54"/>
      <c r="B194" s="61"/>
      <c r="C194" s="272">
        <f>SUM(C173:C193)</f>
        <v>75842.03</v>
      </c>
      <c r="D194" s="102"/>
      <c r="E194" s="273">
        <f>C194+C195+C196+C197</f>
        <v>111050.5</v>
      </c>
      <c r="F194" s="102"/>
      <c r="G194" s="102"/>
      <c r="P194" s="15">
        <f>P192-P193</f>
        <v>-19441.330000000002</v>
      </c>
      <c r="Q194" t="s">
        <v>186</v>
      </c>
    </row>
    <row r="195" spans="1:17" x14ac:dyDescent="0.25">
      <c r="A195" s="255" t="s">
        <v>165</v>
      </c>
      <c r="B195" s="61"/>
      <c r="C195" s="273">
        <f>19761.63+1772.29</f>
        <v>21533.920000000002</v>
      </c>
      <c r="D195" s="133"/>
      <c r="E195" s="102"/>
      <c r="F195" s="102"/>
      <c r="G195" s="102"/>
      <c r="I195" s="222"/>
    </row>
    <row r="196" spans="1:17" x14ac:dyDescent="0.25">
      <c r="A196" s="145" t="s">
        <v>137</v>
      </c>
      <c r="B196" s="61"/>
      <c r="C196" s="273">
        <f>3674+9590+300</f>
        <v>13564</v>
      </c>
      <c r="D196" s="102"/>
      <c r="E196" s="102"/>
      <c r="F196" s="102"/>
      <c r="G196" s="102"/>
    </row>
    <row r="197" spans="1:17" x14ac:dyDescent="0.25">
      <c r="A197" s="222" t="s">
        <v>138</v>
      </c>
      <c r="C197" s="297">
        <f>34+2.5+2.5+9.95+2.5+2.5+34+2.5+2.5+17.6</f>
        <v>110.55000000000001</v>
      </c>
      <c r="F197" s="102"/>
      <c r="G197" s="102"/>
    </row>
    <row r="198" spans="1:17" x14ac:dyDescent="0.25">
      <c r="F198" s="102"/>
      <c r="G198" s="102"/>
    </row>
    <row r="199" spans="1:17" x14ac:dyDescent="0.25">
      <c r="A199" s="54"/>
      <c r="F199" s="102"/>
      <c r="G199" s="102"/>
    </row>
    <row r="200" spans="1:17" x14ac:dyDescent="0.25">
      <c r="A200" s="54"/>
      <c r="F200" s="102"/>
      <c r="G200" s="102"/>
    </row>
    <row r="201" spans="1:17" ht="19.5" thickBot="1" x14ac:dyDescent="0.35">
      <c r="A201" s="54"/>
      <c r="D201" s="223" t="s">
        <v>203</v>
      </c>
      <c r="F201" s="102"/>
      <c r="G201" s="102"/>
      <c r="I201" s="23"/>
      <c r="J201" s="25"/>
      <c r="K201" s="24"/>
      <c r="L201" s="77" t="s">
        <v>46</v>
      </c>
      <c r="M201" s="25"/>
      <c r="N201" s="76"/>
      <c r="O201" s="25"/>
    </row>
    <row r="202" spans="1:17" ht="16.5" thickBot="1" x14ac:dyDescent="0.3">
      <c r="A202" s="191" t="s">
        <v>0</v>
      </c>
      <c r="B202" s="57" t="s">
        <v>1</v>
      </c>
      <c r="C202" s="55" t="s">
        <v>3</v>
      </c>
      <c r="D202" s="45" t="s">
        <v>2</v>
      </c>
      <c r="E202" s="44" t="s">
        <v>4</v>
      </c>
      <c r="F202" s="216" t="s">
        <v>10</v>
      </c>
      <c r="G202" s="44" t="s">
        <v>11</v>
      </c>
      <c r="I202" s="82" t="s">
        <v>1</v>
      </c>
      <c r="J202" s="41" t="s">
        <v>39</v>
      </c>
      <c r="K202" s="83" t="s">
        <v>3</v>
      </c>
      <c r="L202" s="40" t="s">
        <v>2</v>
      </c>
      <c r="M202" s="40" t="s">
        <v>4</v>
      </c>
      <c r="N202" s="42" t="s">
        <v>40</v>
      </c>
      <c r="O202" s="43" t="s">
        <v>41</v>
      </c>
    </row>
    <row r="203" spans="1:17" x14ac:dyDescent="0.25">
      <c r="A203" s="9">
        <v>1515</v>
      </c>
      <c r="B203" s="258">
        <v>42948</v>
      </c>
      <c r="C203" s="134">
        <v>8712.5</v>
      </c>
      <c r="D203" s="135" t="s">
        <v>141</v>
      </c>
      <c r="E203" s="33" t="s">
        <v>205</v>
      </c>
      <c r="F203" s="32" t="s">
        <v>54</v>
      </c>
      <c r="G203" s="33"/>
      <c r="I203" s="262"/>
      <c r="J203" s="263"/>
      <c r="K203" s="264"/>
      <c r="L203" s="263"/>
      <c r="M203" s="265"/>
      <c r="N203" s="113"/>
      <c r="O203" s="116"/>
    </row>
    <row r="204" spans="1:17" x14ac:dyDescent="0.25">
      <c r="A204" s="6">
        <v>1516</v>
      </c>
      <c r="B204" s="259">
        <v>42951</v>
      </c>
      <c r="C204" s="138">
        <v>7000</v>
      </c>
      <c r="D204" s="26" t="s">
        <v>141</v>
      </c>
      <c r="E204" s="27" t="s">
        <v>205</v>
      </c>
      <c r="F204" s="34" t="s">
        <v>54</v>
      </c>
      <c r="G204" s="27"/>
      <c r="I204" s="260"/>
      <c r="J204" s="251"/>
      <c r="K204" s="252"/>
      <c r="L204" s="251"/>
      <c r="M204" s="261"/>
      <c r="N204" s="114"/>
      <c r="O204" s="117"/>
    </row>
    <row r="205" spans="1:17" x14ac:dyDescent="0.25">
      <c r="A205" s="6">
        <v>1517</v>
      </c>
      <c r="B205" s="259">
        <v>42951</v>
      </c>
      <c r="C205" s="138">
        <v>2450</v>
      </c>
      <c r="D205" s="26" t="s">
        <v>77</v>
      </c>
      <c r="E205" s="27" t="s">
        <v>9</v>
      </c>
      <c r="F205" s="34" t="s">
        <v>54</v>
      </c>
      <c r="G205" s="27"/>
      <c r="I205" s="248"/>
      <c r="J205" s="38"/>
      <c r="K205" s="37"/>
      <c r="L205" s="249"/>
      <c r="M205" s="225"/>
      <c r="N205" s="109"/>
      <c r="O205" s="226"/>
    </row>
    <row r="206" spans="1:17" x14ac:dyDescent="0.25">
      <c r="A206" s="6">
        <v>1518</v>
      </c>
      <c r="B206" s="259">
        <v>42952</v>
      </c>
      <c r="C206" s="138">
        <v>1409.06</v>
      </c>
      <c r="D206" s="26" t="s">
        <v>27</v>
      </c>
      <c r="E206" s="27" t="s">
        <v>6</v>
      </c>
      <c r="F206" s="257" t="s">
        <v>54</v>
      </c>
      <c r="G206" s="28"/>
      <c r="I206" s="59"/>
      <c r="J206" s="5"/>
      <c r="K206" s="13"/>
      <c r="L206" s="5"/>
      <c r="M206" s="16"/>
      <c r="N206" s="78"/>
      <c r="O206" s="149"/>
    </row>
    <row r="207" spans="1:17" ht="15.75" customHeight="1" x14ac:dyDescent="0.25">
      <c r="A207" s="6">
        <v>1519</v>
      </c>
      <c r="B207" s="30">
        <v>42956</v>
      </c>
      <c r="C207" s="290">
        <v>11220</v>
      </c>
      <c r="D207" s="274" t="s">
        <v>141</v>
      </c>
      <c r="E207" s="36" t="s">
        <v>205</v>
      </c>
      <c r="F207" s="35" t="s">
        <v>54</v>
      </c>
      <c r="G207" s="36"/>
      <c r="I207" s="59"/>
      <c r="J207" s="5"/>
      <c r="K207" s="13"/>
      <c r="L207" s="5"/>
      <c r="M207" s="16"/>
      <c r="N207" s="78"/>
      <c r="O207" s="149"/>
    </row>
    <row r="208" spans="1:17" ht="15.75" customHeight="1" x14ac:dyDescent="0.25">
      <c r="A208" s="6">
        <v>1520</v>
      </c>
      <c r="B208" s="10">
        <v>42957</v>
      </c>
      <c r="C208" s="138">
        <v>3060</v>
      </c>
      <c r="D208" s="26" t="s">
        <v>141</v>
      </c>
      <c r="E208" s="27" t="s">
        <v>205</v>
      </c>
      <c r="F208" s="34" t="s">
        <v>54</v>
      </c>
      <c r="G208" s="27"/>
      <c r="I208" s="59"/>
      <c r="J208" s="5"/>
      <c r="K208" s="13"/>
      <c r="L208" s="5"/>
      <c r="M208" s="16"/>
      <c r="N208" s="78"/>
      <c r="O208" s="149"/>
    </row>
    <row r="209" spans="1:16" ht="15.75" customHeight="1" x14ac:dyDescent="0.25">
      <c r="A209" s="6">
        <v>1521</v>
      </c>
      <c r="B209" s="10">
        <v>42964</v>
      </c>
      <c r="C209" s="138">
        <v>5100</v>
      </c>
      <c r="D209" s="26" t="s">
        <v>141</v>
      </c>
      <c r="E209" s="27" t="s">
        <v>205</v>
      </c>
      <c r="F209" s="34" t="s">
        <v>54</v>
      </c>
      <c r="G209" s="27"/>
      <c r="I209" s="59"/>
      <c r="J209" s="5"/>
      <c r="K209" s="13"/>
      <c r="L209" s="5"/>
      <c r="M209" s="16"/>
      <c r="N209" s="78"/>
      <c r="O209" s="149"/>
    </row>
    <row r="210" spans="1:16" ht="15.75" customHeight="1" x14ac:dyDescent="0.25">
      <c r="A210" s="6">
        <v>1522</v>
      </c>
      <c r="B210" s="10">
        <v>42965</v>
      </c>
      <c r="C210" s="138">
        <v>4100</v>
      </c>
      <c r="D210" s="26" t="s">
        <v>141</v>
      </c>
      <c r="E210" s="27" t="s">
        <v>205</v>
      </c>
      <c r="F210" s="34" t="s">
        <v>54</v>
      </c>
      <c r="G210" s="27"/>
      <c r="I210" s="59"/>
      <c r="J210" s="5"/>
      <c r="K210" s="13"/>
      <c r="L210" s="5"/>
      <c r="M210" s="217"/>
      <c r="N210" s="78"/>
      <c r="O210" s="149"/>
    </row>
    <row r="211" spans="1:16" ht="15.75" customHeight="1" x14ac:dyDescent="0.25">
      <c r="A211" s="6">
        <v>1523</v>
      </c>
      <c r="B211" s="10">
        <v>42969</v>
      </c>
      <c r="C211" s="138">
        <v>5100</v>
      </c>
      <c r="D211" s="26" t="s">
        <v>141</v>
      </c>
      <c r="E211" s="27" t="s">
        <v>205</v>
      </c>
      <c r="F211" s="34" t="s">
        <v>54</v>
      </c>
      <c r="G211" s="27"/>
      <c r="I211" s="59"/>
      <c r="J211" s="5"/>
      <c r="K211" s="13"/>
      <c r="L211" s="5"/>
      <c r="M211" s="217"/>
      <c r="N211" s="78"/>
      <c r="O211" s="149"/>
    </row>
    <row r="212" spans="1:16" ht="15.75" customHeight="1" x14ac:dyDescent="0.25">
      <c r="A212" s="6">
        <v>1524</v>
      </c>
      <c r="B212" s="10">
        <v>42972</v>
      </c>
      <c r="C212" s="138">
        <v>1000</v>
      </c>
      <c r="D212" s="26" t="s">
        <v>7</v>
      </c>
      <c r="E212" s="27" t="s">
        <v>8</v>
      </c>
      <c r="F212" s="35" t="s">
        <v>54</v>
      </c>
      <c r="G212" s="36"/>
      <c r="I212" s="59"/>
      <c r="J212" s="5"/>
      <c r="K212" s="13"/>
      <c r="L212" s="5"/>
      <c r="M212" s="217"/>
      <c r="N212" s="78"/>
      <c r="O212" s="149"/>
    </row>
    <row r="213" spans="1:16" ht="15.75" customHeight="1" x14ac:dyDescent="0.25">
      <c r="A213" s="6">
        <v>1525</v>
      </c>
      <c r="B213" s="10">
        <v>42972</v>
      </c>
      <c r="C213" s="138">
        <v>11220</v>
      </c>
      <c r="D213" s="26" t="s">
        <v>141</v>
      </c>
      <c r="E213" s="27" t="s">
        <v>205</v>
      </c>
      <c r="F213" s="34" t="s">
        <v>54</v>
      </c>
      <c r="G213" s="27"/>
      <c r="I213" s="59"/>
      <c r="J213" s="5"/>
      <c r="K213" s="13"/>
      <c r="L213" s="5"/>
      <c r="M213" s="217"/>
      <c r="N213" s="78"/>
      <c r="O213" s="149"/>
    </row>
    <row r="214" spans="1:16" ht="15.75" customHeight="1" x14ac:dyDescent="0.25">
      <c r="A214" s="247"/>
      <c r="B214" s="266"/>
      <c r="C214" s="298"/>
      <c r="D214" s="276"/>
      <c r="E214" s="220"/>
      <c r="F214" s="219"/>
      <c r="G214" s="220"/>
      <c r="I214" s="59"/>
      <c r="J214" s="5"/>
      <c r="K214" s="13"/>
      <c r="L214" s="5"/>
      <c r="M214" s="217"/>
      <c r="N214" s="78"/>
      <c r="O214" s="149"/>
    </row>
    <row r="215" spans="1:16" ht="15.75" customHeight="1" x14ac:dyDescent="0.25">
      <c r="A215" s="247"/>
      <c r="B215" s="266"/>
      <c r="C215" s="298"/>
      <c r="D215" s="276"/>
      <c r="E215" s="220"/>
      <c r="F215" s="219"/>
      <c r="G215" s="220"/>
      <c r="I215" s="59"/>
      <c r="J215" s="5"/>
      <c r="K215" s="13"/>
      <c r="L215" s="5"/>
      <c r="M215" s="217"/>
      <c r="N215" s="78"/>
      <c r="O215" s="149"/>
    </row>
    <row r="216" spans="1:16" ht="15.75" customHeight="1" x14ac:dyDescent="0.25">
      <c r="A216" s="247"/>
      <c r="B216" s="266"/>
      <c r="C216" s="298"/>
      <c r="D216" s="276"/>
      <c r="E216" s="220"/>
      <c r="F216" s="219"/>
      <c r="G216" s="220"/>
      <c r="I216" s="59"/>
      <c r="J216" s="5"/>
      <c r="K216" s="13"/>
      <c r="L216" s="5"/>
      <c r="M216" s="217"/>
      <c r="N216" s="78"/>
      <c r="O216" s="149"/>
    </row>
    <row r="217" spans="1:16" ht="15.75" customHeight="1" thickBot="1" x14ac:dyDescent="0.3">
      <c r="A217" s="7"/>
      <c r="B217" s="104"/>
      <c r="C217" s="289"/>
      <c r="D217" s="104"/>
      <c r="E217" s="104"/>
      <c r="F217" s="103"/>
      <c r="G217" s="104"/>
      <c r="I217" s="60"/>
      <c r="J217" s="8"/>
      <c r="K217" s="14"/>
      <c r="L217" s="8"/>
      <c r="M217" s="17"/>
      <c r="N217" s="79"/>
      <c r="O217" s="150"/>
    </row>
    <row r="218" spans="1:16" ht="15.75" customHeight="1" thickBot="1" x14ac:dyDescent="0.3">
      <c r="A218" s="54"/>
      <c r="B218" s="61"/>
      <c r="C218" s="272">
        <f>SUM(C203:C217)</f>
        <v>60371.56</v>
      </c>
      <c r="D218" s="102"/>
      <c r="E218" s="273">
        <f>C218+C219+C220+C221</f>
        <v>60371.56</v>
      </c>
      <c r="F218" s="102"/>
      <c r="G218" s="102"/>
      <c r="P218" s="115">
        <f>K218-E218</f>
        <v>-60371.56</v>
      </c>
    </row>
    <row r="219" spans="1:16" ht="15.75" customHeight="1" x14ac:dyDescent="0.25">
      <c r="A219" s="255" t="s">
        <v>165</v>
      </c>
      <c r="B219" s="61"/>
      <c r="C219" s="273"/>
      <c r="D219" s="102"/>
      <c r="E219" s="102"/>
      <c r="F219" s="102"/>
      <c r="G219" s="102"/>
    </row>
    <row r="220" spans="1:16" ht="15.75" customHeight="1" x14ac:dyDescent="0.25">
      <c r="A220" s="145" t="s">
        <v>137</v>
      </c>
      <c r="B220" s="61"/>
      <c r="C220" s="273"/>
      <c r="D220" s="102"/>
      <c r="E220" s="102"/>
      <c r="F220" s="102"/>
      <c r="G220" s="102"/>
    </row>
    <row r="221" spans="1:16" ht="15.75" customHeight="1" x14ac:dyDescent="0.25">
      <c r="A221" s="222" t="s">
        <v>138</v>
      </c>
      <c r="B221" s="61"/>
      <c r="C221" s="273"/>
      <c r="D221" s="102"/>
      <c r="E221" s="102"/>
      <c r="F221" s="102"/>
      <c r="G221" s="102"/>
    </row>
    <row r="222" spans="1:16" ht="15.75" customHeight="1" x14ac:dyDescent="0.25">
      <c r="A222" s="54"/>
      <c r="B222" s="61"/>
      <c r="C222" s="273"/>
      <c r="D222" s="102"/>
      <c r="E222" s="102"/>
      <c r="F222" s="102"/>
      <c r="G222" s="102"/>
    </row>
    <row r="223" spans="1:16" ht="15.75" customHeight="1" x14ac:dyDescent="0.25">
      <c r="A223" s="54"/>
      <c r="B223" s="61"/>
      <c r="C223" s="273"/>
      <c r="D223" s="102"/>
      <c r="E223" s="102"/>
      <c r="F223" s="102"/>
      <c r="G223" s="102"/>
    </row>
    <row r="224" spans="1:16" ht="15.75" customHeight="1" x14ac:dyDescent="0.25">
      <c r="A224" s="54"/>
      <c r="B224" s="61"/>
      <c r="C224" s="273"/>
      <c r="D224" s="102"/>
      <c r="E224" s="102"/>
      <c r="F224" s="102"/>
      <c r="G224" s="102"/>
    </row>
    <row r="225" spans="1:16" ht="15.75" customHeight="1" thickBot="1" x14ac:dyDescent="0.35">
      <c r="A225" s="54"/>
      <c r="B225" s="61"/>
      <c r="C225" s="273"/>
      <c r="D225" s="133" t="s">
        <v>208</v>
      </c>
      <c r="E225" s="102"/>
      <c r="F225" s="102"/>
      <c r="G225" s="102"/>
      <c r="I225" s="23"/>
      <c r="J225" s="25"/>
      <c r="K225" s="24"/>
      <c r="L225" s="77" t="s">
        <v>46</v>
      </c>
      <c r="M225" s="25"/>
      <c r="N225" s="76"/>
      <c r="O225" s="25"/>
    </row>
    <row r="226" spans="1:16" ht="15.75" customHeight="1" thickBot="1" x14ac:dyDescent="0.3">
      <c r="A226" s="191" t="s">
        <v>0</v>
      </c>
      <c r="B226" s="57" t="s">
        <v>1</v>
      </c>
      <c r="C226" s="55" t="s">
        <v>3</v>
      </c>
      <c r="D226" s="45" t="s">
        <v>2</v>
      </c>
      <c r="E226" s="44" t="s">
        <v>4</v>
      </c>
      <c r="F226" s="216" t="s">
        <v>10</v>
      </c>
      <c r="G226" s="44" t="s">
        <v>11</v>
      </c>
      <c r="I226" s="82" t="s">
        <v>1</v>
      </c>
      <c r="J226" s="41" t="s">
        <v>39</v>
      </c>
      <c r="K226" s="83" t="s">
        <v>3</v>
      </c>
      <c r="L226" s="40" t="s">
        <v>2</v>
      </c>
      <c r="M226" s="40" t="s">
        <v>4</v>
      </c>
      <c r="N226" s="42" t="s">
        <v>40</v>
      </c>
      <c r="O226" s="43" t="s">
        <v>41</v>
      </c>
    </row>
    <row r="227" spans="1:16" ht="15.75" customHeight="1" x14ac:dyDescent="0.25">
      <c r="A227" s="9">
        <v>1526</v>
      </c>
      <c r="B227" s="304">
        <v>42979</v>
      </c>
      <c r="C227" s="134">
        <v>2000</v>
      </c>
      <c r="D227" s="135" t="s">
        <v>235</v>
      </c>
      <c r="E227" s="33" t="s">
        <v>6</v>
      </c>
      <c r="F227" s="256" t="s">
        <v>163</v>
      </c>
      <c r="G227" s="212"/>
      <c r="I227" s="84"/>
      <c r="J227" s="48"/>
      <c r="K227" s="56"/>
      <c r="L227" s="58"/>
      <c r="M227" s="49"/>
      <c r="N227" s="147"/>
      <c r="O227" s="148"/>
    </row>
    <row r="228" spans="1:16" ht="15.75" customHeight="1" x14ac:dyDescent="0.25">
      <c r="A228" s="6">
        <v>1527</v>
      </c>
      <c r="B228" s="137">
        <v>42983</v>
      </c>
      <c r="C228" s="138"/>
      <c r="D228" s="26" t="s">
        <v>141</v>
      </c>
      <c r="E228" s="27" t="s">
        <v>205</v>
      </c>
      <c r="F228" s="257"/>
      <c r="G228" s="28" t="s">
        <v>11</v>
      </c>
      <c r="I228" s="59"/>
      <c r="J228" s="5"/>
      <c r="K228" s="13"/>
      <c r="L228" s="5"/>
      <c r="M228" s="16"/>
      <c r="N228" s="78"/>
      <c r="O228" s="149"/>
    </row>
    <row r="229" spans="1:16" ht="15.75" customHeight="1" x14ac:dyDescent="0.25">
      <c r="A229" s="6">
        <v>1528</v>
      </c>
      <c r="B229" s="137">
        <v>42987</v>
      </c>
      <c r="C229" s="138">
        <v>2450</v>
      </c>
      <c r="D229" s="26" t="s">
        <v>121</v>
      </c>
      <c r="E229" s="27" t="s">
        <v>236</v>
      </c>
      <c r="F229" s="257" t="s">
        <v>163</v>
      </c>
      <c r="G229" s="28"/>
      <c r="I229" s="59"/>
      <c r="J229" s="5"/>
      <c r="K229" s="13"/>
      <c r="L229" s="5"/>
      <c r="M229" s="16"/>
      <c r="N229" s="78"/>
      <c r="O229" s="149"/>
    </row>
    <row r="230" spans="1:16" ht="15.75" customHeight="1" x14ac:dyDescent="0.25">
      <c r="A230" s="6">
        <v>1529</v>
      </c>
      <c r="B230" s="137">
        <v>42984</v>
      </c>
      <c r="C230" s="138">
        <v>175</v>
      </c>
      <c r="D230" s="26" t="s">
        <v>125</v>
      </c>
      <c r="E230" s="27"/>
      <c r="F230" s="257" t="s">
        <v>163</v>
      </c>
      <c r="G230" s="28"/>
      <c r="I230" s="59"/>
      <c r="J230" s="5"/>
      <c r="K230" s="13"/>
      <c r="L230" s="5"/>
      <c r="M230" s="217"/>
      <c r="N230" s="78"/>
      <c r="O230" s="149"/>
    </row>
    <row r="231" spans="1:16" ht="15.75" customHeight="1" x14ac:dyDescent="0.25">
      <c r="A231" s="6">
        <v>1530</v>
      </c>
      <c r="B231" s="137">
        <v>42986</v>
      </c>
      <c r="C231" s="138">
        <v>3563.16</v>
      </c>
      <c r="D231" s="26" t="s">
        <v>235</v>
      </c>
      <c r="E231" s="27" t="s">
        <v>6</v>
      </c>
      <c r="F231" s="257" t="s">
        <v>163</v>
      </c>
      <c r="G231" s="28"/>
      <c r="I231" s="59"/>
      <c r="J231" s="5"/>
      <c r="K231" s="13"/>
      <c r="L231" s="5"/>
      <c r="M231" s="217"/>
      <c r="N231" s="78"/>
      <c r="O231" s="149"/>
    </row>
    <row r="232" spans="1:16" ht="15.75" customHeight="1" x14ac:dyDescent="0.25">
      <c r="A232" s="6">
        <v>1531</v>
      </c>
      <c r="B232" s="137">
        <v>42987</v>
      </c>
      <c r="C232" s="138">
        <v>8160</v>
      </c>
      <c r="D232" s="26" t="s">
        <v>141</v>
      </c>
      <c r="E232" s="27" t="s">
        <v>205</v>
      </c>
      <c r="F232" s="257" t="s">
        <v>163</v>
      </c>
      <c r="G232" s="28"/>
      <c r="I232" s="59"/>
      <c r="J232" s="5"/>
      <c r="K232" s="13"/>
      <c r="L232" s="5"/>
      <c r="M232" s="217"/>
      <c r="N232" s="78"/>
      <c r="O232" s="149"/>
    </row>
    <row r="233" spans="1:16" ht="15.75" customHeight="1" x14ac:dyDescent="0.25">
      <c r="A233" s="6">
        <v>1532</v>
      </c>
      <c r="B233" s="137">
        <v>42991</v>
      </c>
      <c r="C233" s="138">
        <v>640</v>
      </c>
      <c r="D233" s="26" t="s">
        <v>125</v>
      </c>
      <c r="E233" s="27"/>
      <c r="F233" s="257" t="s">
        <v>163</v>
      </c>
      <c r="G233" s="28"/>
      <c r="I233" s="59"/>
      <c r="J233" s="5"/>
      <c r="K233" s="13"/>
      <c r="L233" s="5"/>
      <c r="M233" s="218"/>
      <c r="N233" s="78"/>
      <c r="O233" s="149"/>
    </row>
    <row r="234" spans="1:16" ht="15.75" customHeight="1" x14ac:dyDescent="0.25">
      <c r="A234" s="6">
        <v>1533</v>
      </c>
      <c r="B234" s="250" t="s">
        <v>11</v>
      </c>
      <c r="C234" s="252"/>
      <c r="D234" s="251" t="s">
        <v>11</v>
      </c>
      <c r="E234" s="28"/>
      <c r="F234" s="257"/>
      <c r="G234" s="28" t="s">
        <v>11</v>
      </c>
      <c r="I234" s="59"/>
      <c r="J234" s="5"/>
      <c r="K234" s="13"/>
      <c r="L234" s="5"/>
      <c r="M234" s="217"/>
      <c r="N234" s="78"/>
      <c r="O234" s="149"/>
      <c r="P234" s="128"/>
    </row>
    <row r="235" spans="1:16" ht="15.75" customHeight="1" x14ac:dyDescent="0.25">
      <c r="A235" s="6">
        <v>1534</v>
      </c>
      <c r="B235" s="10">
        <v>42997</v>
      </c>
      <c r="C235" s="138">
        <v>4182</v>
      </c>
      <c r="D235" s="26" t="s">
        <v>237</v>
      </c>
      <c r="E235" s="27" t="s">
        <v>205</v>
      </c>
      <c r="F235" s="34" t="s">
        <v>54</v>
      </c>
      <c r="G235" s="27"/>
      <c r="I235" s="59"/>
      <c r="J235" s="5"/>
      <c r="K235" s="13"/>
      <c r="L235" s="5"/>
      <c r="M235" s="217"/>
      <c r="N235" s="78"/>
      <c r="O235" s="149"/>
    </row>
    <row r="236" spans="1:16" ht="15.75" customHeight="1" x14ac:dyDescent="0.25">
      <c r="A236" s="6">
        <v>1535</v>
      </c>
      <c r="B236" s="10">
        <v>42997</v>
      </c>
      <c r="C236" s="138">
        <v>5400</v>
      </c>
      <c r="D236" s="26" t="s">
        <v>237</v>
      </c>
      <c r="E236" s="27" t="s">
        <v>205</v>
      </c>
      <c r="F236" s="34" t="s">
        <v>54</v>
      </c>
      <c r="G236" s="27"/>
      <c r="I236" s="59"/>
      <c r="J236" s="5"/>
      <c r="K236" s="13"/>
      <c r="L236" s="5"/>
      <c r="M236" s="217"/>
      <c r="N236" s="78"/>
      <c r="O236" s="149"/>
    </row>
    <row r="237" spans="1:16" ht="15.75" customHeight="1" x14ac:dyDescent="0.25">
      <c r="A237" s="29">
        <v>1536</v>
      </c>
      <c r="B237" s="10">
        <v>42998</v>
      </c>
      <c r="C237" s="138">
        <v>5100</v>
      </c>
      <c r="D237" s="26" t="s">
        <v>237</v>
      </c>
      <c r="E237" s="27" t="s">
        <v>205</v>
      </c>
      <c r="F237" s="34" t="s">
        <v>54</v>
      </c>
      <c r="G237" s="27"/>
      <c r="I237" s="59"/>
      <c r="J237" s="5"/>
      <c r="K237" s="13"/>
      <c r="L237" s="5"/>
      <c r="M237" s="217"/>
      <c r="N237" s="78"/>
      <c r="O237" s="149"/>
    </row>
    <row r="238" spans="1:16" ht="15.75" customHeight="1" x14ac:dyDescent="0.25">
      <c r="A238" s="6">
        <v>1537</v>
      </c>
      <c r="B238" s="10">
        <v>43000</v>
      </c>
      <c r="C238" s="138">
        <v>43000</v>
      </c>
      <c r="D238" s="26" t="s">
        <v>7</v>
      </c>
      <c r="E238" s="27" t="s">
        <v>8</v>
      </c>
      <c r="F238" s="34" t="s">
        <v>163</v>
      </c>
      <c r="G238" s="27"/>
      <c r="I238" s="59"/>
      <c r="J238" s="5"/>
      <c r="K238" s="13"/>
      <c r="L238" s="5"/>
      <c r="M238" s="217"/>
      <c r="N238" s="78"/>
      <c r="O238" s="149"/>
    </row>
    <row r="239" spans="1:16" ht="15.75" customHeight="1" x14ac:dyDescent="0.25">
      <c r="A239" s="6">
        <v>1538</v>
      </c>
      <c r="B239" s="10">
        <v>43003</v>
      </c>
      <c r="C239" s="138">
        <v>43003</v>
      </c>
      <c r="D239" s="26" t="s">
        <v>7</v>
      </c>
      <c r="E239" s="27" t="s">
        <v>8</v>
      </c>
      <c r="F239" s="34" t="s">
        <v>163</v>
      </c>
      <c r="G239" s="27"/>
      <c r="I239" s="59"/>
      <c r="J239" s="5"/>
      <c r="K239" s="13"/>
      <c r="L239" s="5"/>
      <c r="M239" s="217"/>
      <c r="N239" s="78"/>
      <c r="O239" s="149"/>
    </row>
    <row r="240" spans="1:16" ht="15.75" customHeight="1" x14ac:dyDescent="0.25">
      <c r="A240" s="6">
        <v>1539</v>
      </c>
      <c r="B240" s="10">
        <v>43000</v>
      </c>
      <c r="C240" s="138">
        <v>6630</v>
      </c>
      <c r="D240" s="26" t="s">
        <v>237</v>
      </c>
      <c r="E240" s="27" t="s">
        <v>205</v>
      </c>
      <c r="F240" s="34" t="s">
        <v>163</v>
      </c>
      <c r="G240" s="27"/>
      <c r="I240" s="59"/>
      <c r="J240" s="5"/>
      <c r="K240" s="13"/>
      <c r="L240" s="5"/>
      <c r="M240" s="217"/>
      <c r="N240" s="78"/>
      <c r="O240" s="149"/>
    </row>
    <row r="241" spans="1:15" ht="15.75" customHeight="1" x14ac:dyDescent="0.25">
      <c r="A241" s="29">
        <v>1540</v>
      </c>
      <c r="B241" s="10">
        <v>43005</v>
      </c>
      <c r="C241" s="138">
        <v>920</v>
      </c>
      <c r="D241" s="26" t="s">
        <v>125</v>
      </c>
      <c r="E241" s="27"/>
      <c r="F241" s="34" t="s">
        <v>163</v>
      </c>
      <c r="G241" s="27"/>
      <c r="I241" s="59"/>
      <c r="J241" s="5"/>
      <c r="K241" s="13"/>
      <c r="L241" s="5"/>
      <c r="M241" s="217"/>
      <c r="N241" s="78"/>
      <c r="O241" s="149"/>
    </row>
    <row r="242" spans="1:15" ht="15.75" customHeight="1" x14ac:dyDescent="0.25">
      <c r="A242" s="29">
        <v>1541</v>
      </c>
      <c r="B242" s="30">
        <v>43008</v>
      </c>
      <c r="C242" s="290">
        <v>3000</v>
      </c>
      <c r="D242" s="274" t="s">
        <v>229</v>
      </c>
      <c r="E242" s="36" t="s">
        <v>226</v>
      </c>
      <c r="F242" s="35" t="s">
        <v>54</v>
      </c>
      <c r="G242" s="36"/>
      <c r="I242" s="305"/>
      <c r="J242" s="166"/>
      <c r="K242" s="165"/>
      <c r="L242" s="166"/>
      <c r="M242" s="306"/>
      <c r="N242" s="307"/>
      <c r="O242" s="308"/>
    </row>
    <row r="243" spans="1:15" ht="15.75" customHeight="1" x14ac:dyDescent="0.25">
      <c r="A243" s="6">
        <v>1542</v>
      </c>
      <c r="B243" s="10">
        <v>43006</v>
      </c>
      <c r="C243" s="138">
        <v>900</v>
      </c>
      <c r="D243" s="26" t="s">
        <v>230</v>
      </c>
      <c r="E243" s="27" t="s">
        <v>214</v>
      </c>
      <c r="F243" s="35" t="s">
        <v>54</v>
      </c>
      <c r="G243" s="36"/>
      <c r="I243" s="305"/>
      <c r="J243" s="166"/>
      <c r="K243" s="165"/>
      <c r="L243" s="166"/>
      <c r="M243" s="306"/>
      <c r="N243" s="307"/>
      <c r="O243" s="308"/>
    </row>
    <row r="244" spans="1:15" ht="15.75" customHeight="1" thickBot="1" x14ac:dyDescent="0.3">
      <c r="A244" s="6">
        <v>1543</v>
      </c>
      <c r="B244" s="10">
        <v>43009</v>
      </c>
      <c r="C244" s="138">
        <v>4080</v>
      </c>
      <c r="D244" s="26" t="s">
        <v>229</v>
      </c>
      <c r="E244" s="27" t="s">
        <v>226</v>
      </c>
      <c r="F244" s="34" t="s">
        <v>54</v>
      </c>
      <c r="G244" s="27"/>
      <c r="I244" s="60"/>
      <c r="J244" s="8"/>
      <c r="K244" s="14"/>
      <c r="L244" s="8"/>
      <c r="M244" s="17"/>
      <c r="N244" s="79"/>
      <c r="O244" s="150"/>
    </row>
    <row r="245" spans="1:15" ht="15.75" customHeight="1" x14ac:dyDescent="0.25">
      <c r="A245" s="54"/>
      <c r="B245" s="61"/>
      <c r="C245" s="273"/>
      <c r="D245" s="102"/>
      <c r="E245" s="273">
        <f>C245+C246+C247+C248</f>
        <v>0</v>
      </c>
      <c r="F245" s="207"/>
      <c r="G245" s="207"/>
      <c r="I245" s="23"/>
      <c r="J245" s="25"/>
      <c r="K245" s="24"/>
      <c r="L245" s="25"/>
      <c r="M245" s="25"/>
      <c r="N245" s="269"/>
      <c r="O245" s="269"/>
    </row>
    <row r="246" spans="1:15" ht="15.75" customHeight="1" x14ac:dyDescent="0.25">
      <c r="A246" s="255" t="s">
        <v>165</v>
      </c>
      <c r="B246" s="61"/>
      <c r="C246" s="273"/>
      <c r="D246" s="102"/>
      <c r="E246" s="207"/>
      <c r="F246" s="207"/>
      <c r="G246" s="207"/>
      <c r="I246" s="23"/>
      <c r="J246" s="25"/>
      <c r="K246" s="24"/>
      <c r="L246" s="25"/>
      <c r="M246" s="25"/>
      <c r="N246" s="269"/>
      <c r="O246" s="269"/>
    </row>
    <row r="247" spans="1:15" ht="15.75" customHeight="1" x14ac:dyDescent="0.25">
      <c r="A247" s="145" t="s">
        <v>137</v>
      </c>
      <c r="B247" s="61"/>
      <c r="C247" s="273"/>
      <c r="D247" s="102"/>
      <c r="E247" s="207"/>
      <c r="F247" s="207"/>
      <c r="G247" s="207"/>
      <c r="I247" s="23"/>
      <c r="J247" s="25"/>
      <c r="K247" s="24"/>
      <c r="L247" s="25"/>
      <c r="M247" s="25"/>
      <c r="N247" s="269"/>
      <c r="O247" s="269"/>
    </row>
    <row r="248" spans="1:15" ht="15.75" customHeight="1" x14ac:dyDescent="0.25">
      <c r="A248" s="222" t="s">
        <v>138</v>
      </c>
      <c r="B248" s="61"/>
      <c r="C248" s="273"/>
      <c r="D248" s="102"/>
      <c r="E248" s="207"/>
      <c r="F248" s="207"/>
      <c r="G248" s="207"/>
      <c r="I248" s="23"/>
      <c r="J248" s="25"/>
      <c r="K248" s="24"/>
      <c r="L248" s="25"/>
      <c r="M248" s="25"/>
      <c r="N248" s="269"/>
      <c r="O248" s="269"/>
    </row>
    <row r="249" spans="1:15" ht="15.75" customHeight="1" x14ac:dyDescent="0.25">
      <c r="A249" s="54"/>
      <c r="B249" s="61"/>
      <c r="C249" s="273"/>
      <c r="D249" s="102"/>
      <c r="E249" s="207"/>
      <c r="F249" s="207"/>
      <c r="G249" s="207"/>
      <c r="I249" s="23"/>
      <c r="J249" s="25"/>
      <c r="K249" s="24"/>
      <c r="L249" s="25"/>
      <c r="M249" s="25"/>
      <c r="N249" s="269"/>
      <c r="O249" s="269"/>
    </row>
    <row r="250" spans="1:15" ht="15.75" customHeight="1" x14ac:dyDescent="0.25">
      <c r="A250" s="54"/>
      <c r="B250" s="61"/>
      <c r="C250" s="273"/>
      <c r="D250" s="102"/>
      <c r="E250" s="207"/>
      <c r="F250" s="207"/>
      <c r="G250" s="207"/>
      <c r="I250" s="23"/>
      <c r="J250" s="25"/>
      <c r="K250" s="24"/>
      <c r="L250" s="25"/>
      <c r="M250" s="25"/>
      <c r="N250" s="269"/>
      <c r="O250" s="269"/>
    </row>
    <row r="251" spans="1:15" ht="15.75" customHeight="1" thickBot="1" x14ac:dyDescent="0.35">
      <c r="A251" s="54"/>
      <c r="B251" s="61"/>
      <c r="C251" s="273"/>
      <c r="D251" s="133" t="s">
        <v>232</v>
      </c>
      <c r="E251" s="207"/>
      <c r="F251" s="207"/>
      <c r="G251" s="207"/>
      <c r="I251" s="23"/>
      <c r="J251" s="25"/>
      <c r="K251" s="24"/>
      <c r="L251" s="77" t="s">
        <v>46</v>
      </c>
      <c r="M251" s="25"/>
      <c r="N251" s="76"/>
      <c r="O251" s="25"/>
    </row>
    <row r="252" spans="1:15" ht="15.75" customHeight="1" thickBot="1" x14ac:dyDescent="0.3">
      <c r="A252" s="143" t="s">
        <v>0</v>
      </c>
      <c r="B252" s="82" t="s">
        <v>1</v>
      </c>
      <c r="C252" s="83" t="s">
        <v>3</v>
      </c>
      <c r="D252" s="41" t="s">
        <v>2</v>
      </c>
      <c r="E252" s="40" t="s">
        <v>4</v>
      </c>
      <c r="F252" s="111" t="s">
        <v>10</v>
      </c>
      <c r="G252" s="40" t="s">
        <v>11</v>
      </c>
      <c r="I252" s="82" t="s">
        <v>1</v>
      </c>
      <c r="J252" s="41" t="s">
        <v>39</v>
      </c>
      <c r="K252" s="83" t="s">
        <v>3</v>
      </c>
      <c r="L252" s="40" t="s">
        <v>2</v>
      </c>
      <c r="M252" s="40" t="s">
        <v>4</v>
      </c>
      <c r="N252" s="42" t="s">
        <v>40</v>
      </c>
      <c r="O252" s="43" t="s">
        <v>41</v>
      </c>
    </row>
    <row r="253" spans="1:15" ht="15.75" customHeight="1" x14ac:dyDescent="0.25">
      <c r="A253" s="6">
        <v>1544</v>
      </c>
      <c r="B253" s="10">
        <v>43010</v>
      </c>
      <c r="C253" s="138">
        <v>3600</v>
      </c>
      <c r="D253" s="26" t="s">
        <v>229</v>
      </c>
      <c r="E253" s="27" t="s">
        <v>226</v>
      </c>
      <c r="F253" s="34" t="s">
        <v>54</v>
      </c>
      <c r="G253" s="27"/>
      <c r="I253" s="262"/>
      <c r="J253" s="263"/>
      <c r="K253" s="264"/>
      <c r="L253" s="263"/>
      <c r="M253" s="265"/>
      <c r="N253" s="113"/>
      <c r="O253" s="116"/>
    </row>
    <row r="254" spans="1:15" ht="15.75" customHeight="1" x14ac:dyDescent="0.25">
      <c r="A254" s="6">
        <v>1545</v>
      </c>
      <c r="B254" s="10">
        <v>43015</v>
      </c>
      <c r="C254" s="138">
        <v>3000</v>
      </c>
      <c r="D254" s="26" t="s">
        <v>231</v>
      </c>
      <c r="E254" s="27"/>
      <c r="F254" s="34"/>
      <c r="G254" s="27"/>
      <c r="I254" s="260"/>
      <c r="J254" s="251"/>
      <c r="K254" s="252"/>
      <c r="L254" s="251"/>
      <c r="M254" s="261"/>
      <c r="N254" s="114"/>
      <c r="O254" s="117"/>
    </row>
    <row r="255" spans="1:15" ht="15.75" customHeight="1" x14ac:dyDescent="0.25">
      <c r="A255" s="6">
        <v>1546</v>
      </c>
      <c r="B255" s="10">
        <v>43010</v>
      </c>
      <c r="C255" s="138">
        <v>880</v>
      </c>
      <c r="D255" s="26" t="s">
        <v>10</v>
      </c>
      <c r="E255" s="27"/>
      <c r="F255" s="34"/>
      <c r="G255" s="27"/>
      <c r="I255" s="248"/>
      <c r="J255" s="38"/>
      <c r="K255" s="37"/>
      <c r="L255" s="249"/>
      <c r="M255" s="225"/>
      <c r="N255" s="109"/>
      <c r="O255" s="226"/>
    </row>
    <row r="256" spans="1:15" ht="15.75" customHeight="1" x14ac:dyDescent="0.25">
      <c r="A256" s="6">
        <v>1547</v>
      </c>
      <c r="B256" s="10">
        <v>43015</v>
      </c>
      <c r="C256" s="138">
        <v>4500</v>
      </c>
      <c r="D256" s="26" t="s">
        <v>229</v>
      </c>
      <c r="E256" s="27" t="s">
        <v>226</v>
      </c>
      <c r="F256" s="34" t="s">
        <v>54</v>
      </c>
      <c r="G256" s="27"/>
      <c r="I256" s="59"/>
      <c r="J256" s="5"/>
      <c r="K256" s="13"/>
      <c r="L256" s="5"/>
      <c r="M256" s="16"/>
      <c r="N256" s="78"/>
      <c r="O256" s="149"/>
    </row>
    <row r="257" spans="1:16" ht="15.75" customHeight="1" x14ac:dyDescent="0.25">
      <c r="A257" s="6">
        <v>1548</v>
      </c>
      <c r="B257" s="10">
        <v>43023</v>
      </c>
      <c r="C257" s="138">
        <v>9690</v>
      </c>
      <c r="D257" s="26" t="s">
        <v>229</v>
      </c>
      <c r="E257" s="27" t="s">
        <v>226</v>
      </c>
      <c r="F257" s="34"/>
      <c r="G257" s="27" t="s">
        <v>11</v>
      </c>
      <c r="I257" s="59"/>
      <c r="J257" s="5"/>
      <c r="K257" s="13"/>
      <c r="L257" s="5"/>
      <c r="M257" s="16"/>
      <c r="N257" s="78"/>
      <c r="O257" s="149"/>
    </row>
    <row r="258" spans="1:16" ht="15.75" customHeight="1" x14ac:dyDescent="0.25">
      <c r="A258" s="6">
        <v>1549</v>
      </c>
      <c r="B258" s="10">
        <v>43026</v>
      </c>
      <c r="C258" s="138">
        <v>9739</v>
      </c>
      <c r="D258" s="26" t="s">
        <v>229</v>
      </c>
      <c r="E258" s="27" t="s">
        <v>226</v>
      </c>
      <c r="F258" s="34" t="s">
        <v>54</v>
      </c>
      <c r="G258" s="27"/>
      <c r="I258" s="59"/>
      <c r="J258" s="5"/>
      <c r="K258" s="13"/>
      <c r="L258" s="5"/>
      <c r="M258" s="16"/>
      <c r="N258" s="78"/>
      <c r="O258" s="149"/>
    </row>
    <row r="259" spans="1:16" ht="15.75" customHeight="1" x14ac:dyDescent="0.25">
      <c r="A259" s="6">
        <v>1550</v>
      </c>
      <c r="B259" s="10">
        <v>43027</v>
      </c>
      <c r="C259" s="138">
        <v>1500</v>
      </c>
      <c r="D259" s="26" t="s">
        <v>229</v>
      </c>
      <c r="E259" s="27" t="s">
        <v>226</v>
      </c>
      <c r="F259" s="34" t="s">
        <v>54</v>
      </c>
      <c r="G259" s="27"/>
      <c r="I259" s="59"/>
      <c r="J259" s="5"/>
      <c r="K259" s="13"/>
      <c r="L259" s="5"/>
      <c r="M259" s="16"/>
      <c r="N259" s="78"/>
      <c r="O259" s="149"/>
    </row>
    <row r="260" spans="1:16" ht="15.75" customHeight="1" x14ac:dyDescent="0.25">
      <c r="A260" s="6">
        <v>1551</v>
      </c>
      <c r="B260" s="10">
        <v>43034</v>
      </c>
      <c r="C260" s="138">
        <v>1500</v>
      </c>
      <c r="D260" s="26" t="s">
        <v>229</v>
      </c>
      <c r="E260" s="27" t="s">
        <v>226</v>
      </c>
      <c r="F260" s="34" t="s">
        <v>54</v>
      </c>
      <c r="G260" s="27"/>
      <c r="I260" s="59"/>
      <c r="J260" s="5"/>
      <c r="K260" s="13"/>
      <c r="L260" s="5"/>
      <c r="M260" s="217"/>
      <c r="N260" s="78"/>
      <c r="O260" s="149"/>
    </row>
    <row r="261" spans="1:16" ht="15.75" customHeight="1" x14ac:dyDescent="0.25">
      <c r="A261" s="6">
        <v>1552</v>
      </c>
      <c r="B261" s="10">
        <v>43030</v>
      </c>
      <c r="C261" s="138">
        <v>6500</v>
      </c>
      <c r="D261" s="26" t="s">
        <v>229</v>
      </c>
      <c r="E261" s="27" t="s">
        <v>226</v>
      </c>
      <c r="F261" s="34"/>
      <c r="G261" s="27"/>
      <c r="I261" s="59"/>
      <c r="J261" s="5"/>
      <c r="K261" s="13"/>
      <c r="L261" s="5"/>
      <c r="M261" s="217"/>
      <c r="N261" s="78"/>
      <c r="O261" s="149"/>
    </row>
    <row r="262" spans="1:16" ht="15.75" customHeight="1" x14ac:dyDescent="0.25">
      <c r="A262" s="6">
        <v>1553</v>
      </c>
      <c r="B262" s="10">
        <v>43035</v>
      </c>
      <c r="C262" s="138">
        <v>1000</v>
      </c>
      <c r="D262" s="26" t="s">
        <v>36</v>
      </c>
      <c r="E262" s="27" t="s">
        <v>228</v>
      </c>
      <c r="F262" s="34" t="s">
        <v>163</v>
      </c>
      <c r="G262" s="27"/>
      <c r="I262" s="59"/>
      <c r="J262" s="5"/>
      <c r="K262" s="13"/>
      <c r="L262" s="5"/>
      <c r="M262" s="217"/>
      <c r="N262" s="78"/>
      <c r="O262" s="149"/>
    </row>
    <row r="263" spans="1:16" ht="15.75" customHeight="1" x14ac:dyDescent="0.25">
      <c r="A263" s="6">
        <v>1554</v>
      </c>
      <c r="B263" s="10">
        <v>43035</v>
      </c>
      <c r="C263" s="138">
        <v>1390</v>
      </c>
      <c r="D263" s="26" t="s">
        <v>7</v>
      </c>
      <c r="E263" s="27" t="s">
        <v>8</v>
      </c>
      <c r="F263" s="34" t="s">
        <v>163</v>
      </c>
      <c r="G263" s="27"/>
      <c r="I263" s="59"/>
      <c r="J263" s="5"/>
      <c r="K263" s="13"/>
      <c r="L263" s="5"/>
      <c r="M263" s="217"/>
      <c r="N263" s="78"/>
      <c r="O263" s="149"/>
    </row>
    <row r="264" spans="1:16" ht="15.75" customHeight="1" thickBot="1" x14ac:dyDescent="0.3">
      <c r="A264" s="7">
        <v>1555</v>
      </c>
      <c r="B264" s="66">
        <v>43035</v>
      </c>
      <c r="C264" s="289">
        <v>1000</v>
      </c>
      <c r="D264" s="205" t="s">
        <v>7</v>
      </c>
      <c r="E264" s="104" t="s">
        <v>8</v>
      </c>
      <c r="F264" s="103" t="s">
        <v>54</v>
      </c>
      <c r="G264" s="104"/>
      <c r="I264" s="59"/>
      <c r="J264" s="5"/>
      <c r="K264" s="13"/>
      <c r="L264" s="5"/>
      <c r="M264" s="217"/>
      <c r="N264" s="78"/>
      <c r="O264" s="149"/>
    </row>
    <row r="265" spans="1:16" ht="15.75" customHeight="1" x14ac:dyDescent="0.25">
      <c r="E265" s="273">
        <f>C265+C266+C267+C268</f>
        <v>0</v>
      </c>
      <c r="F265" s="102"/>
      <c r="G265" s="102"/>
      <c r="I265" s="59"/>
      <c r="J265" s="5"/>
      <c r="K265" s="13"/>
      <c r="L265" s="5"/>
      <c r="M265" s="217"/>
      <c r="N265" s="78"/>
      <c r="O265" s="149"/>
    </row>
    <row r="266" spans="1:16" ht="15.75" customHeight="1" x14ac:dyDescent="0.25">
      <c r="A266" s="255" t="s">
        <v>165</v>
      </c>
      <c r="F266" s="102"/>
      <c r="G266" s="102"/>
      <c r="I266" s="59"/>
      <c r="J266" s="5"/>
      <c r="K266" s="13"/>
      <c r="L266" s="5"/>
      <c r="M266" s="217"/>
      <c r="N266" s="78"/>
      <c r="O266" s="149"/>
    </row>
    <row r="267" spans="1:16" ht="15.75" customHeight="1" thickBot="1" x14ac:dyDescent="0.3">
      <c r="A267" s="145" t="s">
        <v>137</v>
      </c>
      <c r="F267" s="102"/>
      <c r="G267" s="102"/>
      <c r="I267" s="60"/>
      <c r="J267" s="8"/>
      <c r="K267" s="14"/>
      <c r="L267" s="8"/>
      <c r="M267" s="17"/>
      <c r="N267" s="79"/>
      <c r="O267" s="150"/>
    </row>
    <row r="268" spans="1:16" ht="15.75" customHeight="1" thickBot="1" x14ac:dyDescent="0.3">
      <c r="A268" s="222" t="s">
        <v>138</v>
      </c>
      <c r="F268" s="102"/>
      <c r="G268" s="102"/>
      <c r="P268" s="221" t="e">
        <f>K268-E272</f>
        <v>#VALUE!</v>
      </c>
    </row>
    <row r="269" spans="1:16" ht="15.75" customHeight="1" x14ac:dyDescent="0.25">
      <c r="F269" s="102"/>
      <c r="G269" s="102"/>
    </row>
    <row r="270" spans="1:16" ht="16.5" thickBot="1" x14ac:dyDescent="0.3">
      <c r="D270" s="223" t="s">
        <v>233</v>
      </c>
      <c r="F270" s="102"/>
      <c r="G270" s="102"/>
    </row>
    <row r="271" spans="1:16" ht="16.5" thickBot="1" x14ac:dyDescent="0.3">
      <c r="A271" s="143" t="s">
        <v>0</v>
      </c>
      <c r="B271" s="82" t="s">
        <v>1</v>
      </c>
      <c r="C271" s="83" t="s">
        <v>3</v>
      </c>
      <c r="D271" s="41" t="s">
        <v>2</v>
      </c>
      <c r="E271" s="40" t="s">
        <v>4</v>
      </c>
      <c r="F271" s="111" t="s">
        <v>10</v>
      </c>
      <c r="G271" s="40" t="s">
        <v>11</v>
      </c>
    </row>
    <row r="272" spans="1:16" x14ac:dyDescent="0.25">
      <c r="A272" s="6">
        <v>1556</v>
      </c>
      <c r="B272" s="303">
        <v>43043</v>
      </c>
      <c r="C272" s="138">
        <v>1000</v>
      </c>
      <c r="D272" s="26" t="s">
        <v>209</v>
      </c>
      <c r="E272" s="27" t="s">
        <v>210</v>
      </c>
      <c r="F272" s="34" t="s">
        <v>163</v>
      </c>
      <c r="G272" s="27"/>
    </row>
    <row r="273" spans="1:15" ht="19.5" thickBot="1" x14ac:dyDescent="0.35">
      <c r="A273" s="6">
        <v>1557</v>
      </c>
      <c r="B273" s="10">
        <v>43047</v>
      </c>
      <c r="C273" s="138">
        <v>4500</v>
      </c>
      <c r="D273" s="26" t="s">
        <v>211</v>
      </c>
      <c r="E273" s="27" t="s">
        <v>212</v>
      </c>
      <c r="F273" s="34" t="s">
        <v>54</v>
      </c>
      <c r="G273" s="27"/>
      <c r="I273" s="23"/>
      <c r="J273" s="25"/>
      <c r="K273" s="24"/>
      <c r="L273" s="77" t="s">
        <v>46</v>
      </c>
      <c r="M273" s="25"/>
      <c r="N273" s="76"/>
      <c r="O273" s="25"/>
    </row>
    <row r="274" spans="1:15" ht="16.5" thickBot="1" x14ac:dyDescent="0.3">
      <c r="A274" s="6">
        <v>1558</v>
      </c>
      <c r="B274" s="10">
        <v>43049</v>
      </c>
      <c r="C274" s="138">
        <v>977</v>
      </c>
      <c r="D274" s="26" t="s">
        <v>213</v>
      </c>
      <c r="E274" s="27" t="s">
        <v>214</v>
      </c>
      <c r="F274" s="34" t="s">
        <v>54</v>
      </c>
      <c r="G274" s="27"/>
      <c r="I274" s="82" t="s">
        <v>1</v>
      </c>
      <c r="J274" s="41" t="s">
        <v>39</v>
      </c>
      <c r="K274" s="83" t="s">
        <v>3</v>
      </c>
      <c r="L274" s="40" t="s">
        <v>2</v>
      </c>
      <c r="M274" s="40" t="s">
        <v>4</v>
      </c>
      <c r="N274" s="42" t="s">
        <v>40</v>
      </c>
      <c r="O274" s="43" t="s">
        <v>41</v>
      </c>
    </row>
    <row r="275" spans="1:15" ht="16.5" thickBot="1" x14ac:dyDescent="0.3">
      <c r="A275" s="6">
        <v>1559</v>
      </c>
      <c r="B275" s="10">
        <v>43050</v>
      </c>
      <c r="C275" s="138">
        <v>2500</v>
      </c>
      <c r="D275" s="26" t="s">
        <v>211</v>
      </c>
      <c r="E275" s="27" t="s">
        <v>212</v>
      </c>
      <c r="F275" s="34" t="s">
        <v>54</v>
      </c>
      <c r="G275" s="27"/>
      <c r="I275" s="270"/>
      <c r="J275" s="45"/>
      <c r="K275" s="209"/>
      <c r="L275" s="216"/>
      <c r="M275" s="45"/>
      <c r="N275" s="46"/>
      <c r="O275" s="271"/>
    </row>
    <row r="276" spans="1:15" x14ac:dyDescent="0.25">
      <c r="A276" s="6">
        <v>1560</v>
      </c>
      <c r="B276" s="10">
        <v>43054</v>
      </c>
      <c r="C276" s="138">
        <v>2500</v>
      </c>
      <c r="D276" s="26" t="s">
        <v>211</v>
      </c>
      <c r="E276" s="27" t="s">
        <v>212</v>
      </c>
      <c r="F276" s="34" t="s">
        <v>163</v>
      </c>
      <c r="G276" s="27"/>
      <c r="I276" s="309" t="s">
        <v>245</v>
      </c>
      <c r="J276" s="312">
        <v>1801</v>
      </c>
      <c r="K276" s="311">
        <v>3820</v>
      </c>
      <c r="L276" s="310" t="s">
        <v>95</v>
      </c>
      <c r="M276" s="49"/>
      <c r="N276" s="147"/>
      <c r="O276" s="148"/>
    </row>
    <row r="277" spans="1:15" x14ac:dyDescent="0.25">
      <c r="A277" s="39">
        <v>1561</v>
      </c>
      <c r="B277" s="314" t="s">
        <v>215</v>
      </c>
      <c r="C277" s="286">
        <v>7400</v>
      </c>
      <c r="D277" s="203" t="s">
        <v>211</v>
      </c>
      <c r="E277" s="315" t="s">
        <v>212</v>
      </c>
      <c r="F277" s="34" t="s">
        <v>216</v>
      </c>
      <c r="G277" s="27"/>
      <c r="I277" s="309" t="s">
        <v>246</v>
      </c>
      <c r="J277" s="312">
        <v>54716</v>
      </c>
      <c r="K277" s="311">
        <v>9400</v>
      </c>
      <c r="L277" s="310" t="s">
        <v>247</v>
      </c>
      <c r="M277" s="16"/>
      <c r="N277" s="78"/>
      <c r="O277" s="149"/>
    </row>
    <row r="278" spans="1:15" x14ac:dyDescent="0.25">
      <c r="A278" s="6">
        <v>1562</v>
      </c>
      <c r="B278" s="10">
        <v>43056</v>
      </c>
      <c r="C278" s="138">
        <v>4649</v>
      </c>
      <c r="D278" s="26" t="s">
        <v>211</v>
      </c>
      <c r="E278" s="27" t="s">
        <v>220</v>
      </c>
      <c r="F278" s="34" t="s">
        <v>217</v>
      </c>
      <c r="G278" s="27">
        <v>1561</v>
      </c>
      <c r="I278" s="309" t="s">
        <v>248</v>
      </c>
      <c r="J278" s="312">
        <v>4696</v>
      </c>
      <c r="K278" s="311">
        <v>6290</v>
      </c>
      <c r="L278" s="310" t="s">
        <v>249</v>
      </c>
      <c r="M278" s="16"/>
      <c r="N278" s="78"/>
      <c r="O278" s="149"/>
    </row>
    <row r="279" spans="1:15" x14ac:dyDescent="0.25">
      <c r="A279" s="6">
        <v>1563</v>
      </c>
      <c r="B279" s="10">
        <v>43057</v>
      </c>
      <c r="C279" s="138">
        <v>3000</v>
      </c>
      <c r="D279" s="26" t="s">
        <v>211</v>
      </c>
      <c r="E279" s="27" t="s">
        <v>212</v>
      </c>
      <c r="F279" s="34" t="s">
        <v>217</v>
      </c>
      <c r="G279" s="27">
        <v>1561</v>
      </c>
      <c r="I279" s="309" t="s">
        <v>250</v>
      </c>
      <c r="J279" s="312">
        <v>54741</v>
      </c>
      <c r="K279" s="311">
        <v>5160</v>
      </c>
      <c r="L279" s="313" t="s">
        <v>247</v>
      </c>
      <c r="M279" s="16"/>
      <c r="N279" s="78"/>
      <c r="O279" s="149"/>
    </row>
    <row r="280" spans="1:15" x14ac:dyDescent="0.25">
      <c r="A280" s="6">
        <v>1564</v>
      </c>
      <c r="B280" s="10">
        <v>43059</v>
      </c>
      <c r="C280" s="138">
        <v>1050</v>
      </c>
      <c r="D280" s="26" t="s">
        <v>218</v>
      </c>
      <c r="E280" s="27" t="s">
        <v>219</v>
      </c>
      <c r="F280" s="34" t="s">
        <v>163</v>
      </c>
      <c r="G280" s="27"/>
      <c r="I280" s="309" t="s">
        <v>251</v>
      </c>
      <c r="J280" s="312">
        <v>2300</v>
      </c>
      <c r="K280" s="311">
        <v>4082</v>
      </c>
      <c r="L280" s="313" t="s">
        <v>252</v>
      </c>
      <c r="M280" s="16"/>
      <c r="N280" s="78"/>
      <c r="O280" s="149"/>
    </row>
    <row r="281" spans="1:15" x14ac:dyDescent="0.25">
      <c r="A281" s="6">
        <v>1565</v>
      </c>
      <c r="B281" s="10">
        <v>43059</v>
      </c>
      <c r="C281" s="138">
        <v>950</v>
      </c>
      <c r="D281" s="26" t="s">
        <v>221</v>
      </c>
      <c r="E281" s="27" t="s">
        <v>214</v>
      </c>
      <c r="F281" s="34"/>
      <c r="G281" s="27"/>
      <c r="I281" s="309" t="s">
        <v>253</v>
      </c>
      <c r="J281" s="312">
        <v>54755</v>
      </c>
      <c r="K281" s="311">
        <v>15000</v>
      </c>
      <c r="L281" s="313" t="s">
        <v>247</v>
      </c>
      <c r="M281" s="217"/>
      <c r="N281" s="78"/>
      <c r="O281" s="149"/>
    </row>
    <row r="282" spans="1:15" x14ac:dyDescent="0.25">
      <c r="A282" s="39">
        <v>1566</v>
      </c>
      <c r="B282" s="18">
        <v>43059</v>
      </c>
      <c r="C282" s="286">
        <v>4390</v>
      </c>
      <c r="D282" s="203" t="s">
        <v>211</v>
      </c>
      <c r="E282" s="315" t="s">
        <v>212</v>
      </c>
      <c r="F282" s="34"/>
      <c r="G282" s="27" t="s">
        <v>11</v>
      </c>
      <c r="I282" s="309" t="s">
        <v>254</v>
      </c>
      <c r="J282" s="312">
        <v>1804</v>
      </c>
      <c r="K282" s="311">
        <v>2100</v>
      </c>
      <c r="L282" s="313" t="s">
        <v>95</v>
      </c>
      <c r="M282" s="217"/>
      <c r="N282" s="78"/>
      <c r="O282" s="149"/>
    </row>
    <row r="283" spans="1:15" x14ac:dyDescent="0.25">
      <c r="A283" s="6">
        <v>1567</v>
      </c>
      <c r="B283" s="10">
        <v>43059</v>
      </c>
      <c r="C283" s="138">
        <v>1260</v>
      </c>
      <c r="D283" s="26" t="s">
        <v>10</v>
      </c>
      <c r="E283" s="27" t="s">
        <v>222</v>
      </c>
      <c r="F283" s="219" t="s">
        <v>163</v>
      </c>
      <c r="G283" s="220"/>
      <c r="I283" s="309" t="s">
        <v>255</v>
      </c>
      <c r="J283" s="313"/>
      <c r="K283" s="311">
        <v>300</v>
      </c>
      <c r="L283" s="312" t="s">
        <v>256</v>
      </c>
      <c r="M283" s="217"/>
      <c r="N283" s="78"/>
      <c r="O283" s="149"/>
    </row>
    <row r="284" spans="1:15" x14ac:dyDescent="0.25">
      <c r="A284" s="39">
        <v>1568</v>
      </c>
      <c r="B284" s="18">
        <v>43059</v>
      </c>
      <c r="C284" s="286">
        <v>4500</v>
      </c>
      <c r="D284" s="203" t="s">
        <v>211</v>
      </c>
      <c r="E284" s="315" t="s">
        <v>212</v>
      </c>
      <c r="F284" s="34"/>
      <c r="G284" s="27"/>
      <c r="I284" s="59">
        <v>43041</v>
      </c>
      <c r="J284" s="5"/>
      <c r="K284" s="13">
        <v>300</v>
      </c>
      <c r="L284" s="5" t="s">
        <v>256</v>
      </c>
      <c r="M284" s="218"/>
      <c r="N284" s="78"/>
      <c r="O284" s="149"/>
    </row>
    <row r="285" spans="1:15" x14ac:dyDescent="0.25">
      <c r="A285" s="316">
        <v>1569</v>
      </c>
      <c r="B285" s="317">
        <v>43059</v>
      </c>
      <c r="C285" s="318">
        <v>4500</v>
      </c>
      <c r="D285" s="319" t="s">
        <v>211</v>
      </c>
      <c r="E285" s="320" t="s">
        <v>212</v>
      </c>
      <c r="F285" s="34" t="s">
        <v>216</v>
      </c>
      <c r="G285" s="36"/>
      <c r="I285" s="59">
        <v>43042</v>
      </c>
      <c r="J285" s="5"/>
      <c r="K285" s="13">
        <v>100</v>
      </c>
      <c r="L285" s="5" t="s">
        <v>256</v>
      </c>
      <c r="M285" s="217"/>
      <c r="N285" s="78"/>
      <c r="O285" s="149"/>
    </row>
    <row r="286" spans="1:15" x14ac:dyDescent="0.25">
      <c r="A286" s="6">
        <v>1570</v>
      </c>
      <c r="B286" s="10">
        <v>43061</v>
      </c>
      <c r="C286" s="138">
        <v>4630</v>
      </c>
      <c r="D286" s="26" t="s">
        <v>211</v>
      </c>
      <c r="E286" s="139" t="s">
        <v>212</v>
      </c>
      <c r="F286" s="34" t="s">
        <v>163</v>
      </c>
      <c r="G286" s="27"/>
      <c r="I286" s="59">
        <v>43041</v>
      </c>
      <c r="J286" s="5"/>
      <c r="K286" s="13">
        <v>16.88</v>
      </c>
      <c r="L286" s="5" t="s">
        <v>257</v>
      </c>
      <c r="M286" s="217"/>
      <c r="N286" s="78"/>
      <c r="O286" s="149"/>
    </row>
    <row r="287" spans="1:15" x14ac:dyDescent="0.25">
      <c r="A287" s="6">
        <v>1571</v>
      </c>
      <c r="B287" s="10">
        <v>43061</v>
      </c>
      <c r="C287" s="138">
        <v>3500</v>
      </c>
      <c r="D287" s="26" t="s">
        <v>211</v>
      </c>
      <c r="E287" s="139" t="s">
        <v>223</v>
      </c>
      <c r="F287" s="34" t="s">
        <v>163</v>
      </c>
      <c r="G287" s="27"/>
      <c r="I287" s="59">
        <v>43052</v>
      </c>
      <c r="J287" s="5"/>
      <c r="K287" s="13">
        <v>150</v>
      </c>
      <c r="L287" s="5" t="s">
        <v>258</v>
      </c>
      <c r="M287" s="217"/>
      <c r="N287" s="78"/>
      <c r="O287" s="149"/>
    </row>
    <row r="288" spans="1:15" x14ac:dyDescent="0.25">
      <c r="A288" s="39">
        <v>1572</v>
      </c>
      <c r="B288" s="18">
        <v>43061</v>
      </c>
      <c r="C288" s="286">
        <v>1850</v>
      </c>
      <c r="D288" s="203" t="s">
        <v>69</v>
      </c>
      <c r="E288" s="279" t="s">
        <v>224</v>
      </c>
      <c r="F288" s="34" t="s">
        <v>225</v>
      </c>
      <c r="G288" s="27"/>
      <c r="I288" s="59">
        <v>43418</v>
      </c>
      <c r="J288" s="5"/>
      <c r="K288" s="13">
        <v>99</v>
      </c>
      <c r="L288" s="5" t="s">
        <v>259</v>
      </c>
      <c r="M288" s="217"/>
      <c r="N288" s="78"/>
      <c r="O288" s="149"/>
    </row>
    <row r="289" spans="1:18" x14ac:dyDescent="0.25">
      <c r="A289" s="6">
        <v>1573</v>
      </c>
      <c r="B289" s="10">
        <v>43061</v>
      </c>
      <c r="C289" s="138">
        <v>1850</v>
      </c>
      <c r="D289" s="26" t="s">
        <v>10</v>
      </c>
      <c r="E289" s="139" t="s">
        <v>224</v>
      </c>
      <c r="F289" s="34" t="s">
        <v>54</v>
      </c>
      <c r="G289" s="27"/>
      <c r="I289" s="59">
        <v>43059</v>
      </c>
      <c r="J289" s="5"/>
      <c r="K289" s="13">
        <v>155.22</v>
      </c>
      <c r="L289" s="5" t="s">
        <v>258</v>
      </c>
      <c r="M289" s="217"/>
      <c r="N289" s="78"/>
      <c r="O289" s="149"/>
    </row>
    <row r="290" spans="1:18" x14ac:dyDescent="0.25">
      <c r="A290" s="6">
        <v>1574</v>
      </c>
      <c r="B290" s="10">
        <v>43062</v>
      </c>
      <c r="C290" s="138">
        <v>2108.66</v>
      </c>
      <c r="D290" s="26" t="s">
        <v>213</v>
      </c>
      <c r="E290" s="139" t="s">
        <v>214</v>
      </c>
      <c r="F290" s="34" t="s">
        <v>54</v>
      </c>
      <c r="G290" s="27"/>
      <c r="I290" s="59">
        <v>43056</v>
      </c>
      <c r="J290" s="5"/>
      <c r="K290" s="13">
        <v>2400</v>
      </c>
      <c r="L290" s="5" t="s">
        <v>256</v>
      </c>
      <c r="M290" s="217"/>
      <c r="N290" s="78"/>
      <c r="O290" s="149"/>
    </row>
    <row r="291" spans="1:18" ht="16.5" thickBot="1" x14ac:dyDescent="0.3">
      <c r="A291" s="7"/>
      <c r="B291" s="66"/>
      <c r="C291" s="289"/>
      <c r="D291" s="205"/>
      <c r="E291" s="280"/>
      <c r="F291" s="103"/>
      <c r="G291" s="104"/>
      <c r="I291" s="60"/>
      <c r="J291" s="8"/>
      <c r="K291" s="14"/>
      <c r="L291" s="8"/>
      <c r="M291" s="17"/>
      <c r="N291" s="79"/>
      <c r="O291" s="150"/>
    </row>
    <row r="292" spans="1:18" ht="16.5" thickBot="1" x14ac:dyDescent="0.3">
      <c r="A292" s="54"/>
      <c r="B292" s="61"/>
      <c r="C292" s="272">
        <f>C272+C273+C274+C275+C276+C278+C279+C280+C281+C283+C286+C287+C289+C290</f>
        <v>34474.660000000003</v>
      </c>
      <c r="D292" s="102"/>
      <c r="E292" s="273">
        <f>C292+C293+C294+C295</f>
        <v>51195.380000000005</v>
      </c>
      <c r="F292" s="102"/>
      <c r="G292" s="102"/>
      <c r="K292" s="144">
        <f>SUM(K276:K291)</f>
        <v>49373.1</v>
      </c>
      <c r="P292" s="221">
        <f>K292-E292</f>
        <v>-1822.2800000000061</v>
      </c>
    </row>
    <row r="293" spans="1:18" x14ac:dyDescent="0.25">
      <c r="A293" s="255" t="s">
        <v>165</v>
      </c>
      <c r="B293" s="61"/>
      <c r="C293" s="273">
        <v>11840.26</v>
      </c>
      <c r="D293" s="102"/>
      <c r="E293" s="102"/>
      <c r="F293" s="102"/>
      <c r="G293" s="102"/>
      <c r="P293" s="321">
        <v>-1289.6500000000001</v>
      </c>
      <c r="Q293" s="321" t="s">
        <v>166</v>
      </c>
      <c r="R293" s="321"/>
    </row>
    <row r="294" spans="1:18" x14ac:dyDescent="0.25">
      <c r="A294" s="301" t="s">
        <v>137</v>
      </c>
      <c r="B294" s="61"/>
      <c r="C294" s="273">
        <v>4285.01</v>
      </c>
      <c r="D294" s="102"/>
      <c r="E294" s="102"/>
      <c r="F294" s="102"/>
      <c r="G294" s="102"/>
      <c r="P294" s="15">
        <f>P292-P293</f>
        <v>-532.63000000000602</v>
      </c>
      <c r="Q294" t="s">
        <v>186</v>
      </c>
    </row>
    <row r="295" spans="1:18" x14ac:dyDescent="0.25">
      <c r="A295" s="302" t="s">
        <v>138</v>
      </c>
      <c r="B295" s="61"/>
      <c r="C295" s="273">
        <v>595.45000000000005</v>
      </c>
      <c r="D295" s="102"/>
      <c r="E295" s="102"/>
      <c r="F295" s="102"/>
      <c r="G295" s="102"/>
    </row>
    <row r="296" spans="1:18" x14ac:dyDescent="0.25">
      <c r="A296" s="54"/>
      <c r="B296" s="61"/>
      <c r="C296" s="273"/>
      <c r="D296" s="102"/>
      <c r="E296" s="102"/>
      <c r="F296" s="102"/>
      <c r="G296" s="102"/>
    </row>
    <row r="297" spans="1:18" ht="19.5" thickBot="1" x14ac:dyDescent="0.35">
      <c r="A297" s="54"/>
      <c r="B297" s="61"/>
      <c r="C297" s="273"/>
      <c r="D297" s="133" t="s">
        <v>234</v>
      </c>
      <c r="E297" s="102"/>
      <c r="F297" s="102"/>
      <c r="G297" s="102"/>
      <c r="I297" s="23"/>
      <c r="J297" s="25"/>
      <c r="K297" s="24"/>
      <c r="L297" s="77" t="s">
        <v>46</v>
      </c>
      <c r="M297" s="25"/>
      <c r="N297" s="76"/>
      <c r="O297" s="25"/>
    </row>
    <row r="298" spans="1:18" ht="16.5" thickBot="1" x14ac:dyDescent="0.3">
      <c r="A298" s="143" t="s">
        <v>0</v>
      </c>
      <c r="B298" s="82" t="s">
        <v>1</v>
      </c>
      <c r="C298" s="83" t="s">
        <v>3</v>
      </c>
      <c r="D298" s="41" t="s">
        <v>2</v>
      </c>
      <c r="E298" s="40" t="s">
        <v>4</v>
      </c>
      <c r="F298" s="111" t="s">
        <v>10</v>
      </c>
      <c r="G298" s="40" t="s">
        <v>11</v>
      </c>
      <c r="I298" s="57" t="s">
        <v>1</v>
      </c>
      <c r="J298" s="45" t="s">
        <v>39</v>
      </c>
      <c r="K298" s="55" t="s">
        <v>3</v>
      </c>
      <c r="L298" s="44" t="s">
        <v>2</v>
      </c>
      <c r="M298" s="44" t="s">
        <v>4</v>
      </c>
      <c r="N298" s="42" t="s">
        <v>40</v>
      </c>
      <c r="O298" s="43" t="s">
        <v>41</v>
      </c>
    </row>
    <row r="299" spans="1:18" ht="16.5" thickBot="1" x14ac:dyDescent="0.3">
      <c r="A299" s="9">
        <v>1575</v>
      </c>
      <c r="B299" s="11">
        <v>43070</v>
      </c>
      <c r="C299" s="134">
        <v>658.61</v>
      </c>
      <c r="D299" s="135" t="s">
        <v>213</v>
      </c>
      <c r="E299" s="136" t="s">
        <v>214</v>
      </c>
      <c r="F299" s="32" t="s">
        <v>54</v>
      </c>
      <c r="G299" s="33"/>
      <c r="I299" s="322">
        <v>43070</v>
      </c>
      <c r="J299" s="135">
        <v>54815</v>
      </c>
      <c r="K299" s="134">
        <v>4950</v>
      </c>
      <c r="L299" s="135" t="s">
        <v>47</v>
      </c>
      <c r="M299" s="212"/>
      <c r="N299" s="43" t="s">
        <v>54</v>
      </c>
      <c r="O299" s="271"/>
    </row>
    <row r="300" spans="1:18" x14ac:dyDescent="0.25">
      <c r="A300" s="6">
        <v>1576</v>
      </c>
      <c r="B300" s="10">
        <v>43071</v>
      </c>
      <c r="C300" s="138">
        <v>3500</v>
      </c>
      <c r="D300" s="26" t="s">
        <v>211</v>
      </c>
      <c r="E300" s="139" t="s">
        <v>226</v>
      </c>
      <c r="F300" s="34" t="s">
        <v>54</v>
      </c>
      <c r="G300" s="27"/>
      <c r="I300" s="323">
        <v>43076</v>
      </c>
      <c r="J300" s="324">
        <v>2118</v>
      </c>
      <c r="K300" s="325">
        <v>4000</v>
      </c>
      <c r="L300" s="324" t="s">
        <v>260</v>
      </c>
      <c r="M300" s="326"/>
      <c r="N300" s="327" t="s">
        <v>54</v>
      </c>
      <c r="O300" s="328"/>
    </row>
    <row r="301" spans="1:18" x14ac:dyDescent="0.25">
      <c r="A301" s="6">
        <v>1577</v>
      </c>
      <c r="B301" s="10">
        <v>43075</v>
      </c>
      <c r="C301" s="138">
        <v>2500</v>
      </c>
      <c r="D301" s="26" t="s">
        <v>211</v>
      </c>
      <c r="E301" s="139" t="s">
        <v>226</v>
      </c>
      <c r="F301" s="34" t="s">
        <v>54</v>
      </c>
      <c r="G301" s="27"/>
      <c r="I301" s="323">
        <v>43077</v>
      </c>
      <c r="J301" s="324">
        <v>54874</v>
      </c>
      <c r="K301" s="325">
        <v>10000</v>
      </c>
      <c r="L301" s="324" t="s">
        <v>47</v>
      </c>
      <c r="M301" s="326"/>
      <c r="N301" s="329" t="s">
        <v>54</v>
      </c>
      <c r="O301" s="328"/>
    </row>
    <row r="302" spans="1:18" x14ac:dyDescent="0.25">
      <c r="A302" s="6">
        <v>1578</v>
      </c>
      <c r="B302" s="10">
        <v>43071</v>
      </c>
      <c r="C302" s="138">
        <v>650</v>
      </c>
      <c r="D302" s="26" t="s">
        <v>227</v>
      </c>
      <c r="E302" s="139"/>
      <c r="F302" s="34" t="s">
        <v>54</v>
      </c>
      <c r="G302" s="27"/>
      <c r="I302" s="323">
        <v>43077</v>
      </c>
      <c r="J302" s="324">
        <v>54875</v>
      </c>
      <c r="K302" s="325">
        <v>10000</v>
      </c>
      <c r="L302" s="324" t="s">
        <v>47</v>
      </c>
      <c r="M302" s="330"/>
      <c r="N302" s="329" t="s">
        <v>54</v>
      </c>
      <c r="O302" s="328"/>
    </row>
    <row r="303" spans="1:18" x14ac:dyDescent="0.25">
      <c r="A303" s="6">
        <v>1579</v>
      </c>
      <c r="B303" s="10">
        <v>43078</v>
      </c>
      <c r="C303" s="138">
        <v>600</v>
      </c>
      <c r="D303" s="26" t="s">
        <v>227</v>
      </c>
      <c r="E303" s="139"/>
      <c r="F303" s="34" t="s">
        <v>54</v>
      </c>
      <c r="G303" s="27"/>
      <c r="I303" s="323">
        <v>43080</v>
      </c>
      <c r="J303" s="324">
        <v>1808</v>
      </c>
      <c r="K303" s="325">
        <v>5970</v>
      </c>
      <c r="L303" s="324" t="s">
        <v>95</v>
      </c>
      <c r="M303" s="330"/>
      <c r="N303" s="329" t="s">
        <v>54</v>
      </c>
      <c r="O303" s="328"/>
    </row>
    <row r="304" spans="1:18" x14ac:dyDescent="0.25">
      <c r="A304" s="6">
        <v>1580</v>
      </c>
      <c r="B304" s="10">
        <v>43076</v>
      </c>
      <c r="C304" s="138">
        <v>3500</v>
      </c>
      <c r="D304" s="26" t="s">
        <v>211</v>
      </c>
      <c r="E304" s="139" t="s">
        <v>226</v>
      </c>
      <c r="F304" s="34" t="s">
        <v>54</v>
      </c>
      <c r="G304" s="27"/>
      <c r="I304" s="323">
        <v>43084</v>
      </c>
      <c r="J304" s="324">
        <v>54951</v>
      </c>
      <c r="K304" s="325">
        <v>13450</v>
      </c>
      <c r="L304" s="324" t="s">
        <v>47</v>
      </c>
      <c r="M304" s="330"/>
      <c r="N304" s="329" t="s">
        <v>54</v>
      </c>
      <c r="O304" s="328"/>
    </row>
    <row r="305" spans="1:18" x14ac:dyDescent="0.25">
      <c r="A305" s="6">
        <v>1581</v>
      </c>
      <c r="B305" s="10">
        <v>43077</v>
      </c>
      <c r="C305" s="138">
        <v>3500</v>
      </c>
      <c r="D305" s="26" t="s">
        <v>211</v>
      </c>
      <c r="E305" s="139" t="s">
        <v>226</v>
      </c>
      <c r="F305" s="34" t="s">
        <v>54</v>
      </c>
      <c r="G305" s="27"/>
      <c r="I305" s="323">
        <v>43095</v>
      </c>
      <c r="J305" s="324">
        <v>1848</v>
      </c>
      <c r="K305" s="325">
        <v>15000</v>
      </c>
      <c r="L305" s="324" t="s">
        <v>47</v>
      </c>
      <c r="M305" s="331"/>
      <c r="N305" s="329" t="s">
        <v>54</v>
      </c>
      <c r="O305" s="328"/>
    </row>
    <row r="306" spans="1:18" x14ac:dyDescent="0.25">
      <c r="A306" s="6">
        <v>1582</v>
      </c>
      <c r="B306" s="10">
        <v>43082</v>
      </c>
      <c r="C306" s="138">
        <v>1500</v>
      </c>
      <c r="D306" s="26" t="s">
        <v>211</v>
      </c>
      <c r="E306" s="139" t="s">
        <v>226</v>
      </c>
      <c r="F306" s="34" t="s">
        <v>54</v>
      </c>
      <c r="G306" s="27"/>
      <c r="I306" s="323">
        <v>43098</v>
      </c>
      <c r="J306" s="324">
        <v>55043</v>
      </c>
      <c r="K306" s="325">
        <v>12000</v>
      </c>
      <c r="L306" s="324" t="s">
        <v>47</v>
      </c>
      <c r="M306" s="330"/>
      <c r="N306" s="329" t="s">
        <v>54</v>
      </c>
      <c r="O306" s="328"/>
    </row>
    <row r="307" spans="1:18" x14ac:dyDescent="0.25">
      <c r="A307" s="6">
        <v>1583</v>
      </c>
      <c r="B307" s="10">
        <v>43078</v>
      </c>
      <c r="C307" s="138">
        <v>9000</v>
      </c>
      <c r="D307" s="26" t="s">
        <v>211</v>
      </c>
      <c r="E307" s="139" t="s">
        <v>226</v>
      </c>
      <c r="F307" s="34" t="s">
        <v>54</v>
      </c>
      <c r="G307" s="27"/>
      <c r="I307" s="323">
        <v>43070</v>
      </c>
      <c r="J307" s="324"/>
      <c r="K307" s="325">
        <v>1000</v>
      </c>
      <c r="L307" s="324" t="s">
        <v>256</v>
      </c>
      <c r="M307" s="330"/>
      <c r="N307" s="329" t="s">
        <v>54</v>
      </c>
      <c r="O307" s="328"/>
    </row>
    <row r="308" spans="1:18" x14ac:dyDescent="0.25">
      <c r="A308" s="6">
        <v>1584</v>
      </c>
      <c r="B308" s="10">
        <v>43078</v>
      </c>
      <c r="C308" s="138">
        <v>1100</v>
      </c>
      <c r="D308" s="26" t="s">
        <v>52</v>
      </c>
      <c r="E308" s="139" t="s">
        <v>238</v>
      </c>
      <c r="F308" s="34" t="s">
        <v>54</v>
      </c>
      <c r="G308" s="27"/>
      <c r="I308" s="323">
        <v>43073</v>
      </c>
      <c r="J308" s="324"/>
      <c r="K308" s="325">
        <v>500</v>
      </c>
      <c r="L308" s="324" t="s">
        <v>256</v>
      </c>
      <c r="M308" s="330"/>
      <c r="N308" s="329" t="s">
        <v>54</v>
      </c>
      <c r="O308" s="328"/>
    </row>
    <row r="309" spans="1:18" x14ac:dyDescent="0.25">
      <c r="A309" s="6">
        <v>1585</v>
      </c>
      <c r="B309" s="10">
        <v>43078</v>
      </c>
      <c r="C309" s="138">
        <v>2000</v>
      </c>
      <c r="D309" s="26" t="s">
        <v>239</v>
      </c>
      <c r="E309" s="139" t="s">
        <v>238</v>
      </c>
      <c r="F309" s="34" t="s">
        <v>54</v>
      </c>
      <c r="G309" s="27"/>
      <c r="I309" s="323">
        <v>43077</v>
      </c>
      <c r="J309" s="324"/>
      <c r="K309" s="325">
        <v>8.57</v>
      </c>
      <c r="L309" s="324" t="s">
        <v>261</v>
      </c>
      <c r="M309" s="330"/>
      <c r="N309" s="329" t="s">
        <v>54</v>
      </c>
      <c r="O309" s="328"/>
    </row>
    <row r="310" spans="1:18" x14ac:dyDescent="0.25">
      <c r="A310" s="6">
        <v>1586</v>
      </c>
      <c r="B310" s="10">
        <v>43080</v>
      </c>
      <c r="C310" s="138">
        <v>880</v>
      </c>
      <c r="D310" s="26" t="s">
        <v>240</v>
      </c>
      <c r="E310" s="139" t="s">
        <v>241</v>
      </c>
      <c r="F310" s="34"/>
      <c r="G310" s="27"/>
      <c r="I310" s="323"/>
      <c r="J310" s="324"/>
      <c r="K310" s="325"/>
      <c r="L310" s="324"/>
      <c r="M310" s="330"/>
      <c r="N310" s="329"/>
      <c r="O310" s="328"/>
    </row>
    <row r="311" spans="1:18" x14ac:dyDescent="0.25">
      <c r="A311" s="6">
        <v>1587</v>
      </c>
      <c r="B311" s="10">
        <v>43080</v>
      </c>
      <c r="C311" s="138">
        <v>500</v>
      </c>
      <c r="D311" s="26" t="s">
        <v>209</v>
      </c>
      <c r="E311" s="139" t="s">
        <v>210</v>
      </c>
      <c r="F311" s="34" t="s">
        <v>54</v>
      </c>
      <c r="G311" s="27"/>
      <c r="I311" s="323"/>
      <c r="J311" s="324"/>
      <c r="K311" s="325"/>
      <c r="L311" s="324"/>
      <c r="M311" s="330"/>
      <c r="N311" s="329"/>
      <c r="O311" s="328"/>
    </row>
    <row r="312" spans="1:18" x14ac:dyDescent="0.25">
      <c r="A312" s="6">
        <v>1588</v>
      </c>
      <c r="B312" s="10">
        <v>43085</v>
      </c>
      <c r="C312" s="138">
        <v>1000</v>
      </c>
      <c r="D312" s="26" t="s">
        <v>209</v>
      </c>
      <c r="E312" s="139" t="s">
        <v>210</v>
      </c>
      <c r="F312" s="34" t="s">
        <v>54</v>
      </c>
      <c r="G312" s="27"/>
      <c r="I312" s="323"/>
      <c r="J312" s="324"/>
      <c r="K312" s="325"/>
      <c r="L312" s="324"/>
      <c r="M312" s="330"/>
      <c r="N312" s="329"/>
      <c r="O312" s="328"/>
    </row>
    <row r="313" spans="1:18" x14ac:dyDescent="0.25">
      <c r="A313" s="6">
        <v>1589</v>
      </c>
      <c r="B313" s="10">
        <v>43092</v>
      </c>
      <c r="C313" s="138">
        <v>500</v>
      </c>
      <c r="D313" s="26" t="s">
        <v>209</v>
      </c>
      <c r="E313" s="139" t="s">
        <v>210</v>
      </c>
      <c r="F313" s="34" t="s">
        <v>54</v>
      </c>
      <c r="G313" s="27"/>
      <c r="I313" s="323"/>
      <c r="J313" s="324"/>
      <c r="K313" s="325"/>
      <c r="L313" s="324"/>
      <c r="M313" s="330"/>
      <c r="N313" s="329"/>
      <c r="O313" s="328"/>
    </row>
    <row r="314" spans="1:18" x14ac:dyDescent="0.25">
      <c r="A314" s="6">
        <v>1590</v>
      </c>
      <c r="B314" s="10">
        <v>43085</v>
      </c>
      <c r="C314" s="138">
        <v>1371.88</v>
      </c>
      <c r="D314" s="26" t="s">
        <v>242</v>
      </c>
      <c r="E314" s="139" t="s">
        <v>214</v>
      </c>
      <c r="F314" s="34" t="s">
        <v>54</v>
      </c>
      <c r="G314" s="27"/>
      <c r="I314" s="323"/>
      <c r="J314" s="324"/>
      <c r="K314" s="325"/>
      <c r="L314" s="324"/>
      <c r="M314" s="330"/>
      <c r="N314" s="329"/>
      <c r="O314" s="328"/>
    </row>
    <row r="315" spans="1:18" x14ac:dyDescent="0.25">
      <c r="A315" s="6">
        <v>1591</v>
      </c>
      <c r="B315" s="10">
        <v>43092</v>
      </c>
      <c r="C315" s="138">
        <v>1300</v>
      </c>
      <c r="D315" s="26" t="s">
        <v>242</v>
      </c>
      <c r="E315" s="139" t="s">
        <v>214</v>
      </c>
      <c r="F315" s="34"/>
      <c r="G315" s="27"/>
      <c r="I315" s="323"/>
      <c r="J315" s="324"/>
      <c r="K315" s="325"/>
      <c r="L315" s="324"/>
      <c r="M315" s="330"/>
      <c r="N315" s="329"/>
      <c r="O315" s="328"/>
    </row>
    <row r="316" spans="1:18" x14ac:dyDescent="0.25">
      <c r="A316" s="6">
        <v>1592</v>
      </c>
      <c r="B316" s="10">
        <v>43084</v>
      </c>
      <c r="C316" s="138">
        <v>1800</v>
      </c>
      <c r="D316" s="26" t="s">
        <v>52</v>
      </c>
      <c r="E316" s="139" t="s">
        <v>238</v>
      </c>
      <c r="F316" s="34" t="s">
        <v>54</v>
      </c>
      <c r="G316" s="27"/>
      <c r="I316" s="323"/>
      <c r="J316" s="324"/>
      <c r="K316" s="325"/>
      <c r="L316" s="324"/>
      <c r="M316" s="330"/>
      <c r="N316" s="329"/>
      <c r="O316" s="328"/>
    </row>
    <row r="317" spans="1:18" ht="16.5" thickBot="1" x14ac:dyDescent="0.3">
      <c r="A317" s="6">
        <v>1593</v>
      </c>
      <c r="B317" s="10">
        <v>43085</v>
      </c>
      <c r="C317" s="138">
        <v>4500</v>
      </c>
      <c r="D317" s="26" t="s">
        <v>211</v>
      </c>
      <c r="E317" s="139" t="s">
        <v>226</v>
      </c>
      <c r="F317" s="34" t="s">
        <v>54</v>
      </c>
      <c r="G317" s="27"/>
      <c r="I317" s="332"/>
      <c r="J317" s="333"/>
      <c r="K317" s="334"/>
      <c r="L317" s="333"/>
      <c r="M317" s="335"/>
      <c r="N317" s="336"/>
      <c r="O317" s="337"/>
    </row>
    <row r="318" spans="1:18" ht="16.5" thickBot="1" x14ac:dyDescent="0.3">
      <c r="A318" s="6">
        <v>1594</v>
      </c>
      <c r="B318" s="10">
        <v>43086</v>
      </c>
      <c r="C318" s="138">
        <v>970</v>
      </c>
      <c r="D318" s="26" t="s">
        <v>243</v>
      </c>
      <c r="E318" s="139" t="s">
        <v>224</v>
      </c>
      <c r="F318" s="34" t="s">
        <v>54</v>
      </c>
      <c r="G318" s="27"/>
      <c r="K318" s="144">
        <f>SUM(K299:K317)</f>
        <v>76878.570000000007</v>
      </c>
      <c r="P318" s="221">
        <f>K318-E327</f>
        <v>7140.7299999999959</v>
      </c>
    </row>
    <row r="319" spans="1:18" x14ac:dyDescent="0.25">
      <c r="A319" s="6">
        <v>1595</v>
      </c>
      <c r="B319" s="10">
        <v>43091</v>
      </c>
      <c r="C319" s="138">
        <v>1750</v>
      </c>
      <c r="D319" s="26" t="s">
        <v>52</v>
      </c>
      <c r="E319" s="139" t="s">
        <v>238</v>
      </c>
      <c r="F319" s="219" t="s">
        <v>54</v>
      </c>
      <c r="G319" s="220"/>
      <c r="P319" s="321">
        <v>9851.08</v>
      </c>
      <c r="Q319" s="321" t="s">
        <v>166</v>
      </c>
      <c r="R319" s="321"/>
    </row>
    <row r="320" spans="1:18" x14ac:dyDescent="0.25">
      <c r="A320" s="247">
        <v>1596</v>
      </c>
      <c r="B320" s="299">
        <v>43095</v>
      </c>
      <c r="C320" s="298">
        <v>1750</v>
      </c>
      <c r="D320" s="300" t="s">
        <v>52</v>
      </c>
      <c r="E320" s="276" t="s">
        <v>238</v>
      </c>
      <c r="F320" s="219" t="s">
        <v>54</v>
      </c>
      <c r="G320" s="220"/>
      <c r="P320" s="15">
        <f>P318-P319</f>
        <v>-2710.350000000004</v>
      </c>
      <c r="Q320" t="s">
        <v>186</v>
      </c>
    </row>
    <row r="321" spans="1:15" x14ac:dyDescent="0.25">
      <c r="A321" s="31">
        <v>1597</v>
      </c>
      <c r="B321" s="10">
        <v>43095</v>
      </c>
      <c r="C321" s="138">
        <v>6000</v>
      </c>
      <c r="D321" s="26" t="s">
        <v>211</v>
      </c>
      <c r="E321" s="26" t="s">
        <v>226</v>
      </c>
      <c r="F321" s="26" t="s">
        <v>54</v>
      </c>
    </row>
    <row r="322" spans="1:15" x14ac:dyDescent="0.25">
      <c r="A322" s="247">
        <v>1598</v>
      </c>
      <c r="B322" s="299">
        <v>43096</v>
      </c>
      <c r="C322" s="298">
        <v>2000</v>
      </c>
      <c r="D322" s="300" t="s">
        <v>211</v>
      </c>
      <c r="E322" s="220" t="s">
        <v>244</v>
      </c>
      <c r="F322" s="219"/>
      <c r="G322" s="220"/>
    </row>
    <row r="323" spans="1:15" x14ac:dyDescent="0.25">
      <c r="A323" s="247">
        <v>1599</v>
      </c>
      <c r="B323" s="299">
        <v>43098</v>
      </c>
      <c r="C323" s="298">
        <v>1000</v>
      </c>
      <c r="D323" s="300" t="s">
        <v>211</v>
      </c>
      <c r="E323" s="220" t="s">
        <v>244</v>
      </c>
      <c r="F323" s="219"/>
      <c r="G323" s="220"/>
    </row>
    <row r="324" spans="1:15" x14ac:dyDescent="0.25">
      <c r="A324" s="31">
        <v>1600</v>
      </c>
      <c r="B324" s="299">
        <v>43083</v>
      </c>
      <c r="C324" s="298">
        <v>1000</v>
      </c>
      <c r="D324" s="300" t="s">
        <v>211</v>
      </c>
      <c r="E324" s="220" t="s">
        <v>244</v>
      </c>
      <c r="F324" s="219"/>
      <c r="G324" s="220"/>
    </row>
    <row r="325" spans="1:15" x14ac:dyDescent="0.25">
      <c r="A325" s="29">
        <v>1604</v>
      </c>
      <c r="B325" s="10">
        <v>43080</v>
      </c>
      <c r="C325" s="138">
        <v>1750</v>
      </c>
      <c r="D325" s="26" t="s">
        <v>239</v>
      </c>
      <c r="E325" s="26" t="s">
        <v>262</v>
      </c>
      <c r="F325" s="362"/>
      <c r="G325" s="215"/>
      <c r="I325" s="61"/>
      <c r="J325" s="359"/>
      <c r="K325" s="360"/>
      <c r="L325" s="359"/>
      <c r="M325" s="361"/>
      <c r="N325" s="133"/>
      <c r="O325" s="133"/>
    </row>
    <row r="326" spans="1:15" x14ac:dyDescent="0.25">
      <c r="A326" s="54"/>
      <c r="B326" s="61"/>
      <c r="C326" s="273"/>
      <c r="D326" s="102"/>
      <c r="E326" s="102"/>
      <c r="F326" s="102"/>
      <c r="G326" s="102"/>
    </row>
    <row r="327" spans="1:15" x14ac:dyDescent="0.25">
      <c r="C327" s="338">
        <f>C299+C300+C301+C302+C303+C304+C305+C306+C307+C308+C309+C311+C312+C313+C314+C316+C317+C318+C319+C320+C321+C322+C323+C324</f>
        <v>52650.490000000005</v>
      </c>
      <c r="E327" s="273">
        <f>C327+C328+C329+C330</f>
        <v>69737.840000000011</v>
      </c>
      <c r="F327" s="102"/>
      <c r="G327" s="102"/>
    </row>
    <row r="328" spans="1:15" x14ac:dyDescent="0.25">
      <c r="A328" s="255" t="s">
        <v>165</v>
      </c>
      <c r="C328" s="297">
        <v>7797.27</v>
      </c>
      <c r="F328" s="102"/>
      <c r="G328" s="102"/>
    </row>
    <row r="329" spans="1:15" x14ac:dyDescent="0.25">
      <c r="A329" s="301" t="s">
        <v>137</v>
      </c>
      <c r="C329" s="297">
        <v>8310.6299999999992</v>
      </c>
      <c r="F329" s="102"/>
      <c r="G329" s="102"/>
    </row>
    <row r="330" spans="1:15" x14ac:dyDescent="0.25">
      <c r="A330" s="302" t="s">
        <v>138</v>
      </c>
      <c r="C330" s="297">
        <v>979.45</v>
      </c>
      <c r="F330" s="102"/>
      <c r="G330" s="102"/>
      <c r="I330" s="23"/>
      <c r="J330" s="25"/>
      <c r="K330" s="24"/>
      <c r="M330" s="25"/>
      <c r="N330" s="76"/>
      <c r="O330" s="25"/>
    </row>
    <row r="331" spans="1:15" ht="18.75" x14ac:dyDescent="0.3">
      <c r="A331" s="302"/>
      <c r="F331" s="102"/>
      <c r="G331" s="102"/>
      <c r="I331" s="23"/>
      <c r="J331" s="25"/>
      <c r="K331" s="24"/>
      <c r="L331" s="77"/>
      <c r="M331" s="25"/>
      <c r="N331" s="76"/>
      <c r="O331" s="25"/>
    </row>
    <row r="332" spans="1:15" ht="19.5" thickBot="1" x14ac:dyDescent="0.35">
      <c r="F332" s="102"/>
      <c r="G332" s="102"/>
      <c r="L332" s="77" t="s">
        <v>46</v>
      </c>
    </row>
    <row r="333" spans="1:15" ht="16.5" thickBot="1" x14ac:dyDescent="0.3">
      <c r="A333" s="143" t="s">
        <v>0</v>
      </c>
      <c r="B333" s="82" t="s">
        <v>1</v>
      </c>
      <c r="C333" s="83" t="s">
        <v>3</v>
      </c>
      <c r="D333" s="41" t="s">
        <v>2</v>
      </c>
      <c r="E333" s="40" t="s">
        <v>4</v>
      </c>
      <c r="F333" s="111" t="s">
        <v>10</v>
      </c>
      <c r="G333" s="40" t="s">
        <v>11</v>
      </c>
      <c r="I333" s="57" t="s">
        <v>1</v>
      </c>
      <c r="J333" s="45" t="s">
        <v>39</v>
      </c>
      <c r="K333" s="55" t="s">
        <v>3</v>
      </c>
      <c r="L333" s="44" t="s">
        <v>2</v>
      </c>
      <c r="M333" s="44" t="s">
        <v>4</v>
      </c>
      <c r="N333" s="42" t="s">
        <v>40</v>
      </c>
      <c r="O333" s="43" t="s">
        <v>41</v>
      </c>
    </row>
    <row r="334" spans="1:15" x14ac:dyDescent="0.25">
      <c r="A334" s="341">
        <v>1601</v>
      </c>
      <c r="B334" s="26" t="s">
        <v>11</v>
      </c>
      <c r="C334" s="342"/>
      <c r="D334" s="300"/>
      <c r="E334" s="220"/>
      <c r="F334" s="219"/>
      <c r="G334" s="220" t="s">
        <v>11</v>
      </c>
      <c r="I334" s="323"/>
      <c r="J334" s="324"/>
      <c r="K334" s="325"/>
      <c r="L334" s="324"/>
      <c r="M334" s="330"/>
      <c r="N334" s="329"/>
      <c r="O334" s="328"/>
    </row>
    <row r="335" spans="1:15" x14ac:dyDescent="0.25">
      <c r="A335" s="341">
        <v>1602</v>
      </c>
      <c r="B335" s="26" t="s">
        <v>11</v>
      </c>
      <c r="C335" s="342"/>
      <c r="D335" s="300"/>
      <c r="E335" s="220"/>
      <c r="F335" s="219"/>
      <c r="G335" s="220" t="s">
        <v>11</v>
      </c>
      <c r="I335" s="323"/>
      <c r="J335" s="324"/>
      <c r="K335" s="325"/>
      <c r="L335" s="324"/>
      <c r="M335" s="330"/>
      <c r="N335" s="329"/>
      <c r="O335" s="328"/>
    </row>
    <row r="336" spans="1:15" x14ac:dyDescent="0.25">
      <c r="A336" s="6">
        <v>1603</v>
      </c>
      <c r="B336" s="26" t="s">
        <v>11</v>
      </c>
      <c r="C336" s="349"/>
      <c r="D336" s="26"/>
      <c r="E336" s="27"/>
      <c r="F336" s="34"/>
      <c r="G336" s="27" t="s">
        <v>11</v>
      </c>
      <c r="I336" s="323"/>
      <c r="J336" s="324"/>
      <c r="K336" s="325"/>
      <c r="L336" s="324"/>
      <c r="M336" s="331"/>
      <c r="N336" s="329"/>
      <c r="O336" s="328"/>
    </row>
    <row r="337" spans="1:16" x14ac:dyDescent="0.25">
      <c r="A337" s="31">
        <v>1605</v>
      </c>
      <c r="B337" s="299">
        <v>43098</v>
      </c>
      <c r="C337" s="298">
        <v>1750</v>
      </c>
      <c r="D337" s="300" t="s">
        <v>52</v>
      </c>
      <c r="E337" s="220" t="s">
        <v>262</v>
      </c>
      <c r="F337" s="219"/>
      <c r="G337" s="220"/>
      <c r="I337" s="323"/>
      <c r="J337" s="324"/>
      <c r="K337" s="325"/>
      <c r="L337" s="324"/>
      <c r="M337" s="330"/>
      <c r="N337" s="329"/>
      <c r="O337" s="328"/>
    </row>
    <row r="338" spans="1:16" x14ac:dyDescent="0.25">
      <c r="A338" s="6">
        <v>1606</v>
      </c>
      <c r="B338" s="26"/>
      <c r="C338" s="26" t="s">
        <v>11</v>
      </c>
      <c r="D338" s="26" t="s">
        <v>11</v>
      </c>
      <c r="E338" s="343" t="s">
        <v>11</v>
      </c>
      <c r="F338" s="219"/>
      <c r="G338" s="220" t="s">
        <v>11</v>
      </c>
      <c r="I338" s="323"/>
      <c r="J338" s="324"/>
      <c r="K338" s="325"/>
      <c r="L338" s="324"/>
      <c r="M338" s="330"/>
      <c r="N338" s="329"/>
      <c r="O338" s="328"/>
    </row>
    <row r="339" spans="1:16" x14ac:dyDescent="0.25">
      <c r="A339" s="247">
        <v>1607</v>
      </c>
      <c r="B339" s="299">
        <v>43099</v>
      </c>
      <c r="C339" s="298">
        <v>1750</v>
      </c>
      <c r="D339" s="300" t="s">
        <v>239</v>
      </c>
      <c r="E339" s="220" t="s">
        <v>262</v>
      </c>
      <c r="F339" s="219"/>
      <c r="G339" s="220"/>
      <c r="I339" s="323"/>
      <c r="J339" s="324"/>
      <c r="K339" s="325"/>
      <c r="L339" s="324"/>
      <c r="M339" s="330"/>
      <c r="N339" s="329"/>
      <c r="O339" s="328"/>
    </row>
    <row r="340" spans="1:16" x14ac:dyDescent="0.25">
      <c r="A340" s="6">
        <v>1608</v>
      </c>
      <c r="B340" s="10">
        <v>43108</v>
      </c>
      <c r="C340" s="138">
        <v>2400</v>
      </c>
      <c r="D340" s="26" t="s">
        <v>211</v>
      </c>
      <c r="E340" s="27" t="s">
        <v>263</v>
      </c>
      <c r="F340" s="34"/>
      <c r="G340" s="27"/>
      <c r="I340" s="323"/>
      <c r="J340" s="324"/>
      <c r="K340" s="325"/>
      <c r="L340" s="324"/>
      <c r="M340" s="330"/>
      <c r="N340" s="329"/>
      <c r="O340" s="328"/>
    </row>
    <row r="341" spans="1:16" x14ac:dyDescent="0.25">
      <c r="A341" s="6">
        <v>1609</v>
      </c>
      <c r="B341" s="10">
        <v>43115</v>
      </c>
      <c r="C341" s="138">
        <v>1750</v>
      </c>
      <c r="D341" s="26" t="s">
        <v>52</v>
      </c>
      <c r="E341" s="27" t="s">
        <v>262</v>
      </c>
      <c r="F341" s="34" t="s">
        <v>54</v>
      </c>
      <c r="G341" s="27"/>
      <c r="I341" s="323"/>
      <c r="J341" s="324"/>
      <c r="K341" s="325"/>
      <c r="L341" s="324"/>
      <c r="M341" s="330"/>
      <c r="N341" s="329"/>
      <c r="O341" s="328"/>
    </row>
    <row r="342" spans="1:16" x14ac:dyDescent="0.25">
      <c r="A342" s="6">
        <v>1610</v>
      </c>
      <c r="B342" s="10">
        <v>43117</v>
      </c>
      <c r="C342" s="138">
        <v>1800</v>
      </c>
      <c r="D342" s="26" t="s">
        <v>211</v>
      </c>
      <c r="E342" s="27" t="s">
        <v>263</v>
      </c>
      <c r="F342" s="34" t="s">
        <v>54</v>
      </c>
      <c r="G342" s="27"/>
      <c r="I342" s="323"/>
      <c r="J342" s="324"/>
      <c r="K342" s="325"/>
      <c r="L342" s="324"/>
      <c r="M342" s="330"/>
      <c r="N342" s="329"/>
      <c r="O342" s="328"/>
    </row>
    <row r="343" spans="1:16" ht="18" customHeight="1" x14ac:dyDescent="0.25">
      <c r="A343" s="6">
        <v>1611</v>
      </c>
      <c r="B343" s="10">
        <v>43117</v>
      </c>
      <c r="C343" s="138">
        <v>700</v>
      </c>
      <c r="D343" s="26" t="s">
        <v>211</v>
      </c>
      <c r="E343" s="27" t="s">
        <v>263</v>
      </c>
      <c r="F343" s="34" t="s">
        <v>54</v>
      </c>
      <c r="G343" s="27"/>
      <c r="I343" s="323"/>
      <c r="J343" s="324"/>
      <c r="K343" s="325"/>
      <c r="L343" s="324"/>
      <c r="M343" s="330"/>
      <c r="N343" s="329"/>
      <c r="O343" s="328"/>
    </row>
    <row r="344" spans="1:16" ht="18" customHeight="1" x14ac:dyDescent="0.25">
      <c r="A344" s="6">
        <v>1612</v>
      </c>
      <c r="B344" s="10" t="s">
        <v>270</v>
      </c>
      <c r="C344" s="138">
        <v>1900</v>
      </c>
      <c r="D344" s="26" t="s">
        <v>211</v>
      </c>
      <c r="E344" s="27" t="s">
        <v>263</v>
      </c>
      <c r="F344" s="34" t="s">
        <v>54</v>
      </c>
      <c r="G344" s="27"/>
      <c r="I344" s="323"/>
      <c r="J344" s="324"/>
      <c r="K344" s="325"/>
      <c r="L344" s="324"/>
      <c r="M344" s="330"/>
      <c r="N344" s="329"/>
      <c r="O344" s="328"/>
    </row>
    <row r="345" spans="1:16" ht="18" customHeight="1" x14ac:dyDescent="0.25">
      <c r="A345" s="6">
        <v>1613</v>
      </c>
      <c r="B345" s="10"/>
      <c r="C345" s="138"/>
      <c r="D345" s="26"/>
      <c r="E345" s="27"/>
      <c r="F345" s="34"/>
      <c r="G345" s="27"/>
      <c r="I345" s="323"/>
      <c r="J345" s="324"/>
      <c r="K345" s="325"/>
      <c r="L345" s="324"/>
      <c r="M345" s="330"/>
      <c r="N345" s="329"/>
      <c r="O345" s="328"/>
    </row>
    <row r="346" spans="1:16" ht="18" customHeight="1" x14ac:dyDescent="0.25">
      <c r="A346" s="6">
        <v>1614</v>
      </c>
      <c r="B346" s="10"/>
      <c r="C346" s="138"/>
      <c r="D346" s="26"/>
      <c r="E346" s="27"/>
      <c r="F346" s="34"/>
      <c r="G346" s="27"/>
      <c r="I346" s="323"/>
      <c r="J346" s="324"/>
      <c r="K346" s="325"/>
      <c r="L346" s="324"/>
      <c r="M346" s="330"/>
      <c r="N346" s="329"/>
      <c r="O346" s="328"/>
    </row>
    <row r="347" spans="1:16" ht="18" customHeight="1" thickBot="1" x14ac:dyDescent="0.3">
      <c r="A347" s="6">
        <v>1615</v>
      </c>
      <c r="B347" s="10"/>
      <c r="C347" s="138"/>
      <c r="D347" s="26"/>
      <c r="E347" s="27"/>
      <c r="F347" s="34"/>
      <c r="G347" s="27"/>
      <c r="I347" s="332"/>
      <c r="J347" s="333"/>
      <c r="K347" s="334"/>
      <c r="L347" s="333"/>
      <c r="M347" s="335"/>
      <c r="N347" s="336"/>
      <c r="O347" s="337"/>
    </row>
    <row r="348" spans="1:16" ht="18" customHeight="1" thickBot="1" x14ac:dyDescent="0.3">
      <c r="A348" s="6">
        <v>1616</v>
      </c>
      <c r="B348" s="10"/>
      <c r="C348" s="138"/>
      <c r="D348" s="26"/>
      <c r="E348" s="27"/>
      <c r="F348" s="34"/>
      <c r="G348" s="27"/>
      <c r="K348" s="144">
        <f>SUM(K334:K347)</f>
        <v>0</v>
      </c>
      <c r="P348" s="221">
        <f>K348-E352</f>
        <v>0</v>
      </c>
    </row>
    <row r="349" spans="1:16" ht="18" customHeight="1" x14ac:dyDescent="0.25">
      <c r="A349" s="6">
        <v>1617</v>
      </c>
      <c r="B349" s="10"/>
      <c r="C349" s="138"/>
      <c r="D349" s="26"/>
      <c r="E349" s="27"/>
      <c r="F349" s="34"/>
      <c r="G349" s="27"/>
    </row>
    <row r="350" spans="1:16" ht="18" customHeight="1" x14ac:dyDescent="0.25">
      <c r="A350" s="6">
        <v>1618</v>
      </c>
      <c r="B350" s="10"/>
      <c r="C350" s="138"/>
      <c r="D350" s="26"/>
      <c r="E350" s="27"/>
      <c r="F350" s="34"/>
      <c r="G350" s="27"/>
    </row>
    <row r="351" spans="1:16" ht="18" customHeight="1" x14ac:dyDescent="0.25">
      <c r="A351" s="6">
        <v>1619</v>
      </c>
      <c r="B351" s="10"/>
      <c r="C351" s="138"/>
      <c r="D351" s="26"/>
      <c r="E351" s="27"/>
      <c r="F351" s="34"/>
      <c r="G351" s="27"/>
    </row>
    <row r="352" spans="1:16" ht="18" customHeight="1" x14ac:dyDescent="0.25">
      <c r="A352" s="6">
        <v>1620</v>
      </c>
      <c r="B352" s="10"/>
      <c r="C352" s="138"/>
      <c r="D352" s="26"/>
      <c r="E352" s="27"/>
      <c r="F352" s="34"/>
      <c r="G352" s="27"/>
    </row>
    <row r="353" spans="1:15" ht="18" customHeight="1" x14ac:dyDescent="0.25">
      <c r="A353" s="6">
        <v>1621</v>
      </c>
      <c r="B353" s="299"/>
      <c r="C353" s="298"/>
      <c r="D353" s="300"/>
      <c r="E353" s="220"/>
      <c r="F353" s="219"/>
      <c r="G353" s="220"/>
    </row>
    <row r="354" spans="1:15" ht="18" customHeight="1" x14ac:dyDescent="0.25">
      <c r="A354" s="29">
        <v>1622</v>
      </c>
      <c r="B354" s="10"/>
      <c r="C354" s="138"/>
      <c r="D354" s="26"/>
      <c r="E354" s="27"/>
      <c r="F354" s="34"/>
      <c r="G354" s="27"/>
    </row>
    <row r="355" spans="1:15" ht="18" customHeight="1" x14ac:dyDescent="0.25">
      <c r="A355" s="6">
        <v>1623</v>
      </c>
      <c r="B355" s="10"/>
      <c r="C355" s="138"/>
      <c r="D355" s="26"/>
      <c r="E355" s="27"/>
      <c r="F355" s="34"/>
      <c r="G355" s="27"/>
    </row>
    <row r="356" spans="1:15" ht="18" customHeight="1" x14ac:dyDescent="0.25">
      <c r="A356" s="6">
        <v>1624</v>
      </c>
      <c r="B356" s="10"/>
      <c r="C356" s="138"/>
      <c r="D356" s="26"/>
      <c r="E356" s="27"/>
      <c r="F356" s="219"/>
      <c r="G356" s="220"/>
    </row>
    <row r="357" spans="1:15" ht="18" customHeight="1" x14ac:dyDescent="0.25">
      <c r="A357" s="247">
        <v>1625</v>
      </c>
      <c r="B357" s="299"/>
      <c r="C357" s="298"/>
      <c r="D357" s="300"/>
      <c r="E357" s="220"/>
      <c r="F357" s="219"/>
      <c r="G357" s="220"/>
    </row>
    <row r="358" spans="1:15" ht="18" customHeight="1" x14ac:dyDescent="0.25">
      <c r="A358" s="247">
        <v>1626</v>
      </c>
      <c r="B358" s="299"/>
      <c r="C358" s="298"/>
      <c r="D358" s="300"/>
      <c r="E358" s="220"/>
      <c r="F358" s="219"/>
      <c r="G358" s="220"/>
    </row>
    <row r="359" spans="1:15" ht="18" customHeight="1" x14ac:dyDescent="0.25">
      <c r="A359" s="247">
        <v>1627</v>
      </c>
      <c r="B359" s="299"/>
      <c r="C359" s="298"/>
      <c r="D359" s="300"/>
      <c r="E359" s="220"/>
      <c r="F359" s="219"/>
      <c r="G359" s="220"/>
    </row>
    <row r="360" spans="1:15" ht="18" customHeight="1" x14ac:dyDescent="0.25">
      <c r="A360" s="247">
        <v>1628</v>
      </c>
      <c r="B360" s="299"/>
      <c r="C360" s="298"/>
      <c r="D360" s="300"/>
      <c r="E360" s="220"/>
      <c r="F360" s="219"/>
      <c r="G360" s="220"/>
    </row>
    <row r="361" spans="1:15" ht="18" customHeight="1" x14ac:dyDescent="0.25">
      <c r="A361" s="247">
        <v>1629</v>
      </c>
      <c r="B361" s="299"/>
      <c r="C361" s="298"/>
      <c r="D361" s="300"/>
      <c r="E361" s="220"/>
      <c r="F361" s="219"/>
      <c r="G361" s="220"/>
    </row>
    <row r="362" spans="1:15" ht="18" customHeight="1" x14ac:dyDescent="0.25">
      <c r="A362" s="247">
        <v>1630</v>
      </c>
      <c r="B362" s="299"/>
      <c r="C362" s="298"/>
      <c r="D362" s="300"/>
      <c r="E362" s="220"/>
      <c r="F362" s="219"/>
      <c r="G362" s="220"/>
    </row>
    <row r="363" spans="1:15" ht="18" customHeight="1" x14ac:dyDescent="0.25">
      <c r="A363" s="247">
        <v>1631</v>
      </c>
      <c r="B363" s="299"/>
      <c r="C363" s="298"/>
      <c r="D363" s="300"/>
      <c r="E363" s="220"/>
      <c r="F363" s="219"/>
      <c r="G363" s="220"/>
      <c r="I363" s="345"/>
      <c r="J363" s="133"/>
      <c r="K363" s="272"/>
      <c r="L363" s="133"/>
      <c r="M363" s="133"/>
      <c r="N363" s="350"/>
      <c r="O363" s="350"/>
    </row>
    <row r="364" spans="1:15" x14ac:dyDescent="0.25">
      <c r="A364" s="247">
        <v>1632</v>
      </c>
      <c r="B364" s="299"/>
      <c r="C364" s="298"/>
      <c r="D364" s="300"/>
      <c r="E364" s="220"/>
      <c r="F364" s="219"/>
      <c r="G364" s="220"/>
      <c r="I364" s="345"/>
      <c r="J364" s="133"/>
      <c r="K364" s="272"/>
      <c r="L364" s="133"/>
      <c r="M364" s="133"/>
      <c r="N364" s="350"/>
      <c r="O364" s="350"/>
    </row>
    <row r="365" spans="1:15" ht="16.5" thickBot="1" x14ac:dyDescent="0.3">
      <c r="A365" s="7">
        <v>1633</v>
      </c>
      <c r="B365" s="66"/>
      <c r="C365" s="289"/>
      <c r="D365" s="205"/>
      <c r="E365" s="104"/>
      <c r="F365" s="103"/>
      <c r="G365" s="104"/>
      <c r="I365" s="345"/>
      <c r="J365" s="133"/>
      <c r="K365" s="272"/>
      <c r="L365" s="133"/>
      <c r="M365" s="133"/>
      <c r="N365" s="350"/>
      <c r="O365" s="350"/>
    </row>
    <row r="366" spans="1:15" x14ac:dyDescent="0.25">
      <c r="F366" s="207"/>
      <c r="G366" s="207"/>
      <c r="I366" s="345"/>
      <c r="J366" s="133"/>
      <c r="K366" s="272"/>
      <c r="L366" s="133"/>
      <c r="M366" s="133"/>
      <c r="N366" s="350"/>
      <c r="O366" s="350"/>
    </row>
    <row r="367" spans="1:15" x14ac:dyDescent="0.25">
      <c r="A367" s="255" t="s">
        <v>165</v>
      </c>
      <c r="F367" s="207"/>
      <c r="G367" s="207"/>
      <c r="I367" s="23"/>
      <c r="J367" s="25"/>
      <c r="K367" s="24"/>
      <c r="L367" s="23"/>
      <c r="M367" s="25"/>
      <c r="N367" s="269"/>
      <c r="O367" s="269"/>
    </row>
    <row r="368" spans="1:15" x14ac:dyDescent="0.25">
      <c r="A368" s="301" t="s">
        <v>137</v>
      </c>
      <c r="F368" s="207"/>
      <c r="G368" s="207"/>
      <c r="I368" s="23"/>
      <c r="J368" s="25"/>
      <c r="K368" s="24"/>
      <c r="L368" s="25"/>
      <c r="M368" s="25"/>
      <c r="N368" s="269"/>
      <c r="O368" s="269"/>
    </row>
    <row r="369" spans="1:15" x14ac:dyDescent="0.25">
      <c r="A369" s="302" t="s">
        <v>138</v>
      </c>
      <c r="F369" s="207"/>
      <c r="G369" s="207"/>
      <c r="I369" s="23"/>
      <c r="J369" s="25"/>
      <c r="K369" s="24"/>
      <c r="L369" s="25"/>
      <c r="M369" s="25"/>
      <c r="N369" s="269"/>
      <c r="O369" s="269"/>
    </row>
    <row r="370" spans="1:15" x14ac:dyDescent="0.25">
      <c r="F370" s="207"/>
      <c r="G370" s="207"/>
      <c r="I370" s="23"/>
      <c r="J370" s="25"/>
      <c r="K370" s="24"/>
      <c r="L370" s="25"/>
      <c r="M370" s="25"/>
      <c r="N370" s="269"/>
      <c r="O370" s="269"/>
    </row>
    <row r="371" spans="1:15" x14ac:dyDescent="0.25">
      <c r="F371" s="207"/>
      <c r="G371" s="207"/>
      <c r="I371" s="23"/>
      <c r="J371" s="25"/>
      <c r="K371" s="24"/>
      <c r="L371" s="25"/>
      <c r="M371" s="25"/>
      <c r="N371" s="269"/>
      <c r="O371" s="269"/>
    </row>
    <row r="372" spans="1:15" x14ac:dyDescent="0.25">
      <c r="F372" s="207"/>
      <c r="G372" s="207"/>
      <c r="I372" s="23"/>
      <c r="J372" s="25"/>
      <c r="K372" s="24"/>
      <c r="L372" s="25"/>
      <c r="M372" s="25"/>
      <c r="N372" s="269"/>
      <c r="O372" s="269"/>
    </row>
    <row r="373" spans="1:15" x14ac:dyDescent="0.25">
      <c r="F373" s="207"/>
      <c r="G373" s="207"/>
      <c r="I373" s="23"/>
      <c r="J373" s="25"/>
      <c r="K373" s="24"/>
      <c r="L373" s="25"/>
      <c r="M373" s="25"/>
      <c r="N373" s="269"/>
      <c r="O373" s="269"/>
    </row>
    <row r="374" spans="1:15" ht="16.5" thickBot="1" x14ac:dyDescent="0.3">
      <c r="A374" s="54"/>
      <c r="B374" s="61"/>
      <c r="C374" s="273"/>
      <c r="D374" s="133" t="s">
        <v>264</v>
      </c>
      <c r="E374" s="102"/>
      <c r="F374" s="102"/>
      <c r="G374" s="102"/>
      <c r="I374" s="23"/>
      <c r="J374" s="25"/>
      <c r="K374" s="24"/>
      <c r="L374" s="25"/>
      <c r="M374" s="25"/>
      <c r="N374" s="269"/>
      <c r="O374" s="269"/>
    </row>
    <row r="375" spans="1:15" ht="16.5" thickBot="1" x14ac:dyDescent="0.3">
      <c r="A375" s="143" t="s">
        <v>0</v>
      </c>
      <c r="B375" s="82" t="s">
        <v>1</v>
      </c>
      <c r="C375" s="83" t="s">
        <v>3</v>
      </c>
      <c r="D375" s="41" t="s">
        <v>2</v>
      </c>
      <c r="E375" s="40" t="s">
        <v>4</v>
      </c>
      <c r="F375" s="111" t="s">
        <v>10</v>
      </c>
      <c r="G375" s="40" t="s">
        <v>11</v>
      </c>
      <c r="I375" s="82" t="s">
        <v>1</v>
      </c>
      <c r="J375" s="41" t="s">
        <v>39</v>
      </c>
      <c r="K375" s="83" t="s">
        <v>3</v>
      </c>
      <c r="L375" s="40" t="s">
        <v>2</v>
      </c>
      <c r="M375" s="40" t="s">
        <v>4</v>
      </c>
      <c r="N375" s="42" t="s">
        <v>40</v>
      </c>
      <c r="O375" s="43" t="s">
        <v>41</v>
      </c>
    </row>
    <row r="376" spans="1:15" x14ac:dyDescent="0.25">
      <c r="A376" s="9">
        <v>1634</v>
      </c>
      <c r="B376" s="346"/>
      <c r="C376" s="347"/>
      <c r="D376" s="348"/>
      <c r="E376" s="351"/>
      <c r="F376" s="256"/>
      <c r="G376" s="351"/>
      <c r="I376" s="59"/>
      <c r="J376" s="5"/>
      <c r="K376" s="13"/>
      <c r="L376" s="5"/>
      <c r="M376" s="16"/>
      <c r="N376" s="78"/>
      <c r="O376" s="149"/>
    </row>
    <row r="377" spans="1:15" x14ac:dyDescent="0.25">
      <c r="A377" s="247">
        <v>1635</v>
      </c>
      <c r="B377" s="10"/>
      <c r="C377" s="138"/>
      <c r="D377" s="26"/>
      <c r="E377" s="27"/>
      <c r="F377" s="34"/>
      <c r="G377" s="27"/>
      <c r="I377" s="59"/>
      <c r="J377" s="5"/>
      <c r="K377" s="13"/>
      <c r="L377" s="5"/>
      <c r="M377" s="217"/>
      <c r="N377" s="78"/>
      <c r="O377" s="149"/>
    </row>
    <row r="378" spans="1:15" x14ac:dyDescent="0.25">
      <c r="A378" s="6">
        <v>1636</v>
      </c>
      <c r="B378" s="10"/>
      <c r="C378" s="138"/>
      <c r="D378" s="26"/>
      <c r="E378" s="27"/>
      <c r="F378" s="34"/>
      <c r="G378" s="27"/>
      <c r="I378" s="59"/>
      <c r="J378" s="5"/>
      <c r="K378" s="13"/>
      <c r="L378" s="5"/>
      <c r="M378" s="217"/>
      <c r="N378" s="78"/>
      <c r="O378" s="149"/>
    </row>
    <row r="379" spans="1:15" x14ac:dyDescent="0.25">
      <c r="A379" s="6">
        <v>1637</v>
      </c>
      <c r="B379" s="10"/>
      <c r="C379" s="138"/>
      <c r="D379" s="26"/>
      <c r="E379" s="27"/>
      <c r="F379" s="34"/>
      <c r="G379" s="27"/>
      <c r="I379" s="59"/>
      <c r="J379" s="5"/>
      <c r="K379" s="13"/>
      <c r="L379" s="5"/>
      <c r="M379" s="217"/>
      <c r="N379" s="78"/>
      <c r="O379" s="149"/>
    </row>
    <row r="380" spans="1:15" x14ac:dyDescent="0.25">
      <c r="A380" s="6">
        <v>1638</v>
      </c>
      <c r="B380" s="10"/>
      <c r="C380" s="138"/>
      <c r="D380" s="26"/>
      <c r="E380" s="27"/>
      <c r="F380" s="34"/>
      <c r="G380" s="27"/>
      <c r="I380" s="59"/>
      <c r="J380" s="5"/>
      <c r="K380" s="13"/>
      <c r="L380" s="5"/>
      <c r="M380" s="218"/>
      <c r="N380" s="78"/>
      <c r="O380" s="149"/>
    </row>
    <row r="381" spans="1:15" x14ac:dyDescent="0.25">
      <c r="A381" s="6">
        <v>1639</v>
      </c>
      <c r="B381" s="10"/>
      <c r="C381" s="138"/>
      <c r="D381" s="26"/>
      <c r="E381" s="27"/>
      <c r="F381" s="34"/>
      <c r="G381" s="27"/>
      <c r="I381" s="59"/>
      <c r="J381" s="5"/>
      <c r="K381" s="13"/>
      <c r="L381" s="5"/>
      <c r="M381" s="217"/>
      <c r="N381" s="78"/>
      <c r="O381" s="149"/>
    </row>
    <row r="382" spans="1:15" x14ac:dyDescent="0.25">
      <c r="A382" s="6">
        <v>1640</v>
      </c>
      <c r="B382" s="10"/>
      <c r="C382" s="138"/>
      <c r="D382" s="26"/>
      <c r="E382" s="27"/>
      <c r="F382" s="34"/>
      <c r="G382" s="27"/>
      <c r="I382" s="59"/>
      <c r="J382" s="5"/>
      <c r="K382" s="13"/>
      <c r="L382" s="5"/>
      <c r="M382" s="217"/>
      <c r="N382" s="78"/>
      <c r="O382" s="149"/>
    </row>
    <row r="383" spans="1:15" x14ac:dyDescent="0.25">
      <c r="A383" s="6">
        <v>1641</v>
      </c>
      <c r="B383" s="10"/>
      <c r="C383" s="138"/>
      <c r="D383" s="26"/>
      <c r="E383" s="27"/>
      <c r="F383" s="34"/>
      <c r="G383" s="27"/>
      <c r="I383" s="59"/>
      <c r="J383" s="5"/>
      <c r="K383" s="13"/>
      <c r="L383" s="5"/>
      <c r="M383" s="217"/>
      <c r="N383" s="78"/>
      <c r="O383" s="149"/>
    </row>
    <row r="384" spans="1:15" x14ac:dyDescent="0.25">
      <c r="A384" s="6">
        <v>1642</v>
      </c>
      <c r="B384" s="10"/>
      <c r="C384" s="138"/>
      <c r="D384" s="26"/>
      <c r="E384" s="27"/>
      <c r="F384" s="34"/>
      <c r="G384" s="27"/>
      <c r="I384" s="59"/>
      <c r="J384" s="5"/>
      <c r="K384" s="13"/>
      <c r="L384" s="5"/>
      <c r="M384" s="217"/>
      <c r="N384" s="78"/>
      <c r="O384" s="149"/>
    </row>
    <row r="385" spans="1:15" x14ac:dyDescent="0.25">
      <c r="A385" s="6">
        <v>1643</v>
      </c>
      <c r="B385" s="10"/>
      <c r="C385" s="138"/>
      <c r="D385" s="26"/>
      <c r="E385" s="27"/>
      <c r="F385" s="34"/>
      <c r="G385" s="27"/>
      <c r="I385" s="59"/>
      <c r="J385" s="5"/>
      <c r="K385" s="13"/>
      <c r="L385" s="5"/>
      <c r="M385" s="217"/>
      <c r="N385" s="78"/>
      <c r="O385" s="149"/>
    </row>
    <row r="386" spans="1:15" x14ac:dyDescent="0.25">
      <c r="A386" s="6">
        <v>1644</v>
      </c>
      <c r="B386" s="10"/>
      <c r="C386" s="138"/>
      <c r="D386" s="26"/>
      <c r="E386" s="27"/>
      <c r="F386" s="34"/>
      <c r="G386" s="27"/>
      <c r="I386" s="59"/>
      <c r="J386" s="5"/>
      <c r="K386" s="13"/>
      <c r="L386" s="5"/>
      <c r="M386" s="217"/>
      <c r="N386" s="78"/>
      <c r="O386" s="149"/>
    </row>
    <row r="387" spans="1:15" x14ac:dyDescent="0.25">
      <c r="A387" s="6">
        <v>1645</v>
      </c>
      <c r="B387" s="10"/>
      <c r="C387" s="138"/>
      <c r="D387" s="26"/>
      <c r="E387" s="27"/>
      <c r="F387" s="34"/>
      <c r="G387" s="27"/>
      <c r="I387" s="59"/>
      <c r="J387" s="5"/>
      <c r="K387" s="13"/>
      <c r="L387" s="5"/>
      <c r="M387" s="217"/>
      <c r="N387" s="78"/>
      <c r="O387" s="149"/>
    </row>
    <row r="388" spans="1:15" x14ac:dyDescent="0.25">
      <c r="A388" s="6">
        <v>1646</v>
      </c>
      <c r="B388" s="10"/>
      <c r="C388" s="138"/>
      <c r="D388" s="26"/>
      <c r="E388" s="27"/>
      <c r="F388" s="34"/>
      <c r="G388" s="27"/>
      <c r="I388" s="59"/>
      <c r="J388" s="5"/>
      <c r="K388" s="13"/>
      <c r="L388" s="5"/>
      <c r="M388" s="217"/>
      <c r="N388" s="78"/>
      <c r="O388" s="149"/>
    </row>
    <row r="389" spans="1:15" x14ac:dyDescent="0.25">
      <c r="A389" s="6">
        <v>1647</v>
      </c>
      <c r="B389" s="10"/>
      <c r="C389" s="138"/>
      <c r="D389" s="26"/>
      <c r="E389" s="27"/>
      <c r="F389" s="34"/>
      <c r="G389" s="27"/>
      <c r="I389" s="59"/>
      <c r="J389" s="5"/>
      <c r="K389" s="13"/>
      <c r="L389" s="5"/>
      <c r="M389" s="217"/>
      <c r="N389" s="78"/>
      <c r="O389" s="149"/>
    </row>
    <row r="390" spans="1:15" x14ac:dyDescent="0.25">
      <c r="A390" s="6">
        <v>1648</v>
      </c>
      <c r="B390" s="10"/>
      <c r="C390" s="138"/>
      <c r="D390" s="26"/>
      <c r="E390" s="27"/>
      <c r="F390" s="34"/>
      <c r="G390" s="27"/>
      <c r="I390" s="59"/>
      <c r="J390" s="5"/>
      <c r="K390" s="13"/>
      <c r="L390" s="5"/>
      <c r="M390" s="217"/>
      <c r="N390" s="78"/>
      <c r="O390" s="149"/>
    </row>
    <row r="391" spans="1:15" x14ac:dyDescent="0.25">
      <c r="A391" s="6">
        <v>1649</v>
      </c>
      <c r="B391" s="10"/>
      <c r="C391" s="138"/>
      <c r="D391" s="26"/>
      <c r="E391" s="27"/>
      <c r="F391" s="34"/>
      <c r="G391" s="27"/>
      <c r="I391" s="59"/>
      <c r="J391" s="5"/>
      <c r="K391" s="13"/>
      <c r="L391" s="5"/>
      <c r="M391" s="217"/>
      <c r="N391" s="78"/>
      <c r="O391" s="149"/>
    </row>
    <row r="392" spans="1:15" x14ac:dyDescent="0.25">
      <c r="A392" s="6">
        <v>1650</v>
      </c>
      <c r="B392" s="10"/>
      <c r="C392" s="138"/>
      <c r="D392" s="26"/>
      <c r="E392" s="27"/>
      <c r="F392" s="34"/>
      <c r="G392" s="27"/>
      <c r="I392" s="59"/>
      <c r="J392" s="5"/>
      <c r="K392" s="13"/>
      <c r="L392" s="5"/>
      <c r="M392" s="217"/>
      <c r="N392" s="78"/>
      <c r="O392" s="149"/>
    </row>
    <row r="393" spans="1:15" x14ac:dyDescent="0.25">
      <c r="A393" s="6">
        <v>1651</v>
      </c>
      <c r="B393" s="10"/>
      <c r="C393" s="138"/>
      <c r="D393" s="26"/>
      <c r="E393" s="27"/>
      <c r="F393" s="34"/>
      <c r="G393" s="27"/>
      <c r="I393" s="59"/>
      <c r="J393" s="5"/>
      <c r="K393" s="13"/>
      <c r="L393" s="5"/>
      <c r="M393" s="217"/>
      <c r="N393" s="78"/>
      <c r="O393" s="149"/>
    </row>
    <row r="394" spans="1:15" x14ac:dyDescent="0.25">
      <c r="A394" s="6">
        <v>1652</v>
      </c>
      <c r="B394" s="10"/>
      <c r="C394" s="138"/>
      <c r="D394" s="26"/>
      <c r="E394" s="27"/>
      <c r="F394" s="34"/>
      <c r="G394" s="27"/>
      <c r="I394" s="59"/>
      <c r="J394" s="5"/>
      <c r="K394" s="13"/>
      <c r="L394" s="5"/>
      <c r="M394" s="217"/>
      <c r="N394" s="78"/>
      <c r="O394" s="149"/>
    </row>
    <row r="395" spans="1:15" x14ac:dyDescent="0.25">
      <c r="A395" s="6">
        <v>1653</v>
      </c>
      <c r="B395" s="10"/>
      <c r="C395" s="138"/>
      <c r="D395" s="26"/>
      <c r="E395" s="27"/>
      <c r="F395" s="34"/>
      <c r="G395" s="27"/>
      <c r="I395" s="59"/>
      <c r="J395" s="5"/>
      <c r="K395" s="13"/>
      <c r="L395" s="5"/>
      <c r="M395" s="217"/>
      <c r="N395" s="78"/>
      <c r="O395" s="149"/>
    </row>
    <row r="396" spans="1:15" x14ac:dyDescent="0.25">
      <c r="A396" s="6">
        <v>1654</v>
      </c>
      <c r="B396" s="10"/>
      <c r="C396" s="138"/>
      <c r="D396" s="26"/>
      <c r="E396" s="27"/>
      <c r="F396" s="34"/>
      <c r="G396" s="27"/>
      <c r="I396" s="59"/>
      <c r="J396" s="5"/>
      <c r="K396" s="13"/>
      <c r="L396" s="5"/>
      <c r="M396" s="217"/>
      <c r="N396" s="78"/>
      <c r="O396" s="149"/>
    </row>
    <row r="397" spans="1:15" x14ac:dyDescent="0.25">
      <c r="A397" s="6">
        <v>1655</v>
      </c>
      <c r="B397" s="10"/>
      <c r="C397" s="138"/>
      <c r="D397" s="26"/>
      <c r="E397" s="27"/>
      <c r="F397" s="34"/>
      <c r="G397" s="27"/>
      <c r="I397" s="59"/>
      <c r="J397" s="5"/>
      <c r="K397" s="13"/>
      <c r="L397" s="5"/>
      <c r="M397" s="217"/>
      <c r="N397" s="78"/>
      <c r="O397" s="149"/>
    </row>
    <row r="398" spans="1:15" x14ac:dyDescent="0.25">
      <c r="A398" s="6">
        <v>1656</v>
      </c>
      <c r="B398" s="10"/>
      <c r="C398" s="138"/>
      <c r="D398" s="26"/>
      <c r="E398" s="27"/>
      <c r="F398" s="34"/>
      <c r="G398" s="27"/>
      <c r="I398" s="59"/>
      <c r="J398" s="5"/>
      <c r="K398" s="13"/>
      <c r="L398" s="5"/>
      <c r="M398" s="217"/>
      <c r="N398" s="78"/>
      <c r="O398" s="149"/>
    </row>
    <row r="399" spans="1:15" x14ac:dyDescent="0.25">
      <c r="A399" s="6">
        <v>1657</v>
      </c>
      <c r="B399" s="10"/>
      <c r="C399" s="138"/>
      <c r="D399" s="26"/>
      <c r="E399" s="27"/>
      <c r="F399" s="34"/>
      <c r="G399" s="27"/>
      <c r="I399" s="59"/>
      <c r="J399" s="5"/>
      <c r="K399" s="13"/>
      <c r="L399" s="5"/>
      <c r="M399" s="217"/>
      <c r="N399" s="78"/>
      <c r="O399" s="149"/>
    </row>
    <row r="400" spans="1:15" x14ac:dyDescent="0.25">
      <c r="A400" s="6">
        <v>1658</v>
      </c>
      <c r="B400" s="10"/>
      <c r="C400" s="138"/>
      <c r="D400" s="26"/>
      <c r="E400" s="27"/>
      <c r="F400" s="34"/>
      <c r="G400" s="27"/>
      <c r="I400" s="59"/>
      <c r="J400" s="5"/>
      <c r="K400" s="13"/>
      <c r="L400" s="5"/>
      <c r="M400" s="217"/>
      <c r="N400" s="78"/>
      <c r="O400" s="149"/>
    </row>
    <row r="401" spans="1:15" x14ac:dyDescent="0.25">
      <c r="A401" s="6">
        <v>1659</v>
      </c>
      <c r="B401" s="10"/>
      <c r="C401" s="138"/>
      <c r="D401" s="26"/>
      <c r="E401" s="27"/>
      <c r="F401" s="34"/>
      <c r="G401" s="27"/>
      <c r="I401" s="59"/>
      <c r="J401" s="5"/>
      <c r="K401" s="13"/>
      <c r="L401" s="5"/>
      <c r="M401" s="217"/>
      <c r="N401" s="78"/>
      <c r="O401" s="149"/>
    </row>
    <row r="402" spans="1:15" ht="16.5" thickBot="1" x14ac:dyDescent="0.3">
      <c r="A402" s="6">
        <v>1660</v>
      </c>
      <c r="B402" s="10"/>
      <c r="C402" s="138"/>
      <c r="D402" s="26"/>
      <c r="E402" s="27"/>
      <c r="F402" s="34"/>
      <c r="G402" s="27"/>
      <c r="I402" s="60"/>
      <c r="J402" s="8"/>
      <c r="K402" s="14"/>
      <c r="L402" s="8"/>
      <c r="M402" s="17"/>
      <c r="N402" s="79"/>
      <c r="O402" s="150"/>
    </row>
    <row r="403" spans="1:15" x14ac:dyDescent="0.25">
      <c r="A403" s="6">
        <v>1661</v>
      </c>
      <c r="B403" s="10"/>
      <c r="C403" s="138"/>
      <c r="D403" s="26"/>
      <c r="E403" s="27"/>
      <c r="F403" s="34"/>
      <c r="G403" s="27"/>
    </row>
    <row r="404" spans="1:15" x14ac:dyDescent="0.25">
      <c r="A404" s="6">
        <v>1662</v>
      </c>
      <c r="B404" s="10"/>
      <c r="C404" s="138"/>
      <c r="D404" s="26"/>
      <c r="E404" s="27"/>
      <c r="F404" s="34"/>
      <c r="G404" s="27"/>
    </row>
    <row r="405" spans="1:15" x14ac:dyDescent="0.25">
      <c r="A405" s="6">
        <v>1663</v>
      </c>
      <c r="B405" s="10"/>
      <c r="C405" s="138"/>
      <c r="D405" s="26"/>
      <c r="E405" s="27"/>
      <c r="F405" s="34"/>
      <c r="G405" s="27"/>
    </row>
    <row r="406" spans="1:15" x14ac:dyDescent="0.25">
      <c r="A406" s="6">
        <v>1664</v>
      </c>
      <c r="B406" s="10"/>
      <c r="C406" s="138"/>
      <c r="D406" s="26"/>
      <c r="E406" s="27"/>
      <c r="F406" s="34"/>
      <c r="G406" s="27"/>
    </row>
    <row r="407" spans="1:15" x14ac:dyDescent="0.25">
      <c r="A407" s="6">
        <v>1665</v>
      </c>
      <c r="B407" s="10"/>
      <c r="C407" s="138"/>
      <c r="D407" s="26"/>
      <c r="E407" s="27"/>
      <c r="F407" s="34"/>
      <c r="G407" s="27"/>
    </row>
    <row r="408" spans="1:15" x14ac:dyDescent="0.25">
      <c r="A408" s="6">
        <v>1666</v>
      </c>
      <c r="B408" s="10"/>
      <c r="C408" s="138"/>
      <c r="D408" s="26"/>
      <c r="E408" s="27"/>
      <c r="F408" s="34"/>
      <c r="G408" s="27"/>
    </row>
    <row r="409" spans="1:15" x14ac:dyDescent="0.25">
      <c r="A409" s="6">
        <v>1667</v>
      </c>
      <c r="B409" s="10"/>
      <c r="C409" s="138"/>
      <c r="D409" s="26"/>
      <c r="E409" s="27"/>
      <c r="F409" s="34"/>
      <c r="G409" s="27"/>
    </row>
    <row r="410" spans="1:15" x14ac:dyDescent="0.25">
      <c r="A410" s="6">
        <v>1668</v>
      </c>
      <c r="B410" s="10"/>
      <c r="C410" s="138"/>
      <c r="D410" s="26"/>
      <c r="E410" s="27"/>
      <c r="F410" s="34"/>
      <c r="G410" s="27"/>
    </row>
    <row r="411" spans="1:15" x14ac:dyDescent="0.25">
      <c r="A411" s="6">
        <v>1669</v>
      </c>
      <c r="B411" s="10"/>
      <c r="C411" s="138"/>
      <c r="D411" s="26"/>
      <c r="E411" s="27"/>
      <c r="F411" s="34"/>
      <c r="G411" s="27"/>
    </row>
    <row r="412" spans="1:15" x14ac:dyDescent="0.25">
      <c r="A412" s="6">
        <v>1670</v>
      </c>
      <c r="B412" s="10"/>
      <c r="C412" s="138"/>
      <c r="D412" s="26"/>
      <c r="E412" s="27"/>
      <c r="F412" s="34"/>
      <c r="G412" s="27"/>
    </row>
    <row r="413" spans="1:15" x14ac:dyDescent="0.25">
      <c r="A413" s="6">
        <v>1671</v>
      </c>
      <c r="B413" s="10"/>
      <c r="C413" s="138"/>
      <c r="D413" s="26"/>
      <c r="E413" s="27"/>
      <c r="F413" s="34"/>
      <c r="G413" s="27"/>
    </row>
    <row r="414" spans="1:15" ht="16.5" thickBot="1" x14ac:dyDescent="0.3">
      <c r="A414" s="7">
        <v>1672</v>
      </c>
      <c r="B414" s="66"/>
      <c r="C414" s="289"/>
      <c r="D414" s="205"/>
      <c r="E414" s="104"/>
      <c r="F414" s="103"/>
      <c r="G414" s="104"/>
    </row>
    <row r="415" spans="1:15" x14ac:dyDescent="0.25">
      <c r="F415" s="102"/>
      <c r="G415" s="102"/>
    </row>
    <row r="416" spans="1:15" x14ac:dyDescent="0.25">
      <c r="A416" s="255" t="s">
        <v>165</v>
      </c>
      <c r="F416" s="102"/>
      <c r="G416" s="102"/>
    </row>
    <row r="417" spans="1:7" x14ac:dyDescent="0.25">
      <c r="A417" s="301" t="s">
        <v>137</v>
      </c>
      <c r="F417" s="102"/>
      <c r="G417" s="102"/>
    </row>
    <row r="418" spans="1:7" x14ac:dyDescent="0.25">
      <c r="A418" s="302" t="s">
        <v>138</v>
      </c>
      <c r="F418" s="102"/>
      <c r="G418" s="102"/>
    </row>
    <row r="419" spans="1:7" x14ac:dyDescent="0.25">
      <c r="F419" s="102"/>
      <c r="G419" s="102"/>
    </row>
    <row r="420" spans="1:7" x14ac:dyDescent="0.25">
      <c r="F420" s="102"/>
      <c r="G420" s="102"/>
    </row>
    <row r="421" spans="1:7" x14ac:dyDescent="0.25">
      <c r="F421" s="102"/>
      <c r="G421" s="102"/>
    </row>
    <row r="422" spans="1:7" x14ac:dyDescent="0.25">
      <c r="F422" s="102"/>
      <c r="G422" s="102"/>
    </row>
    <row r="423" spans="1:7" ht="16.5" thickBot="1" x14ac:dyDescent="0.3">
      <c r="A423" s="54"/>
      <c r="B423" s="61"/>
      <c r="C423" s="273"/>
      <c r="D423" s="133" t="s">
        <v>264</v>
      </c>
      <c r="E423" s="102"/>
      <c r="F423" s="102"/>
      <c r="G423" s="102"/>
    </row>
    <row r="424" spans="1:7" ht="16.5" thickBot="1" x14ac:dyDescent="0.3">
      <c r="A424" s="143" t="s">
        <v>0</v>
      </c>
      <c r="B424" s="82" t="s">
        <v>1</v>
      </c>
      <c r="C424" s="83" t="s">
        <v>3</v>
      </c>
      <c r="D424" s="41" t="s">
        <v>2</v>
      </c>
      <c r="E424" s="40" t="s">
        <v>4</v>
      </c>
      <c r="F424" s="111" t="s">
        <v>10</v>
      </c>
      <c r="G424" s="40" t="s">
        <v>11</v>
      </c>
    </row>
    <row r="425" spans="1:7" x14ac:dyDescent="0.25">
      <c r="A425" s="9">
        <v>1673</v>
      </c>
      <c r="B425" s="346"/>
      <c r="C425" s="347"/>
      <c r="D425" s="348"/>
      <c r="E425" s="351"/>
      <c r="F425" s="256"/>
      <c r="G425" s="351"/>
    </row>
    <row r="426" spans="1:7" x14ac:dyDescent="0.25">
      <c r="A426" s="247">
        <v>1674</v>
      </c>
      <c r="B426" s="10"/>
      <c r="C426" s="138"/>
      <c r="D426" s="26"/>
      <c r="E426" s="27"/>
      <c r="F426" s="34"/>
      <c r="G426" s="27"/>
    </row>
    <row r="427" spans="1:7" x14ac:dyDescent="0.25">
      <c r="A427" s="6">
        <v>1675</v>
      </c>
      <c r="B427" s="10"/>
      <c r="C427" s="138"/>
      <c r="D427" s="26"/>
      <c r="E427" s="27"/>
      <c r="F427" s="34"/>
      <c r="G427" s="27"/>
    </row>
    <row r="428" spans="1:7" x14ac:dyDescent="0.25">
      <c r="A428" s="6">
        <v>1676</v>
      </c>
      <c r="B428" s="10"/>
      <c r="C428" s="138"/>
      <c r="D428" s="26"/>
      <c r="E428" s="27"/>
      <c r="F428" s="34"/>
      <c r="G428" s="27"/>
    </row>
    <row r="429" spans="1:7" x14ac:dyDescent="0.25">
      <c r="A429" s="6">
        <v>1677</v>
      </c>
      <c r="B429" s="10"/>
      <c r="C429" s="138"/>
      <c r="D429" s="26"/>
      <c r="E429" s="27"/>
      <c r="F429" s="34"/>
      <c r="G429" s="27"/>
    </row>
    <row r="430" spans="1:7" x14ac:dyDescent="0.25">
      <c r="A430" s="6">
        <v>1678</v>
      </c>
      <c r="B430" s="10"/>
      <c r="C430" s="138"/>
      <c r="D430" s="26"/>
      <c r="E430" s="27"/>
      <c r="F430" s="34"/>
      <c r="G430" s="27"/>
    </row>
    <row r="431" spans="1:7" x14ac:dyDescent="0.25">
      <c r="A431" s="6">
        <v>1679</v>
      </c>
      <c r="B431" s="10"/>
      <c r="C431" s="138"/>
      <c r="D431" s="26"/>
      <c r="E431" s="27"/>
      <c r="F431" s="34"/>
      <c r="G431" s="27"/>
    </row>
    <row r="432" spans="1:7" x14ac:dyDescent="0.25">
      <c r="A432" s="6">
        <v>1680</v>
      </c>
      <c r="B432" s="10"/>
      <c r="C432" s="138"/>
      <c r="D432" s="26"/>
      <c r="E432" s="27"/>
      <c r="F432" s="34"/>
      <c r="G432" s="27"/>
    </row>
    <row r="433" spans="1:7" x14ac:dyDescent="0.25">
      <c r="A433" s="6">
        <v>1681</v>
      </c>
      <c r="B433" s="10"/>
      <c r="C433" s="138"/>
      <c r="D433" s="26"/>
      <c r="E433" s="27"/>
      <c r="F433" s="34"/>
      <c r="G433" s="27"/>
    </row>
    <row r="434" spans="1:7" x14ac:dyDescent="0.25">
      <c r="A434" s="6">
        <v>1682</v>
      </c>
      <c r="B434" s="10"/>
      <c r="C434" s="138"/>
      <c r="D434" s="26"/>
      <c r="E434" s="27"/>
      <c r="F434" s="34"/>
      <c r="G434" s="27"/>
    </row>
    <row r="435" spans="1:7" x14ac:dyDescent="0.25">
      <c r="A435" s="6">
        <v>1683</v>
      </c>
      <c r="B435" s="10"/>
      <c r="C435" s="138"/>
      <c r="D435" s="26"/>
      <c r="E435" s="27"/>
      <c r="F435" s="34"/>
      <c r="G435" s="27"/>
    </row>
    <row r="436" spans="1:7" x14ac:dyDescent="0.25">
      <c r="A436" s="6">
        <v>1684</v>
      </c>
      <c r="B436" s="10"/>
      <c r="C436" s="138"/>
      <c r="D436" s="26"/>
      <c r="E436" s="27"/>
      <c r="F436" s="34"/>
      <c r="G436" s="27"/>
    </row>
    <row r="437" spans="1:7" x14ac:dyDescent="0.25">
      <c r="A437" s="6">
        <v>1685</v>
      </c>
      <c r="B437" s="10"/>
      <c r="C437" s="138"/>
      <c r="D437" s="26"/>
      <c r="E437" s="27"/>
      <c r="F437" s="34"/>
      <c r="G437" s="27"/>
    </row>
    <row r="438" spans="1:7" x14ac:dyDescent="0.25">
      <c r="A438" s="6">
        <v>1686</v>
      </c>
      <c r="B438" s="10"/>
      <c r="C438" s="138"/>
      <c r="D438" s="26"/>
      <c r="E438" s="27"/>
      <c r="F438" s="34"/>
      <c r="G438" s="27"/>
    </row>
    <row r="439" spans="1:7" x14ac:dyDescent="0.25">
      <c r="A439" s="6">
        <v>1687</v>
      </c>
      <c r="B439" s="10"/>
      <c r="C439" s="138"/>
      <c r="D439" s="26"/>
      <c r="E439" s="27"/>
      <c r="F439" s="34"/>
      <c r="G439" s="27"/>
    </row>
    <row r="440" spans="1:7" x14ac:dyDescent="0.25">
      <c r="A440" s="6">
        <v>1688</v>
      </c>
      <c r="B440" s="10"/>
      <c r="C440" s="138"/>
      <c r="D440" s="26"/>
      <c r="E440" s="27"/>
      <c r="F440" s="34"/>
      <c r="G440" s="27"/>
    </row>
    <row r="441" spans="1:7" x14ac:dyDescent="0.25">
      <c r="A441" s="6">
        <v>1689</v>
      </c>
      <c r="B441" s="10"/>
      <c r="C441" s="138"/>
      <c r="D441" s="26"/>
      <c r="E441" s="27"/>
      <c r="F441" s="34"/>
      <c r="G441" s="27"/>
    </row>
    <row r="442" spans="1:7" x14ac:dyDescent="0.25">
      <c r="A442" s="6">
        <v>1690</v>
      </c>
      <c r="B442" s="10"/>
      <c r="C442" s="138"/>
      <c r="D442" s="26"/>
      <c r="E442" s="27"/>
      <c r="F442" s="34"/>
      <c r="G442" s="27"/>
    </row>
    <row r="443" spans="1:7" x14ac:dyDescent="0.25">
      <c r="A443" s="6">
        <v>1691</v>
      </c>
      <c r="B443" s="10"/>
      <c r="C443" s="138"/>
      <c r="D443" s="26"/>
      <c r="E443" s="27"/>
      <c r="F443" s="34"/>
      <c r="G443" s="27"/>
    </row>
    <row r="444" spans="1:7" x14ac:dyDescent="0.25">
      <c r="A444" s="6">
        <v>1692</v>
      </c>
      <c r="B444" s="10"/>
      <c r="C444" s="138"/>
      <c r="D444" s="26"/>
      <c r="E444" s="27"/>
      <c r="F444" s="34"/>
      <c r="G444" s="27"/>
    </row>
    <row r="445" spans="1:7" x14ac:dyDescent="0.25">
      <c r="A445" s="6">
        <v>1693</v>
      </c>
      <c r="B445" s="10"/>
      <c r="C445" s="138"/>
      <c r="D445" s="26"/>
      <c r="E445" s="27"/>
      <c r="F445" s="34"/>
      <c r="G445" s="27"/>
    </row>
    <row r="446" spans="1:7" x14ac:dyDescent="0.25">
      <c r="A446" s="6">
        <v>1694</v>
      </c>
      <c r="B446" s="10"/>
      <c r="C446" s="138"/>
      <c r="D446" s="26"/>
      <c r="E446" s="27"/>
      <c r="F446" s="34"/>
      <c r="G446" s="27"/>
    </row>
    <row r="448" spans="1:7" x14ac:dyDescent="0.25">
      <c r="A448" s="6">
        <v>1696</v>
      </c>
      <c r="B448" s="10"/>
      <c r="C448" s="138"/>
      <c r="D448" s="26"/>
      <c r="E448" s="27"/>
      <c r="F448" s="34"/>
      <c r="G448" s="27"/>
    </row>
    <row r="449" spans="1:7" x14ac:dyDescent="0.25">
      <c r="A449" s="6">
        <v>1697</v>
      </c>
      <c r="B449" s="10"/>
      <c r="C449" s="138"/>
      <c r="D449" s="26"/>
      <c r="E449" s="27"/>
      <c r="F449" s="34"/>
      <c r="G449" s="27"/>
    </row>
    <row r="450" spans="1:7" ht="16.5" thickBot="1" x14ac:dyDescent="0.3">
      <c r="A450" s="7"/>
      <c r="B450" s="66"/>
      <c r="C450" s="289"/>
      <c r="D450" s="205"/>
      <c r="E450" s="104"/>
      <c r="F450" s="103"/>
      <c r="G450" s="104"/>
    </row>
    <row r="451" spans="1:7" x14ac:dyDescent="0.25">
      <c r="F451" s="102"/>
      <c r="G451" s="102"/>
    </row>
    <row r="452" spans="1:7" x14ac:dyDescent="0.25">
      <c r="A452" s="255" t="s">
        <v>165</v>
      </c>
      <c r="F452" s="102"/>
      <c r="G452" s="102"/>
    </row>
    <row r="453" spans="1:7" x14ac:dyDescent="0.25">
      <c r="A453" s="301" t="s">
        <v>137</v>
      </c>
      <c r="F453" s="102"/>
      <c r="G453" s="102"/>
    </row>
    <row r="454" spans="1:7" x14ac:dyDescent="0.25">
      <c r="A454" s="302" t="s">
        <v>138</v>
      </c>
      <c r="F454" s="102"/>
      <c r="G454" s="102"/>
    </row>
    <row r="455" spans="1:7" x14ac:dyDescent="0.25">
      <c r="F455" s="102"/>
      <c r="G455" s="102"/>
    </row>
    <row r="456" spans="1:7" x14ac:dyDescent="0.25">
      <c r="F456" s="102"/>
      <c r="G456" s="102"/>
    </row>
    <row r="457" spans="1:7" x14ac:dyDescent="0.25">
      <c r="F457" s="102"/>
      <c r="G457" s="102"/>
    </row>
    <row r="458" spans="1:7" x14ac:dyDescent="0.25">
      <c r="F458" s="102"/>
      <c r="G458" s="102"/>
    </row>
    <row r="459" spans="1:7" x14ac:dyDescent="0.25">
      <c r="F459" s="102"/>
      <c r="G459" s="102"/>
    </row>
    <row r="460" spans="1:7" x14ac:dyDescent="0.25">
      <c r="F460" s="102"/>
      <c r="G460" s="102"/>
    </row>
    <row r="461" spans="1:7" x14ac:dyDescent="0.25">
      <c r="F461" s="102"/>
      <c r="G461" s="102"/>
    </row>
    <row r="462" spans="1:7" x14ac:dyDescent="0.25">
      <c r="F462" s="102"/>
      <c r="G462" s="102"/>
    </row>
    <row r="463" spans="1:7" ht="16.5" thickBot="1" x14ac:dyDescent="0.3">
      <c r="A463" s="54"/>
      <c r="B463" s="61"/>
      <c r="C463" s="273"/>
      <c r="D463" s="133" t="s">
        <v>264</v>
      </c>
      <c r="E463" s="102"/>
      <c r="F463" s="102"/>
      <c r="G463" s="102"/>
    </row>
    <row r="464" spans="1:7" ht="16.5" thickBot="1" x14ac:dyDescent="0.3">
      <c r="A464" s="191" t="s">
        <v>0</v>
      </c>
      <c r="B464" s="57" t="s">
        <v>1</v>
      </c>
      <c r="C464" s="55" t="s">
        <v>3</v>
      </c>
      <c r="D464" s="45" t="s">
        <v>2</v>
      </c>
      <c r="E464" s="44" t="s">
        <v>4</v>
      </c>
      <c r="F464" s="111" t="s">
        <v>10</v>
      </c>
      <c r="G464" s="40" t="s">
        <v>11</v>
      </c>
    </row>
    <row r="465" spans="1:14" s="184" customFormat="1" x14ac:dyDescent="0.25">
      <c r="A465" s="9">
        <v>1693</v>
      </c>
      <c r="B465" s="304">
        <v>43235</v>
      </c>
      <c r="C465" s="134">
        <v>6245</v>
      </c>
      <c r="D465" s="135" t="s">
        <v>269</v>
      </c>
      <c r="E465" s="33" t="s">
        <v>5</v>
      </c>
      <c r="F465" s="357"/>
      <c r="G465" s="358"/>
      <c r="H465" s="352"/>
      <c r="I465" s="353"/>
      <c r="K465" s="354"/>
      <c r="N465" s="296"/>
    </row>
    <row r="466" spans="1:14" x14ac:dyDescent="0.25">
      <c r="A466" s="6">
        <v>1694</v>
      </c>
      <c r="B466" s="10">
        <v>43239</v>
      </c>
      <c r="C466" s="138">
        <v>1000</v>
      </c>
      <c r="D466" s="26" t="s">
        <v>7</v>
      </c>
      <c r="E466" s="27" t="s">
        <v>8</v>
      </c>
      <c r="F466" s="34"/>
      <c r="G466" s="27"/>
    </row>
    <row r="467" spans="1:14" x14ac:dyDescent="0.25">
      <c r="A467" s="6">
        <v>1695</v>
      </c>
      <c r="B467" s="10">
        <v>43246</v>
      </c>
      <c r="C467" s="138">
        <v>1000</v>
      </c>
      <c r="D467" s="26" t="s">
        <v>7</v>
      </c>
      <c r="E467" s="27" t="s">
        <v>8</v>
      </c>
      <c r="F467" s="34"/>
      <c r="G467" s="27"/>
    </row>
    <row r="468" spans="1:14" x14ac:dyDescent="0.25">
      <c r="A468" s="29">
        <v>1696</v>
      </c>
      <c r="B468" s="30">
        <v>43253</v>
      </c>
      <c r="C468" s="290">
        <v>500</v>
      </c>
      <c r="D468" s="274" t="s">
        <v>7</v>
      </c>
      <c r="E468" s="36" t="s">
        <v>8</v>
      </c>
      <c r="F468" s="35"/>
      <c r="G468" s="36"/>
    </row>
    <row r="469" spans="1:14" x14ac:dyDescent="0.25">
      <c r="A469" s="29">
        <v>1698</v>
      </c>
      <c r="B469" s="30">
        <v>43238</v>
      </c>
      <c r="C469" s="290">
        <v>1119.8</v>
      </c>
      <c r="D469" s="274" t="s">
        <v>267</v>
      </c>
      <c r="E469" s="36" t="s">
        <v>268</v>
      </c>
      <c r="F469" s="35"/>
      <c r="G469" s="36"/>
    </row>
    <row r="470" spans="1:14" x14ac:dyDescent="0.25">
      <c r="A470" s="6">
        <v>1699</v>
      </c>
      <c r="B470" s="10"/>
      <c r="C470" s="138"/>
      <c r="D470" s="26"/>
      <c r="E470" s="27"/>
      <c r="F470" s="34"/>
      <c r="G470" s="27"/>
    </row>
    <row r="471" spans="1:14" x14ac:dyDescent="0.25">
      <c r="A471" s="6">
        <v>1700</v>
      </c>
      <c r="B471" s="10"/>
      <c r="C471" s="138"/>
      <c r="D471" s="26"/>
      <c r="E471" s="27"/>
      <c r="F471" s="34"/>
      <c r="G471" s="27"/>
    </row>
    <row r="472" spans="1:14" x14ac:dyDescent="0.25">
      <c r="A472" s="6">
        <v>1701</v>
      </c>
      <c r="B472" s="10">
        <v>43238</v>
      </c>
      <c r="C472" s="138">
        <v>4300</v>
      </c>
      <c r="D472" s="26" t="s">
        <v>269</v>
      </c>
      <c r="E472" s="27" t="s">
        <v>5</v>
      </c>
      <c r="F472" s="34"/>
      <c r="G472" s="27"/>
    </row>
    <row r="473" spans="1:14" x14ac:dyDescent="0.25">
      <c r="A473" s="6">
        <v>1702</v>
      </c>
      <c r="B473" s="10">
        <v>43238</v>
      </c>
      <c r="C473" s="138">
        <v>1800</v>
      </c>
      <c r="D473" s="26" t="s">
        <v>34</v>
      </c>
      <c r="E473" s="27" t="s">
        <v>35</v>
      </c>
      <c r="F473" s="34"/>
      <c r="G473" s="27"/>
    </row>
    <row r="474" spans="1:14" x14ac:dyDescent="0.25">
      <c r="A474" s="6">
        <v>1703</v>
      </c>
      <c r="B474" s="10">
        <v>43238</v>
      </c>
      <c r="C474" s="138">
        <v>1200</v>
      </c>
      <c r="D474" s="26" t="s">
        <v>36</v>
      </c>
      <c r="E474" s="27" t="s">
        <v>35</v>
      </c>
      <c r="F474" s="34"/>
      <c r="G474" s="27"/>
    </row>
    <row r="475" spans="1:14" x14ac:dyDescent="0.25">
      <c r="A475" s="6">
        <v>1704</v>
      </c>
      <c r="B475" s="10"/>
      <c r="C475" s="138"/>
      <c r="D475" s="26"/>
      <c r="E475" s="27"/>
      <c r="F475" s="34"/>
      <c r="G475" s="27"/>
    </row>
    <row r="476" spans="1:14" x14ac:dyDescent="0.25">
      <c r="A476" s="6">
        <v>1705</v>
      </c>
      <c r="B476" s="10"/>
      <c r="C476" s="138"/>
      <c r="D476" s="26"/>
      <c r="E476" s="27"/>
      <c r="F476" s="34"/>
      <c r="G476" s="27"/>
    </row>
    <row r="477" spans="1:14" x14ac:dyDescent="0.25">
      <c r="A477" s="6">
        <v>1706</v>
      </c>
      <c r="B477" s="10"/>
      <c r="C477" s="138"/>
      <c r="D477" s="26"/>
      <c r="E477" s="27"/>
      <c r="F477" s="34"/>
      <c r="G477" s="27"/>
    </row>
    <row r="478" spans="1:14" x14ac:dyDescent="0.25">
      <c r="A478" s="6">
        <v>1707</v>
      </c>
      <c r="B478" s="10"/>
      <c r="C478" s="138"/>
      <c r="D478" s="26"/>
      <c r="E478" s="27"/>
      <c r="F478" s="34"/>
      <c r="G478" s="27"/>
    </row>
    <row r="479" spans="1:14" x14ac:dyDescent="0.25">
      <c r="A479" s="6">
        <v>1708</v>
      </c>
      <c r="B479" s="10"/>
      <c r="C479" s="138"/>
      <c r="D479" s="26"/>
      <c r="E479" s="27"/>
      <c r="F479" s="34"/>
      <c r="G479" s="27"/>
    </row>
    <row r="480" spans="1:14" x14ac:dyDescent="0.25">
      <c r="A480" s="6">
        <v>1709</v>
      </c>
      <c r="B480" s="10">
        <v>43220</v>
      </c>
      <c r="C480" s="138">
        <v>645.70000000000005</v>
      </c>
      <c r="D480" s="26" t="s">
        <v>265</v>
      </c>
      <c r="E480" s="27" t="s">
        <v>266</v>
      </c>
      <c r="F480" s="219"/>
      <c r="G480" s="220"/>
    </row>
    <row r="481" spans="1:7" x14ac:dyDescent="0.25">
      <c r="A481" s="6">
        <v>1710</v>
      </c>
      <c r="B481" s="10">
        <v>43224</v>
      </c>
      <c r="C481" s="138">
        <v>3800</v>
      </c>
      <c r="D481" s="26" t="s">
        <v>269</v>
      </c>
      <c r="E481" s="27" t="s">
        <v>5</v>
      </c>
      <c r="F481" s="34"/>
      <c r="G481" s="27"/>
    </row>
    <row r="482" spans="1:7" x14ac:dyDescent="0.25">
      <c r="A482" s="6">
        <v>1711</v>
      </c>
      <c r="B482" s="10">
        <v>43231</v>
      </c>
      <c r="C482" s="138">
        <v>5375</v>
      </c>
      <c r="D482" s="26" t="s">
        <v>269</v>
      </c>
      <c r="E482" s="27" t="s">
        <v>5</v>
      </c>
      <c r="F482" s="34"/>
      <c r="G482" s="27"/>
    </row>
    <row r="483" spans="1:7" x14ac:dyDescent="0.25">
      <c r="A483" s="6">
        <v>1712</v>
      </c>
      <c r="B483" s="10"/>
      <c r="C483" s="138"/>
      <c r="D483" s="26"/>
      <c r="E483" s="27"/>
      <c r="F483" s="34"/>
      <c r="G483" s="27"/>
    </row>
    <row r="484" spans="1:7" x14ac:dyDescent="0.25">
      <c r="A484" s="6">
        <v>1713</v>
      </c>
      <c r="B484" s="10"/>
      <c r="C484" s="138"/>
      <c r="D484" s="26"/>
      <c r="E484" s="27"/>
      <c r="F484" s="35"/>
      <c r="G484" s="36"/>
    </row>
    <row r="485" spans="1:7" x14ac:dyDescent="0.25">
      <c r="A485" s="6">
        <v>1714</v>
      </c>
      <c r="B485" s="10"/>
      <c r="C485" s="138"/>
      <c r="D485" s="26"/>
      <c r="E485" s="27"/>
      <c r="F485" s="34"/>
      <c r="G485" s="27"/>
    </row>
    <row r="486" spans="1:7" x14ac:dyDescent="0.25">
      <c r="A486" s="6">
        <v>1715</v>
      </c>
      <c r="B486" s="10"/>
      <c r="C486" s="138"/>
      <c r="D486" s="26"/>
      <c r="E486" s="27"/>
      <c r="F486" s="34"/>
      <c r="G486" s="27"/>
    </row>
    <row r="487" spans="1:7" x14ac:dyDescent="0.25">
      <c r="A487" s="6">
        <v>1716</v>
      </c>
      <c r="B487" s="10"/>
      <c r="C487" s="138"/>
      <c r="D487" s="26"/>
      <c r="E487" s="27"/>
      <c r="F487" s="34"/>
      <c r="G487" s="27"/>
    </row>
    <row r="488" spans="1:7" x14ac:dyDescent="0.25">
      <c r="A488" s="6">
        <v>1717</v>
      </c>
      <c r="B488" s="10"/>
      <c r="C488" s="138"/>
      <c r="D488" s="26"/>
      <c r="E488" s="27"/>
      <c r="F488" s="34"/>
      <c r="G488" s="27"/>
    </row>
    <row r="489" spans="1:7" x14ac:dyDescent="0.25">
      <c r="A489" s="6">
        <v>1718</v>
      </c>
      <c r="B489" s="10"/>
      <c r="C489" s="138"/>
      <c r="D489" s="26"/>
      <c r="E489" s="27"/>
      <c r="F489" s="34"/>
      <c r="G489" s="27"/>
    </row>
    <row r="490" spans="1:7" x14ac:dyDescent="0.25">
      <c r="A490" s="6">
        <v>1719</v>
      </c>
      <c r="B490" s="10"/>
      <c r="C490" s="138"/>
      <c r="D490" s="26"/>
      <c r="E490" s="27"/>
      <c r="F490" s="34"/>
      <c r="G490" s="27"/>
    </row>
    <row r="491" spans="1:7" x14ac:dyDescent="0.25">
      <c r="A491" s="6">
        <v>1720</v>
      </c>
      <c r="B491" s="10"/>
      <c r="C491" s="138"/>
      <c r="D491" s="26"/>
      <c r="E491" s="27"/>
      <c r="F491" s="34"/>
      <c r="G491" s="27"/>
    </row>
    <row r="492" spans="1:7" x14ac:dyDescent="0.25">
      <c r="A492" s="6">
        <v>1721</v>
      </c>
      <c r="B492" s="10"/>
      <c r="C492" s="138"/>
      <c r="D492" s="26"/>
      <c r="E492" s="27"/>
      <c r="F492" s="34"/>
      <c r="G492" s="27"/>
    </row>
    <row r="493" spans="1:7" x14ac:dyDescent="0.25">
      <c r="A493" s="6">
        <v>1722</v>
      </c>
      <c r="B493" s="10"/>
      <c r="C493" s="138"/>
      <c r="D493" s="26"/>
      <c r="E493" s="27"/>
      <c r="F493" s="34"/>
      <c r="G493" s="27"/>
    </row>
    <row r="494" spans="1:7" x14ac:dyDescent="0.25">
      <c r="A494" s="6">
        <v>1723</v>
      </c>
      <c r="B494" s="10"/>
      <c r="C494" s="138"/>
      <c r="D494" s="26"/>
      <c r="E494" s="27"/>
      <c r="F494" s="34"/>
      <c r="G494" s="27"/>
    </row>
    <row r="495" spans="1:7" x14ac:dyDescent="0.25">
      <c r="A495" s="6">
        <v>1724</v>
      </c>
      <c r="B495" s="10"/>
      <c r="C495" s="138"/>
      <c r="D495" s="26"/>
      <c r="E495" s="27"/>
      <c r="F495" s="34"/>
      <c r="G495" s="27"/>
    </row>
    <row r="496" spans="1:7" x14ac:dyDescent="0.25">
      <c r="A496" s="6">
        <v>1725</v>
      </c>
      <c r="B496" s="10"/>
      <c r="C496" s="138"/>
      <c r="D496" s="26"/>
      <c r="E496" s="27"/>
      <c r="F496" s="34"/>
      <c r="G496" s="27"/>
    </row>
    <row r="497" spans="1:7" x14ac:dyDescent="0.25">
      <c r="A497" s="6">
        <v>1726</v>
      </c>
      <c r="B497" s="10"/>
      <c r="C497" s="138"/>
      <c r="D497" s="26"/>
      <c r="E497" s="27"/>
      <c r="F497" s="34"/>
      <c r="G497" s="27"/>
    </row>
    <row r="498" spans="1:7" x14ac:dyDescent="0.25">
      <c r="A498" s="6">
        <v>1727</v>
      </c>
      <c r="B498" s="10"/>
      <c r="C498" s="138"/>
      <c r="D498" s="26"/>
      <c r="E498" s="27"/>
      <c r="F498" s="34"/>
      <c r="G498" s="27"/>
    </row>
    <row r="499" spans="1:7" x14ac:dyDescent="0.25">
      <c r="A499" s="6">
        <v>1728</v>
      </c>
      <c r="B499" s="10"/>
      <c r="C499" s="138"/>
      <c r="D499" s="26"/>
      <c r="E499" s="27"/>
      <c r="F499" s="34"/>
      <c r="G499" s="27"/>
    </row>
    <row r="500" spans="1:7" x14ac:dyDescent="0.25">
      <c r="A500" s="6">
        <v>1729</v>
      </c>
      <c r="B500" s="10"/>
      <c r="C500" s="138"/>
      <c r="D500" s="26"/>
      <c r="E500" s="27"/>
      <c r="F500" s="34"/>
      <c r="G500" s="27"/>
    </row>
    <row r="501" spans="1:7" x14ac:dyDescent="0.25">
      <c r="A501" s="6">
        <v>1730</v>
      </c>
      <c r="B501" s="10"/>
      <c r="C501" s="138"/>
      <c r="D501" s="26"/>
      <c r="E501" s="27"/>
      <c r="F501" s="34"/>
      <c r="G501" s="27"/>
    </row>
    <row r="502" spans="1:7" x14ac:dyDescent="0.25">
      <c r="A502" s="6">
        <v>1731</v>
      </c>
      <c r="B502" s="10"/>
      <c r="C502" s="138"/>
      <c r="D502" s="26"/>
      <c r="E502" s="27"/>
      <c r="F502" s="34"/>
      <c r="G502" s="27"/>
    </row>
    <row r="503" spans="1:7" x14ac:dyDescent="0.25">
      <c r="A503" s="6">
        <v>1732</v>
      </c>
      <c r="B503" s="10"/>
      <c r="C503" s="138"/>
      <c r="D503" s="26"/>
      <c r="E503" s="27"/>
      <c r="F503" s="34"/>
      <c r="G503" s="27"/>
    </row>
    <row r="504" spans="1:7" x14ac:dyDescent="0.25">
      <c r="A504" s="6">
        <v>1733</v>
      </c>
      <c r="B504" s="10"/>
      <c r="C504" s="138"/>
      <c r="D504" s="26"/>
      <c r="E504" s="27"/>
      <c r="F504" s="34"/>
      <c r="G504" s="27"/>
    </row>
    <row r="505" spans="1:7" x14ac:dyDescent="0.25">
      <c r="A505" s="6">
        <v>1734</v>
      </c>
      <c r="B505" s="10"/>
      <c r="C505" s="138"/>
      <c r="D505" s="26"/>
      <c r="E505" s="27"/>
      <c r="F505" s="34"/>
      <c r="G505" s="27"/>
    </row>
    <row r="506" spans="1:7" x14ac:dyDescent="0.25">
      <c r="A506" s="247">
        <v>1735</v>
      </c>
      <c r="B506" s="299"/>
      <c r="C506" s="298"/>
      <c r="D506" s="300"/>
      <c r="E506" s="220"/>
      <c r="F506" s="219"/>
      <c r="G506" s="220"/>
    </row>
    <row r="507" spans="1:7" ht="16.5" thickBot="1" x14ac:dyDescent="0.3">
      <c r="A507" s="247">
        <v>1736</v>
      </c>
      <c r="B507" s="299"/>
      <c r="C507" s="298"/>
      <c r="D507" s="300"/>
      <c r="E507" s="220"/>
      <c r="F507" s="103"/>
      <c r="G507" s="104"/>
    </row>
    <row r="508" spans="1:7" ht="16.5" thickBot="1" x14ac:dyDescent="0.3">
      <c r="A508" s="7">
        <v>1737</v>
      </c>
      <c r="B508" s="66"/>
      <c r="C508" s="289"/>
      <c r="D508" s="205"/>
      <c r="E508" s="104"/>
      <c r="F508" s="355"/>
      <c r="G508" s="356"/>
    </row>
    <row r="509" spans="1:7" x14ac:dyDescent="0.25">
      <c r="F509" s="102"/>
      <c r="G509" s="102"/>
    </row>
    <row r="510" spans="1:7" x14ac:dyDescent="0.25">
      <c r="F510" s="102"/>
      <c r="G510" s="102"/>
    </row>
    <row r="511" spans="1:7" x14ac:dyDescent="0.25">
      <c r="F511" s="102"/>
      <c r="G511" s="102"/>
    </row>
    <row r="512" spans="1:7" x14ac:dyDescent="0.25">
      <c r="F512" s="102"/>
      <c r="G512" s="102"/>
    </row>
    <row r="513" spans="1:7" x14ac:dyDescent="0.25">
      <c r="F513" s="102"/>
      <c r="G513" s="102"/>
    </row>
    <row r="514" spans="1:7" x14ac:dyDescent="0.25">
      <c r="F514" s="102"/>
      <c r="G514" s="102"/>
    </row>
    <row r="515" spans="1:7" x14ac:dyDescent="0.25">
      <c r="F515" s="102"/>
      <c r="G515" s="102"/>
    </row>
    <row r="516" spans="1:7" x14ac:dyDescent="0.25">
      <c r="F516" s="102"/>
      <c r="G516" s="102"/>
    </row>
    <row r="517" spans="1:7" x14ac:dyDescent="0.25">
      <c r="F517" s="102"/>
      <c r="G517" s="102"/>
    </row>
    <row r="518" spans="1:7" x14ac:dyDescent="0.25">
      <c r="F518" s="102"/>
      <c r="G518" s="102"/>
    </row>
    <row r="519" spans="1:7" x14ac:dyDescent="0.25">
      <c r="F519" s="102"/>
      <c r="G519" s="102"/>
    </row>
    <row r="520" spans="1:7" x14ac:dyDescent="0.25">
      <c r="F520" s="102"/>
      <c r="G520" s="102"/>
    </row>
    <row r="521" spans="1:7" x14ac:dyDescent="0.25">
      <c r="F521" s="102"/>
      <c r="G521" s="102"/>
    </row>
    <row r="522" spans="1:7" ht="16.5" thickBot="1" x14ac:dyDescent="0.3">
      <c r="A522" s="54"/>
      <c r="B522" s="61"/>
      <c r="C522" s="273"/>
      <c r="D522" s="133" t="s">
        <v>264</v>
      </c>
      <c r="E522" s="102"/>
      <c r="F522" s="102"/>
      <c r="G522" s="102"/>
    </row>
    <row r="523" spans="1:7" ht="16.5" thickBot="1" x14ac:dyDescent="0.3">
      <c r="A523" s="143" t="s">
        <v>0</v>
      </c>
      <c r="B523" s="82" t="s">
        <v>1</v>
      </c>
      <c r="C523" s="83" t="s">
        <v>3</v>
      </c>
      <c r="D523" s="41" t="s">
        <v>2</v>
      </c>
      <c r="E523" s="40" t="s">
        <v>4</v>
      </c>
      <c r="F523" s="111" t="s">
        <v>10</v>
      </c>
      <c r="G523" s="40" t="s">
        <v>11</v>
      </c>
    </row>
    <row r="524" spans="1:7" x14ac:dyDescent="0.25">
      <c r="A524" s="9">
        <v>1738</v>
      </c>
      <c r="B524" s="11"/>
      <c r="C524" s="134"/>
      <c r="D524" s="135"/>
      <c r="E524" s="136"/>
      <c r="F524" s="32"/>
      <c r="G524" s="33"/>
    </row>
    <row r="525" spans="1:7" x14ac:dyDescent="0.25">
      <c r="A525" s="6">
        <v>1739</v>
      </c>
      <c r="B525" s="10"/>
      <c r="C525" s="138"/>
      <c r="D525" s="26"/>
      <c r="E525" s="139"/>
      <c r="F525" s="34"/>
      <c r="G525" s="27"/>
    </row>
    <row r="526" spans="1:7" x14ac:dyDescent="0.25">
      <c r="A526" s="6">
        <v>1740</v>
      </c>
      <c r="B526" s="10"/>
      <c r="C526" s="138"/>
      <c r="D526" s="26"/>
      <c r="E526" s="139"/>
      <c r="F526" s="34"/>
      <c r="G526" s="27"/>
    </row>
    <row r="527" spans="1:7" x14ac:dyDescent="0.25">
      <c r="A527" s="6">
        <v>1741</v>
      </c>
      <c r="B527" s="10"/>
      <c r="C527" s="138"/>
      <c r="D527" s="26"/>
      <c r="E527" s="139"/>
      <c r="F527" s="34"/>
      <c r="G527" s="27"/>
    </row>
    <row r="528" spans="1:7" x14ac:dyDescent="0.25">
      <c r="A528" s="6">
        <v>1742</v>
      </c>
      <c r="B528" s="10"/>
      <c r="C528" s="138"/>
      <c r="D528" s="26"/>
      <c r="E528" s="139"/>
      <c r="F528" s="34"/>
      <c r="G528" s="27"/>
    </row>
    <row r="529" spans="1:7" x14ac:dyDescent="0.25">
      <c r="A529" s="6">
        <v>1743</v>
      </c>
      <c r="B529" s="10"/>
      <c r="C529" s="138"/>
      <c r="D529" s="26"/>
      <c r="E529" s="139"/>
      <c r="F529" s="34"/>
      <c r="G529" s="27"/>
    </row>
    <row r="530" spans="1:7" x14ac:dyDescent="0.25">
      <c r="A530" s="6">
        <v>1744</v>
      </c>
      <c r="B530" s="10"/>
      <c r="C530" s="138"/>
      <c r="D530" s="26"/>
      <c r="E530" s="139"/>
      <c r="F530" s="34"/>
      <c r="G530" s="27"/>
    </row>
    <row r="531" spans="1:7" x14ac:dyDescent="0.25">
      <c r="A531" s="6">
        <v>1745</v>
      </c>
      <c r="B531" s="10"/>
      <c r="C531" s="138"/>
      <c r="D531" s="26"/>
      <c r="E531" s="139"/>
      <c r="F531" s="34"/>
      <c r="G531" s="27"/>
    </row>
    <row r="532" spans="1:7" x14ac:dyDescent="0.25">
      <c r="A532" s="6">
        <v>1746</v>
      </c>
      <c r="B532" s="10"/>
      <c r="C532" s="138"/>
      <c r="D532" s="26"/>
      <c r="E532" s="139"/>
      <c r="F532" s="34"/>
      <c r="G532" s="27"/>
    </row>
    <row r="533" spans="1:7" x14ac:dyDescent="0.25">
      <c r="A533" s="6">
        <v>1748</v>
      </c>
      <c r="B533" s="10"/>
      <c r="C533" s="138"/>
      <c r="D533" s="26"/>
      <c r="E533" s="139"/>
      <c r="F533" s="34"/>
      <c r="G533" s="27"/>
    </row>
    <row r="534" spans="1:7" x14ac:dyDescent="0.25">
      <c r="A534" s="6">
        <v>1749</v>
      </c>
      <c r="B534" s="10"/>
      <c r="C534" s="138"/>
      <c r="D534" s="26"/>
      <c r="E534" s="139"/>
      <c r="F534" s="34"/>
      <c r="G534" s="27"/>
    </row>
    <row r="535" spans="1:7" x14ac:dyDescent="0.25">
      <c r="A535" s="6">
        <v>1750</v>
      </c>
      <c r="B535" s="10"/>
      <c r="C535" s="138"/>
      <c r="D535" s="26"/>
      <c r="E535" s="139"/>
      <c r="F535" s="219"/>
      <c r="G535" s="220"/>
    </row>
    <row r="536" spans="1:7" x14ac:dyDescent="0.25">
      <c r="A536" s="6">
        <v>1751</v>
      </c>
      <c r="B536" s="10"/>
      <c r="C536" s="138"/>
      <c r="D536" s="26"/>
      <c r="E536" s="139"/>
      <c r="F536" s="34"/>
      <c r="G536" s="27"/>
    </row>
    <row r="537" spans="1:7" x14ac:dyDescent="0.25">
      <c r="A537" s="6">
        <v>1752</v>
      </c>
      <c r="B537" s="10"/>
      <c r="C537" s="138"/>
      <c r="D537" s="26"/>
      <c r="E537" s="139"/>
      <c r="F537" s="34"/>
      <c r="G537" s="27"/>
    </row>
    <row r="538" spans="1:7" x14ac:dyDescent="0.25">
      <c r="A538" s="6">
        <v>1753</v>
      </c>
      <c r="B538" s="10"/>
      <c r="C538" s="138"/>
      <c r="D538" s="26"/>
      <c r="E538" s="139"/>
      <c r="F538" s="34"/>
      <c r="G538" s="27"/>
    </row>
    <row r="539" spans="1:7" x14ac:dyDescent="0.25">
      <c r="A539" s="6">
        <v>1754</v>
      </c>
      <c r="B539" s="10"/>
      <c r="C539" s="138"/>
      <c r="D539" s="26"/>
      <c r="E539" s="139"/>
      <c r="F539" s="35"/>
      <c r="G539" s="36"/>
    </row>
    <row r="540" spans="1:7" x14ac:dyDescent="0.25">
      <c r="A540" s="6">
        <v>1755</v>
      </c>
      <c r="B540" s="10"/>
      <c r="C540" s="138"/>
      <c r="D540" s="26"/>
      <c r="E540" s="139"/>
      <c r="F540" s="34"/>
      <c r="G540" s="27"/>
    </row>
    <row r="541" spans="1:7" x14ac:dyDescent="0.25">
      <c r="A541" s="6">
        <v>1756</v>
      </c>
      <c r="B541" s="10"/>
      <c r="C541" s="138"/>
      <c r="D541" s="26"/>
      <c r="E541" s="139"/>
      <c r="F541" s="34"/>
      <c r="G541" s="27"/>
    </row>
    <row r="542" spans="1:7" x14ac:dyDescent="0.25">
      <c r="A542" s="6">
        <v>1757</v>
      </c>
      <c r="B542" s="10"/>
      <c r="C542" s="138"/>
      <c r="D542" s="26"/>
      <c r="E542" s="139"/>
      <c r="F542" s="34"/>
      <c r="G542" s="27"/>
    </row>
    <row r="543" spans="1:7" x14ac:dyDescent="0.25">
      <c r="A543" s="6">
        <v>1758</v>
      </c>
      <c r="B543" s="10"/>
      <c r="C543" s="138"/>
      <c r="D543" s="26"/>
      <c r="E543" s="139"/>
      <c r="F543" s="34"/>
      <c r="G543" s="27"/>
    </row>
    <row r="544" spans="1:7" x14ac:dyDescent="0.25">
      <c r="A544" s="6">
        <v>1759</v>
      </c>
      <c r="B544" s="10"/>
      <c r="C544" s="138"/>
      <c r="D544" s="26"/>
      <c r="E544" s="139"/>
      <c r="F544" s="34"/>
      <c r="G544" s="27"/>
    </row>
    <row r="545" spans="1:7" x14ac:dyDescent="0.25">
      <c r="A545" s="6">
        <v>1760</v>
      </c>
      <c r="B545" s="10"/>
      <c r="C545" s="138"/>
      <c r="D545" s="26"/>
      <c r="E545" s="139"/>
      <c r="F545" s="34"/>
      <c r="G545" s="27"/>
    </row>
    <row r="546" spans="1:7" x14ac:dyDescent="0.25">
      <c r="A546" s="6">
        <v>1761</v>
      </c>
      <c r="B546" s="10"/>
      <c r="C546" s="138"/>
      <c r="D546" s="26"/>
      <c r="E546" s="139"/>
      <c r="F546" s="34"/>
      <c r="G546" s="27"/>
    </row>
    <row r="547" spans="1:7" x14ac:dyDescent="0.25">
      <c r="A547" s="6">
        <v>1762</v>
      </c>
      <c r="B547" s="10"/>
      <c r="C547" s="138"/>
      <c r="D547" s="26"/>
      <c r="E547" s="139"/>
      <c r="F547" s="34"/>
      <c r="G547" s="27"/>
    </row>
    <row r="548" spans="1:7" x14ac:dyDescent="0.25">
      <c r="A548" s="6">
        <v>1763</v>
      </c>
      <c r="B548" s="10"/>
      <c r="C548" s="138"/>
      <c r="D548" s="26"/>
      <c r="E548" s="139"/>
      <c r="F548" s="34"/>
      <c r="G548" s="27"/>
    </row>
    <row r="549" spans="1:7" x14ac:dyDescent="0.25">
      <c r="A549" s="6">
        <v>1764</v>
      </c>
      <c r="B549" s="10"/>
      <c r="C549" s="138"/>
      <c r="D549" s="26"/>
      <c r="E549" s="139"/>
      <c r="F549" s="34"/>
      <c r="G549" s="27"/>
    </row>
    <row r="550" spans="1:7" x14ac:dyDescent="0.25">
      <c r="A550" s="6">
        <v>1765</v>
      </c>
      <c r="B550" s="10"/>
      <c r="C550" s="138"/>
      <c r="D550" s="26"/>
      <c r="E550" s="139"/>
      <c r="F550" s="34"/>
      <c r="G550" s="27"/>
    </row>
    <row r="551" spans="1:7" x14ac:dyDescent="0.25">
      <c r="A551" s="6">
        <v>1766</v>
      </c>
      <c r="B551" s="10"/>
      <c r="C551" s="138"/>
      <c r="D551" s="26"/>
      <c r="E551" s="139"/>
      <c r="F551" s="34"/>
      <c r="G551" s="27"/>
    </row>
    <row r="552" spans="1:7" x14ac:dyDescent="0.25">
      <c r="A552" s="6">
        <v>1767</v>
      </c>
      <c r="B552" s="10"/>
      <c r="C552" s="138"/>
      <c r="D552" s="26"/>
      <c r="E552" s="139"/>
      <c r="F552" s="34"/>
      <c r="G552" s="27"/>
    </row>
    <row r="553" spans="1:7" x14ac:dyDescent="0.25">
      <c r="A553" s="6">
        <v>1768</v>
      </c>
      <c r="B553" s="10"/>
      <c r="C553" s="138"/>
      <c r="D553" s="26"/>
      <c r="E553" s="139"/>
      <c r="F553" s="34"/>
      <c r="G553" s="27"/>
    </row>
    <row r="554" spans="1:7" x14ac:dyDescent="0.25">
      <c r="A554" s="6">
        <v>1769</v>
      </c>
      <c r="B554" s="10"/>
      <c r="C554" s="138"/>
      <c r="D554" s="26"/>
      <c r="E554" s="139"/>
      <c r="F554" s="34"/>
      <c r="G554" s="27"/>
    </row>
    <row r="555" spans="1:7" x14ac:dyDescent="0.25">
      <c r="A555" s="6">
        <v>1770</v>
      </c>
      <c r="B555" s="10"/>
      <c r="C555" s="138"/>
      <c r="D555" s="26"/>
      <c r="E555" s="139"/>
      <c r="F555" s="34"/>
      <c r="G555" s="27"/>
    </row>
    <row r="556" spans="1:7" x14ac:dyDescent="0.25">
      <c r="A556" s="6">
        <v>1771</v>
      </c>
      <c r="B556" s="10"/>
      <c r="C556" s="138"/>
      <c r="D556" s="26"/>
      <c r="E556" s="139"/>
      <c r="F556" s="34"/>
      <c r="G556" s="27"/>
    </row>
    <row r="557" spans="1:7" x14ac:dyDescent="0.25">
      <c r="A557" s="6">
        <v>1772</v>
      </c>
      <c r="B557" s="10"/>
      <c r="C557" s="138"/>
      <c r="D557" s="26"/>
      <c r="E557" s="139"/>
      <c r="F557" s="34"/>
      <c r="G557" s="27"/>
    </row>
    <row r="558" spans="1:7" x14ac:dyDescent="0.25">
      <c r="A558" s="6">
        <v>1773</v>
      </c>
      <c r="B558" s="10"/>
      <c r="C558" s="138"/>
      <c r="D558" s="26"/>
      <c r="E558" s="139"/>
      <c r="F558" s="34"/>
      <c r="G558" s="27"/>
    </row>
    <row r="559" spans="1:7" x14ac:dyDescent="0.25">
      <c r="A559" s="6">
        <v>1774</v>
      </c>
      <c r="B559" s="10"/>
      <c r="C559" s="138"/>
      <c r="D559" s="26"/>
      <c r="E559" s="139"/>
      <c r="F559" s="34"/>
      <c r="G559" s="27"/>
    </row>
    <row r="560" spans="1:7" x14ac:dyDescent="0.25">
      <c r="A560" s="6">
        <v>1775</v>
      </c>
      <c r="B560" s="10"/>
      <c r="C560" s="138"/>
      <c r="D560" s="26"/>
      <c r="E560" s="139"/>
      <c r="F560" s="34"/>
      <c r="G560" s="27"/>
    </row>
    <row r="561" spans="1:7" ht="16.5" thickBot="1" x14ac:dyDescent="0.3">
      <c r="A561" s="7">
        <v>1776</v>
      </c>
      <c r="B561" s="66"/>
      <c r="C561" s="289"/>
      <c r="D561" s="205"/>
      <c r="E561" s="280"/>
      <c r="F561" s="103"/>
      <c r="G561" s="104"/>
    </row>
    <row r="562" spans="1:7" x14ac:dyDescent="0.25">
      <c r="F562" s="102"/>
      <c r="G562" s="102"/>
    </row>
    <row r="563" spans="1:7" x14ac:dyDescent="0.25">
      <c r="F563" s="102"/>
      <c r="G563" s="102"/>
    </row>
    <row r="564" spans="1:7" x14ac:dyDescent="0.25">
      <c r="F564" s="102"/>
      <c r="G564" s="102"/>
    </row>
    <row r="565" spans="1:7" x14ac:dyDescent="0.25">
      <c r="F565" s="102"/>
      <c r="G565" s="102"/>
    </row>
    <row r="566" spans="1:7" x14ac:dyDescent="0.25">
      <c r="F566" s="102"/>
      <c r="G566" s="102"/>
    </row>
    <row r="567" spans="1:7" x14ac:dyDescent="0.25">
      <c r="F567" s="102"/>
      <c r="G567" s="102"/>
    </row>
    <row r="568" spans="1:7" x14ac:dyDescent="0.25">
      <c r="F568" s="102"/>
      <c r="G568" s="102"/>
    </row>
    <row r="569" spans="1:7" x14ac:dyDescent="0.25">
      <c r="F569" s="102"/>
      <c r="G569" s="102"/>
    </row>
    <row r="570" spans="1:7" x14ac:dyDescent="0.25">
      <c r="F570" s="102"/>
      <c r="G570" s="102"/>
    </row>
    <row r="571" spans="1:7" x14ac:dyDescent="0.25">
      <c r="F571" s="102"/>
      <c r="G571" s="102"/>
    </row>
    <row r="572" spans="1:7" x14ac:dyDescent="0.25">
      <c r="F572" s="102"/>
      <c r="G572" s="102"/>
    </row>
    <row r="573" spans="1:7" x14ac:dyDescent="0.25">
      <c r="F573" s="102"/>
      <c r="G573" s="102"/>
    </row>
    <row r="574" spans="1:7" x14ac:dyDescent="0.25">
      <c r="F574" s="102"/>
      <c r="G574" s="102"/>
    </row>
    <row r="575" spans="1:7" x14ac:dyDescent="0.25">
      <c r="F575" s="102"/>
      <c r="G575" s="102"/>
    </row>
    <row r="576" spans="1:7" x14ac:dyDescent="0.25">
      <c r="F576" s="102"/>
      <c r="G576" s="102"/>
    </row>
    <row r="577" spans="1:7" ht="16.5" thickBot="1" x14ac:dyDescent="0.3">
      <c r="A577" s="54"/>
      <c r="B577" s="61"/>
      <c r="C577" s="273"/>
      <c r="D577" s="133" t="s">
        <v>264</v>
      </c>
      <c r="E577" s="102"/>
      <c r="F577" s="102"/>
      <c r="G577" s="102"/>
    </row>
    <row r="578" spans="1:7" ht="16.5" thickBot="1" x14ac:dyDescent="0.3">
      <c r="A578" s="143" t="s">
        <v>0</v>
      </c>
      <c r="B578" s="82" t="s">
        <v>1</v>
      </c>
      <c r="C578" s="83" t="s">
        <v>3</v>
      </c>
      <c r="D578" s="41" t="s">
        <v>2</v>
      </c>
      <c r="E578" s="40" t="s">
        <v>4</v>
      </c>
      <c r="F578" s="111" t="s">
        <v>10</v>
      </c>
      <c r="G578" s="40" t="s">
        <v>11</v>
      </c>
    </row>
    <row r="579" spans="1:7" x14ac:dyDescent="0.25">
      <c r="A579" s="9">
        <v>1698</v>
      </c>
      <c r="B579" s="11">
        <v>43238</v>
      </c>
      <c r="C579" s="134">
        <v>1119.8</v>
      </c>
      <c r="D579" s="135" t="s">
        <v>267</v>
      </c>
      <c r="E579" s="136" t="s">
        <v>268</v>
      </c>
      <c r="F579" s="32"/>
      <c r="G579" s="33"/>
    </row>
    <row r="580" spans="1:7" x14ac:dyDescent="0.25">
      <c r="A580" s="6">
        <v>1699</v>
      </c>
      <c r="B580" s="10"/>
      <c r="C580" s="138"/>
      <c r="D580" s="26"/>
      <c r="E580" s="139"/>
      <c r="F580" s="34"/>
      <c r="G580" s="27"/>
    </row>
    <row r="581" spans="1:7" x14ac:dyDescent="0.25">
      <c r="A581" s="6">
        <v>1700</v>
      </c>
      <c r="B581" s="10"/>
      <c r="C581" s="138"/>
      <c r="D581" s="26"/>
      <c r="E581" s="139"/>
      <c r="F581" s="34"/>
      <c r="G581" s="27"/>
    </row>
    <row r="582" spans="1:7" x14ac:dyDescent="0.25">
      <c r="A582" s="6">
        <v>1701</v>
      </c>
      <c r="B582" s="10">
        <v>43238</v>
      </c>
      <c r="C582" s="138">
        <v>4300</v>
      </c>
      <c r="D582" s="26" t="s">
        <v>269</v>
      </c>
      <c r="E582" s="139" t="s">
        <v>5</v>
      </c>
      <c r="F582" s="34"/>
      <c r="G582" s="27"/>
    </row>
    <row r="583" spans="1:7" x14ac:dyDescent="0.25">
      <c r="A583" s="6">
        <v>1702</v>
      </c>
      <c r="B583" s="10">
        <v>43238</v>
      </c>
      <c r="C583" s="138">
        <v>1800</v>
      </c>
      <c r="D583" s="26" t="s">
        <v>34</v>
      </c>
      <c r="E583" s="139" t="s">
        <v>35</v>
      </c>
      <c r="F583" s="34"/>
      <c r="G583" s="27"/>
    </row>
    <row r="584" spans="1:7" x14ac:dyDescent="0.25">
      <c r="A584" s="6">
        <v>1703</v>
      </c>
      <c r="B584" s="10">
        <v>43238</v>
      </c>
      <c r="C584" s="138">
        <v>1200</v>
      </c>
      <c r="D584" s="26" t="s">
        <v>36</v>
      </c>
      <c r="E584" s="139" t="s">
        <v>35</v>
      </c>
      <c r="F584" s="34"/>
      <c r="G584" s="27"/>
    </row>
    <row r="585" spans="1:7" x14ac:dyDescent="0.25">
      <c r="A585" s="6">
        <v>1704</v>
      </c>
      <c r="B585" s="10"/>
      <c r="C585" s="138"/>
      <c r="D585" s="26"/>
      <c r="E585" s="139"/>
      <c r="F585" s="34"/>
      <c r="G585" s="27"/>
    </row>
    <row r="586" spans="1:7" x14ac:dyDescent="0.25">
      <c r="A586" s="6">
        <v>1705</v>
      </c>
      <c r="B586" s="10"/>
      <c r="C586" s="138"/>
      <c r="D586" s="26"/>
      <c r="E586" s="139"/>
      <c r="F586" s="34"/>
      <c r="G586" s="27"/>
    </row>
    <row r="587" spans="1:7" x14ac:dyDescent="0.25">
      <c r="A587" s="6">
        <v>1706</v>
      </c>
      <c r="B587" s="10"/>
      <c r="C587" s="138"/>
      <c r="D587" s="26"/>
      <c r="E587" s="139"/>
      <c r="F587" s="34"/>
      <c r="G587" s="27"/>
    </row>
    <row r="588" spans="1:7" x14ac:dyDescent="0.25">
      <c r="A588" s="6">
        <v>1707</v>
      </c>
      <c r="B588" s="10"/>
      <c r="C588" s="138"/>
      <c r="D588" s="26"/>
      <c r="E588" s="139"/>
      <c r="F588" s="34"/>
      <c r="G588" s="27"/>
    </row>
    <row r="589" spans="1:7" x14ac:dyDescent="0.25">
      <c r="A589" s="6">
        <v>1708</v>
      </c>
      <c r="B589" s="10"/>
      <c r="C589" s="138"/>
      <c r="D589" s="26"/>
      <c r="E589" s="139"/>
      <c r="F589" s="34"/>
      <c r="G589" s="27"/>
    </row>
    <row r="590" spans="1:7" x14ac:dyDescent="0.25">
      <c r="A590" s="6">
        <v>1709</v>
      </c>
      <c r="B590" s="10">
        <v>43220</v>
      </c>
      <c r="C590" s="138">
        <v>645.70000000000005</v>
      </c>
      <c r="D590" s="26" t="s">
        <v>265</v>
      </c>
      <c r="E590" s="139" t="s">
        <v>266</v>
      </c>
      <c r="F590" s="219"/>
      <c r="G590" s="220"/>
    </row>
    <row r="591" spans="1:7" x14ac:dyDescent="0.25">
      <c r="A591" s="6">
        <v>1710</v>
      </c>
      <c r="B591" s="10">
        <v>43224</v>
      </c>
      <c r="C591" s="138">
        <v>3800</v>
      </c>
      <c r="D591" s="26" t="s">
        <v>269</v>
      </c>
      <c r="E591" s="139" t="s">
        <v>5</v>
      </c>
      <c r="F591" s="34"/>
      <c r="G591" s="27"/>
    </row>
    <row r="592" spans="1:7" x14ac:dyDescent="0.25">
      <c r="A592" s="6">
        <v>1711</v>
      </c>
      <c r="B592" s="10">
        <v>43231</v>
      </c>
      <c r="C592" s="138">
        <v>5375</v>
      </c>
      <c r="D592" s="26" t="s">
        <v>269</v>
      </c>
      <c r="E592" s="139" t="s">
        <v>5</v>
      </c>
      <c r="F592" s="34"/>
      <c r="G592" s="27"/>
    </row>
    <row r="593" spans="1:7" x14ac:dyDescent="0.25">
      <c r="A593" s="6"/>
      <c r="B593" s="10"/>
      <c r="C593" s="138"/>
      <c r="D593" s="26"/>
      <c r="E593" s="139"/>
      <c r="F593" s="34"/>
      <c r="G593" s="27"/>
    </row>
    <row r="594" spans="1:7" x14ac:dyDescent="0.25">
      <c r="A594" s="6"/>
      <c r="B594" s="10"/>
      <c r="C594" s="138"/>
      <c r="D594" s="26"/>
      <c r="E594" s="139"/>
      <c r="F594" s="35"/>
      <c r="G594" s="36"/>
    </row>
    <row r="595" spans="1:7" x14ac:dyDescent="0.25">
      <c r="A595" s="6"/>
      <c r="B595" s="10"/>
      <c r="C595" s="138"/>
      <c r="D595" s="26"/>
      <c r="E595" s="139"/>
      <c r="F595" s="34"/>
      <c r="G595" s="27"/>
    </row>
    <row r="596" spans="1:7" x14ac:dyDescent="0.25">
      <c r="A596" s="6"/>
      <c r="B596" s="10"/>
      <c r="C596" s="138"/>
      <c r="D596" s="26"/>
      <c r="E596" s="139"/>
      <c r="F596" s="34"/>
      <c r="G596" s="27"/>
    </row>
    <row r="597" spans="1:7" x14ac:dyDescent="0.25">
      <c r="A597" s="6"/>
      <c r="B597" s="10"/>
      <c r="C597" s="138"/>
      <c r="D597" s="26"/>
      <c r="E597" s="139"/>
      <c r="F597" s="34"/>
      <c r="G597" s="27"/>
    </row>
    <row r="598" spans="1:7" x14ac:dyDescent="0.25">
      <c r="A598" s="6"/>
      <c r="B598" s="10"/>
      <c r="C598" s="138"/>
      <c r="D598" s="26"/>
      <c r="E598" s="139"/>
      <c r="F598" s="34"/>
      <c r="G598" s="27"/>
    </row>
    <row r="599" spans="1:7" x14ac:dyDescent="0.25">
      <c r="A599" s="6"/>
      <c r="B599" s="10"/>
      <c r="C599" s="138"/>
      <c r="D599" s="26"/>
      <c r="E599" s="139"/>
      <c r="F599" s="34"/>
      <c r="G599" s="27"/>
    </row>
    <row r="600" spans="1:7" x14ac:dyDescent="0.25">
      <c r="A600" s="6"/>
      <c r="B600" s="10"/>
      <c r="C600" s="138"/>
      <c r="D600" s="26"/>
      <c r="E600" s="139"/>
      <c r="F600" s="34"/>
      <c r="G600" s="27"/>
    </row>
    <row r="601" spans="1:7" x14ac:dyDescent="0.25">
      <c r="A601" s="6"/>
      <c r="B601" s="10"/>
      <c r="C601" s="138"/>
      <c r="D601" s="26"/>
      <c r="E601" s="139"/>
      <c r="F601" s="34"/>
      <c r="G601" s="27"/>
    </row>
    <row r="602" spans="1:7" x14ac:dyDescent="0.25">
      <c r="A602" s="6"/>
      <c r="B602" s="10"/>
      <c r="C602" s="138"/>
      <c r="D602" s="26"/>
      <c r="E602" s="139"/>
      <c r="F602" s="34"/>
      <c r="G602" s="27"/>
    </row>
    <row r="603" spans="1:7" x14ac:dyDescent="0.25">
      <c r="A603" s="6"/>
      <c r="B603" s="10"/>
      <c r="C603" s="138"/>
      <c r="D603" s="26"/>
      <c r="E603" s="139"/>
      <c r="F603" s="34"/>
      <c r="G603" s="27"/>
    </row>
    <row r="604" spans="1:7" x14ac:dyDescent="0.25">
      <c r="A604" s="6"/>
      <c r="B604" s="10"/>
      <c r="C604" s="138"/>
      <c r="D604" s="26"/>
      <c r="E604" s="139"/>
      <c r="F604" s="34"/>
      <c r="G604" s="27"/>
    </row>
    <row r="605" spans="1:7" x14ac:dyDescent="0.25">
      <c r="A605" s="6"/>
      <c r="B605" s="10"/>
      <c r="C605" s="138"/>
      <c r="D605" s="26"/>
      <c r="E605" s="139"/>
      <c r="F605" s="34"/>
      <c r="G605" s="27"/>
    </row>
    <row r="606" spans="1:7" x14ac:dyDescent="0.25">
      <c r="A606" s="6"/>
      <c r="B606" s="10"/>
      <c r="C606" s="138"/>
      <c r="D606" s="26"/>
      <c r="E606" s="139"/>
      <c r="F606" s="34"/>
      <c r="G606" s="27"/>
    </row>
    <row r="607" spans="1:7" x14ac:dyDescent="0.25">
      <c r="A607" s="6"/>
      <c r="B607" s="10"/>
      <c r="C607" s="138"/>
      <c r="D607" s="26"/>
      <c r="E607" s="139"/>
      <c r="F607" s="34"/>
      <c r="G607" s="27"/>
    </row>
    <row r="608" spans="1:7" x14ac:dyDescent="0.25">
      <c r="A608" s="6"/>
      <c r="B608" s="10"/>
      <c r="C608" s="138"/>
      <c r="D608" s="26"/>
      <c r="E608" s="139"/>
      <c r="F608" s="34"/>
      <c r="G608" s="27"/>
    </row>
    <row r="609" spans="1:7" x14ac:dyDescent="0.25">
      <c r="A609" s="6"/>
      <c r="B609" s="10"/>
      <c r="C609" s="138"/>
      <c r="D609" s="26"/>
      <c r="E609" s="139"/>
      <c r="F609" s="34"/>
      <c r="G609" s="27"/>
    </row>
    <row r="610" spans="1:7" x14ac:dyDescent="0.25">
      <c r="A610" s="6"/>
      <c r="B610" s="10"/>
      <c r="C610" s="138"/>
      <c r="D610" s="26"/>
      <c r="E610" s="139"/>
      <c r="F610" s="34"/>
      <c r="G610" s="27"/>
    </row>
    <row r="611" spans="1:7" x14ac:dyDescent="0.25">
      <c r="A611" s="6"/>
      <c r="B611" s="10"/>
      <c r="C611" s="138"/>
      <c r="D611" s="26"/>
      <c r="E611" s="139"/>
      <c r="F611" s="34"/>
      <c r="G611" s="27"/>
    </row>
    <row r="612" spans="1:7" x14ac:dyDescent="0.25">
      <c r="A612" s="6"/>
      <c r="B612" s="10"/>
      <c r="C612" s="138"/>
      <c r="D612" s="26"/>
      <c r="E612" s="139"/>
      <c r="F612" s="34"/>
      <c r="G612" s="27"/>
    </row>
    <row r="613" spans="1:7" x14ac:dyDescent="0.25">
      <c r="A613" s="6"/>
      <c r="B613" s="10"/>
      <c r="C613" s="138"/>
      <c r="D613" s="26"/>
      <c r="E613" s="139"/>
      <c r="F613" s="34"/>
      <c r="G613" s="27"/>
    </row>
    <row r="614" spans="1:7" x14ac:dyDescent="0.25">
      <c r="A614" s="6"/>
      <c r="B614" s="10"/>
      <c r="C614" s="138"/>
      <c r="D614" s="26"/>
      <c r="E614" s="139"/>
      <c r="F614" s="34"/>
      <c r="G614" s="27"/>
    </row>
    <row r="615" spans="1:7" x14ac:dyDescent="0.25">
      <c r="A615" s="6"/>
      <c r="B615" s="10"/>
      <c r="C615" s="138"/>
      <c r="D615" s="26"/>
      <c r="E615" s="139"/>
      <c r="F615" s="34"/>
      <c r="G615" s="27"/>
    </row>
    <row r="616" spans="1:7" ht="16.5" thickBot="1" x14ac:dyDescent="0.3">
      <c r="A616" s="7"/>
      <c r="B616" s="66"/>
      <c r="C616" s="289"/>
      <c r="D616" s="205"/>
      <c r="E616" s="280"/>
      <c r="F616" s="219"/>
      <c r="G616" s="220"/>
    </row>
    <row r="617" spans="1:7" x14ac:dyDescent="0.25">
      <c r="F617" s="102"/>
      <c r="G617" s="102"/>
    </row>
    <row r="618" spans="1:7" x14ac:dyDescent="0.25">
      <c r="F618" s="102"/>
      <c r="G618" s="102"/>
    </row>
    <row r="619" spans="1:7" x14ac:dyDescent="0.25">
      <c r="F619" s="102"/>
      <c r="G619" s="102"/>
    </row>
    <row r="620" spans="1:7" x14ac:dyDescent="0.25">
      <c r="F620" s="102"/>
      <c r="G620" s="102"/>
    </row>
    <row r="621" spans="1:7" x14ac:dyDescent="0.25">
      <c r="F621" s="102"/>
      <c r="G621" s="102"/>
    </row>
    <row r="622" spans="1:7" x14ac:dyDescent="0.25">
      <c r="F622" s="102"/>
      <c r="G622" s="102"/>
    </row>
    <row r="623" spans="1:7" x14ac:dyDescent="0.25">
      <c r="F623" s="102"/>
      <c r="G623" s="102"/>
    </row>
    <row r="624" spans="1:7" x14ac:dyDescent="0.25">
      <c r="F624" s="102"/>
      <c r="G624" s="102"/>
    </row>
    <row r="625" spans="6:7" x14ac:dyDescent="0.25">
      <c r="F625" s="102"/>
      <c r="G625" s="102"/>
    </row>
    <row r="626" spans="6:7" x14ac:dyDescent="0.25">
      <c r="F626" s="102"/>
      <c r="G626" s="102"/>
    </row>
    <row r="627" spans="6:7" x14ac:dyDescent="0.25">
      <c r="F627" s="102"/>
      <c r="G627" s="102"/>
    </row>
    <row r="628" spans="6:7" x14ac:dyDescent="0.25">
      <c r="F628" s="102"/>
      <c r="G628" s="102"/>
    </row>
    <row r="629" spans="6:7" x14ac:dyDescent="0.25">
      <c r="F629" s="102"/>
      <c r="G629" s="102"/>
    </row>
  </sheetData>
  <pageMargins left="0" right="0" top="0.75" bottom="0.75" header="0.3" footer="0"/>
  <pageSetup orientation="portrait" r:id="rId1"/>
  <rowBreaks count="4" manualBreakCount="4">
    <brk id="38" max="6" man="1"/>
    <brk id="80" max="6" man="1"/>
    <brk id="110" max="6" man="1"/>
    <brk id="139" max="6" man="1"/>
  </rowBreaks>
  <colBreaks count="1" manualBreakCount="1">
    <brk id="7" max="1048575" man="1"/>
  </colBreaks>
  <ignoredErrors>
    <ignoredError sqref="P26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0"/>
  <sheetViews>
    <sheetView tabSelected="1" workbookViewId="0">
      <pane ySplit="1" topLeftCell="A152" activePane="bottomLeft" state="frozen"/>
      <selection pane="bottomLeft" activeCell="B178" sqref="B178"/>
    </sheetView>
  </sheetViews>
  <sheetFormatPr defaultRowHeight="15.75" x14ac:dyDescent="0.25"/>
  <cols>
    <col min="1" max="1" width="10.85546875" style="3" customWidth="1"/>
    <col min="2" max="2" width="12.28515625" style="193" customWidth="1"/>
    <col min="3" max="3" width="13.5703125" style="297" customWidth="1"/>
    <col min="4" max="4" width="35.140625" style="196" customWidth="1"/>
    <col min="5" max="5" width="29.5703125" style="196" customWidth="1"/>
    <col min="6" max="6" width="6.42578125" style="26" customWidth="1"/>
    <col min="7" max="7" width="8.28515625" style="26" customWidth="1"/>
    <col min="8" max="8" width="7" style="52" customWidth="1"/>
    <col min="9" max="9" width="12" style="12" customWidth="1"/>
    <col min="10" max="10" width="10.140625" customWidth="1"/>
    <col min="11" max="11" width="12.140625" style="15" customWidth="1"/>
    <col min="12" max="12" width="28.28515625" customWidth="1"/>
    <col min="13" max="13" width="30" customWidth="1"/>
    <col min="14" max="14" width="6.5703125" style="75" customWidth="1"/>
    <col min="15" max="15" width="6.85546875" customWidth="1"/>
    <col min="16" max="16" width="12" customWidth="1"/>
    <col min="17" max="17" width="9.85546875" bestFit="1" customWidth="1"/>
  </cols>
  <sheetData>
    <row r="1" spans="1:15" ht="50.25" customHeight="1" x14ac:dyDescent="0.3">
      <c r="A1" s="20"/>
      <c r="B1" s="21"/>
      <c r="C1" s="283"/>
      <c r="D1" s="379" t="s">
        <v>42</v>
      </c>
      <c r="E1" s="277"/>
      <c r="F1" s="102"/>
      <c r="G1" s="133"/>
      <c r="H1" s="53"/>
      <c r="L1" s="380" t="s">
        <v>43</v>
      </c>
    </row>
    <row r="2" spans="1:15" ht="24.95" customHeight="1" thickBot="1" x14ac:dyDescent="0.3">
      <c r="A2" s="20"/>
      <c r="B2" s="21"/>
      <c r="C2" s="283"/>
      <c r="D2" s="237" t="s">
        <v>271</v>
      </c>
      <c r="E2" s="277"/>
      <c r="F2" s="102"/>
      <c r="G2" s="133"/>
      <c r="H2" s="53"/>
      <c r="L2" s="238" t="s">
        <v>273</v>
      </c>
    </row>
    <row r="3" spans="1:15" ht="16.5" thickBot="1" x14ac:dyDescent="0.3">
      <c r="A3" s="191" t="s">
        <v>0</v>
      </c>
      <c r="B3" s="57" t="s">
        <v>1</v>
      </c>
      <c r="C3" s="55" t="s">
        <v>3</v>
      </c>
      <c r="D3" s="45" t="s">
        <v>2</v>
      </c>
      <c r="E3" s="44" t="s">
        <v>4</v>
      </c>
      <c r="F3" s="111" t="s">
        <v>10</v>
      </c>
      <c r="G3" s="40" t="s">
        <v>11</v>
      </c>
      <c r="I3" s="82" t="s">
        <v>1</v>
      </c>
      <c r="J3" s="41" t="s">
        <v>39</v>
      </c>
      <c r="K3" s="83" t="s">
        <v>3</v>
      </c>
      <c r="L3" s="40" t="s">
        <v>2</v>
      </c>
      <c r="M3" s="111" t="s">
        <v>4</v>
      </c>
      <c r="N3" s="43" t="s">
        <v>40</v>
      </c>
      <c r="O3" s="112" t="s">
        <v>41</v>
      </c>
    </row>
    <row r="4" spans="1:15" x14ac:dyDescent="0.25">
      <c r="A4" s="6">
        <v>1556</v>
      </c>
      <c r="B4" s="303">
        <v>43043</v>
      </c>
      <c r="C4" s="138">
        <v>1000</v>
      </c>
      <c r="D4" s="26" t="s">
        <v>209</v>
      </c>
      <c r="E4" s="27" t="s">
        <v>210</v>
      </c>
      <c r="F4" s="34" t="s">
        <v>163</v>
      </c>
      <c r="G4" s="27"/>
      <c r="I4" s="309" t="s">
        <v>245</v>
      </c>
      <c r="J4" s="312">
        <v>1801</v>
      </c>
      <c r="K4" s="311">
        <v>3820</v>
      </c>
      <c r="L4" s="310" t="s">
        <v>95</v>
      </c>
      <c r="M4" s="49"/>
      <c r="N4" s="147"/>
      <c r="O4" s="148"/>
    </row>
    <row r="5" spans="1:15" x14ac:dyDescent="0.25">
      <c r="A5" s="6">
        <v>1557</v>
      </c>
      <c r="B5" s="10">
        <v>43047</v>
      </c>
      <c r="C5" s="138">
        <v>4500</v>
      </c>
      <c r="D5" s="26" t="s">
        <v>211</v>
      </c>
      <c r="E5" s="27" t="s">
        <v>212</v>
      </c>
      <c r="F5" s="34" t="s">
        <v>54</v>
      </c>
      <c r="G5" s="27"/>
      <c r="I5" s="309" t="s">
        <v>246</v>
      </c>
      <c r="J5" s="312">
        <v>54716</v>
      </c>
      <c r="K5" s="311">
        <v>9400</v>
      </c>
      <c r="L5" s="310" t="s">
        <v>247</v>
      </c>
      <c r="M5" s="16"/>
      <c r="N5" s="78"/>
      <c r="O5" s="149"/>
    </row>
    <row r="6" spans="1:15" x14ac:dyDescent="0.25">
      <c r="A6" s="6">
        <v>1558</v>
      </c>
      <c r="B6" s="10">
        <v>43049</v>
      </c>
      <c r="C6" s="138">
        <v>977</v>
      </c>
      <c r="D6" s="26" t="s">
        <v>213</v>
      </c>
      <c r="E6" s="27" t="s">
        <v>214</v>
      </c>
      <c r="F6" s="34" t="s">
        <v>54</v>
      </c>
      <c r="G6" s="27"/>
      <c r="I6" s="309" t="s">
        <v>248</v>
      </c>
      <c r="J6" s="312">
        <v>4696</v>
      </c>
      <c r="K6" s="311">
        <v>6290</v>
      </c>
      <c r="L6" s="310" t="s">
        <v>249</v>
      </c>
      <c r="M6" s="16"/>
      <c r="N6" s="78"/>
      <c r="O6" s="149"/>
    </row>
    <row r="7" spans="1:15" x14ac:dyDescent="0.25">
      <c r="A7" s="6">
        <v>1559</v>
      </c>
      <c r="B7" s="10">
        <v>43050</v>
      </c>
      <c r="C7" s="138">
        <v>2500</v>
      </c>
      <c r="D7" s="26" t="s">
        <v>211</v>
      </c>
      <c r="E7" s="27" t="s">
        <v>212</v>
      </c>
      <c r="F7" s="34" t="s">
        <v>54</v>
      </c>
      <c r="G7" s="27"/>
      <c r="I7" s="309" t="s">
        <v>250</v>
      </c>
      <c r="J7" s="312">
        <v>54741</v>
      </c>
      <c r="K7" s="311">
        <v>5160</v>
      </c>
      <c r="L7" s="313" t="s">
        <v>247</v>
      </c>
      <c r="M7" s="16"/>
      <c r="N7" s="78"/>
      <c r="O7" s="149"/>
    </row>
    <row r="8" spans="1:15" x14ac:dyDescent="0.25">
      <c r="A8" s="6">
        <v>1560</v>
      </c>
      <c r="B8" s="10">
        <v>43054</v>
      </c>
      <c r="C8" s="138">
        <v>2500</v>
      </c>
      <c r="D8" s="26" t="s">
        <v>211</v>
      </c>
      <c r="E8" s="27" t="s">
        <v>212</v>
      </c>
      <c r="F8" s="34" t="s">
        <v>163</v>
      </c>
      <c r="G8" s="27"/>
      <c r="I8" s="309" t="s">
        <v>251</v>
      </c>
      <c r="J8" s="312">
        <v>2300</v>
      </c>
      <c r="K8" s="311">
        <v>4082</v>
      </c>
      <c r="L8" s="313" t="s">
        <v>252</v>
      </c>
      <c r="M8" s="16"/>
      <c r="N8" s="78"/>
      <c r="O8" s="149"/>
    </row>
    <row r="9" spans="1:15" x14ac:dyDescent="0.25">
      <c r="A9" s="39">
        <v>1561</v>
      </c>
      <c r="B9" s="314" t="s">
        <v>215</v>
      </c>
      <c r="C9" s="286">
        <v>7400</v>
      </c>
      <c r="D9" s="203" t="s">
        <v>211</v>
      </c>
      <c r="E9" s="315" t="s">
        <v>212</v>
      </c>
      <c r="F9" s="34" t="s">
        <v>216</v>
      </c>
      <c r="G9" s="27"/>
      <c r="I9" s="309" t="s">
        <v>253</v>
      </c>
      <c r="J9" s="312">
        <v>54755</v>
      </c>
      <c r="K9" s="311">
        <v>15000</v>
      </c>
      <c r="L9" s="313" t="s">
        <v>247</v>
      </c>
      <c r="M9" s="217"/>
      <c r="N9" s="78"/>
      <c r="O9" s="149"/>
    </row>
    <row r="10" spans="1:15" x14ac:dyDescent="0.25">
      <c r="A10" s="6">
        <v>1562</v>
      </c>
      <c r="B10" s="10">
        <v>43056</v>
      </c>
      <c r="C10" s="138">
        <v>4649</v>
      </c>
      <c r="D10" s="26" t="s">
        <v>211</v>
      </c>
      <c r="E10" s="27" t="s">
        <v>220</v>
      </c>
      <c r="F10" s="34" t="s">
        <v>217</v>
      </c>
      <c r="G10" s="27">
        <v>1561</v>
      </c>
      <c r="I10" s="309" t="s">
        <v>254</v>
      </c>
      <c r="J10" s="312">
        <v>1804</v>
      </c>
      <c r="K10" s="311">
        <v>2100</v>
      </c>
      <c r="L10" s="313" t="s">
        <v>95</v>
      </c>
      <c r="M10" s="217"/>
      <c r="N10" s="78"/>
      <c r="O10" s="149"/>
    </row>
    <row r="11" spans="1:15" x14ac:dyDescent="0.25">
      <c r="A11" s="6">
        <v>1563</v>
      </c>
      <c r="B11" s="10">
        <v>43057</v>
      </c>
      <c r="C11" s="138">
        <v>3000</v>
      </c>
      <c r="D11" s="26" t="s">
        <v>211</v>
      </c>
      <c r="E11" s="27" t="s">
        <v>212</v>
      </c>
      <c r="F11" s="34" t="s">
        <v>217</v>
      </c>
      <c r="G11" s="27">
        <v>1561</v>
      </c>
      <c r="I11" s="309" t="s">
        <v>255</v>
      </c>
      <c r="J11" s="313"/>
      <c r="K11" s="311">
        <v>300</v>
      </c>
      <c r="L11" s="312" t="s">
        <v>256</v>
      </c>
      <c r="M11" s="217"/>
      <c r="N11" s="78"/>
      <c r="O11" s="149"/>
    </row>
    <row r="12" spans="1:15" x14ac:dyDescent="0.25">
      <c r="A12" s="6">
        <v>1564</v>
      </c>
      <c r="B12" s="10">
        <v>43059</v>
      </c>
      <c r="C12" s="138">
        <v>1050</v>
      </c>
      <c r="D12" s="26" t="s">
        <v>218</v>
      </c>
      <c r="E12" s="27" t="s">
        <v>219</v>
      </c>
      <c r="F12" s="34" t="s">
        <v>163</v>
      </c>
      <c r="G12" s="27"/>
      <c r="I12" s="59">
        <v>43041</v>
      </c>
      <c r="J12" s="5"/>
      <c r="K12" s="13">
        <v>300</v>
      </c>
      <c r="L12" s="5" t="s">
        <v>256</v>
      </c>
      <c r="M12" s="218"/>
      <c r="N12" s="78"/>
      <c r="O12" s="149"/>
    </row>
    <row r="13" spans="1:15" x14ac:dyDescent="0.25">
      <c r="A13" s="6">
        <v>1565</v>
      </c>
      <c r="B13" s="10">
        <v>43059</v>
      </c>
      <c r="C13" s="138">
        <v>950</v>
      </c>
      <c r="D13" s="26" t="s">
        <v>221</v>
      </c>
      <c r="E13" s="27" t="s">
        <v>214</v>
      </c>
      <c r="F13" s="34"/>
      <c r="G13" s="27"/>
      <c r="I13" s="59">
        <v>43042</v>
      </c>
      <c r="J13" s="5"/>
      <c r="K13" s="13">
        <v>100</v>
      </c>
      <c r="L13" s="5" t="s">
        <v>256</v>
      </c>
      <c r="M13" s="217"/>
      <c r="N13" s="78"/>
      <c r="O13" s="149"/>
    </row>
    <row r="14" spans="1:15" x14ac:dyDescent="0.25">
      <c r="A14" s="39">
        <v>1566</v>
      </c>
      <c r="B14" s="18">
        <v>43059</v>
      </c>
      <c r="C14" s="286">
        <v>4390</v>
      </c>
      <c r="D14" s="203" t="s">
        <v>211</v>
      </c>
      <c r="E14" s="315" t="s">
        <v>212</v>
      </c>
      <c r="F14" s="34"/>
      <c r="G14" s="27" t="s">
        <v>11</v>
      </c>
      <c r="I14" s="59">
        <v>43041</v>
      </c>
      <c r="J14" s="5"/>
      <c r="K14" s="13">
        <v>16.88</v>
      </c>
      <c r="L14" s="5" t="s">
        <v>257</v>
      </c>
      <c r="M14" s="217"/>
      <c r="N14" s="78"/>
      <c r="O14" s="149"/>
    </row>
    <row r="15" spans="1:15" x14ac:dyDescent="0.25">
      <c r="A15" s="6">
        <v>1567</v>
      </c>
      <c r="B15" s="10">
        <v>43059</v>
      </c>
      <c r="C15" s="138">
        <v>1260</v>
      </c>
      <c r="D15" s="26" t="s">
        <v>10</v>
      </c>
      <c r="E15" s="27" t="s">
        <v>222</v>
      </c>
      <c r="F15" s="219" t="s">
        <v>163</v>
      </c>
      <c r="G15" s="220"/>
      <c r="I15" s="59">
        <v>43052</v>
      </c>
      <c r="J15" s="5"/>
      <c r="K15" s="13">
        <v>150</v>
      </c>
      <c r="L15" s="5" t="s">
        <v>258</v>
      </c>
      <c r="M15" s="217"/>
      <c r="N15" s="78"/>
      <c r="O15" s="149"/>
    </row>
    <row r="16" spans="1:15" x14ac:dyDescent="0.25">
      <c r="A16" s="39">
        <v>1568</v>
      </c>
      <c r="B16" s="18">
        <v>43059</v>
      </c>
      <c r="C16" s="286">
        <v>4500</v>
      </c>
      <c r="D16" s="203" t="s">
        <v>211</v>
      </c>
      <c r="E16" s="315" t="s">
        <v>212</v>
      </c>
      <c r="F16" s="34"/>
      <c r="G16" s="27"/>
      <c r="I16" s="59">
        <v>43418</v>
      </c>
      <c r="J16" s="5"/>
      <c r="K16" s="13">
        <v>99</v>
      </c>
      <c r="L16" s="5" t="s">
        <v>259</v>
      </c>
      <c r="M16" s="217"/>
      <c r="N16" s="78"/>
      <c r="O16" s="149"/>
    </row>
    <row r="17" spans="1:17" x14ac:dyDescent="0.25">
      <c r="A17" s="316">
        <v>1569</v>
      </c>
      <c r="B17" s="317">
        <v>43059</v>
      </c>
      <c r="C17" s="318">
        <v>4500</v>
      </c>
      <c r="D17" s="319" t="s">
        <v>211</v>
      </c>
      <c r="E17" s="320" t="s">
        <v>212</v>
      </c>
      <c r="F17" s="34" t="s">
        <v>216</v>
      </c>
      <c r="G17" s="36"/>
      <c r="I17" s="59">
        <v>43059</v>
      </c>
      <c r="J17" s="5"/>
      <c r="K17" s="13">
        <v>155.22</v>
      </c>
      <c r="L17" s="5" t="s">
        <v>258</v>
      </c>
      <c r="M17" s="217"/>
      <c r="N17" s="78"/>
      <c r="O17" s="149"/>
    </row>
    <row r="18" spans="1:17" x14ac:dyDescent="0.25">
      <c r="A18" s="6">
        <v>1570</v>
      </c>
      <c r="B18" s="10">
        <v>43061</v>
      </c>
      <c r="C18" s="138">
        <v>4630</v>
      </c>
      <c r="D18" s="26" t="s">
        <v>211</v>
      </c>
      <c r="E18" s="139" t="s">
        <v>212</v>
      </c>
      <c r="F18" s="34" t="s">
        <v>163</v>
      </c>
      <c r="G18" s="27"/>
      <c r="I18" s="59">
        <v>43056</v>
      </c>
      <c r="J18" s="5"/>
      <c r="K18" s="13">
        <v>2400</v>
      </c>
      <c r="L18" s="5" t="s">
        <v>256</v>
      </c>
      <c r="M18" s="217"/>
      <c r="N18" s="78"/>
      <c r="O18" s="149"/>
    </row>
    <row r="19" spans="1:17" x14ac:dyDescent="0.25">
      <c r="A19" s="6">
        <v>1571</v>
      </c>
      <c r="B19" s="10">
        <v>43061</v>
      </c>
      <c r="C19" s="138">
        <v>3500</v>
      </c>
      <c r="D19" s="26" t="s">
        <v>211</v>
      </c>
      <c r="E19" s="139" t="s">
        <v>223</v>
      </c>
      <c r="F19" s="34" t="s">
        <v>163</v>
      </c>
      <c r="G19" s="27"/>
      <c r="I19" s="305"/>
      <c r="J19" s="166"/>
      <c r="K19" s="165"/>
      <c r="L19" s="166"/>
      <c r="M19" s="306"/>
      <c r="N19" s="307"/>
      <c r="O19" s="308"/>
    </row>
    <row r="20" spans="1:17" x14ac:dyDescent="0.25">
      <c r="A20" s="39">
        <v>1572</v>
      </c>
      <c r="B20" s="18">
        <v>43061</v>
      </c>
      <c r="C20" s="286">
        <v>1850</v>
      </c>
      <c r="D20" s="203" t="s">
        <v>69</v>
      </c>
      <c r="E20" s="279" t="s">
        <v>224</v>
      </c>
      <c r="F20" s="34" t="s">
        <v>225</v>
      </c>
      <c r="G20" s="27"/>
      <c r="I20" s="59"/>
      <c r="J20" s="5"/>
      <c r="K20" s="13"/>
      <c r="L20" s="5"/>
      <c r="M20" s="217"/>
      <c r="N20" s="78"/>
      <c r="O20" s="149"/>
    </row>
    <row r="21" spans="1:17" x14ac:dyDescent="0.25">
      <c r="A21" s="6">
        <v>1573</v>
      </c>
      <c r="B21" s="10">
        <v>43061</v>
      </c>
      <c r="C21" s="138">
        <v>1850</v>
      </c>
      <c r="D21" s="26" t="s">
        <v>10</v>
      </c>
      <c r="E21" s="139" t="s">
        <v>224</v>
      </c>
      <c r="F21" s="34" t="s">
        <v>54</v>
      </c>
      <c r="G21" s="27"/>
      <c r="I21" s="59"/>
      <c r="J21" s="5"/>
      <c r="K21" s="13"/>
      <c r="L21" s="5"/>
      <c r="M21" s="217"/>
      <c r="N21" s="78"/>
      <c r="O21" s="149"/>
    </row>
    <row r="22" spans="1:17" x14ac:dyDescent="0.25">
      <c r="A22" s="6">
        <v>1574</v>
      </c>
      <c r="B22" s="10">
        <v>43062</v>
      </c>
      <c r="C22" s="138">
        <v>2108.66</v>
      </c>
      <c r="D22" s="26" t="s">
        <v>213</v>
      </c>
      <c r="E22" s="139" t="s">
        <v>214</v>
      </c>
      <c r="F22" s="34" t="s">
        <v>54</v>
      </c>
      <c r="G22" s="27"/>
      <c r="I22" s="59"/>
      <c r="J22" s="5"/>
      <c r="K22" s="13"/>
      <c r="L22" s="5"/>
      <c r="M22" s="217"/>
      <c r="N22" s="109"/>
      <c r="O22" s="149"/>
    </row>
    <row r="23" spans="1:17" ht="16.5" thickBot="1" x14ac:dyDescent="0.3">
      <c r="A23" s="7"/>
      <c r="B23" s="66"/>
      <c r="C23" s="289"/>
      <c r="D23" s="205"/>
      <c r="E23" s="280"/>
      <c r="F23" s="103"/>
      <c r="G23" s="104"/>
      <c r="I23" s="59"/>
      <c r="J23" s="5"/>
      <c r="K23" s="13"/>
      <c r="L23" s="5"/>
      <c r="M23" s="217"/>
      <c r="N23" s="80"/>
      <c r="O23" s="50"/>
    </row>
    <row r="24" spans="1:17" ht="16.5" thickBot="1" x14ac:dyDescent="0.3">
      <c r="A24" s="7"/>
      <c r="B24" s="66"/>
      <c r="C24" s="289"/>
      <c r="D24" s="205"/>
      <c r="E24" s="104"/>
      <c r="F24" s="268"/>
      <c r="G24" s="104"/>
      <c r="I24" s="60"/>
      <c r="J24" s="8"/>
      <c r="K24" s="14"/>
      <c r="L24" s="8"/>
      <c r="M24" s="246"/>
      <c r="N24" s="81"/>
      <c r="O24" s="51"/>
    </row>
    <row r="25" spans="1:17" ht="16.5" thickBot="1" x14ac:dyDescent="0.3">
      <c r="A25" s="54"/>
      <c r="B25" s="61"/>
      <c r="C25" s="272">
        <f>C4+C5+C6+C7+C8+C10+C11+C12+C13+C15+C18+C19+C21+C22+C23+C24</f>
        <v>34474.660000000003</v>
      </c>
      <c r="D25" s="102"/>
      <c r="E25" s="273">
        <f>C25+C26+C27+C28</f>
        <v>51195.380000000005</v>
      </c>
      <c r="F25" s="102"/>
      <c r="G25" s="102"/>
      <c r="I25" s="23"/>
      <c r="J25" s="25"/>
      <c r="K25" s="236">
        <f>SUM(K4:K24)</f>
        <v>49373.1</v>
      </c>
      <c r="L25" s="25"/>
      <c r="M25" s="25"/>
      <c r="N25" s="76"/>
      <c r="O25" s="25"/>
      <c r="P25" s="221">
        <f>K25-E25</f>
        <v>-1822.2800000000061</v>
      </c>
      <c r="Q25" t="s">
        <v>166</v>
      </c>
    </row>
    <row r="26" spans="1:17" x14ac:dyDescent="0.25">
      <c r="A26" s="255" t="s">
        <v>165</v>
      </c>
      <c r="B26" s="61"/>
      <c r="C26" s="273">
        <v>11840.26</v>
      </c>
      <c r="D26" s="133"/>
      <c r="E26" s="102"/>
      <c r="F26" s="102"/>
      <c r="G26" s="102"/>
      <c r="P26">
        <v>-2059.17</v>
      </c>
      <c r="Q26" t="s">
        <v>285</v>
      </c>
    </row>
    <row r="27" spans="1:17" x14ac:dyDescent="0.25">
      <c r="A27" s="145" t="s">
        <v>137</v>
      </c>
      <c r="B27" s="61"/>
      <c r="C27" s="273">
        <v>4285.01</v>
      </c>
      <c r="D27" s="102"/>
      <c r="E27" s="102"/>
      <c r="F27" s="102"/>
      <c r="G27" s="102"/>
      <c r="I27" s="222"/>
      <c r="P27" s="15">
        <f>P25-P26</f>
        <v>236.88999999999396</v>
      </c>
    </row>
    <row r="28" spans="1:17" x14ac:dyDescent="0.25">
      <c r="A28" s="222" t="s">
        <v>138</v>
      </c>
      <c r="C28" s="273">
        <v>595.45000000000005</v>
      </c>
      <c r="F28" s="102"/>
      <c r="G28" s="102"/>
    </row>
    <row r="29" spans="1:17" x14ac:dyDescent="0.25">
      <c r="F29" s="102"/>
      <c r="G29" s="102"/>
    </row>
    <row r="30" spans="1:17" ht="15.75" customHeight="1" x14ac:dyDescent="0.25">
      <c r="A30" s="54"/>
      <c r="B30" s="61"/>
      <c r="C30" s="273"/>
      <c r="D30" s="102"/>
      <c r="E30" s="102"/>
      <c r="F30" s="102"/>
      <c r="G30" s="102"/>
    </row>
    <row r="31" spans="1:17" ht="15.75" customHeight="1" x14ac:dyDescent="0.25">
      <c r="F31" s="102"/>
      <c r="G31" s="102"/>
      <c r="I31" s="23"/>
      <c r="J31" s="25"/>
      <c r="K31" s="24"/>
      <c r="L31" s="25"/>
      <c r="M31" s="25"/>
      <c r="N31" s="269"/>
      <c r="O31" s="269"/>
    </row>
    <row r="32" spans="1:17" ht="19.5" thickBot="1" x14ac:dyDescent="0.35">
      <c r="D32" s="223" t="s">
        <v>272</v>
      </c>
      <c r="F32" s="102"/>
      <c r="G32" s="102"/>
      <c r="I32" s="23"/>
      <c r="J32" s="25"/>
      <c r="K32" s="24"/>
      <c r="L32" s="77" t="s">
        <v>274</v>
      </c>
      <c r="M32" s="25"/>
      <c r="N32" s="76"/>
      <c r="O32" s="25"/>
    </row>
    <row r="33" spans="1:15" ht="16.5" thickBot="1" x14ac:dyDescent="0.3">
      <c r="A33" s="191" t="s">
        <v>0</v>
      </c>
      <c r="B33" s="57" t="s">
        <v>1</v>
      </c>
      <c r="C33" s="55" t="s">
        <v>3</v>
      </c>
      <c r="D33" s="45" t="s">
        <v>2</v>
      </c>
      <c r="E33" s="44" t="s">
        <v>4</v>
      </c>
      <c r="F33" s="111" t="s">
        <v>10</v>
      </c>
      <c r="G33" s="40" t="s">
        <v>11</v>
      </c>
      <c r="I33" s="57" t="s">
        <v>1</v>
      </c>
      <c r="J33" s="45" t="s">
        <v>39</v>
      </c>
      <c r="K33" s="55" t="s">
        <v>3</v>
      </c>
      <c r="L33" s="44" t="s">
        <v>2</v>
      </c>
      <c r="M33" s="44" t="s">
        <v>4</v>
      </c>
      <c r="N33" s="46" t="s">
        <v>40</v>
      </c>
      <c r="O33" s="47" t="s">
        <v>41</v>
      </c>
    </row>
    <row r="34" spans="1:15" x14ac:dyDescent="0.25">
      <c r="A34" s="9">
        <v>1575</v>
      </c>
      <c r="B34" s="11">
        <v>43070</v>
      </c>
      <c r="C34" s="134">
        <v>658.61</v>
      </c>
      <c r="D34" s="135" t="s">
        <v>213</v>
      </c>
      <c r="E34" s="136" t="s">
        <v>214</v>
      </c>
      <c r="F34" s="32" t="s">
        <v>54</v>
      </c>
      <c r="G34" s="33"/>
      <c r="I34" s="322">
        <v>43070</v>
      </c>
      <c r="J34" s="135">
        <v>54815</v>
      </c>
      <c r="K34" s="134">
        <v>4950</v>
      </c>
      <c r="L34" s="135" t="s">
        <v>47</v>
      </c>
      <c r="M34" s="364"/>
      <c r="N34" s="369" t="s">
        <v>54</v>
      </c>
      <c r="O34" s="368"/>
    </row>
    <row r="35" spans="1:15" x14ac:dyDescent="0.25">
      <c r="A35" s="6">
        <v>1576</v>
      </c>
      <c r="B35" s="10">
        <v>43071</v>
      </c>
      <c r="C35" s="138">
        <v>3500</v>
      </c>
      <c r="D35" s="26" t="s">
        <v>211</v>
      </c>
      <c r="E35" s="139" t="s">
        <v>226</v>
      </c>
      <c r="F35" s="34" t="s">
        <v>54</v>
      </c>
      <c r="G35" s="27"/>
      <c r="I35" s="323">
        <v>43076</v>
      </c>
      <c r="J35" s="324">
        <v>2118</v>
      </c>
      <c r="K35" s="325">
        <v>4000</v>
      </c>
      <c r="L35" s="324" t="s">
        <v>260</v>
      </c>
      <c r="M35" s="365"/>
      <c r="N35" s="327" t="s">
        <v>54</v>
      </c>
      <c r="O35" s="50"/>
    </row>
    <row r="36" spans="1:15" x14ac:dyDescent="0.25">
      <c r="A36" s="6">
        <v>1577</v>
      </c>
      <c r="B36" s="10">
        <v>43075</v>
      </c>
      <c r="C36" s="138">
        <v>2500</v>
      </c>
      <c r="D36" s="26" t="s">
        <v>211</v>
      </c>
      <c r="E36" s="139" t="s">
        <v>226</v>
      </c>
      <c r="F36" s="34" t="s">
        <v>54</v>
      </c>
      <c r="G36" s="27"/>
      <c r="I36" s="323">
        <v>43077</v>
      </c>
      <c r="J36" s="324">
        <v>54874</v>
      </c>
      <c r="K36" s="325">
        <v>10000</v>
      </c>
      <c r="L36" s="324" t="s">
        <v>47</v>
      </c>
      <c r="M36" s="365"/>
      <c r="N36" s="329" t="s">
        <v>54</v>
      </c>
      <c r="O36" s="50"/>
    </row>
    <row r="37" spans="1:15" x14ac:dyDescent="0.25">
      <c r="A37" s="6">
        <v>1578</v>
      </c>
      <c r="B37" s="10">
        <v>43071</v>
      </c>
      <c r="C37" s="138">
        <v>650</v>
      </c>
      <c r="D37" s="26" t="s">
        <v>227</v>
      </c>
      <c r="E37" s="139"/>
      <c r="F37" s="34" t="s">
        <v>54</v>
      </c>
      <c r="G37" s="27"/>
      <c r="I37" s="323">
        <v>43077</v>
      </c>
      <c r="J37" s="324">
        <v>54875</v>
      </c>
      <c r="K37" s="325">
        <v>10000</v>
      </c>
      <c r="L37" s="324" t="s">
        <v>47</v>
      </c>
      <c r="M37" s="366"/>
      <c r="N37" s="329" t="s">
        <v>54</v>
      </c>
      <c r="O37" s="50"/>
    </row>
    <row r="38" spans="1:15" x14ac:dyDescent="0.25">
      <c r="A38" s="6">
        <v>1579</v>
      </c>
      <c r="B38" s="10">
        <v>43078</v>
      </c>
      <c r="C38" s="138">
        <v>600</v>
      </c>
      <c r="D38" s="26" t="s">
        <v>227</v>
      </c>
      <c r="E38" s="139"/>
      <c r="F38" s="34" t="s">
        <v>54</v>
      </c>
      <c r="G38" s="27"/>
      <c r="I38" s="323">
        <v>43080</v>
      </c>
      <c r="J38" s="324">
        <v>1808</v>
      </c>
      <c r="K38" s="325">
        <v>5970</v>
      </c>
      <c r="L38" s="324" t="s">
        <v>95</v>
      </c>
      <c r="M38" s="366"/>
      <c r="N38" s="329" t="s">
        <v>54</v>
      </c>
      <c r="O38" s="50"/>
    </row>
    <row r="39" spans="1:15" x14ac:dyDescent="0.25">
      <c r="A39" s="6">
        <v>1580</v>
      </c>
      <c r="B39" s="10">
        <v>43076</v>
      </c>
      <c r="C39" s="138">
        <v>3500</v>
      </c>
      <c r="D39" s="26" t="s">
        <v>211</v>
      </c>
      <c r="E39" s="139" t="s">
        <v>226</v>
      </c>
      <c r="F39" s="34" t="s">
        <v>54</v>
      </c>
      <c r="G39" s="27"/>
      <c r="I39" s="323">
        <v>43084</v>
      </c>
      <c r="J39" s="324">
        <v>54951</v>
      </c>
      <c r="K39" s="325">
        <v>13450</v>
      </c>
      <c r="L39" s="324" t="s">
        <v>47</v>
      </c>
      <c r="M39" s="366"/>
      <c r="N39" s="329" t="s">
        <v>54</v>
      </c>
      <c r="O39" s="50"/>
    </row>
    <row r="40" spans="1:15" x14ac:dyDescent="0.25">
      <c r="A40" s="6">
        <v>1581</v>
      </c>
      <c r="B40" s="10">
        <v>43077</v>
      </c>
      <c r="C40" s="138">
        <v>3500</v>
      </c>
      <c r="D40" s="26" t="s">
        <v>211</v>
      </c>
      <c r="E40" s="139" t="s">
        <v>226</v>
      </c>
      <c r="F40" s="34" t="s">
        <v>54</v>
      </c>
      <c r="G40" s="27"/>
      <c r="I40" s="323">
        <v>43095</v>
      </c>
      <c r="J40" s="324">
        <v>1848</v>
      </c>
      <c r="K40" s="325">
        <v>15000</v>
      </c>
      <c r="L40" s="324" t="s">
        <v>47</v>
      </c>
      <c r="M40" s="367"/>
      <c r="N40" s="329" t="s">
        <v>54</v>
      </c>
      <c r="O40" s="50"/>
    </row>
    <row r="41" spans="1:15" x14ac:dyDescent="0.25">
      <c r="A41" s="6">
        <v>1582</v>
      </c>
      <c r="B41" s="10">
        <v>43082</v>
      </c>
      <c r="C41" s="138">
        <v>1500</v>
      </c>
      <c r="D41" s="26" t="s">
        <v>211</v>
      </c>
      <c r="E41" s="139" t="s">
        <v>226</v>
      </c>
      <c r="F41" s="34" t="s">
        <v>54</v>
      </c>
      <c r="G41" s="27"/>
      <c r="I41" s="323">
        <v>43098</v>
      </c>
      <c r="J41" s="324">
        <v>55043</v>
      </c>
      <c r="K41" s="325">
        <v>12000</v>
      </c>
      <c r="L41" s="324" t="s">
        <v>47</v>
      </c>
      <c r="M41" s="366"/>
      <c r="N41" s="329" t="s">
        <v>54</v>
      </c>
      <c r="O41" s="50"/>
    </row>
    <row r="42" spans="1:15" x14ac:dyDescent="0.25">
      <c r="A42" s="6">
        <v>1583</v>
      </c>
      <c r="B42" s="10">
        <v>43078</v>
      </c>
      <c r="C42" s="138">
        <v>9000</v>
      </c>
      <c r="D42" s="26" t="s">
        <v>211</v>
      </c>
      <c r="E42" s="139" t="s">
        <v>226</v>
      </c>
      <c r="F42" s="34" t="s">
        <v>54</v>
      </c>
      <c r="G42" s="27"/>
      <c r="I42" s="323">
        <v>43070</v>
      </c>
      <c r="J42" s="324"/>
      <c r="K42" s="325">
        <v>1000</v>
      </c>
      <c r="L42" s="324" t="s">
        <v>256</v>
      </c>
      <c r="M42" s="366"/>
      <c r="N42" s="329" t="s">
        <v>54</v>
      </c>
      <c r="O42" s="50"/>
    </row>
    <row r="43" spans="1:15" x14ac:dyDescent="0.25">
      <c r="A43" s="6">
        <v>1584</v>
      </c>
      <c r="B43" s="10">
        <v>43078</v>
      </c>
      <c r="C43" s="138">
        <v>1100</v>
      </c>
      <c r="D43" s="26" t="s">
        <v>52</v>
      </c>
      <c r="E43" s="139" t="s">
        <v>238</v>
      </c>
      <c r="F43" s="34" t="s">
        <v>54</v>
      </c>
      <c r="G43" s="27"/>
      <c r="I43" s="323">
        <v>43073</v>
      </c>
      <c r="J43" s="324"/>
      <c r="K43" s="325">
        <v>500</v>
      </c>
      <c r="L43" s="324" t="s">
        <v>256</v>
      </c>
      <c r="M43" s="366"/>
      <c r="N43" s="329" t="s">
        <v>54</v>
      </c>
      <c r="O43" s="50"/>
    </row>
    <row r="44" spans="1:15" x14ac:dyDescent="0.25">
      <c r="A44" s="6">
        <v>1585</v>
      </c>
      <c r="B44" s="10">
        <v>43078</v>
      </c>
      <c r="C44" s="138">
        <v>2000</v>
      </c>
      <c r="D44" s="26" t="s">
        <v>239</v>
      </c>
      <c r="E44" s="139" t="s">
        <v>238</v>
      </c>
      <c r="F44" s="34" t="s">
        <v>54</v>
      </c>
      <c r="G44" s="27"/>
      <c r="I44" s="323">
        <v>43077</v>
      </c>
      <c r="J44" s="324"/>
      <c r="K44" s="325">
        <v>8.57</v>
      </c>
      <c r="L44" s="324" t="s">
        <v>261</v>
      </c>
      <c r="M44" s="366"/>
      <c r="N44" s="329" t="s">
        <v>54</v>
      </c>
      <c r="O44" s="50"/>
    </row>
    <row r="45" spans="1:15" x14ac:dyDescent="0.25">
      <c r="A45" s="6">
        <v>1586</v>
      </c>
      <c r="B45" s="10">
        <v>43080</v>
      </c>
      <c r="C45" s="138">
        <v>880</v>
      </c>
      <c r="D45" s="26" t="s">
        <v>240</v>
      </c>
      <c r="E45" s="139" t="s">
        <v>241</v>
      </c>
      <c r="F45" s="34"/>
      <c r="G45" s="27"/>
      <c r="I45" s="59"/>
      <c r="J45" s="5"/>
      <c r="K45" s="13"/>
      <c r="L45" s="5"/>
      <c r="M45" s="16"/>
      <c r="N45" s="80"/>
      <c r="O45" s="50"/>
    </row>
    <row r="46" spans="1:15" x14ac:dyDescent="0.25">
      <c r="A46" s="6">
        <v>1587</v>
      </c>
      <c r="B46" s="10">
        <v>43080</v>
      </c>
      <c r="C46" s="138">
        <v>500</v>
      </c>
      <c r="D46" s="26" t="s">
        <v>209</v>
      </c>
      <c r="E46" s="139" t="s">
        <v>210</v>
      </c>
      <c r="F46" s="34" t="s">
        <v>54</v>
      </c>
      <c r="G46" s="27"/>
      <c r="I46" s="59"/>
      <c r="J46" s="5"/>
      <c r="K46" s="13"/>
      <c r="L46" s="5"/>
      <c r="M46" s="16"/>
      <c r="N46" s="80"/>
      <c r="O46" s="50"/>
    </row>
    <row r="47" spans="1:15" x14ac:dyDescent="0.25">
      <c r="A47" s="6">
        <v>1588</v>
      </c>
      <c r="B47" s="10">
        <v>43085</v>
      </c>
      <c r="C47" s="138">
        <v>1000</v>
      </c>
      <c r="D47" s="26" t="s">
        <v>209</v>
      </c>
      <c r="E47" s="139" t="s">
        <v>210</v>
      </c>
      <c r="F47" s="34" t="s">
        <v>54</v>
      </c>
      <c r="G47" s="27"/>
      <c r="I47" s="59"/>
      <c r="J47" s="5"/>
      <c r="K47" s="13"/>
      <c r="L47" s="5"/>
      <c r="M47" s="16"/>
      <c r="N47" s="80"/>
      <c r="O47" s="50"/>
    </row>
    <row r="48" spans="1:15" x14ac:dyDescent="0.25">
      <c r="A48" s="6">
        <v>1589</v>
      </c>
      <c r="B48" s="10">
        <v>43092</v>
      </c>
      <c r="C48" s="138">
        <v>500</v>
      </c>
      <c r="D48" s="26" t="s">
        <v>209</v>
      </c>
      <c r="E48" s="139" t="s">
        <v>210</v>
      </c>
      <c r="F48" s="34" t="s">
        <v>54</v>
      </c>
      <c r="G48" s="27"/>
      <c r="I48" s="59"/>
      <c r="J48" s="5"/>
      <c r="K48" s="13"/>
      <c r="L48" s="5"/>
      <c r="M48" s="16"/>
      <c r="N48" s="80"/>
      <c r="O48" s="50"/>
    </row>
    <row r="49" spans="1:16" x14ac:dyDescent="0.25">
      <c r="A49" s="6">
        <v>1590</v>
      </c>
      <c r="B49" s="10">
        <v>43085</v>
      </c>
      <c r="C49" s="138">
        <v>1371.88</v>
      </c>
      <c r="D49" s="26" t="s">
        <v>242</v>
      </c>
      <c r="E49" s="139" t="s">
        <v>214</v>
      </c>
      <c r="F49" s="34" t="s">
        <v>54</v>
      </c>
      <c r="G49" s="27"/>
      <c r="I49" s="59"/>
      <c r="J49" s="5"/>
      <c r="K49" s="13"/>
      <c r="L49" s="5"/>
      <c r="M49" s="16"/>
      <c r="N49" s="80"/>
      <c r="O49" s="50"/>
    </row>
    <row r="50" spans="1:16" x14ac:dyDescent="0.25">
      <c r="A50" s="6">
        <v>1591</v>
      </c>
      <c r="B50" s="10">
        <v>43092</v>
      </c>
      <c r="C50" s="138">
        <v>1300</v>
      </c>
      <c r="D50" s="26" t="s">
        <v>242</v>
      </c>
      <c r="E50" s="139" t="s">
        <v>214</v>
      </c>
      <c r="F50" s="34"/>
      <c r="G50" s="27"/>
      <c r="I50" s="59"/>
      <c r="J50" s="5"/>
      <c r="K50" s="13"/>
      <c r="L50" s="5"/>
      <c r="M50" s="16"/>
      <c r="N50" s="80"/>
      <c r="O50" s="50"/>
    </row>
    <row r="51" spans="1:16" x14ac:dyDescent="0.25">
      <c r="A51" s="6">
        <v>1592</v>
      </c>
      <c r="B51" s="10">
        <v>43084</v>
      </c>
      <c r="C51" s="138">
        <v>1800</v>
      </c>
      <c r="D51" s="26" t="s">
        <v>52</v>
      </c>
      <c r="E51" s="139" t="s">
        <v>238</v>
      </c>
      <c r="F51" s="34" t="s">
        <v>54</v>
      </c>
      <c r="G51" s="27"/>
      <c r="I51" s="59"/>
      <c r="J51" s="5"/>
      <c r="K51" s="13"/>
      <c r="L51" s="5"/>
      <c r="M51" s="16"/>
      <c r="N51" s="80"/>
      <c r="O51" s="50"/>
    </row>
    <row r="52" spans="1:16" x14ac:dyDescent="0.25">
      <c r="A52" s="6">
        <v>1593</v>
      </c>
      <c r="B52" s="10">
        <v>43085</v>
      </c>
      <c r="C52" s="138">
        <v>4500</v>
      </c>
      <c r="D52" s="26" t="s">
        <v>211</v>
      </c>
      <c r="E52" s="139" t="s">
        <v>226</v>
      </c>
      <c r="F52" s="34" t="s">
        <v>54</v>
      </c>
      <c r="G52" s="27"/>
      <c r="I52" s="59"/>
      <c r="J52" s="5"/>
      <c r="K52" s="13"/>
      <c r="L52" s="5"/>
      <c r="M52" s="16"/>
      <c r="N52" s="80"/>
      <c r="O52" s="50"/>
    </row>
    <row r="53" spans="1:16" x14ac:dyDescent="0.25">
      <c r="A53" s="6">
        <v>1594</v>
      </c>
      <c r="B53" s="10">
        <v>43086</v>
      </c>
      <c r="C53" s="138">
        <v>970</v>
      </c>
      <c r="D53" s="26" t="s">
        <v>243</v>
      </c>
      <c r="E53" s="139" t="s">
        <v>224</v>
      </c>
      <c r="F53" s="34" t="s">
        <v>54</v>
      </c>
      <c r="G53" s="27"/>
      <c r="I53" s="59"/>
      <c r="J53" s="5"/>
      <c r="K53" s="13"/>
      <c r="L53" s="5"/>
      <c r="M53" s="16"/>
      <c r="N53" s="80"/>
      <c r="O53" s="50"/>
    </row>
    <row r="54" spans="1:16" x14ac:dyDescent="0.25">
      <c r="A54" s="6">
        <v>1595</v>
      </c>
      <c r="B54" s="10">
        <v>43091</v>
      </c>
      <c r="C54" s="138">
        <v>1750</v>
      </c>
      <c r="D54" s="26" t="s">
        <v>52</v>
      </c>
      <c r="E54" s="139" t="s">
        <v>238</v>
      </c>
      <c r="F54" s="219" t="s">
        <v>54</v>
      </c>
      <c r="G54" s="27"/>
      <c r="I54" s="59"/>
      <c r="J54" s="5"/>
      <c r="K54" s="13"/>
      <c r="L54" s="5"/>
      <c r="M54" s="16"/>
      <c r="N54" s="80"/>
      <c r="O54" s="50"/>
    </row>
    <row r="55" spans="1:16" x14ac:dyDescent="0.25">
      <c r="A55" s="247">
        <v>1596</v>
      </c>
      <c r="B55" s="299">
        <v>43095</v>
      </c>
      <c r="C55" s="298">
        <v>1750</v>
      </c>
      <c r="D55" s="300" t="s">
        <v>52</v>
      </c>
      <c r="E55" s="276" t="s">
        <v>238</v>
      </c>
      <c r="F55" s="219" t="s">
        <v>54</v>
      </c>
      <c r="G55" s="27"/>
      <c r="I55" s="59"/>
      <c r="J55" s="5"/>
      <c r="K55" s="13"/>
      <c r="L55" s="5"/>
      <c r="M55" s="16"/>
      <c r="N55" s="80"/>
      <c r="O55" s="50"/>
    </row>
    <row r="56" spans="1:16" x14ac:dyDescent="0.25">
      <c r="A56" s="31">
        <v>1597</v>
      </c>
      <c r="B56" s="10">
        <v>43095</v>
      </c>
      <c r="C56" s="138">
        <v>6000</v>
      </c>
      <c r="D56" s="26" t="s">
        <v>211</v>
      </c>
      <c r="E56" s="139" t="s">
        <v>226</v>
      </c>
      <c r="F56" s="34" t="s">
        <v>54</v>
      </c>
      <c r="G56" s="27"/>
      <c r="I56" s="59"/>
      <c r="J56" s="5"/>
      <c r="K56" s="13"/>
      <c r="L56" s="5"/>
      <c r="M56" s="16"/>
      <c r="N56" s="80"/>
      <c r="O56" s="50"/>
    </row>
    <row r="57" spans="1:16" x14ac:dyDescent="0.25">
      <c r="A57" s="247">
        <v>1598</v>
      </c>
      <c r="B57" s="299">
        <v>43096</v>
      </c>
      <c r="C57" s="298">
        <v>2000</v>
      </c>
      <c r="D57" s="300" t="s">
        <v>211</v>
      </c>
      <c r="E57" s="276" t="s">
        <v>244</v>
      </c>
      <c r="F57" s="219"/>
      <c r="G57" s="27"/>
      <c r="I57" s="59"/>
      <c r="J57" s="5"/>
      <c r="K57" s="13"/>
      <c r="L57" s="5"/>
      <c r="M57" s="16"/>
      <c r="N57" s="80"/>
      <c r="O57" s="50"/>
    </row>
    <row r="58" spans="1:16" x14ac:dyDescent="0.25">
      <c r="A58" s="247">
        <v>1599</v>
      </c>
      <c r="B58" s="299">
        <v>43098</v>
      </c>
      <c r="C58" s="298">
        <v>1000</v>
      </c>
      <c r="D58" s="300" t="s">
        <v>211</v>
      </c>
      <c r="E58" s="276" t="s">
        <v>244</v>
      </c>
      <c r="F58" s="219"/>
      <c r="G58" s="27"/>
      <c r="I58" s="59"/>
      <c r="J58" s="5"/>
      <c r="K58" s="13"/>
      <c r="L58" s="5"/>
      <c r="M58" s="16"/>
      <c r="N58" s="80"/>
      <c r="O58" s="50"/>
    </row>
    <row r="59" spans="1:16" x14ac:dyDescent="0.25">
      <c r="A59" s="31">
        <v>1600</v>
      </c>
      <c r="B59" s="299">
        <v>43083</v>
      </c>
      <c r="C59" s="298">
        <v>1000</v>
      </c>
      <c r="D59" s="300" t="s">
        <v>211</v>
      </c>
      <c r="E59" s="276" t="s">
        <v>244</v>
      </c>
      <c r="F59" s="219"/>
      <c r="G59" s="27"/>
      <c r="I59" s="59"/>
      <c r="J59" s="5"/>
      <c r="K59" s="13"/>
      <c r="L59" s="5"/>
      <c r="M59" s="16"/>
      <c r="N59" s="80"/>
      <c r="O59" s="50"/>
    </row>
    <row r="60" spans="1:16" x14ac:dyDescent="0.25">
      <c r="A60" s="29">
        <v>1604</v>
      </c>
      <c r="B60" s="10">
        <v>43080</v>
      </c>
      <c r="C60" s="138">
        <v>1750</v>
      </c>
      <c r="D60" s="26" t="s">
        <v>239</v>
      </c>
      <c r="E60" s="139" t="s">
        <v>262</v>
      </c>
      <c r="F60" s="214"/>
      <c r="G60" s="27"/>
      <c r="I60" s="59"/>
      <c r="J60" s="5"/>
      <c r="K60" s="13"/>
      <c r="L60" s="5"/>
      <c r="M60" s="16"/>
      <c r="N60" s="80"/>
      <c r="O60" s="50"/>
    </row>
    <row r="61" spans="1:16" x14ac:dyDescent="0.25">
      <c r="A61" s="6"/>
      <c r="B61" s="10"/>
      <c r="C61" s="138"/>
      <c r="D61" s="26"/>
      <c r="E61" s="139"/>
      <c r="F61" s="34"/>
      <c r="G61" s="27"/>
      <c r="I61" s="305"/>
      <c r="J61" s="166"/>
      <c r="K61" s="165"/>
      <c r="L61" s="166"/>
      <c r="M61" s="306"/>
      <c r="N61" s="307"/>
      <c r="O61" s="308"/>
    </row>
    <row r="62" spans="1:16" x14ac:dyDescent="0.25">
      <c r="A62" s="6"/>
      <c r="B62" s="10"/>
      <c r="C62" s="138"/>
      <c r="D62" s="26"/>
      <c r="E62" s="139"/>
      <c r="F62" s="34"/>
      <c r="G62" s="27"/>
      <c r="I62" s="305"/>
      <c r="J62" s="166"/>
      <c r="K62" s="165"/>
      <c r="L62" s="166"/>
      <c r="M62" s="306"/>
      <c r="N62" s="307"/>
      <c r="O62" s="308"/>
    </row>
    <row r="63" spans="1:16" ht="16.5" thickBot="1" x14ac:dyDescent="0.3">
      <c r="A63" s="7"/>
      <c r="B63" s="66"/>
      <c r="C63" s="289"/>
      <c r="D63" s="205"/>
      <c r="E63" s="280"/>
      <c r="F63" s="103"/>
      <c r="G63" s="104"/>
      <c r="I63" s="60"/>
      <c r="J63" s="8"/>
      <c r="K63" s="14"/>
      <c r="L63" s="8"/>
      <c r="M63" s="17"/>
      <c r="N63" s="79"/>
      <c r="O63" s="150"/>
    </row>
    <row r="64" spans="1:16" ht="16.5" thickBot="1" x14ac:dyDescent="0.3">
      <c r="A64" s="54"/>
      <c r="B64" s="61"/>
      <c r="C64" s="272">
        <f>SUM(C34:C63)</f>
        <v>56580.490000000005</v>
      </c>
      <c r="D64" s="102"/>
      <c r="E64" s="273">
        <f>C64+C65+C66+C67</f>
        <v>73667.840000000011</v>
      </c>
      <c r="F64" s="102"/>
      <c r="G64" s="102"/>
      <c r="K64" s="144">
        <f>SUM(K34:K63)</f>
        <v>76878.570000000007</v>
      </c>
      <c r="P64" s="221">
        <f>K64-E64</f>
        <v>3210.7299999999959</v>
      </c>
    </row>
    <row r="65" spans="1:18" x14ac:dyDescent="0.25">
      <c r="A65" s="255" t="s">
        <v>165</v>
      </c>
      <c r="B65" s="61"/>
      <c r="C65" s="297">
        <v>7797.27</v>
      </c>
      <c r="D65" s="102"/>
      <c r="E65" s="102"/>
      <c r="F65" s="102"/>
      <c r="G65" s="102"/>
      <c r="P65" s="321">
        <v>-1289.6500000000001</v>
      </c>
      <c r="Q65" s="321" t="s">
        <v>166</v>
      </c>
      <c r="R65" s="321"/>
    </row>
    <row r="66" spans="1:18" x14ac:dyDescent="0.25">
      <c r="A66" s="301" t="s">
        <v>137</v>
      </c>
      <c r="B66" s="61"/>
      <c r="C66" s="297">
        <v>8310.6299999999992</v>
      </c>
      <c r="D66" s="102"/>
      <c r="E66" s="102"/>
      <c r="F66" s="102"/>
      <c r="G66" s="102"/>
      <c r="P66" s="15">
        <f>P64-P65</f>
        <v>4500.3799999999956</v>
      </c>
      <c r="Q66" t="s">
        <v>285</v>
      </c>
    </row>
    <row r="67" spans="1:18" x14ac:dyDescent="0.25">
      <c r="A67" s="302" t="s">
        <v>138</v>
      </c>
      <c r="B67" s="61"/>
      <c r="C67" s="297">
        <v>979.45</v>
      </c>
      <c r="D67" s="102"/>
      <c r="E67" s="102"/>
      <c r="F67" s="102"/>
      <c r="G67" s="102"/>
      <c r="R67" s="363"/>
    </row>
    <row r="68" spans="1:18" x14ac:dyDescent="0.25">
      <c r="A68" s="302"/>
      <c r="B68" s="61"/>
      <c r="D68" s="102"/>
      <c r="E68" s="102"/>
      <c r="F68" s="102"/>
      <c r="G68" s="102"/>
      <c r="R68" s="363"/>
    </row>
    <row r="69" spans="1:18" x14ac:dyDescent="0.25">
      <c r="A69" s="302"/>
      <c r="B69" s="61"/>
      <c r="D69" s="102"/>
      <c r="E69" s="102"/>
      <c r="F69" s="102"/>
      <c r="G69" s="102"/>
      <c r="R69" s="363"/>
    </row>
    <row r="70" spans="1:18" x14ac:dyDescent="0.25">
      <c r="A70" s="302"/>
      <c r="B70" s="61"/>
      <c r="D70" s="102"/>
      <c r="E70" s="102"/>
      <c r="F70" s="102"/>
      <c r="G70" s="102"/>
      <c r="R70" s="363"/>
    </row>
    <row r="71" spans="1:18" ht="16.5" thickBot="1" x14ac:dyDescent="0.3">
      <c r="A71" s="302"/>
      <c r="B71" s="61"/>
      <c r="D71" s="133" t="s">
        <v>171</v>
      </c>
      <c r="E71" s="102"/>
      <c r="F71" s="102"/>
      <c r="G71" s="102"/>
      <c r="L71" s="223" t="s">
        <v>170</v>
      </c>
      <c r="R71" s="363"/>
    </row>
    <row r="72" spans="1:18" ht="16.5" thickBot="1" x14ac:dyDescent="0.3">
      <c r="A72" s="191" t="s">
        <v>0</v>
      </c>
      <c r="B72" s="57" t="s">
        <v>1</v>
      </c>
      <c r="C72" s="55" t="s">
        <v>3</v>
      </c>
      <c r="D72" s="45" t="s">
        <v>2</v>
      </c>
      <c r="E72" s="44" t="s">
        <v>4</v>
      </c>
      <c r="F72" s="216" t="s">
        <v>10</v>
      </c>
      <c r="G72" s="44" t="s">
        <v>11</v>
      </c>
      <c r="I72" s="82" t="s">
        <v>1</v>
      </c>
      <c r="J72" s="41" t="s">
        <v>39</v>
      </c>
      <c r="K72" s="83" t="s">
        <v>3</v>
      </c>
      <c r="L72" s="40" t="s">
        <v>2</v>
      </c>
      <c r="M72" s="111" t="s">
        <v>4</v>
      </c>
      <c r="N72" s="43" t="s">
        <v>40</v>
      </c>
      <c r="O72" s="112" t="s">
        <v>41</v>
      </c>
    </row>
    <row r="73" spans="1:18" x14ac:dyDescent="0.25">
      <c r="A73" s="341">
        <v>1601</v>
      </c>
      <c r="B73" s="26" t="s">
        <v>11</v>
      </c>
      <c r="C73" s="342">
        <v>0</v>
      </c>
      <c r="D73" s="300"/>
      <c r="E73" s="276"/>
      <c r="F73" s="344"/>
      <c r="G73" s="340" t="s">
        <v>11</v>
      </c>
      <c r="I73" s="309"/>
      <c r="J73" s="312"/>
      <c r="K73" s="311"/>
      <c r="L73" s="310"/>
      <c r="M73" s="49"/>
      <c r="N73" s="147"/>
      <c r="O73" s="148"/>
    </row>
    <row r="74" spans="1:18" x14ac:dyDescent="0.25">
      <c r="A74" s="341">
        <v>1602</v>
      </c>
      <c r="B74" s="26" t="s">
        <v>11</v>
      </c>
      <c r="C74" s="342">
        <v>0</v>
      </c>
      <c r="D74" s="300"/>
      <c r="E74" s="276"/>
      <c r="F74" s="219"/>
      <c r="G74" s="220" t="s">
        <v>11</v>
      </c>
      <c r="I74" s="309"/>
      <c r="J74" s="312"/>
      <c r="K74" s="311"/>
      <c r="L74" s="310"/>
      <c r="M74" s="16"/>
      <c r="N74" s="78"/>
      <c r="O74" s="149"/>
    </row>
    <row r="75" spans="1:18" x14ac:dyDescent="0.25">
      <c r="A75" s="6">
        <v>1603</v>
      </c>
      <c r="B75" s="26" t="s">
        <v>11</v>
      </c>
      <c r="C75" s="349">
        <v>0</v>
      </c>
      <c r="D75" s="26"/>
      <c r="E75" s="139"/>
      <c r="F75" s="34"/>
      <c r="G75" s="27" t="s">
        <v>11</v>
      </c>
      <c r="I75" s="309"/>
      <c r="J75" s="312"/>
      <c r="K75" s="311"/>
      <c r="L75" s="310"/>
      <c r="M75" s="16"/>
      <c r="N75" s="78"/>
      <c r="O75" s="149"/>
    </row>
    <row r="76" spans="1:18" x14ac:dyDescent="0.25">
      <c r="A76" s="381">
        <v>1604</v>
      </c>
      <c r="B76" s="300" t="s">
        <v>288</v>
      </c>
      <c r="C76" s="342"/>
      <c r="D76" s="300" t="s">
        <v>289</v>
      </c>
      <c r="E76" s="276"/>
      <c r="F76" s="219"/>
      <c r="G76" s="220"/>
      <c r="I76" s="309"/>
      <c r="J76" s="312"/>
      <c r="K76" s="311"/>
      <c r="L76" s="310"/>
      <c r="M76" s="16"/>
      <c r="N76" s="78"/>
      <c r="O76" s="149"/>
    </row>
    <row r="77" spans="1:18" x14ac:dyDescent="0.25">
      <c r="A77" s="31">
        <v>1605</v>
      </c>
      <c r="B77" s="299">
        <v>43098</v>
      </c>
      <c r="C77" s="298">
        <v>1750</v>
      </c>
      <c r="D77" s="300" t="s">
        <v>52</v>
      </c>
      <c r="E77" s="276" t="s">
        <v>262</v>
      </c>
      <c r="F77" s="219"/>
      <c r="G77" s="220"/>
      <c r="I77" s="309"/>
      <c r="J77" s="312"/>
      <c r="K77" s="311"/>
      <c r="L77" s="313"/>
      <c r="M77" s="16"/>
      <c r="N77" s="78"/>
      <c r="O77" s="149"/>
    </row>
    <row r="78" spans="1:18" x14ac:dyDescent="0.25">
      <c r="A78" s="6">
        <v>1606</v>
      </c>
      <c r="B78" s="26"/>
      <c r="C78" s="138">
        <v>0</v>
      </c>
      <c r="D78" s="26" t="s">
        <v>11</v>
      </c>
      <c r="E78" s="376" t="s">
        <v>11</v>
      </c>
      <c r="F78" s="219"/>
      <c r="G78" s="220" t="s">
        <v>11</v>
      </c>
      <c r="I78" s="309"/>
      <c r="J78" s="312"/>
      <c r="K78" s="311"/>
      <c r="L78" s="313"/>
      <c r="M78" s="16"/>
      <c r="N78" s="78"/>
      <c r="O78" s="149"/>
    </row>
    <row r="79" spans="1:18" x14ac:dyDescent="0.25">
      <c r="A79" s="247">
        <v>1607</v>
      </c>
      <c r="B79" s="299">
        <v>43099</v>
      </c>
      <c r="C79" s="298">
        <v>1750</v>
      </c>
      <c r="D79" s="300" t="s">
        <v>239</v>
      </c>
      <c r="E79" s="276" t="s">
        <v>262</v>
      </c>
      <c r="F79" s="219"/>
      <c r="G79" s="220"/>
      <c r="I79" s="309"/>
      <c r="J79" s="312"/>
      <c r="K79" s="311"/>
      <c r="L79" s="313"/>
      <c r="M79" s="217"/>
      <c r="N79" s="78"/>
      <c r="O79" s="149"/>
    </row>
    <row r="80" spans="1:18" x14ac:dyDescent="0.25">
      <c r="A80" s="6">
        <v>1608</v>
      </c>
      <c r="B80" s="10">
        <v>43108</v>
      </c>
      <c r="C80" s="138">
        <v>2400</v>
      </c>
      <c r="D80" s="26" t="s">
        <v>211</v>
      </c>
      <c r="E80" s="139" t="s">
        <v>263</v>
      </c>
      <c r="F80" s="34"/>
      <c r="G80" s="27"/>
      <c r="I80" s="309"/>
      <c r="J80" s="312"/>
      <c r="K80" s="311"/>
      <c r="L80" s="313"/>
      <c r="M80" s="217"/>
      <c r="N80" s="78"/>
      <c r="O80" s="149"/>
    </row>
    <row r="81" spans="1:17" x14ac:dyDescent="0.25">
      <c r="A81" s="6">
        <v>1609</v>
      </c>
      <c r="B81" s="10">
        <v>43115</v>
      </c>
      <c r="C81" s="138">
        <v>1750</v>
      </c>
      <c r="D81" s="26" t="s">
        <v>52</v>
      </c>
      <c r="E81" s="139" t="s">
        <v>262</v>
      </c>
      <c r="F81" s="34" t="s">
        <v>54</v>
      </c>
      <c r="G81" s="27"/>
      <c r="I81" s="309"/>
      <c r="J81" s="313"/>
      <c r="K81" s="311"/>
      <c r="L81" s="312"/>
      <c r="M81" s="217"/>
      <c r="N81" s="78"/>
      <c r="O81" s="149"/>
    </row>
    <row r="82" spans="1:17" x14ac:dyDescent="0.25">
      <c r="A82" s="6">
        <v>1610</v>
      </c>
      <c r="B82" s="10">
        <v>43117</v>
      </c>
      <c r="C82" s="138">
        <v>1800</v>
      </c>
      <c r="D82" s="26" t="s">
        <v>211</v>
      </c>
      <c r="E82" s="139" t="s">
        <v>263</v>
      </c>
      <c r="F82" s="34" t="s">
        <v>54</v>
      </c>
      <c r="G82" s="27"/>
      <c r="I82" s="59"/>
      <c r="J82" s="5"/>
      <c r="K82" s="13"/>
      <c r="L82" s="5"/>
      <c r="M82" s="218"/>
      <c r="N82" s="78"/>
      <c r="O82" s="149"/>
    </row>
    <row r="83" spans="1:17" x14ac:dyDescent="0.25">
      <c r="A83" s="6">
        <v>1611</v>
      </c>
      <c r="B83" s="10">
        <v>43117</v>
      </c>
      <c r="C83" s="138">
        <v>700</v>
      </c>
      <c r="D83" s="26" t="s">
        <v>211</v>
      </c>
      <c r="E83" s="139" t="s">
        <v>263</v>
      </c>
      <c r="F83" s="34" t="s">
        <v>54</v>
      </c>
      <c r="G83" s="27"/>
      <c r="I83" s="59"/>
      <c r="J83" s="5"/>
      <c r="K83" s="13"/>
      <c r="L83" s="5"/>
      <c r="M83" s="217"/>
      <c r="N83" s="78"/>
      <c r="O83" s="149"/>
    </row>
    <row r="84" spans="1:17" x14ac:dyDescent="0.25">
      <c r="A84" s="6">
        <v>1612</v>
      </c>
      <c r="B84" s="10">
        <v>43111</v>
      </c>
      <c r="C84" s="138">
        <v>1900</v>
      </c>
      <c r="D84" s="26" t="s">
        <v>211</v>
      </c>
      <c r="E84" s="139" t="s">
        <v>263</v>
      </c>
      <c r="F84" s="34" t="s">
        <v>54</v>
      </c>
      <c r="G84" s="27"/>
      <c r="I84" s="59"/>
      <c r="J84" s="5"/>
      <c r="K84" s="13"/>
      <c r="L84" s="5"/>
      <c r="M84" s="217"/>
      <c r="N84" s="78"/>
      <c r="O84" s="149"/>
    </row>
    <row r="85" spans="1:17" x14ac:dyDescent="0.25">
      <c r="A85" s="6">
        <v>1613</v>
      </c>
      <c r="B85" s="10">
        <v>43120</v>
      </c>
      <c r="C85" s="138">
        <v>3000</v>
      </c>
      <c r="D85" s="26" t="s">
        <v>211</v>
      </c>
      <c r="E85" s="139" t="s">
        <v>263</v>
      </c>
      <c r="F85" s="34" t="s">
        <v>54</v>
      </c>
      <c r="G85" s="27"/>
      <c r="I85" s="59"/>
      <c r="J85" s="5"/>
      <c r="K85" s="13"/>
      <c r="L85" s="5"/>
      <c r="M85" s="217"/>
      <c r="N85" s="78"/>
      <c r="O85" s="149"/>
    </row>
    <row r="86" spans="1:17" x14ac:dyDescent="0.25">
      <c r="A86" s="6">
        <v>1614</v>
      </c>
      <c r="B86" s="10">
        <v>43120</v>
      </c>
      <c r="C86" s="138">
        <v>780</v>
      </c>
      <c r="D86" s="26" t="s">
        <v>10</v>
      </c>
      <c r="E86" s="139" t="s">
        <v>286</v>
      </c>
      <c r="F86" s="34" t="s">
        <v>54</v>
      </c>
      <c r="G86" s="27"/>
      <c r="I86" s="59"/>
      <c r="J86" s="5"/>
      <c r="K86" s="13"/>
      <c r="L86" s="5"/>
      <c r="M86" s="217"/>
      <c r="N86" s="78"/>
      <c r="O86" s="149"/>
    </row>
    <row r="87" spans="1:17" x14ac:dyDescent="0.25">
      <c r="A87" s="6">
        <v>1615</v>
      </c>
      <c r="B87" s="10">
        <v>43127</v>
      </c>
      <c r="C87" s="138">
        <v>2086.15</v>
      </c>
      <c r="D87" s="26" t="s">
        <v>287</v>
      </c>
      <c r="E87" s="139" t="s">
        <v>214</v>
      </c>
      <c r="F87" s="34" t="s">
        <v>54</v>
      </c>
      <c r="G87" s="27"/>
      <c r="I87" s="59"/>
      <c r="J87" s="5"/>
      <c r="K87" s="13"/>
      <c r="L87" s="5"/>
      <c r="M87" s="217"/>
      <c r="N87" s="78"/>
      <c r="O87" s="149"/>
    </row>
    <row r="88" spans="1:17" x14ac:dyDescent="0.25">
      <c r="A88" s="6">
        <v>1616</v>
      </c>
      <c r="B88" s="10">
        <v>43125</v>
      </c>
      <c r="C88" s="138">
        <v>1000</v>
      </c>
      <c r="D88" s="26" t="s">
        <v>211</v>
      </c>
      <c r="E88" s="139" t="s">
        <v>244</v>
      </c>
      <c r="F88" s="34" t="s">
        <v>54</v>
      </c>
      <c r="G88" s="27"/>
      <c r="I88" s="59"/>
      <c r="J88" s="5"/>
      <c r="K88" s="13"/>
      <c r="L88" s="5"/>
      <c r="M88" s="217"/>
      <c r="N88" s="78"/>
      <c r="O88" s="149"/>
    </row>
    <row r="89" spans="1:17" x14ac:dyDescent="0.25">
      <c r="A89" s="6">
        <v>1617</v>
      </c>
      <c r="B89" s="10">
        <v>43130</v>
      </c>
      <c r="C89" s="138">
        <v>895.14</v>
      </c>
      <c r="D89" s="26" t="s">
        <v>287</v>
      </c>
      <c r="E89" s="139" t="s">
        <v>214</v>
      </c>
      <c r="F89" s="34" t="s">
        <v>54</v>
      </c>
      <c r="G89" s="27"/>
      <c r="I89" s="305"/>
      <c r="J89" s="166"/>
      <c r="K89" s="165"/>
      <c r="L89" s="166"/>
      <c r="M89" s="306"/>
      <c r="N89" s="307"/>
      <c r="O89" s="308"/>
    </row>
    <row r="90" spans="1:17" x14ac:dyDescent="0.25">
      <c r="A90" s="6">
        <v>1618</v>
      </c>
      <c r="B90" s="10">
        <v>43130</v>
      </c>
      <c r="C90" s="138">
        <v>1500</v>
      </c>
      <c r="D90" s="26" t="s">
        <v>211</v>
      </c>
      <c r="E90" s="139" t="s">
        <v>263</v>
      </c>
      <c r="F90" s="34" t="s">
        <v>163</v>
      </c>
      <c r="G90" s="27"/>
      <c r="I90" s="59"/>
      <c r="J90" s="5"/>
      <c r="K90" s="13"/>
      <c r="L90" s="5"/>
      <c r="M90" s="217"/>
      <c r="N90" s="78"/>
      <c r="O90" s="149"/>
    </row>
    <row r="91" spans="1:17" x14ac:dyDescent="0.25">
      <c r="A91" s="6">
        <v>1619</v>
      </c>
      <c r="B91" s="10">
        <v>43127</v>
      </c>
      <c r="C91" s="138">
        <v>1570</v>
      </c>
      <c r="D91" s="26" t="s">
        <v>290</v>
      </c>
      <c r="E91" s="139" t="s">
        <v>224</v>
      </c>
      <c r="F91" s="34" t="s">
        <v>54</v>
      </c>
      <c r="G91" s="27"/>
      <c r="I91" s="59"/>
      <c r="J91" s="5"/>
      <c r="K91" s="13"/>
      <c r="L91" s="5"/>
      <c r="M91" s="217"/>
      <c r="N91" s="78"/>
      <c r="O91" s="149"/>
    </row>
    <row r="92" spans="1:17" x14ac:dyDescent="0.25">
      <c r="A92" s="6">
        <v>1620</v>
      </c>
      <c r="B92" s="10">
        <v>43127</v>
      </c>
      <c r="C92" s="138">
        <v>4800</v>
      </c>
      <c r="D92" s="26" t="s">
        <v>211</v>
      </c>
      <c r="E92" s="139" t="s">
        <v>263</v>
      </c>
      <c r="F92" s="34" t="s">
        <v>54</v>
      </c>
      <c r="G92" s="27"/>
      <c r="I92" s="59"/>
      <c r="J92" s="5"/>
      <c r="K92" s="13"/>
      <c r="L92" s="5"/>
      <c r="M92" s="217"/>
      <c r="N92" s="109"/>
      <c r="O92" s="149"/>
    </row>
    <row r="93" spans="1:17" x14ac:dyDescent="0.25">
      <c r="A93" s="6">
        <v>1621</v>
      </c>
      <c r="B93" s="10">
        <v>43128</v>
      </c>
      <c r="C93" s="138">
        <v>1800</v>
      </c>
      <c r="D93" s="26" t="s">
        <v>211</v>
      </c>
      <c r="E93" s="139" t="s">
        <v>263</v>
      </c>
      <c r="F93" s="34"/>
      <c r="G93" s="27"/>
      <c r="I93" s="59"/>
      <c r="J93" s="5"/>
      <c r="K93" s="13"/>
      <c r="L93" s="5"/>
      <c r="M93" s="217"/>
      <c r="N93" s="80"/>
      <c r="O93" s="50"/>
    </row>
    <row r="94" spans="1:17" ht="16.5" thickBot="1" x14ac:dyDescent="0.3">
      <c r="A94" s="370">
        <v>1622</v>
      </c>
      <c r="B94" s="371" t="s">
        <v>11</v>
      </c>
      <c r="C94" s="372"/>
      <c r="D94" s="373" t="s">
        <v>11</v>
      </c>
      <c r="E94" s="377" t="s">
        <v>11</v>
      </c>
      <c r="F94" s="374"/>
      <c r="G94" s="356" t="s">
        <v>11</v>
      </c>
      <c r="I94" s="60"/>
      <c r="J94" s="8"/>
      <c r="K94" s="14"/>
      <c r="L94" s="8"/>
      <c r="M94" s="246"/>
      <c r="N94" s="81"/>
      <c r="O94" s="51"/>
    </row>
    <row r="95" spans="1:17" ht="16.5" thickBot="1" x14ac:dyDescent="0.3">
      <c r="A95" s="54"/>
      <c r="B95" s="61"/>
      <c r="C95" s="272">
        <f>SUM(C73:C94)</f>
        <v>29481.29</v>
      </c>
      <c r="D95" s="102"/>
      <c r="E95" s="273">
        <f>C95+C96+C97+C98</f>
        <v>29481.29</v>
      </c>
      <c r="F95" s="102"/>
      <c r="G95" s="102"/>
      <c r="I95" s="23"/>
      <c r="J95" s="25"/>
      <c r="K95" s="236">
        <f>SUM(K73:K94)</f>
        <v>0</v>
      </c>
      <c r="L95" s="25"/>
      <c r="M95" s="25"/>
      <c r="N95" s="76"/>
      <c r="O95" s="25"/>
      <c r="P95" s="221">
        <f>K95-E95</f>
        <v>-29481.29</v>
      </c>
      <c r="Q95" t="s">
        <v>166</v>
      </c>
    </row>
    <row r="96" spans="1:17" x14ac:dyDescent="0.25">
      <c r="A96" s="255" t="s">
        <v>165</v>
      </c>
      <c r="B96" s="61"/>
      <c r="C96" s="273">
        <v>0</v>
      </c>
      <c r="D96" s="133"/>
      <c r="E96" s="102"/>
      <c r="F96" s="102"/>
      <c r="G96" s="102"/>
      <c r="P96">
        <v>0</v>
      </c>
      <c r="Q96" t="s">
        <v>285</v>
      </c>
    </row>
    <row r="97" spans="1:16" x14ac:dyDescent="0.25">
      <c r="A97" s="145" t="s">
        <v>137</v>
      </c>
      <c r="B97" s="61"/>
      <c r="C97" s="273">
        <v>0</v>
      </c>
      <c r="D97" s="102"/>
      <c r="E97" s="102"/>
      <c r="F97" s="102"/>
      <c r="G97" s="102"/>
      <c r="I97" s="222"/>
      <c r="P97" s="15">
        <f>P95-P96</f>
        <v>-29481.29</v>
      </c>
    </row>
    <row r="98" spans="1:16" x14ac:dyDescent="0.25">
      <c r="A98" s="222" t="s">
        <v>138</v>
      </c>
      <c r="C98" s="273">
        <v>0</v>
      </c>
      <c r="F98" s="102"/>
      <c r="G98" s="102"/>
    </row>
    <row r="99" spans="1:16" x14ac:dyDescent="0.25">
      <c r="F99" s="102"/>
      <c r="G99" s="102"/>
    </row>
    <row r="100" spans="1:16" x14ac:dyDescent="0.25">
      <c r="F100" s="102"/>
      <c r="G100" s="102"/>
    </row>
    <row r="101" spans="1:16" x14ac:dyDescent="0.25">
      <c r="F101" s="102"/>
      <c r="G101" s="102"/>
    </row>
    <row r="102" spans="1:16" ht="16.5" thickBot="1" x14ac:dyDescent="0.3">
      <c r="D102" s="223" t="s">
        <v>275</v>
      </c>
      <c r="F102" s="102"/>
      <c r="G102" s="102"/>
      <c r="L102" s="223" t="s">
        <v>276</v>
      </c>
    </row>
    <row r="103" spans="1:16" ht="16.5" thickBot="1" x14ac:dyDescent="0.3">
      <c r="A103" s="191" t="s">
        <v>0</v>
      </c>
      <c r="B103" s="57" t="s">
        <v>1</v>
      </c>
      <c r="C103" s="55" t="s">
        <v>3</v>
      </c>
      <c r="D103" s="45" t="s">
        <v>2</v>
      </c>
      <c r="E103" s="44" t="s">
        <v>4</v>
      </c>
      <c r="F103" s="216" t="s">
        <v>10</v>
      </c>
      <c r="G103" s="44" t="s">
        <v>11</v>
      </c>
      <c r="I103" s="82" t="s">
        <v>1</v>
      </c>
      <c r="J103" s="41" t="s">
        <v>39</v>
      </c>
      <c r="K103" s="83" t="s">
        <v>3</v>
      </c>
      <c r="L103" s="40" t="s">
        <v>2</v>
      </c>
      <c r="M103" s="111" t="s">
        <v>4</v>
      </c>
      <c r="N103" s="43" t="s">
        <v>40</v>
      </c>
      <c r="O103" s="112" t="s">
        <v>41</v>
      </c>
    </row>
    <row r="104" spans="1:16" x14ac:dyDescent="0.25">
      <c r="A104" s="341">
        <v>1623</v>
      </c>
      <c r="B104" s="389">
        <v>43133</v>
      </c>
      <c r="C104" s="342">
        <v>6200</v>
      </c>
      <c r="D104" s="300" t="s">
        <v>211</v>
      </c>
      <c r="E104" s="276" t="s">
        <v>263</v>
      </c>
      <c r="F104" s="344" t="s">
        <v>54</v>
      </c>
      <c r="G104" s="340"/>
      <c r="I104" s="309"/>
      <c r="J104" s="312"/>
      <c r="K104" s="311"/>
      <c r="L104" s="310"/>
      <c r="M104" s="49"/>
      <c r="N104" s="147"/>
      <c r="O104" s="148"/>
    </row>
    <row r="105" spans="1:16" x14ac:dyDescent="0.25">
      <c r="A105" s="341">
        <v>1624</v>
      </c>
      <c r="B105" s="389">
        <v>43134</v>
      </c>
      <c r="C105" s="342"/>
      <c r="D105" s="300" t="s">
        <v>211</v>
      </c>
      <c r="E105" s="276" t="s">
        <v>263</v>
      </c>
      <c r="F105" s="219"/>
      <c r="G105" s="220" t="s">
        <v>291</v>
      </c>
      <c r="I105" s="309"/>
      <c r="J105" s="312"/>
      <c r="K105" s="311"/>
      <c r="L105" s="310"/>
      <c r="M105" s="16"/>
      <c r="N105" s="78"/>
      <c r="O105" s="149"/>
    </row>
    <row r="106" spans="1:16" x14ac:dyDescent="0.25">
      <c r="A106" s="6">
        <v>1625</v>
      </c>
      <c r="B106" s="389">
        <v>43141</v>
      </c>
      <c r="C106" s="349">
        <v>1600</v>
      </c>
      <c r="D106" s="26" t="s">
        <v>292</v>
      </c>
      <c r="E106" s="139" t="s">
        <v>214</v>
      </c>
      <c r="F106" s="34" t="s">
        <v>54</v>
      </c>
      <c r="G106" s="27"/>
      <c r="I106" s="309"/>
      <c r="J106" s="312"/>
      <c r="K106" s="311"/>
      <c r="L106" s="310"/>
      <c r="M106" s="16"/>
      <c r="N106" s="78"/>
      <c r="O106" s="149"/>
    </row>
    <row r="107" spans="1:16" x14ac:dyDescent="0.25">
      <c r="A107" s="31">
        <v>1626</v>
      </c>
      <c r="B107" s="299" t="s">
        <v>11</v>
      </c>
      <c r="C107" s="298"/>
      <c r="D107" s="300" t="s">
        <v>11</v>
      </c>
      <c r="E107" s="276" t="s">
        <v>11</v>
      </c>
      <c r="F107" s="219"/>
      <c r="G107" s="220" t="s">
        <v>11</v>
      </c>
      <c r="I107" s="309"/>
      <c r="J107" s="312"/>
      <c r="K107" s="311"/>
      <c r="L107" s="313"/>
      <c r="M107" s="16"/>
      <c r="N107" s="78"/>
      <c r="O107" s="149"/>
    </row>
    <row r="108" spans="1:16" x14ac:dyDescent="0.25">
      <c r="A108" s="6">
        <v>1627</v>
      </c>
      <c r="B108" s="389">
        <v>43140</v>
      </c>
      <c r="C108" s="138">
        <v>3300</v>
      </c>
      <c r="D108" s="26" t="s">
        <v>211</v>
      </c>
      <c r="E108" s="376" t="s">
        <v>263</v>
      </c>
      <c r="F108" s="219" t="s">
        <v>54</v>
      </c>
      <c r="G108" s="220"/>
      <c r="I108" s="309"/>
      <c r="J108" s="312"/>
      <c r="K108" s="311"/>
      <c r="L108" s="313"/>
      <c r="M108" s="16"/>
      <c r="N108" s="78"/>
      <c r="O108" s="149"/>
    </row>
    <row r="109" spans="1:16" x14ac:dyDescent="0.25">
      <c r="A109" s="247">
        <v>1628</v>
      </c>
      <c r="B109" s="299">
        <v>43140</v>
      </c>
      <c r="C109" s="298">
        <v>9500</v>
      </c>
      <c r="D109" s="300" t="s">
        <v>211</v>
      </c>
      <c r="E109" s="276" t="s">
        <v>263</v>
      </c>
      <c r="F109" s="219" t="s">
        <v>54</v>
      </c>
      <c r="G109" s="220"/>
      <c r="I109" s="309"/>
      <c r="J109" s="312"/>
      <c r="K109" s="311"/>
      <c r="L109" s="313"/>
      <c r="M109" s="217"/>
      <c r="N109" s="78"/>
      <c r="O109" s="149"/>
    </row>
    <row r="110" spans="1:16" x14ac:dyDescent="0.25">
      <c r="A110" s="6">
        <v>1629</v>
      </c>
      <c r="B110" s="10">
        <v>43145</v>
      </c>
      <c r="C110" s="138">
        <v>750</v>
      </c>
      <c r="D110" s="26" t="s">
        <v>209</v>
      </c>
      <c r="E110" s="139" t="s">
        <v>210</v>
      </c>
      <c r="F110" s="34" t="s">
        <v>54</v>
      </c>
      <c r="G110" s="27"/>
      <c r="I110" s="309"/>
      <c r="J110" s="312"/>
      <c r="K110" s="311"/>
      <c r="L110" s="313"/>
      <c r="M110" s="217"/>
      <c r="N110" s="78"/>
      <c r="O110" s="149"/>
    </row>
    <row r="111" spans="1:16" x14ac:dyDescent="0.25">
      <c r="A111" s="6">
        <v>1630</v>
      </c>
      <c r="B111" s="10">
        <v>43148</v>
      </c>
      <c r="C111" s="138">
        <v>750</v>
      </c>
      <c r="D111" s="26" t="s">
        <v>209</v>
      </c>
      <c r="E111" s="139" t="s">
        <v>210</v>
      </c>
      <c r="F111" s="34" t="s">
        <v>54</v>
      </c>
      <c r="G111" s="27"/>
      <c r="I111" s="309"/>
      <c r="J111" s="313"/>
      <c r="K111" s="311"/>
      <c r="L111" s="312"/>
      <c r="M111" s="217"/>
      <c r="N111" s="78"/>
      <c r="O111" s="149"/>
    </row>
    <row r="112" spans="1:16" x14ac:dyDescent="0.25">
      <c r="A112" s="6">
        <v>1631</v>
      </c>
      <c r="B112" s="10">
        <v>43155</v>
      </c>
      <c r="C112" s="138">
        <v>1000</v>
      </c>
      <c r="D112" s="26" t="s">
        <v>209</v>
      </c>
      <c r="E112" s="139" t="s">
        <v>210</v>
      </c>
      <c r="F112" s="34" t="s">
        <v>54</v>
      </c>
      <c r="G112" s="27"/>
      <c r="I112" s="59"/>
      <c r="J112" s="5"/>
      <c r="K112" s="13"/>
      <c r="L112" s="5"/>
      <c r="M112" s="218"/>
      <c r="N112" s="78"/>
      <c r="O112" s="149"/>
    </row>
    <row r="113" spans="1:17" x14ac:dyDescent="0.25">
      <c r="A113" s="6">
        <v>1632</v>
      </c>
      <c r="B113" s="10">
        <v>43149</v>
      </c>
      <c r="C113" s="138">
        <v>4500</v>
      </c>
      <c r="D113" s="26" t="s">
        <v>211</v>
      </c>
      <c r="E113" s="139" t="s">
        <v>263</v>
      </c>
      <c r="F113" s="34" t="s">
        <v>54</v>
      </c>
      <c r="G113" s="27"/>
      <c r="I113" s="59"/>
      <c r="J113" s="5"/>
      <c r="K113" s="13"/>
      <c r="L113" s="5"/>
      <c r="M113" s="217"/>
      <c r="N113" s="78"/>
      <c r="O113" s="149"/>
    </row>
    <row r="114" spans="1:17" x14ac:dyDescent="0.25">
      <c r="A114" s="6">
        <v>1633</v>
      </c>
      <c r="B114" s="10">
        <v>43155</v>
      </c>
      <c r="C114" s="138">
        <v>4000</v>
      </c>
      <c r="D114" s="26" t="s">
        <v>211</v>
      </c>
      <c r="E114" s="139" t="s">
        <v>263</v>
      </c>
      <c r="F114" s="34" t="s">
        <v>54</v>
      </c>
      <c r="G114" s="27"/>
      <c r="I114" s="59"/>
      <c r="J114" s="5"/>
      <c r="K114" s="13"/>
      <c r="L114" s="5"/>
      <c r="M114" s="217"/>
      <c r="N114" s="78"/>
      <c r="O114" s="149"/>
    </row>
    <row r="115" spans="1:17" x14ac:dyDescent="0.25">
      <c r="A115" s="6">
        <v>1634</v>
      </c>
      <c r="B115" s="10" t="s">
        <v>11</v>
      </c>
      <c r="C115" s="138"/>
      <c r="D115" s="26" t="s">
        <v>11</v>
      </c>
      <c r="E115" s="139"/>
      <c r="F115" s="34"/>
      <c r="G115" s="27" t="s">
        <v>11</v>
      </c>
      <c r="I115" s="59"/>
      <c r="J115" s="5"/>
      <c r="K115" s="13"/>
      <c r="L115" s="5"/>
      <c r="M115" s="217"/>
      <c r="N115" s="78"/>
      <c r="O115" s="149"/>
    </row>
    <row r="116" spans="1:17" x14ac:dyDescent="0.25">
      <c r="A116" s="6">
        <v>1635</v>
      </c>
      <c r="B116" s="10" t="s">
        <v>11</v>
      </c>
      <c r="C116" s="138"/>
      <c r="D116" s="26" t="s">
        <v>11</v>
      </c>
      <c r="E116" s="139"/>
      <c r="F116" s="34"/>
      <c r="G116" s="27" t="s">
        <v>11</v>
      </c>
      <c r="I116" s="59"/>
      <c r="J116" s="5"/>
      <c r="K116" s="13"/>
      <c r="L116" s="5"/>
      <c r="M116" s="217"/>
      <c r="N116" s="78"/>
      <c r="O116" s="149"/>
    </row>
    <row r="117" spans="1:17" x14ac:dyDescent="0.25">
      <c r="A117" s="6">
        <v>1636</v>
      </c>
      <c r="B117" s="10">
        <v>43157</v>
      </c>
      <c r="C117" s="138">
        <v>6115.46</v>
      </c>
      <c r="D117" s="26" t="s">
        <v>293</v>
      </c>
      <c r="E117" s="139" t="s">
        <v>214</v>
      </c>
      <c r="F117" s="34"/>
      <c r="G117" s="27"/>
      <c r="I117" s="59"/>
      <c r="J117" s="5"/>
      <c r="K117" s="13"/>
      <c r="L117" s="5"/>
      <c r="M117" s="217"/>
      <c r="N117" s="78"/>
      <c r="O117" s="149"/>
    </row>
    <row r="118" spans="1:17" x14ac:dyDescent="0.25">
      <c r="A118" s="6">
        <v>1637</v>
      </c>
      <c r="B118" s="10">
        <v>43158</v>
      </c>
      <c r="C118" s="138">
        <v>3000</v>
      </c>
      <c r="D118" s="26" t="s">
        <v>211</v>
      </c>
      <c r="E118" s="139" t="s">
        <v>263</v>
      </c>
      <c r="F118" s="34" t="s">
        <v>54</v>
      </c>
      <c r="G118" s="27"/>
      <c r="I118" s="59"/>
      <c r="J118" s="5"/>
      <c r="K118" s="13"/>
      <c r="L118" s="5"/>
      <c r="M118" s="217"/>
      <c r="N118" s="78"/>
      <c r="O118" s="149"/>
    </row>
    <row r="119" spans="1:17" x14ac:dyDescent="0.25">
      <c r="A119" s="6"/>
      <c r="B119" s="10"/>
      <c r="C119" s="138"/>
      <c r="D119" s="26"/>
      <c r="E119" s="139"/>
      <c r="F119" s="34"/>
      <c r="G119" s="27"/>
      <c r="I119" s="305"/>
      <c r="J119" s="166"/>
      <c r="K119" s="165"/>
      <c r="L119" s="166"/>
      <c r="M119" s="306"/>
      <c r="N119" s="307"/>
      <c r="O119" s="308"/>
    </row>
    <row r="120" spans="1:17" x14ac:dyDescent="0.25">
      <c r="A120" s="6"/>
      <c r="B120" s="10"/>
      <c r="C120" s="138"/>
      <c r="D120" s="26"/>
      <c r="E120" s="139"/>
      <c r="F120" s="34"/>
      <c r="G120" s="27"/>
      <c r="I120" s="59"/>
      <c r="J120" s="5"/>
      <c r="K120" s="13"/>
      <c r="L120" s="5"/>
      <c r="M120" s="217"/>
      <c r="N120" s="80"/>
      <c r="O120" s="50"/>
    </row>
    <row r="121" spans="1:17" ht="16.5" thickBot="1" x14ac:dyDescent="0.3">
      <c r="A121" s="370"/>
      <c r="B121" s="371"/>
      <c r="C121" s="372"/>
      <c r="D121" s="373"/>
      <c r="E121" s="377"/>
      <c r="F121" s="374"/>
      <c r="G121" s="356"/>
      <c r="I121" s="60"/>
      <c r="J121" s="8"/>
      <c r="K121" s="14"/>
      <c r="L121" s="8"/>
      <c r="M121" s="246"/>
      <c r="N121" s="81"/>
      <c r="O121" s="51"/>
    </row>
    <row r="122" spans="1:17" ht="16.5" thickBot="1" x14ac:dyDescent="0.3">
      <c r="A122" s="54"/>
      <c r="B122" s="61"/>
      <c r="C122" s="272">
        <f>SUM(C104:C121)</f>
        <v>40715.46</v>
      </c>
      <c r="D122" s="102"/>
      <c r="E122" s="273">
        <f>C122+C123+C124+C125</f>
        <v>40715.46</v>
      </c>
      <c r="F122" s="102"/>
      <c r="G122" s="102"/>
      <c r="I122" s="23"/>
      <c r="J122" s="25"/>
      <c r="K122" s="236">
        <f>SUM(K104:K121)</f>
        <v>0</v>
      </c>
      <c r="L122" s="25"/>
      <c r="M122" s="25"/>
      <c r="N122" s="76"/>
      <c r="O122" s="25"/>
      <c r="P122" s="221">
        <f>K122-E122</f>
        <v>-40715.46</v>
      </c>
      <c r="Q122" t="s">
        <v>166</v>
      </c>
    </row>
    <row r="123" spans="1:17" x14ac:dyDescent="0.25">
      <c r="A123" s="255" t="s">
        <v>165</v>
      </c>
      <c r="B123" s="61"/>
      <c r="C123" s="273">
        <v>0</v>
      </c>
      <c r="D123" s="133"/>
      <c r="E123" s="102"/>
      <c r="F123" s="102"/>
      <c r="G123" s="102"/>
      <c r="P123">
        <v>0</v>
      </c>
      <c r="Q123" t="s">
        <v>186</v>
      </c>
    </row>
    <row r="124" spans="1:17" x14ac:dyDescent="0.25">
      <c r="A124" s="145" t="s">
        <v>137</v>
      </c>
      <c r="B124" s="61"/>
      <c r="C124" s="273">
        <v>0</v>
      </c>
      <c r="D124" s="102"/>
      <c r="E124" s="102"/>
      <c r="F124" s="102"/>
      <c r="G124" s="102"/>
      <c r="I124" s="222"/>
      <c r="P124" s="15">
        <f>P122-P123</f>
        <v>-40715.46</v>
      </c>
    </row>
    <row r="125" spans="1:17" x14ac:dyDescent="0.25">
      <c r="A125" s="222" t="s">
        <v>138</v>
      </c>
      <c r="C125" s="273">
        <v>0</v>
      </c>
      <c r="F125" s="102"/>
      <c r="G125" s="102"/>
    </row>
    <row r="126" spans="1:17" x14ac:dyDescent="0.25">
      <c r="F126" s="102"/>
      <c r="G126" s="102"/>
    </row>
    <row r="127" spans="1:17" x14ac:dyDescent="0.25">
      <c r="F127" s="102"/>
      <c r="G127" s="102"/>
    </row>
    <row r="128" spans="1:17" x14ac:dyDescent="0.25">
      <c r="F128" s="102"/>
      <c r="G128" s="102"/>
    </row>
    <row r="129" spans="1:15" ht="16.5" thickBot="1" x14ac:dyDescent="0.3">
      <c r="D129" s="223" t="s">
        <v>277</v>
      </c>
      <c r="F129" s="102"/>
      <c r="G129" s="102"/>
      <c r="L129" s="223" t="s">
        <v>280</v>
      </c>
    </row>
    <row r="130" spans="1:15" ht="16.5" thickBot="1" x14ac:dyDescent="0.3">
      <c r="A130" s="191" t="s">
        <v>0</v>
      </c>
      <c r="B130" s="57" t="s">
        <v>1</v>
      </c>
      <c r="C130" s="55" t="s">
        <v>3</v>
      </c>
      <c r="D130" s="45" t="s">
        <v>2</v>
      </c>
      <c r="E130" s="44" t="s">
        <v>4</v>
      </c>
      <c r="F130" s="216" t="s">
        <v>10</v>
      </c>
      <c r="G130" s="44" t="s">
        <v>11</v>
      </c>
      <c r="I130" s="82" t="s">
        <v>1</v>
      </c>
      <c r="J130" s="41" t="s">
        <v>39</v>
      </c>
      <c r="K130" s="83" t="s">
        <v>3</v>
      </c>
      <c r="L130" s="40" t="s">
        <v>2</v>
      </c>
      <c r="M130" s="111" t="s">
        <v>4</v>
      </c>
      <c r="N130" s="43" t="s">
        <v>40</v>
      </c>
      <c r="O130" s="112" t="s">
        <v>41</v>
      </c>
    </row>
    <row r="131" spans="1:15" x14ac:dyDescent="0.25">
      <c r="A131" s="387">
        <v>1638</v>
      </c>
      <c r="B131" s="390">
        <v>43161</v>
      </c>
      <c r="C131" s="388">
        <v>7540</v>
      </c>
      <c r="D131" s="339" t="s">
        <v>211</v>
      </c>
      <c r="E131" s="340" t="s">
        <v>263</v>
      </c>
      <c r="F131" s="384" t="s">
        <v>54</v>
      </c>
      <c r="G131" s="340"/>
      <c r="I131" s="309"/>
      <c r="J131" s="312"/>
      <c r="K131" s="311"/>
      <c r="L131" s="310"/>
      <c r="M131" s="49"/>
      <c r="N131" s="147"/>
      <c r="O131" s="148"/>
    </row>
    <row r="132" spans="1:15" x14ac:dyDescent="0.25">
      <c r="A132" s="341">
        <v>1639</v>
      </c>
      <c r="B132" s="389">
        <v>43164</v>
      </c>
      <c r="C132" s="342">
        <v>2548</v>
      </c>
      <c r="D132" s="300" t="s">
        <v>239</v>
      </c>
      <c r="E132" s="220" t="s">
        <v>238</v>
      </c>
      <c r="F132" s="375" t="s">
        <v>54</v>
      </c>
      <c r="G132" s="220"/>
      <c r="I132" s="309"/>
      <c r="J132" s="312"/>
      <c r="K132" s="311"/>
      <c r="L132" s="310"/>
      <c r="M132" s="16"/>
      <c r="N132" s="78"/>
      <c r="O132" s="149"/>
    </row>
    <row r="133" spans="1:15" x14ac:dyDescent="0.25">
      <c r="A133" s="6">
        <v>1640</v>
      </c>
      <c r="B133" s="389">
        <v>43164</v>
      </c>
      <c r="C133" s="349">
        <v>1742.92</v>
      </c>
      <c r="D133" s="26" t="s">
        <v>52</v>
      </c>
      <c r="E133" s="27" t="s">
        <v>238</v>
      </c>
      <c r="F133" s="385" t="s">
        <v>54</v>
      </c>
      <c r="G133" s="27"/>
      <c r="I133" s="309"/>
      <c r="J133" s="312"/>
      <c r="K133" s="311"/>
      <c r="L133" s="310"/>
      <c r="M133" s="16"/>
      <c r="N133" s="78"/>
      <c r="O133" s="149"/>
    </row>
    <row r="134" spans="1:15" x14ac:dyDescent="0.25">
      <c r="A134" s="6">
        <v>1641</v>
      </c>
      <c r="B134" s="299">
        <v>43168</v>
      </c>
      <c r="C134" s="298">
        <v>5375</v>
      </c>
      <c r="D134" s="300" t="s">
        <v>211</v>
      </c>
      <c r="E134" s="220" t="s">
        <v>263</v>
      </c>
      <c r="F134" s="375" t="s">
        <v>54</v>
      </c>
      <c r="G134" s="220"/>
      <c r="I134" s="309"/>
      <c r="J134" s="312"/>
      <c r="K134" s="311"/>
      <c r="L134" s="313"/>
      <c r="M134" s="16"/>
      <c r="N134" s="78"/>
      <c r="O134" s="149"/>
    </row>
    <row r="135" spans="1:15" x14ac:dyDescent="0.25">
      <c r="A135" s="6">
        <v>1642</v>
      </c>
      <c r="B135" s="389">
        <v>43171</v>
      </c>
      <c r="C135" s="138">
        <v>2489.56</v>
      </c>
      <c r="D135" s="26" t="s">
        <v>239</v>
      </c>
      <c r="E135" s="343" t="s">
        <v>238</v>
      </c>
      <c r="F135" s="375" t="s">
        <v>54</v>
      </c>
      <c r="G135" s="220"/>
      <c r="I135" s="309"/>
      <c r="J135" s="312"/>
      <c r="K135" s="311"/>
      <c r="L135" s="313"/>
      <c r="M135" s="16"/>
      <c r="N135" s="78"/>
      <c r="O135" s="149"/>
    </row>
    <row r="136" spans="1:15" x14ac:dyDescent="0.25">
      <c r="A136" s="247">
        <v>1643</v>
      </c>
      <c r="B136" s="299">
        <v>43171</v>
      </c>
      <c r="C136" s="298">
        <v>2588.61</v>
      </c>
      <c r="D136" s="300" t="s">
        <v>52</v>
      </c>
      <c r="E136" s="220" t="s">
        <v>238</v>
      </c>
      <c r="F136" s="375" t="s">
        <v>54</v>
      </c>
      <c r="G136" s="220"/>
      <c r="I136" s="309"/>
      <c r="J136" s="312"/>
      <c r="K136" s="311"/>
      <c r="L136" s="313"/>
      <c r="M136" s="217"/>
      <c r="N136" s="78"/>
      <c r="O136" s="149"/>
    </row>
    <row r="137" spans="1:15" x14ac:dyDescent="0.25">
      <c r="A137" s="6">
        <v>1644</v>
      </c>
      <c r="B137" s="10">
        <v>43172</v>
      </c>
      <c r="C137" s="138">
        <v>3075</v>
      </c>
      <c r="D137" s="26" t="s">
        <v>211</v>
      </c>
      <c r="E137" s="27" t="s">
        <v>263</v>
      </c>
      <c r="F137" s="385" t="s">
        <v>54</v>
      </c>
      <c r="G137" s="27"/>
      <c r="I137" s="309"/>
      <c r="J137" s="312"/>
      <c r="K137" s="311"/>
      <c r="L137" s="313"/>
      <c r="M137" s="217"/>
      <c r="N137" s="78"/>
      <c r="O137" s="149"/>
    </row>
    <row r="138" spans="1:15" x14ac:dyDescent="0.25">
      <c r="A138" s="6">
        <v>1645</v>
      </c>
      <c r="B138" s="10">
        <v>43175</v>
      </c>
      <c r="C138" s="138">
        <v>5375</v>
      </c>
      <c r="D138" s="26" t="s">
        <v>211</v>
      </c>
      <c r="E138" s="27" t="s">
        <v>263</v>
      </c>
      <c r="F138" s="385" t="s">
        <v>54</v>
      </c>
      <c r="G138" s="27"/>
      <c r="I138" s="309"/>
      <c r="J138" s="313"/>
      <c r="K138" s="311"/>
      <c r="L138" s="312"/>
      <c r="M138" s="217"/>
      <c r="N138" s="78"/>
      <c r="O138" s="149"/>
    </row>
    <row r="139" spans="1:15" x14ac:dyDescent="0.25">
      <c r="A139" s="6">
        <v>1646</v>
      </c>
      <c r="B139" s="10" t="s">
        <v>11</v>
      </c>
      <c r="C139" s="138"/>
      <c r="D139" s="26" t="s">
        <v>11</v>
      </c>
      <c r="E139" s="27" t="s">
        <v>11</v>
      </c>
      <c r="F139" s="385"/>
      <c r="G139" s="27" t="s">
        <v>11</v>
      </c>
      <c r="I139" s="59"/>
      <c r="J139" s="5"/>
      <c r="K139" s="13"/>
      <c r="L139" s="5"/>
      <c r="M139" s="218"/>
      <c r="N139" s="78"/>
      <c r="O139" s="149"/>
    </row>
    <row r="140" spans="1:15" x14ac:dyDescent="0.25">
      <c r="A140" s="6">
        <v>1647</v>
      </c>
      <c r="B140" s="10">
        <v>43176</v>
      </c>
      <c r="C140" s="138">
        <v>3500</v>
      </c>
      <c r="D140" s="26" t="s">
        <v>211</v>
      </c>
      <c r="E140" s="27" t="s">
        <v>263</v>
      </c>
      <c r="F140" s="385" t="s">
        <v>54</v>
      </c>
      <c r="G140" s="27"/>
      <c r="I140" s="59"/>
      <c r="J140" s="5"/>
      <c r="K140" s="13"/>
      <c r="L140" s="5"/>
      <c r="M140" s="217"/>
      <c r="N140" s="78"/>
      <c r="O140" s="149"/>
    </row>
    <row r="141" spans="1:15" x14ac:dyDescent="0.25">
      <c r="A141" s="6">
        <v>1648</v>
      </c>
      <c r="B141" s="10">
        <v>43176</v>
      </c>
      <c r="C141" s="138">
        <v>1000</v>
      </c>
      <c r="D141" s="26" t="s">
        <v>211</v>
      </c>
      <c r="E141" s="27" t="s">
        <v>263</v>
      </c>
      <c r="F141" s="385" t="s">
        <v>54</v>
      </c>
      <c r="G141" s="27"/>
      <c r="I141" s="59"/>
      <c r="J141" s="5"/>
      <c r="K141" s="13"/>
      <c r="L141" s="5"/>
      <c r="M141" s="217"/>
      <c r="N141" s="78"/>
      <c r="O141" s="149"/>
    </row>
    <row r="142" spans="1:15" x14ac:dyDescent="0.25">
      <c r="A142" s="6">
        <v>1649</v>
      </c>
      <c r="B142" s="10">
        <v>43182</v>
      </c>
      <c r="C142" s="138">
        <v>1000</v>
      </c>
      <c r="D142" s="26" t="s">
        <v>211</v>
      </c>
      <c r="E142" s="27" t="s">
        <v>263</v>
      </c>
      <c r="F142" s="385" t="s">
        <v>54</v>
      </c>
      <c r="G142" s="27"/>
      <c r="I142" s="59"/>
      <c r="J142" s="5"/>
      <c r="K142" s="13"/>
      <c r="L142" s="5"/>
      <c r="M142" s="217"/>
      <c r="N142" s="78"/>
      <c r="O142" s="149"/>
    </row>
    <row r="143" spans="1:15" x14ac:dyDescent="0.25">
      <c r="A143" s="6">
        <v>1650</v>
      </c>
      <c r="B143" s="10">
        <v>43179</v>
      </c>
      <c r="C143" s="138">
        <v>5100</v>
      </c>
      <c r="D143" s="26" t="s">
        <v>211</v>
      </c>
      <c r="E143" s="27" t="s">
        <v>263</v>
      </c>
      <c r="F143" s="385" t="s">
        <v>54</v>
      </c>
      <c r="G143" s="27"/>
      <c r="I143" s="59"/>
      <c r="J143" s="5"/>
      <c r="K143" s="13"/>
      <c r="L143" s="5"/>
      <c r="M143" s="217"/>
      <c r="N143" s="78"/>
      <c r="O143" s="149"/>
    </row>
    <row r="144" spans="1:15" x14ac:dyDescent="0.25">
      <c r="A144" s="6">
        <v>1651</v>
      </c>
      <c r="B144" s="10">
        <v>43182</v>
      </c>
      <c r="C144" s="138">
        <v>5350</v>
      </c>
      <c r="D144" s="26" t="s">
        <v>211</v>
      </c>
      <c r="E144" s="27" t="s">
        <v>263</v>
      </c>
      <c r="F144" s="385" t="s">
        <v>54</v>
      </c>
      <c r="G144" s="27"/>
      <c r="I144" s="59"/>
      <c r="J144" s="5"/>
      <c r="K144" s="13"/>
      <c r="L144" s="5"/>
      <c r="M144" s="217"/>
      <c r="N144" s="78"/>
      <c r="O144" s="149"/>
    </row>
    <row r="145" spans="1:18" x14ac:dyDescent="0.25">
      <c r="A145" s="6">
        <v>1652</v>
      </c>
      <c r="B145" s="10">
        <v>43183</v>
      </c>
      <c r="C145" s="138">
        <v>2000</v>
      </c>
      <c r="D145" s="26" t="s">
        <v>239</v>
      </c>
      <c r="E145" s="27" t="s">
        <v>262</v>
      </c>
      <c r="F145" s="385" t="s">
        <v>54</v>
      </c>
      <c r="G145" s="27"/>
      <c r="I145" s="59"/>
      <c r="J145" s="5"/>
      <c r="K145" s="13"/>
      <c r="L145" s="5"/>
      <c r="M145" s="217"/>
      <c r="N145" s="78"/>
      <c r="O145" s="149"/>
    </row>
    <row r="146" spans="1:18" x14ac:dyDescent="0.25">
      <c r="A146" s="6">
        <v>1653</v>
      </c>
      <c r="B146" s="10">
        <v>43185</v>
      </c>
      <c r="C146" s="138">
        <v>2100</v>
      </c>
      <c r="D146" s="26" t="s">
        <v>211</v>
      </c>
      <c r="E146" s="27" t="s">
        <v>263</v>
      </c>
      <c r="F146" s="385" t="s">
        <v>54</v>
      </c>
      <c r="G146" s="27"/>
      <c r="I146" s="305"/>
      <c r="J146" s="166"/>
      <c r="K146" s="165"/>
      <c r="L146" s="166"/>
      <c r="M146" s="306"/>
      <c r="N146" s="307"/>
      <c r="O146" s="308"/>
    </row>
    <row r="147" spans="1:18" x14ac:dyDescent="0.25">
      <c r="A147" s="6">
        <v>1654</v>
      </c>
      <c r="B147" s="10">
        <v>43185</v>
      </c>
      <c r="C147" s="138">
        <v>5375</v>
      </c>
      <c r="D147" s="26" t="s">
        <v>211</v>
      </c>
      <c r="E147" s="27" t="s">
        <v>263</v>
      </c>
      <c r="F147" s="385" t="s">
        <v>54</v>
      </c>
      <c r="G147" s="27"/>
      <c r="I147" s="59"/>
      <c r="J147" s="5"/>
      <c r="K147" s="13"/>
      <c r="L147" s="5"/>
      <c r="M147" s="217"/>
      <c r="N147" s="78"/>
      <c r="O147" s="149"/>
    </row>
    <row r="148" spans="1:18" x14ac:dyDescent="0.25">
      <c r="A148" s="6">
        <v>1655</v>
      </c>
      <c r="B148" s="10">
        <v>43187</v>
      </c>
      <c r="C148" s="138">
        <v>1517.83</v>
      </c>
      <c r="D148" s="26" t="s">
        <v>294</v>
      </c>
      <c r="E148" s="27" t="s">
        <v>295</v>
      </c>
      <c r="F148" s="385" t="s">
        <v>54</v>
      </c>
      <c r="G148" s="27"/>
      <c r="I148" s="59"/>
      <c r="J148" s="5"/>
      <c r="K148" s="13"/>
      <c r="L148" s="5"/>
      <c r="M148" s="217"/>
      <c r="N148" s="78"/>
      <c r="O148" s="149"/>
    </row>
    <row r="149" spans="1:18" x14ac:dyDescent="0.25">
      <c r="A149" s="6">
        <v>1656</v>
      </c>
      <c r="B149" s="10" t="s">
        <v>296</v>
      </c>
      <c r="C149" s="138">
        <v>2745.9</v>
      </c>
      <c r="D149" s="26" t="s">
        <v>287</v>
      </c>
      <c r="E149" s="27" t="s">
        <v>297</v>
      </c>
      <c r="F149" s="385" t="s">
        <v>54</v>
      </c>
      <c r="G149" s="27"/>
      <c r="I149" s="59"/>
      <c r="J149" s="5"/>
      <c r="K149" s="13"/>
      <c r="L149" s="5"/>
      <c r="M149" s="217"/>
      <c r="N149" s="109"/>
      <c r="O149" s="149"/>
    </row>
    <row r="150" spans="1:18" x14ac:dyDescent="0.25">
      <c r="A150" s="6">
        <v>1657</v>
      </c>
      <c r="B150" s="10">
        <v>43189</v>
      </c>
      <c r="C150" s="138">
        <v>5610</v>
      </c>
      <c r="D150" s="26" t="s">
        <v>211</v>
      </c>
      <c r="E150" s="27" t="s">
        <v>263</v>
      </c>
      <c r="F150" s="385" t="s">
        <v>54</v>
      </c>
      <c r="G150" s="27"/>
      <c r="I150" s="59"/>
      <c r="J150" s="5"/>
      <c r="K150" s="13"/>
      <c r="L150" s="5"/>
      <c r="M150" s="217"/>
      <c r="N150" s="80"/>
      <c r="O150" s="50"/>
    </row>
    <row r="151" spans="1:18" x14ac:dyDescent="0.25">
      <c r="A151" s="6"/>
      <c r="B151" s="10"/>
      <c r="C151" s="138"/>
      <c r="D151" s="26"/>
      <c r="E151" s="27"/>
      <c r="F151" s="362"/>
      <c r="G151" s="215"/>
      <c r="I151" s="305"/>
      <c r="J151" s="166"/>
      <c r="K151" s="165"/>
      <c r="L151" s="166"/>
      <c r="M151" s="306"/>
      <c r="N151" s="382"/>
      <c r="O151" s="383"/>
    </row>
    <row r="152" spans="1:18" ht="16.5" thickBot="1" x14ac:dyDescent="0.3">
      <c r="A152" s="370"/>
      <c r="B152" s="371"/>
      <c r="C152" s="372"/>
      <c r="D152" s="373"/>
      <c r="E152" s="356"/>
      <c r="F152" s="386"/>
      <c r="G152" s="356"/>
      <c r="I152" s="60"/>
      <c r="J152" s="8"/>
      <c r="K152" s="14"/>
      <c r="L152" s="8"/>
      <c r="M152" s="246"/>
      <c r="N152" s="81"/>
      <c r="O152" s="51"/>
    </row>
    <row r="153" spans="1:18" ht="16.5" thickBot="1" x14ac:dyDescent="0.3">
      <c r="A153" s="54"/>
      <c r="B153" s="61"/>
      <c r="C153" s="272">
        <f>SUM(C131:C152)</f>
        <v>66032.820000000007</v>
      </c>
      <c r="D153" s="102"/>
      <c r="E153" s="273">
        <f>C153+C154+C155+C156</f>
        <v>66032.820000000007</v>
      </c>
      <c r="F153" s="102"/>
      <c r="G153" s="102"/>
      <c r="I153" s="23"/>
      <c r="J153" s="25"/>
      <c r="K153" s="236">
        <f>SUM(K131:K152)</f>
        <v>0</v>
      </c>
      <c r="L153" s="25"/>
      <c r="M153" s="25"/>
      <c r="N153" s="76"/>
      <c r="O153" s="25"/>
      <c r="P153" s="221">
        <f>K153-E153</f>
        <v>-66032.820000000007</v>
      </c>
      <c r="Q153" t="s">
        <v>166</v>
      </c>
    </row>
    <row r="154" spans="1:18" x14ac:dyDescent="0.25">
      <c r="A154" s="255" t="s">
        <v>165</v>
      </c>
      <c r="B154" s="61"/>
      <c r="C154" s="273">
        <v>0</v>
      </c>
      <c r="D154" s="133"/>
      <c r="E154" s="102"/>
      <c r="F154" s="102"/>
      <c r="G154" s="102"/>
      <c r="P154">
        <v>0</v>
      </c>
      <c r="Q154" t="s">
        <v>285</v>
      </c>
    </row>
    <row r="155" spans="1:18" x14ac:dyDescent="0.25">
      <c r="A155" s="145" t="s">
        <v>137</v>
      </c>
      <c r="B155" s="61"/>
      <c r="C155" s="273">
        <v>0</v>
      </c>
      <c r="D155" s="102"/>
      <c r="E155" s="102"/>
      <c r="F155" s="102"/>
      <c r="G155" s="102"/>
      <c r="I155" s="222"/>
      <c r="P155" s="15">
        <f>P153-P154</f>
        <v>-66032.820000000007</v>
      </c>
    </row>
    <row r="156" spans="1:18" x14ac:dyDescent="0.25">
      <c r="A156" s="222" t="s">
        <v>138</v>
      </c>
      <c r="C156" s="273">
        <v>0</v>
      </c>
      <c r="F156" s="102"/>
      <c r="G156" s="102"/>
    </row>
    <row r="157" spans="1:18" x14ac:dyDescent="0.25">
      <c r="A157" s="302"/>
      <c r="B157" s="61"/>
      <c r="D157" s="102"/>
      <c r="E157" s="102"/>
      <c r="F157" s="102"/>
      <c r="G157" s="102"/>
      <c r="R157" s="363"/>
    </row>
    <row r="158" spans="1:18" x14ac:dyDescent="0.25">
      <c r="A158" s="302"/>
      <c r="B158" s="61"/>
      <c r="D158" s="102"/>
      <c r="E158" s="102"/>
      <c r="F158" s="102"/>
      <c r="G158" s="102"/>
      <c r="R158" s="363"/>
    </row>
    <row r="159" spans="1:18" x14ac:dyDescent="0.25">
      <c r="A159" s="302"/>
      <c r="B159" s="61"/>
      <c r="D159" s="102"/>
      <c r="E159" s="102"/>
      <c r="F159" s="102"/>
      <c r="G159" s="102"/>
      <c r="R159" s="363"/>
    </row>
    <row r="160" spans="1:18" ht="16.5" thickBot="1" x14ac:dyDescent="0.3">
      <c r="D160" s="223" t="s">
        <v>281</v>
      </c>
      <c r="F160" s="102"/>
      <c r="G160" s="102"/>
      <c r="L160" s="223" t="s">
        <v>282</v>
      </c>
    </row>
    <row r="161" spans="1:15" ht="16.5" thickBot="1" x14ac:dyDescent="0.3">
      <c r="A161" s="191" t="s">
        <v>0</v>
      </c>
      <c r="B161" s="57" t="s">
        <v>1</v>
      </c>
      <c r="C161" s="55" t="s">
        <v>3</v>
      </c>
      <c r="D161" s="45" t="s">
        <v>2</v>
      </c>
      <c r="E161" s="44" t="s">
        <v>4</v>
      </c>
      <c r="F161" s="216" t="s">
        <v>10</v>
      </c>
      <c r="G161" s="44" t="s">
        <v>11</v>
      </c>
      <c r="I161" s="82" t="s">
        <v>1</v>
      </c>
      <c r="J161" s="41" t="s">
        <v>39</v>
      </c>
      <c r="K161" s="83" t="s">
        <v>3</v>
      </c>
      <c r="L161" s="40" t="s">
        <v>2</v>
      </c>
      <c r="M161" s="111" t="s">
        <v>4</v>
      </c>
      <c r="N161" s="43" t="s">
        <v>40</v>
      </c>
      <c r="O161" s="112" t="s">
        <v>41</v>
      </c>
    </row>
    <row r="162" spans="1:15" x14ac:dyDescent="0.25">
      <c r="A162" s="341">
        <v>1658</v>
      </c>
      <c r="B162" s="389">
        <v>43192</v>
      </c>
      <c r="C162" s="342">
        <v>40</v>
      </c>
      <c r="D162" s="300" t="s">
        <v>298</v>
      </c>
      <c r="E162" s="276" t="s">
        <v>299</v>
      </c>
      <c r="F162" s="344" t="s">
        <v>54</v>
      </c>
      <c r="G162" s="340"/>
      <c r="I162" s="309"/>
      <c r="J162" s="312"/>
      <c r="K162" s="311"/>
      <c r="L162" s="310"/>
      <c r="M162" s="49"/>
      <c r="N162" s="147"/>
      <c r="O162" s="148"/>
    </row>
    <row r="163" spans="1:15" x14ac:dyDescent="0.25">
      <c r="A163" s="341">
        <v>1659</v>
      </c>
      <c r="B163" s="389">
        <v>43198</v>
      </c>
      <c r="C163" s="342">
        <v>5500</v>
      </c>
      <c r="D163" s="300" t="s">
        <v>211</v>
      </c>
      <c r="E163" s="276" t="s">
        <v>263</v>
      </c>
      <c r="F163" s="219" t="s">
        <v>54</v>
      </c>
      <c r="G163" s="220"/>
      <c r="I163" s="309"/>
      <c r="J163" s="312"/>
      <c r="K163" s="311"/>
      <c r="L163" s="310"/>
      <c r="M163" s="16"/>
      <c r="N163" s="78"/>
      <c r="O163" s="149"/>
    </row>
    <row r="164" spans="1:15" x14ac:dyDescent="0.25">
      <c r="A164" s="6">
        <v>1660</v>
      </c>
      <c r="B164" s="389">
        <v>43199</v>
      </c>
      <c r="C164" s="349">
        <v>5375</v>
      </c>
      <c r="D164" s="26" t="s">
        <v>211</v>
      </c>
      <c r="E164" s="139" t="s">
        <v>263</v>
      </c>
      <c r="F164" s="34" t="s">
        <v>54</v>
      </c>
      <c r="G164" s="27"/>
      <c r="I164" s="309"/>
      <c r="J164" s="312"/>
      <c r="K164" s="311"/>
      <c r="L164" s="310"/>
      <c r="M164" s="16"/>
      <c r="N164" s="78"/>
      <c r="O164" s="149"/>
    </row>
    <row r="165" spans="1:15" x14ac:dyDescent="0.25">
      <c r="A165" s="31">
        <v>1661</v>
      </c>
      <c r="B165" s="299">
        <v>43199</v>
      </c>
      <c r="C165" s="298">
        <v>1100</v>
      </c>
      <c r="D165" s="300" t="s">
        <v>209</v>
      </c>
      <c r="E165" s="276" t="s">
        <v>210</v>
      </c>
      <c r="F165" s="219" t="s">
        <v>54</v>
      </c>
      <c r="G165" s="220"/>
      <c r="I165" s="309"/>
      <c r="J165" s="312"/>
      <c r="K165" s="311"/>
      <c r="L165" s="313"/>
      <c r="M165" s="16"/>
      <c r="N165" s="78"/>
      <c r="O165" s="149"/>
    </row>
    <row r="166" spans="1:15" x14ac:dyDescent="0.25">
      <c r="A166" s="6">
        <v>1662</v>
      </c>
      <c r="B166" s="389">
        <v>43204</v>
      </c>
      <c r="C166" s="138">
        <v>1100</v>
      </c>
      <c r="D166" s="26" t="s">
        <v>209</v>
      </c>
      <c r="E166" s="376" t="s">
        <v>210</v>
      </c>
      <c r="F166" s="219" t="s">
        <v>54</v>
      </c>
      <c r="G166" s="220"/>
      <c r="I166" s="309"/>
      <c r="J166" s="312"/>
      <c r="K166" s="311"/>
      <c r="L166" s="313"/>
      <c r="M166" s="16"/>
      <c r="N166" s="78"/>
      <c r="O166" s="149"/>
    </row>
    <row r="167" spans="1:15" x14ac:dyDescent="0.25">
      <c r="A167" s="247">
        <v>1663</v>
      </c>
      <c r="B167" s="299" t="s">
        <v>11</v>
      </c>
      <c r="C167" s="298"/>
      <c r="D167" s="300" t="s">
        <v>11</v>
      </c>
      <c r="E167" s="276" t="s">
        <v>11</v>
      </c>
      <c r="F167" s="219"/>
      <c r="G167" s="220" t="s">
        <v>11</v>
      </c>
      <c r="I167" s="309"/>
      <c r="J167" s="312"/>
      <c r="K167" s="311"/>
      <c r="L167" s="313"/>
      <c r="M167" s="217"/>
      <c r="N167" s="78"/>
      <c r="O167" s="149"/>
    </row>
    <row r="168" spans="1:15" x14ac:dyDescent="0.25">
      <c r="A168" s="6">
        <v>1664</v>
      </c>
      <c r="B168" s="10">
        <v>43196</v>
      </c>
      <c r="C168" s="138">
        <v>2029.43</v>
      </c>
      <c r="D168" s="26" t="s">
        <v>300</v>
      </c>
      <c r="E168" s="139" t="s">
        <v>301</v>
      </c>
      <c r="F168" s="34" t="s">
        <v>54</v>
      </c>
      <c r="G168" s="27"/>
      <c r="I168" s="309"/>
      <c r="J168" s="312"/>
      <c r="K168" s="311"/>
      <c r="L168" s="313"/>
      <c r="M168" s="217"/>
      <c r="N168" s="78"/>
      <c r="O168" s="149"/>
    </row>
    <row r="169" spans="1:15" x14ac:dyDescent="0.25">
      <c r="A169" s="6">
        <v>1665</v>
      </c>
      <c r="B169" s="10">
        <v>43195</v>
      </c>
      <c r="C169" s="138">
        <v>100.25</v>
      </c>
      <c r="D169" s="26"/>
      <c r="E169" s="139"/>
      <c r="F169" s="34" t="s">
        <v>54</v>
      </c>
      <c r="G169" s="27"/>
      <c r="I169" s="309"/>
      <c r="J169" s="313"/>
      <c r="K169" s="311"/>
      <c r="L169" s="312"/>
      <c r="M169" s="217"/>
      <c r="N169" s="78"/>
      <c r="O169" s="149"/>
    </row>
    <row r="170" spans="1:15" x14ac:dyDescent="0.25">
      <c r="A170" s="6">
        <v>1666</v>
      </c>
      <c r="B170" s="10">
        <v>43195</v>
      </c>
      <c r="C170" s="138">
        <v>3000</v>
      </c>
      <c r="D170" s="26" t="s">
        <v>211</v>
      </c>
      <c r="E170" s="139" t="s">
        <v>263</v>
      </c>
      <c r="F170" s="34" t="s">
        <v>54</v>
      </c>
      <c r="G170" s="27"/>
      <c r="I170" s="59"/>
      <c r="J170" s="5"/>
      <c r="K170" s="13"/>
      <c r="L170" s="5"/>
      <c r="M170" s="218"/>
      <c r="N170" s="78"/>
      <c r="O170" s="149"/>
    </row>
    <row r="171" spans="1:15" x14ac:dyDescent="0.25">
      <c r="A171" s="6">
        <v>1667</v>
      </c>
      <c r="B171" s="10">
        <v>43196</v>
      </c>
      <c r="C171" s="138">
        <v>2450.9899999999998</v>
      </c>
      <c r="D171" s="26" t="s">
        <v>292</v>
      </c>
      <c r="E171" s="139" t="s">
        <v>302</v>
      </c>
      <c r="F171" s="34" t="s">
        <v>54</v>
      </c>
      <c r="G171" s="27"/>
      <c r="I171" s="59"/>
      <c r="J171" s="5"/>
      <c r="K171" s="13"/>
      <c r="L171" s="5"/>
      <c r="M171" s="217"/>
      <c r="N171" s="78"/>
      <c r="O171" s="149"/>
    </row>
    <row r="172" spans="1:15" x14ac:dyDescent="0.25">
      <c r="A172" s="6">
        <v>1668</v>
      </c>
      <c r="B172" s="10">
        <v>43200</v>
      </c>
      <c r="C172" s="138">
        <v>2000</v>
      </c>
      <c r="D172" s="26" t="s">
        <v>211</v>
      </c>
      <c r="E172" s="139" t="s">
        <v>263</v>
      </c>
      <c r="F172" s="34" t="s">
        <v>54</v>
      </c>
      <c r="G172" s="27"/>
      <c r="I172" s="59"/>
      <c r="J172" s="5"/>
      <c r="K172" s="13"/>
      <c r="L172" s="5"/>
      <c r="M172" s="217"/>
      <c r="N172" s="78"/>
      <c r="O172" s="149"/>
    </row>
    <row r="173" spans="1:15" x14ac:dyDescent="0.25">
      <c r="A173" s="6">
        <v>1669</v>
      </c>
      <c r="B173" s="10">
        <v>43203</v>
      </c>
      <c r="C173" s="138">
        <v>5375</v>
      </c>
      <c r="D173" s="26" t="s">
        <v>211</v>
      </c>
      <c r="E173" s="139" t="s">
        <v>263</v>
      </c>
      <c r="F173" s="34" t="s">
        <v>54</v>
      </c>
      <c r="G173" s="27"/>
      <c r="I173" s="59"/>
      <c r="J173" s="5"/>
      <c r="K173" s="13"/>
      <c r="L173" s="5"/>
      <c r="M173" s="217"/>
      <c r="N173" s="78"/>
      <c r="O173" s="149"/>
    </row>
    <row r="174" spans="1:15" x14ac:dyDescent="0.25">
      <c r="A174" s="6">
        <v>1670</v>
      </c>
      <c r="B174" s="10">
        <v>43203</v>
      </c>
      <c r="C174" s="138">
        <v>2863.94</v>
      </c>
      <c r="D174" s="26" t="s">
        <v>52</v>
      </c>
      <c r="E174" s="139" t="s">
        <v>238</v>
      </c>
      <c r="F174" s="34" t="s">
        <v>54</v>
      </c>
      <c r="G174" s="27"/>
      <c r="I174" s="59"/>
      <c r="J174" s="5"/>
      <c r="K174" s="13"/>
      <c r="L174" s="5"/>
      <c r="M174" s="217"/>
      <c r="N174" s="78"/>
      <c r="O174" s="149"/>
    </row>
    <row r="175" spans="1:15" x14ac:dyDescent="0.25">
      <c r="A175" s="6">
        <v>1671</v>
      </c>
      <c r="B175" s="10">
        <v>43204</v>
      </c>
      <c r="C175" s="138">
        <v>3500</v>
      </c>
      <c r="D175" s="26" t="s">
        <v>211</v>
      </c>
      <c r="E175" s="139" t="s">
        <v>263</v>
      </c>
      <c r="F175" s="34" t="s">
        <v>54</v>
      </c>
      <c r="G175" s="27"/>
      <c r="I175" s="59"/>
      <c r="J175" s="5"/>
      <c r="K175" s="13"/>
      <c r="L175" s="5"/>
      <c r="M175" s="217"/>
      <c r="N175" s="78"/>
      <c r="O175" s="149"/>
    </row>
    <row r="176" spans="1:15" x14ac:dyDescent="0.25">
      <c r="A176" s="6">
        <v>1672</v>
      </c>
      <c r="B176" s="10"/>
      <c r="C176" s="138"/>
      <c r="D176" s="26"/>
      <c r="E176" s="139"/>
      <c r="F176" s="34"/>
      <c r="G176" s="27"/>
      <c r="I176" s="59"/>
      <c r="J176" s="5"/>
      <c r="K176" s="13"/>
      <c r="L176" s="5"/>
      <c r="M176" s="217"/>
      <c r="N176" s="78"/>
      <c r="O176" s="149"/>
    </row>
    <row r="177" spans="1:17" x14ac:dyDescent="0.25">
      <c r="A177" s="6">
        <v>1673</v>
      </c>
      <c r="B177" s="10">
        <v>43206</v>
      </c>
      <c r="C177" s="138">
        <v>3234.89</v>
      </c>
      <c r="D177" s="26"/>
      <c r="E177" s="139"/>
      <c r="F177" s="34"/>
      <c r="G177" s="27"/>
      <c r="I177" s="305"/>
      <c r="J177" s="166"/>
      <c r="K177" s="165"/>
      <c r="L177" s="166"/>
      <c r="M177" s="306"/>
      <c r="N177" s="307"/>
      <c r="O177" s="308"/>
    </row>
    <row r="178" spans="1:17" x14ac:dyDescent="0.25">
      <c r="A178" s="6">
        <v>1674</v>
      </c>
      <c r="B178" s="10"/>
      <c r="C178" s="138"/>
      <c r="D178" s="26"/>
      <c r="E178" s="139"/>
      <c r="F178" s="34"/>
      <c r="G178" s="27"/>
      <c r="I178" s="59"/>
      <c r="J178" s="5"/>
      <c r="K178" s="13"/>
      <c r="L178" s="5"/>
      <c r="M178" s="217"/>
      <c r="N178" s="78"/>
      <c r="O178" s="149"/>
    </row>
    <row r="179" spans="1:17" x14ac:dyDescent="0.25">
      <c r="A179" s="6">
        <v>1675</v>
      </c>
      <c r="B179" s="10"/>
      <c r="C179" s="138"/>
      <c r="D179" s="26"/>
      <c r="E179" s="139"/>
      <c r="F179" s="34"/>
      <c r="G179" s="27"/>
      <c r="I179" s="59"/>
      <c r="J179" s="5"/>
      <c r="K179" s="13"/>
      <c r="L179" s="5"/>
      <c r="M179" s="217"/>
      <c r="N179" s="78"/>
      <c r="O179" s="149"/>
    </row>
    <row r="180" spans="1:17" x14ac:dyDescent="0.25">
      <c r="A180" s="6">
        <v>1676</v>
      </c>
      <c r="B180" s="10"/>
      <c r="C180" s="138"/>
      <c r="D180" s="26"/>
      <c r="E180" s="139"/>
      <c r="F180" s="34"/>
      <c r="G180" s="27"/>
      <c r="I180" s="59"/>
      <c r="J180" s="5"/>
      <c r="K180" s="13"/>
      <c r="L180" s="5"/>
      <c r="M180" s="217"/>
      <c r="N180" s="109"/>
      <c r="O180" s="149"/>
    </row>
    <row r="181" spans="1:17" x14ac:dyDescent="0.25">
      <c r="A181" s="6">
        <v>1677</v>
      </c>
      <c r="B181" s="10"/>
      <c r="C181" s="138"/>
      <c r="D181" s="26"/>
      <c r="E181" s="139"/>
      <c r="F181" s="34"/>
      <c r="G181" s="27"/>
      <c r="I181" s="59"/>
      <c r="J181" s="5"/>
      <c r="K181" s="13"/>
      <c r="L181" s="5"/>
      <c r="M181" s="217"/>
      <c r="N181" s="80"/>
      <c r="O181" s="50"/>
    </row>
    <row r="182" spans="1:17" x14ac:dyDescent="0.25">
      <c r="A182" s="31">
        <v>1678</v>
      </c>
      <c r="B182" s="10"/>
      <c r="C182" s="138"/>
      <c r="D182" s="26"/>
      <c r="E182" s="27"/>
      <c r="F182" s="34"/>
      <c r="G182" s="27"/>
      <c r="I182" s="305"/>
      <c r="J182" s="166"/>
      <c r="K182" s="165"/>
      <c r="L182" s="166"/>
      <c r="M182" s="306"/>
      <c r="N182" s="382"/>
      <c r="O182" s="383"/>
    </row>
    <row r="183" spans="1:17" x14ac:dyDescent="0.25">
      <c r="A183" s="31">
        <v>1679</v>
      </c>
      <c r="B183" s="10"/>
      <c r="C183" s="138"/>
      <c r="D183" s="26"/>
      <c r="E183" s="27"/>
      <c r="F183" s="34"/>
      <c r="G183" s="27"/>
      <c r="I183" s="305"/>
      <c r="J183" s="166"/>
      <c r="K183" s="165"/>
      <c r="L183" s="166"/>
      <c r="M183" s="306"/>
      <c r="N183" s="382"/>
      <c r="O183" s="383"/>
    </row>
    <row r="184" spans="1:17" x14ac:dyDescent="0.25">
      <c r="A184" s="31">
        <v>1680</v>
      </c>
      <c r="B184" s="10"/>
      <c r="C184" s="138"/>
      <c r="D184" s="26"/>
      <c r="E184" s="27"/>
      <c r="F184" s="34"/>
      <c r="G184" s="27"/>
      <c r="I184" s="305"/>
      <c r="J184" s="166"/>
      <c r="K184" s="165"/>
      <c r="L184" s="166"/>
      <c r="M184" s="306"/>
      <c r="N184" s="382"/>
      <c r="O184" s="383"/>
    </row>
    <row r="185" spans="1:17" x14ac:dyDescent="0.25">
      <c r="A185" s="31">
        <v>1681</v>
      </c>
      <c r="B185" s="10"/>
      <c r="C185" s="138"/>
      <c r="D185" s="26"/>
      <c r="E185" s="27"/>
      <c r="F185" s="34"/>
      <c r="G185" s="27"/>
      <c r="I185" s="305"/>
      <c r="J185" s="166"/>
      <c r="K185" s="165"/>
      <c r="L185" s="166"/>
      <c r="M185" s="306"/>
      <c r="N185" s="382"/>
      <c r="O185" s="383"/>
    </row>
    <row r="186" spans="1:17" x14ac:dyDescent="0.25">
      <c r="A186" s="31">
        <v>1682</v>
      </c>
      <c r="B186" s="10"/>
      <c r="C186" s="138"/>
      <c r="D186" s="26"/>
      <c r="E186" s="27"/>
      <c r="F186" s="34"/>
      <c r="G186" s="27"/>
      <c r="I186" s="305"/>
      <c r="J186" s="166"/>
      <c r="K186" s="165"/>
      <c r="L186" s="166"/>
      <c r="M186" s="306"/>
      <c r="N186" s="382"/>
      <c r="O186" s="383"/>
    </row>
    <row r="187" spans="1:17" x14ac:dyDescent="0.25">
      <c r="A187" s="31">
        <v>1683</v>
      </c>
      <c r="B187" s="10"/>
      <c r="C187" s="138"/>
      <c r="D187" s="26"/>
      <c r="E187" s="27"/>
      <c r="F187" s="34"/>
      <c r="G187" s="27"/>
      <c r="I187" s="305"/>
      <c r="J187" s="166"/>
      <c r="K187" s="165"/>
      <c r="L187" s="166"/>
      <c r="M187" s="306"/>
      <c r="N187" s="382"/>
      <c r="O187" s="383"/>
    </row>
    <row r="188" spans="1:17" ht="16.5" thickBot="1" x14ac:dyDescent="0.3">
      <c r="A188" s="370">
        <v>1684</v>
      </c>
      <c r="B188" s="371"/>
      <c r="C188" s="372"/>
      <c r="D188" s="373"/>
      <c r="E188" s="377"/>
      <c r="F188" s="374"/>
      <c r="G188" s="356"/>
      <c r="I188" s="60"/>
      <c r="J188" s="8"/>
      <c r="K188" s="14"/>
      <c r="L188" s="8"/>
      <c r="M188" s="246"/>
      <c r="N188" s="81"/>
      <c r="O188" s="51"/>
    </row>
    <row r="189" spans="1:17" ht="16.5" thickBot="1" x14ac:dyDescent="0.3">
      <c r="A189" s="54"/>
      <c r="B189" s="61"/>
      <c r="C189" s="272">
        <f>SUM(C162:C188)</f>
        <v>37669.5</v>
      </c>
      <c r="D189" s="102"/>
      <c r="E189" s="273">
        <f>C189+C190+C191+C192</f>
        <v>37669.5</v>
      </c>
      <c r="F189" s="102"/>
      <c r="G189" s="102"/>
      <c r="I189" s="23"/>
      <c r="J189" s="25"/>
      <c r="K189" s="236">
        <f>SUM(K162:K188)</f>
        <v>0</v>
      </c>
      <c r="L189" s="25"/>
      <c r="M189" s="25"/>
      <c r="N189" s="76"/>
      <c r="O189" s="25"/>
      <c r="P189" s="221">
        <f>K189-E189</f>
        <v>-37669.5</v>
      </c>
      <c r="Q189" t="s">
        <v>166</v>
      </c>
    </row>
    <row r="190" spans="1:17" x14ac:dyDescent="0.25">
      <c r="A190" s="255" t="s">
        <v>165</v>
      </c>
      <c r="B190" s="61"/>
      <c r="C190" s="273">
        <v>0</v>
      </c>
      <c r="D190" s="133"/>
      <c r="E190" s="102"/>
      <c r="F190" s="102"/>
      <c r="G190" s="102"/>
      <c r="P190">
        <v>0</v>
      </c>
      <c r="Q190" t="s">
        <v>285</v>
      </c>
    </row>
    <row r="191" spans="1:17" x14ac:dyDescent="0.25">
      <c r="A191" s="145" t="s">
        <v>137</v>
      </c>
      <c r="B191" s="61"/>
      <c r="C191" s="273">
        <v>0</v>
      </c>
      <c r="D191" s="102"/>
      <c r="E191" s="102"/>
      <c r="F191" s="102"/>
      <c r="G191" s="102"/>
      <c r="I191" s="222"/>
      <c r="P191" s="15">
        <f>P189-P190</f>
        <v>-37669.5</v>
      </c>
    </row>
    <row r="192" spans="1:17" x14ac:dyDescent="0.25">
      <c r="A192" s="222" t="s">
        <v>138</v>
      </c>
      <c r="C192" s="273">
        <v>0</v>
      </c>
      <c r="F192" s="102"/>
      <c r="G192" s="102"/>
    </row>
    <row r="193" spans="1:18" x14ac:dyDescent="0.25">
      <c r="A193" s="302"/>
      <c r="B193" s="61"/>
      <c r="D193" s="102"/>
      <c r="E193" s="102"/>
      <c r="F193" s="102"/>
      <c r="G193" s="102"/>
      <c r="R193" s="363"/>
    </row>
    <row r="194" spans="1:18" x14ac:dyDescent="0.25">
      <c r="A194" s="302"/>
      <c r="B194" s="61"/>
      <c r="D194" s="102"/>
      <c r="E194" s="102"/>
      <c r="F194" s="102"/>
      <c r="G194" s="102"/>
      <c r="R194" s="363"/>
    </row>
    <row r="195" spans="1:18" x14ac:dyDescent="0.25">
      <c r="A195" s="302"/>
      <c r="B195" s="61"/>
      <c r="D195" s="102"/>
      <c r="E195" s="102"/>
      <c r="F195" s="102"/>
      <c r="G195" s="102"/>
      <c r="R195" s="363"/>
    </row>
    <row r="196" spans="1:18" ht="16.5" thickBot="1" x14ac:dyDescent="0.3">
      <c r="D196" s="223" t="s">
        <v>283</v>
      </c>
      <c r="F196" s="102"/>
      <c r="G196" s="102"/>
      <c r="L196" s="223" t="s">
        <v>284</v>
      </c>
    </row>
    <row r="197" spans="1:18" ht="16.5" thickBot="1" x14ac:dyDescent="0.3">
      <c r="A197" s="143" t="s">
        <v>0</v>
      </c>
      <c r="B197" s="82" t="s">
        <v>1</v>
      </c>
      <c r="C197" s="83" t="s">
        <v>3</v>
      </c>
      <c r="D197" s="41" t="s">
        <v>2</v>
      </c>
      <c r="E197" s="111" t="s">
        <v>4</v>
      </c>
      <c r="F197" s="111" t="s">
        <v>10</v>
      </c>
      <c r="G197" s="40" t="s">
        <v>11</v>
      </c>
      <c r="I197" s="82" t="s">
        <v>1</v>
      </c>
      <c r="J197" s="41" t="s">
        <v>39</v>
      </c>
      <c r="K197" s="83" t="s">
        <v>3</v>
      </c>
      <c r="L197" s="40" t="s">
        <v>2</v>
      </c>
      <c r="M197" s="111" t="s">
        <v>4</v>
      </c>
      <c r="N197" s="43" t="s">
        <v>40</v>
      </c>
      <c r="O197" s="112" t="s">
        <v>41</v>
      </c>
    </row>
    <row r="198" spans="1:18" ht="16.5" thickBot="1" x14ac:dyDescent="0.3">
      <c r="A198" s="394">
        <v>1678</v>
      </c>
      <c r="B198" s="392"/>
      <c r="C198" s="264"/>
      <c r="D198" s="263"/>
      <c r="E198" s="265"/>
      <c r="F198" s="267"/>
      <c r="G198" s="393"/>
      <c r="I198" s="391"/>
      <c r="J198" s="133"/>
      <c r="K198" s="272"/>
      <c r="L198" s="133"/>
      <c r="M198" s="45"/>
      <c r="N198" s="47"/>
      <c r="O198" s="271"/>
    </row>
    <row r="199" spans="1:18" ht="16.5" thickBot="1" x14ac:dyDescent="0.3">
      <c r="A199" s="394">
        <v>1685</v>
      </c>
      <c r="B199" s="392"/>
      <c r="C199" s="264"/>
      <c r="D199" s="263"/>
      <c r="E199" s="265"/>
      <c r="F199" s="267"/>
      <c r="G199" s="393"/>
      <c r="I199" s="391"/>
      <c r="J199" s="133"/>
      <c r="K199" s="272"/>
      <c r="L199" s="133"/>
      <c r="M199" s="45"/>
      <c r="N199" s="47"/>
      <c r="O199" s="271"/>
    </row>
    <row r="200" spans="1:18" ht="16.5" thickBot="1" x14ac:dyDescent="0.3">
      <c r="A200" s="394">
        <v>1686</v>
      </c>
      <c r="B200" s="392"/>
      <c r="C200" s="264"/>
      <c r="D200" s="263"/>
      <c r="E200" s="265"/>
      <c r="F200" s="267"/>
      <c r="G200" s="393"/>
      <c r="I200" s="391"/>
      <c r="J200" s="133"/>
      <c r="K200" s="272"/>
      <c r="L200" s="133"/>
      <c r="M200" s="45"/>
      <c r="N200" s="47"/>
      <c r="O200" s="271"/>
    </row>
    <row r="201" spans="1:18" ht="16.5" thickBot="1" x14ac:dyDescent="0.3">
      <c r="A201" s="31">
        <v>1687</v>
      </c>
      <c r="B201" s="250"/>
      <c r="C201" s="252"/>
      <c r="D201" s="251"/>
      <c r="E201" s="261"/>
      <c r="F201" s="257"/>
      <c r="G201" s="28"/>
      <c r="I201" s="391"/>
      <c r="J201" s="133"/>
      <c r="K201" s="272"/>
      <c r="L201" s="133"/>
      <c r="M201" s="45"/>
      <c r="N201" s="47"/>
      <c r="O201" s="271"/>
    </row>
    <row r="202" spans="1:18" ht="16.5" thickBot="1" x14ac:dyDescent="0.3">
      <c r="A202" s="381">
        <v>1688</v>
      </c>
      <c r="B202" s="250"/>
      <c r="C202" s="252"/>
      <c r="D202" s="251"/>
      <c r="E202" s="261"/>
      <c r="F202" s="257"/>
      <c r="G202" s="28"/>
      <c r="I202" s="391"/>
      <c r="J202" s="133"/>
      <c r="K202" s="272"/>
      <c r="L202" s="133"/>
      <c r="M202" s="45"/>
      <c r="N202" s="47"/>
      <c r="O202" s="271"/>
    </row>
    <row r="203" spans="1:18" ht="16.5" thickBot="1" x14ac:dyDescent="0.3">
      <c r="A203" s="381">
        <v>1689</v>
      </c>
      <c r="B203" s="250"/>
      <c r="C203" s="252"/>
      <c r="D203" s="251"/>
      <c r="E203" s="261"/>
      <c r="F203" s="257"/>
      <c r="G203" s="28"/>
      <c r="I203" s="391"/>
      <c r="J203" s="133"/>
      <c r="K203" s="272"/>
      <c r="L203" s="133"/>
      <c r="M203" s="45"/>
      <c r="N203" s="47"/>
      <c r="O203" s="271"/>
    </row>
    <row r="204" spans="1:18" ht="16.5" thickBot="1" x14ac:dyDescent="0.3">
      <c r="A204" s="381">
        <v>1690</v>
      </c>
      <c r="B204" s="250"/>
      <c r="C204" s="252"/>
      <c r="D204" s="251"/>
      <c r="E204" s="261"/>
      <c r="F204" s="257"/>
      <c r="G204" s="28"/>
      <c r="I204" s="391"/>
      <c r="J204" s="133"/>
      <c r="K204" s="272"/>
      <c r="L204" s="133"/>
      <c r="M204" s="45"/>
      <c r="N204" s="47"/>
      <c r="O204" s="271"/>
    </row>
    <row r="205" spans="1:18" ht="16.5" thickBot="1" x14ac:dyDescent="0.3">
      <c r="A205" s="381">
        <v>1691</v>
      </c>
      <c r="B205" s="250"/>
      <c r="C205" s="252"/>
      <c r="D205" s="251"/>
      <c r="E205" s="261"/>
      <c r="F205" s="257"/>
      <c r="G205" s="28"/>
      <c r="I205" s="391"/>
      <c r="J205" s="133"/>
      <c r="K205" s="272"/>
      <c r="L205" s="133"/>
      <c r="M205" s="45"/>
      <c r="N205" s="47"/>
      <c r="O205" s="271"/>
    </row>
    <row r="206" spans="1:18" ht="16.5" thickBot="1" x14ac:dyDescent="0.3">
      <c r="A206" s="381">
        <v>1692</v>
      </c>
      <c r="B206" s="250"/>
      <c r="C206" s="252"/>
      <c r="D206" s="251"/>
      <c r="E206" s="261"/>
      <c r="F206" s="257"/>
      <c r="G206" s="28"/>
      <c r="I206" s="391"/>
      <c r="J206" s="133"/>
      <c r="K206" s="272"/>
      <c r="L206" s="133"/>
      <c r="M206" s="45"/>
      <c r="N206" s="47"/>
      <c r="O206" s="271"/>
    </row>
    <row r="207" spans="1:18" ht="16.5" thickBot="1" x14ac:dyDescent="0.3">
      <c r="A207" s="381">
        <v>1693</v>
      </c>
      <c r="B207" s="250"/>
      <c r="C207" s="252"/>
      <c r="D207" s="251"/>
      <c r="E207" s="261"/>
      <c r="F207" s="257"/>
      <c r="G207" s="28"/>
      <c r="I207" s="391"/>
      <c r="J207" s="133"/>
      <c r="K207" s="272"/>
      <c r="L207" s="133"/>
      <c r="M207" s="45"/>
      <c r="N207" s="47"/>
      <c r="O207" s="271"/>
    </row>
    <row r="208" spans="1:18" x14ac:dyDescent="0.25">
      <c r="A208" s="6">
        <v>1694</v>
      </c>
      <c r="B208" s="10">
        <v>43239</v>
      </c>
      <c r="C208" s="138">
        <v>1000</v>
      </c>
      <c r="D208" s="26" t="s">
        <v>7</v>
      </c>
      <c r="E208" s="139" t="s">
        <v>8</v>
      </c>
      <c r="F208" s="34"/>
      <c r="G208" s="27"/>
      <c r="I208" s="309"/>
      <c r="J208" s="312"/>
      <c r="K208" s="311"/>
      <c r="L208" s="310"/>
      <c r="M208" s="49"/>
      <c r="N208" s="147"/>
      <c r="O208" s="148"/>
    </row>
    <row r="209" spans="1:15" x14ac:dyDescent="0.25">
      <c r="A209" s="6">
        <v>1695</v>
      </c>
      <c r="B209" s="10">
        <v>43246</v>
      </c>
      <c r="C209" s="138">
        <v>1000</v>
      </c>
      <c r="D209" s="26" t="s">
        <v>7</v>
      </c>
      <c r="E209" s="139" t="s">
        <v>8</v>
      </c>
      <c r="F209" s="34"/>
      <c r="G209" s="27"/>
      <c r="I209" s="309"/>
      <c r="J209" s="312"/>
      <c r="K209" s="311"/>
      <c r="L209" s="310"/>
      <c r="M209" s="16"/>
      <c r="N209" s="78"/>
      <c r="O209" s="149"/>
    </row>
    <row r="210" spans="1:15" x14ac:dyDescent="0.25">
      <c r="A210" s="29">
        <v>1696</v>
      </c>
      <c r="B210" s="30">
        <v>43253</v>
      </c>
      <c r="C210" s="290">
        <v>500</v>
      </c>
      <c r="D210" s="274" t="s">
        <v>7</v>
      </c>
      <c r="E210" s="281" t="s">
        <v>8</v>
      </c>
      <c r="F210" s="35"/>
      <c r="G210" s="36"/>
      <c r="I210" s="309"/>
      <c r="J210" s="312"/>
      <c r="K210" s="311"/>
      <c r="L210" s="310"/>
      <c r="M210" s="16"/>
      <c r="N210" s="78"/>
      <c r="O210" s="149"/>
    </row>
    <row r="211" spans="1:15" x14ac:dyDescent="0.25">
      <c r="A211" s="29">
        <v>1697</v>
      </c>
      <c r="B211" s="30"/>
      <c r="C211" s="290"/>
      <c r="D211" s="274"/>
      <c r="E211" s="281"/>
      <c r="F211" s="35"/>
      <c r="G211" s="36"/>
      <c r="I211" s="309"/>
      <c r="J211" s="312"/>
      <c r="K211" s="311"/>
      <c r="L211" s="310"/>
      <c r="M211" s="16"/>
      <c r="N211" s="78"/>
      <c r="O211" s="149"/>
    </row>
    <row r="212" spans="1:15" x14ac:dyDescent="0.25">
      <c r="A212" s="29">
        <v>1698</v>
      </c>
      <c r="B212" s="30">
        <v>43238</v>
      </c>
      <c r="C212" s="290">
        <v>1119.8</v>
      </c>
      <c r="D212" s="274" t="s">
        <v>267</v>
      </c>
      <c r="E212" s="281" t="s">
        <v>268</v>
      </c>
      <c r="F212" s="35"/>
      <c r="G212" s="36"/>
      <c r="I212" s="309"/>
      <c r="J212" s="312"/>
      <c r="K212" s="311"/>
      <c r="L212" s="313"/>
      <c r="M212" s="16"/>
      <c r="N212" s="78"/>
      <c r="O212" s="149"/>
    </row>
    <row r="213" spans="1:15" x14ac:dyDescent="0.25">
      <c r="A213" s="6">
        <v>1699</v>
      </c>
      <c r="B213" s="10"/>
      <c r="C213" s="138"/>
      <c r="D213" s="26"/>
      <c r="E213" s="139"/>
      <c r="F213" s="34"/>
      <c r="G213" s="27"/>
      <c r="I213" s="309"/>
      <c r="J213" s="312"/>
      <c r="K213" s="311"/>
      <c r="L213" s="313"/>
      <c r="M213" s="16"/>
      <c r="N213" s="78"/>
      <c r="O213" s="149"/>
    </row>
    <row r="214" spans="1:15" x14ac:dyDescent="0.25">
      <c r="A214" s="6">
        <v>1700</v>
      </c>
      <c r="B214" s="10"/>
      <c r="C214" s="138"/>
      <c r="D214" s="26"/>
      <c r="E214" s="139"/>
      <c r="F214" s="34"/>
      <c r="G214" s="27"/>
      <c r="I214" s="309"/>
      <c r="J214" s="312"/>
      <c r="K214" s="311"/>
      <c r="L214" s="313"/>
      <c r="M214" s="217"/>
      <c r="N214" s="78"/>
      <c r="O214" s="149"/>
    </row>
    <row r="215" spans="1:15" x14ac:dyDescent="0.25">
      <c r="A215" s="6">
        <v>1701</v>
      </c>
      <c r="B215" s="10">
        <v>43238</v>
      </c>
      <c r="C215" s="138">
        <v>4300</v>
      </c>
      <c r="D215" s="26" t="s">
        <v>269</v>
      </c>
      <c r="E215" s="139" t="s">
        <v>5</v>
      </c>
      <c r="F215" s="34"/>
      <c r="G215" s="27"/>
      <c r="I215" s="309"/>
      <c r="J215" s="312"/>
      <c r="K215" s="311"/>
      <c r="L215" s="313"/>
      <c r="M215" s="217"/>
      <c r="N215" s="78"/>
      <c r="O215" s="149"/>
    </row>
    <row r="216" spans="1:15" x14ac:dyDescent="0.25">
      <c r="A216" s="6">
        <v>1702</v>
      </c>
      <c r="B216" s="10">
        <v>43238</v>
      </c>
      <c r="C216" s="138">
        <v>1800</v>
      </c>
      <c r="D216" s="26" t="s">
        <v>34</v>
      </c>
      <c r="E216" s="139" t="s">
        <v>35</v>
      </c>
      <c r="F216" s="34"/>
      <c r="G216" s="27"/>
      <c r="I216" s="309"/>
      <c r="J216" s="313"/>
      <c r="K216" s="311"/>
      <c r="L216" s="312"/>
      <c r="M216" s="217"/>
      <c r="N216" s="78"/>
      <c r="O216" s="149"/>
    </row>
    <row r="217" spans="1:15" x14ac:dyDescent="0.25">
      <c r="A217" s="6">
        <v>1703</v>
      </c>
      <c r="B217" s="10">
        <v>43238</v>
      </c>
      <c r="C217" s="138">
        <v>1200</v>
      </c>
      <c r="D217" s="26" t="s">
        <v>36</v>
      </c>
      <c r="E217" s="139" t="s">
        <v>35</v>
      </c>
      <c r="F217" s="34"/>
      <c r="G217" s="27"/>
      <c r="I217" s="59"/>
      <c r="J217" s="5"/>
      <c r="K217" s="13"/>
      <c r="L217" s="5"/>
      <c r="M217" s="218"/>
      <c r="N217" s="78"/>
      <c r="O217" s="149"/>
    </row>
    <row r="218" spans="1:15" x14ac:dyDescent="0.25">
      <c r="A218" s="6">
        <v>1704</v>
      </c>
      <c r="B218" s="10"/>
      <c r="C218" s="138"/>
      <c r="D218" s="26"/>
      <c r="E218" s="139"/>
      <c r="F218" s="34"/>
      <c r="G218" s="27"/>
      <c r="I218" s="59"/>
      <c r="J218" s="5"/>
      <c r="K218" s="13"/>
      <c r="L218" s="5"/>
      <c r="M218" s="217"/>
      <c r="N218" s="78"/>
      <c r="O218" s="149"/>
    </row>
    <row r="219" spans="1:15" x14ac:dyDescent="0.25">
      <c r="A219" s="6">
        <v>1705</v>
      </c>
      <c r="B219" s="10"/>
      <c r="C219" s="138"/>
      <c r="D219" s="26"/>
      <c r="E219" s="139"/>
      <c r="F219" s="34"/>
      <c r="G219" s="27"/>
      <c r="I219" s="59"/>
      <c r="J219" s="5"/>
      <c r="K219" s="13"/>
      <c r="L219" s="5"/>
      <c r="M219" s="217"/>
      <c r="N219" s="78"/>
      <c r="O219" s="149"/>
    </row>
    <row r="220" spans="1:15" x14ac:dyDescent="0.25">
      <c r="A220" s="6">
        <v>1706</v>
      </c>
      <c r="B220" s="10"/>
      <c r="C220" s="138"/>
      <c r="D220" s="26"/>
      <c r="E220" s="139"/>
      <c r="F220" s="34"/>
      <c r="G220" s="27"/>
      <c r="I220" s="59"/>
      <c r="J220" s="5"/>
      <c r="K220" s="13"/>
      <c r="L220" s="5"/>
      <c r="M220" s="217"/>
      <c r="N220" s="78"/>
      <c r="O220" s="149"/>
    </row>
    <row r="221" spans="1:15" x14ac:dyDescent="0.25">
      <c r="A221" s="6">
        <v>1707</v>
      </c>
      <c r="B221" s="10"/>
      <c r="C221" s="138"/>
      <c r="D221" s="26"/>
      <c r="E221" s="139"/>
      <c r="F221" s="34"/>
      <c r="G221" s="27"/>
      <c r="I221" s="59"/>
      <c r="J221" s="5"/>
      <c r="K221" s="13"/>
      <c r="L221" s="5"/>
      <c r="M221" s="217"/>
      <c r="N221" s="78"/>
      <c r="O221" s="149"/>
    </row>
    <row r="222" spans="1:15" x14ac:dyDescent="0.25">
      <c r="A222" s="6">
        <v>1708</v>
      </c>
      <c r="B222" s="10"/>
      <c r="C222" s="138"/>
      <c r="D222" s="26"/>
      <c r="E222" s="139"/>
      <c r="F222" s="34"/>
      <c r="G222" s="27"/>
      <c r="I222" s="59"/>
      <c r="J222" s="5"/>
      <c r="K222" s="13"/>
      <c r="L222" s="5"/>
      <c r="M222" s="217"/>
      <c r="N222" s="78"/>
      <c r="O222" s="149"/>
    </row>
    <row r="223" spans="1:15" x14ac:dyDescent="0.25">
      <c r="A223" s="6">
        <v>1709</v>
      </c>
      <c r="B223" s="10">
        <v>43220</v>
      </c>
      <c r="C223" s="138">
        <v>645.70000000000005</v>
      </c>
      <c r="D223" s="26" t="s">
        <v>265</v>
      </c>
      <c r="E223" s="139" t="s">
        <v>266</v>
      </c>
      <c r="F223" s="219"/>
      <c r="G223" s="220"/>
      <c r="I223" s="59"/>
      <c r="J223" s="5"/>
      <c r="K223" s="13"/>
      <c r="L223" s="5"/>
      <c r="M223" s="217"/>
      <c r="N223" s="78"/>
      <c r="O223" s="149"/>
    </row>
    <row r="224" spans="1:15" x14ac:dyDescent="0.25">
      <c r="A224" s="6">
        <v>1710</v>
      </c>
      <c r="B224" s="10">
        <v>43224</v>
      </c>
      <c r="C224" s="138">
        <v>3800</v>
      </c>
      <c r="D224" s="26" t="s">
        <v>269</v>
      </c>
      <c r="E224" s="139" t="s">
        <v>5</v>
      </c>
      <c r="F224" s="34"/>
      <c r="G224" s="27"/>
      <c r="I224" s="305"/>
      <c r="J224" s="166"/>
      <c r="K224" s="165"/>
      <c r="L224" s="166"/>
      <c r="M224" s="306"/>
      <c r="N224" s="307"/>
      <c r="O224" s="308"/>
    </row>
    <row r="225" spans="1:17" x14ac:dyDescent="0.25">
      <c r="A225" s="6">
        <v>1711</v>
      </c>
      <c r="B225" s="10">
        <v>43231</v>
      </c>
      <c r="C225" s="138">
        <v>5375</v>
      </c>
      <c r="D225" s="26" t="s">
        <v>269</v>
      </c>
      <c r="E225" s="139" t="s">
        <v>5</v>
      </c>
      <c r="F225" s="34"/>
      <c r="G225" s="27"/>
      <c r="I225" s="59"/>
      <c r="J225" s="5"/>
      <c r="K225" s="13"/>
      <c r="L225" s="5"/>
      <c r="M225" s="217"/>
      <c r="N225" s="78"/>
      <c r="O225" s="149"/>
    </row>
    <row r="226" spans="1:17" x14ac:dyDescent="0.25">
      <c r="A226" s="6">
        <v>1712</v>
      </c>
      <c r="B226" s="10"/>
      <c r="C226" s="138"/>
      <c r="D226" s="26"/>
      <c r="E226" s="139"/>
      <c r="F226" s="34"/>
      <c r="G226" s="27"/>
      <c r="I226" s="59"/>
      <c r="J226" s="5"/>
      <c r="K226" s="13"/>
      <c r="L226" s="5"/>
      <c r="M226" s="217"/>
      <c r="N226" s="78"/>
      <c r="O226" s="149"/>
    </row>
    <row r="227" spans="1:17" x14ac:dyDescent="0.25">
      <c r="A227" s="6">
        <v>1713</v>
      </c>
      <c r="B227" s="10"/>
      <c r="C227" s="138"/>
      <c r="D227" s="26"/>
      <c r="E227" s="139"/>
      <c r="F227" s="35"/>
      <c r="G227" s="36"/>
      <c r="I227" s="59"/>
      <c r="J227" s="5"/>
      <c r="K227" s="13"/>
      <c r="L227" s="5"/>
      <c r="M227" s="217"/>
      <c r="N227" s="109"/>
      <c r="O227" s="149"/>
    </row>
    <row r="228" spans="1:17" x14ac:dyDescent="0.25">
      <c r="A228" s="6">
        <v>1714</v>
      </c>
      <c r="B228" s="10"/>
      <c r="C228" s="138"/>
      <c r="D228" s="26"/>
      <c r="E228" s="139"/>
      <c r="F228" s="34"/>
      <c r="G228" s="27"/>
      <c r="I228" s="59"/>
      <c r="J228" s="5"/>
      <c r="K228" s="13"/>
      <c r="L228" s="5"/>
      <c r="M228" s="217"/>
      <c r="N228" s="109"/>
      <c r="O228" s="149"/>
    </row>
    <row r="229" spans="1:17" x14ac:dyDescent="0.25">
      <c r="A229" s="6">
        <v>1715</v>
      </c>
      <c r="B229" s="10"/>
      <c r="C229" s="138"/>
      <c r="D229" s="26"/>
      <c r="E229" s="139"/>
      <c r="F229" s="34"/>
      <c r="G229" s="27"/>
      <c r="I229" s="59"/>
      <c r="J229" s="5"/>
      <c r="K229" s="13"/>
      <c r="L229" s="5"/>
      <c r="M229" s="217"/>
      <c r="N229" s="109"/>
      <c r="O229" s="149"/>
    </row>
    <row r="230" spans="1:17" x14ac:dyDescent="0.25">
      <c r="A230" s="6">
        <v>1716</v>
      </c>
      <c r="B230" s="10"/>
      <c r="C230" s="138"/>
      <c r="D230" s="26"/>
      <c r="E230" s="139"/>
      <c r="F230" s="34"/>
      <c r="G230" s="27"/>
      <c r="I230" s="59"/>
      <c r="J230" s="5"/>
      <c r="K230" s="13"/>
      <c r="L230" s="5"/>
      <c r="M230" s="217"/>
      <c r="N230" s="80"/>
      <c r="O230" s="50"/>
    </row>
    <row r="231" spans="1:17" ht="16.5" thickBot="1" x14ac:dyDescent="0.3">
      <c r="A231" s="6">
        <v>1717</v>
      </c>
      <c r="B231" s="10"/>
      <c r="C231" s="138"/>
      <c r="D231" s="26"/>
      <c r="E231" s="139"/>
      <c r="F231" s="34"/>
      <c r="G231" s="27"/>
      <c r="I231" s="60"/>
      <c r="J231" s="8"/>
      <c r="K231" s="14"/>
      <c r="L231" s="8"/>
      <c r="M231" s="246"/>
      <c r="N231" s="81"/>
      <c r="O231" s="51"/>
    </row>
    <row r="232" spans="1:17" ht="16.5" thickBot="1" x14ac:dyDescent="0.3">
      <c r="A232" s="6">
        <v>1718</v>
      </c>
      <c r="B232" s="10"/>
      <c r="C232" s="138"/>
      <c r="D232" s="26"/>
      <c r="E232" s="139"/>
      <c r="F232" s="103"/>
      <c r="G232" s="104"/>
      <c r="I232" s="23"/>
      <c r="J232" s="25"/>
      <c r="K232" s="236">
        <f>SUM(K208:K231)</f>
        <v>0</v>
      </c>
      <c r="L232" s="25"/>
      <c r="M232" s="25"/>
      <c r="N232" s="76"/>
      <c r="O232" s="25"/>
      <c r="P232" s="221">
        <f>K232-E230</f>
        <v>0</v>
      </c>
      <c r="Q232" t="s">
        <v>166</v>
      </c>
    </row>
    <row r="233" spans="1:17" x14ac:dyDescent="0.25">
      <c r="A233" s="222"/>
      <c r="C233" s="273">
        <v>0</v>
      </c>
      <c r="F233" s="102"/>
      <c r="G233" s="102"/>
      <c r="P233">
        <v>0</v>
      </c>
      <c r="Q233" t="s">
        <v>285</v>
      </c>
    </row>
    <row r="234" spans="1:17" x14ac:dyDescent="0.25">
      <c r="A234" s="255" t="s">
        <v>165</v>
      </c>
      <c r="C234" s="273"/>
      <c r="F234" s="102"/>
      <c r="G234" s="102"/>
      <c r="I234" s="222"/>
      <c r="P234" s="15">
        <f>P232-P233</f>
        <v>0</v>
      </c>
    </row>
    <row r="235" spans="1:17" x14ac:dyDescent="0.25">
      <c r="A235" s="145" t="s">
        <v>137</v>
      </c>
      <c r="C235" s="273"/>
      <c r="F235" s="102"/>
      <c r="G235" s="102"/>
    </row>
    <row r="236" spans="1:17" x14ac:dyDescent="0.25">
      <c r="A236" s="222" t="s">
        <v>138</v>
      </c>
      <c r="C236" s="273"/>
      <c r="F236" s="102"/>
      <c r="G236" s="102"/>
    </row>
    <row r="237" spans="1:17" x14ac:dyDescent="0.25">
      <c r="A237" s="222"/>
      <c r="C237" s="273"/>
      <c r="F237" s="102"/>
      <c r="G237" s="102"/>
    </row>
    <row r="238" spans="1:17" x14ac:dyDescent="0.25">
      <c r="A238" s="222"/>
      <c r="C238" s="273"/>
      <c r="F238" s="102"/>
      <c r="G238" s="102"/>
    </row>
    <row r="239" spans="1:17" x14ac:dyDescent="0.25">
      <c r="A239" s="222"/>
      <c r="C239" s="273"/>
      <c r="F239" s="102"/>
      <c r="G239" s="102"/>
    </row>
    <row r="240" spans="1:17" ht="16.5" thickBot="1" x14ac:dyDescent="0.3">
      <c r="D240" s="223" t="s">
        <v>278</v>
      </c>
      <c r="F240" s="102"/>
      <c r="G240" s="102"/>
    </row>
    <row r="241" spans="1:15" ht="16.5" thickBot="1" x14ac:dyDescent="0.3">
      <c r="A241" s="191" t="s">
        <v>0</v>
      </c>
      <c r="B241" s="57" t="s">
        <v>1</v>
      </c>
      <c r="C241" s="55" t="s">
        <v>3</v>
      </c>
      <c r="D241" s="45" t="s">
        <v>2</v>
      </c>
      <c r="E241" s="44" t="s">
        <v>4</v>
      </c>
      <c r="F241" s="216" t="s">
        <v>10</v>
      </c>
      <c r="G241" s="44" t="s">
        <v>11</v>
      </c>
    </row>
    <row r="242" spans="1:15" ht="16.5" thickBot="1" x14ac:dyDescent="0.3">
      <c r="A242" s="341"/>
      <c r="B242" s="26"/>
      <c r="C242" s="342"/>
      <c r="D242" s="300"/>
      <c r="E242" s="276"/>
      <c r="F242" s="344"/>
      <c r="G242" s="340"/>
      <c r="L242" s="378" t="s">
        <v>279</v>
      </c>
    </row>
    <row r="243" spans="1:15" ht="16.5" thickBot="1" x14ac:dyDescent="0.3">
      <c r="A243" s="341"/>
      <c r="B243" s="26"/>
      <c r="C243" s="342"/>
      <c r="D243" s="300"/>
      <c r="E243" s="276"/>
      <c r="F243" s="219"/>
      <c r="G243" s="220"/>
      <c r="I243" s="82" t="s">
        <v>1</v>
      </c>
      <c r="J243" s="41" t="s">
        <v>39</v>
      </c>
      <c r="K243" s="83" t="s">
        <v>3</v>
      </c>
      <c r="L243" s="40" t="s">
        <v>2</v>
      </c>
      <c r="M243" s="111" t="s">
        <v>4</v>
      </c>
      <c r="N243" s="43" t="s">
        <v>40</v>
      </c>
      <c r="O243" s="112" t="s">
        <v>41</v>
      </c>
    </row>
    <row r="244" spans="1:15" x14ac:dyDescent="0.25">
      <c r="A244" s="6"/>
      <c r="B244" s="26"/>
      <c r="C244" s="349"/>
      <c r="D244" s="26"/>
      <c r="E244" s="139"/>
      <c r="F244" s="34"/>
      <c r="G244" s="27"/>
      <c r="I244" s="309"/>
      <c r="J244" s="312"/>
      <c r="K244" s="311"/>
      <c r="L244" s="310"/>
      <c r="M244" s="49"/>
      <c r="N244" s="147"/>
      <c r="O244" s="148"/>
    </row>
    <row r="245" spans="1:15" x14ac:dyDescent="0.25">
      <c r="A245" s="31"/>
      <c r="B245" s="299"/>
      <c r="C245" s="298"/>
      <c r="D245" s="300"/>
      <c r="E245" s="276"/>
      <c r="F245" s="219"/>
      <c r="G245" s="220"/>
      <c r="I245" s="309"/>
      <c r="J245" s="312"/>
      <c r="K245" s="311"/>
      <c r="L245" s="310"/>
      <c r="M245" s="16"/>
      <c r="N245" s="78"/>
      <c r="O245" s="149"/>
    </row>
    <row r="246" spans="1:15" x14ac:dyDescent="0.25">
      <c r="A246" s="6"/>
      <c r="B246" s="26"/>
      <c r="C246" s="138"/>
      <c r="D246" s="26"/>
      <c r="E246" s="376"/>
      <c r="F246" s="219"/>
      <c r="G246" s="220"/>
      <c r="I246" s="309"/>
      <c r="J246" s="312"/>
      <c r="K246" s="311"/>
      <c r="L246" s="310"/>
      <c r="M246" s="16"/>
      <c r="N246" s="78"/>
      <c r="O246" s="149"/>
    </row>
    <row r="247" spans="1:15" x14ac:dyDescent="0.25">
      <c r="A247" s="247"/>
      <c r="B247" s="299"/>
      <c r="C247" s="298"/>
      <c r="D247" s="300"/>
      <c r="E247" s="276"/>
      <c r="F247" s="219"/>
      <c r="G247" s="220"/>
      <c r="I247" s="309"/>
      <c r="J247" s="312"/>
      <c r="K247" s="311"/>
      <c r="L247" s="313"/>
      <c r="M247" s="16"/>
      <c r="N247" s="78"/>
      <c r="O247" s="149"/>
    </row>
    <row r="248" spans="1:15" x14ac:dyDescent="0.25">
      <c r="A248" s="6"/>
      <c r="B248" s="10"/>
      <c r="C248" s="138"/>
      <c r="D248" s="26"/>
      <c r="E248" s="139"/>
      <c r="F248" s="34"/>
      <c r="G248" s="27"/>
      <c r="I248" s="309"/>
      <c r="J248" s="312"/>
      <c r="K248" s="311"/>
      <c r="L248" s="313"/>
      <c r="M248" s="16"/>
      <c r="N248" s="78"/>
      <c r="O248" s="149"/>
    </row>
    <row r="249" spans="1:15" x14ac:dyDescent="0.25">
      <c r="A249" s="6"/>
      <c r="B249" s="10"/>
      <c r="C249" s="138"/>
      <c r="D249" s="26"/>
      <c r="E249" s="139"/>
      <c r="F249" s="34"/>
      <c r="G249" s="27"/>
      <c r="I249" s="309"/>
      <c r="J249" s="312"/>
      <c r="K249" s="311"/>
      <c r="L249" s="313"/>
      <c r="M249" s="217"/>
      <c r="N249" s="78"/>
      <c r="O249" s="149"/>
    </row>
    <row r="250" spans="1:15" x14ac:dyDescent="0.25">
      <c r="A250" s="6"/>
      <c r="B250" s="10"/>
      <c r="C250" s="138"/>
      <c r="D250" s="26"/>
      <c r="E250" s="139"/>
      <c r="F250" s="34"/>
      <c r="G250" s="27"/>
      <c r="I250" s="309"/>
      <c r="J250" s="312"/>
      <c r="K250" s="311"/>
      <c r="L250" s="313"/>
      <c r="M250" s="217"/>
      <c r="N250" s="78"/>
      <c r="O250" s="149"/>
    </row>
    <row r="251" spans="1:15" x14ac:dyDescent="0.25">
      <c r="A251" s="6"/>
      <c r="B251" s="10"/>
      <c r="C251" s="138"/>
      <c r="D251" s="26"/>
      <c r="E251" s="139"/>
      <c r="F251" s="34"/>
      <c r="G251" s="27"/>
      <c r="I251" s="309"/>
      <c r="J251" s="313"/>
      <c r="K251" s="311"/>
      <c r="L251" s="312"/>
      <c r="M251" s="217"/>
      <c r="N251" s="78"/>
      <c r="O251" s="149"/>
    </row>
    <row r="252" spans="1:15" x14ac:dyDescent="0.25">
      <c r="A252" s="6"/>
      <c r="B252" s="10"/>
      <c r="C252" s="138"/>
      <c r="D252" s="26"/>
      <c r="E252" s="139"/>
      <c r="F252" s="34"/>
      <c r="G252" s="27"/>
      <c r="I252" s="59"/>
      <c r="J252" s="5"/>
      <c r="K252" s="13"/>
      <c r="L252" s="5"/>
      <c r="M252" s="218"/>
      <c r="N252" s="78"/>
      <c r="O252" s="149"/>
    </row>
    <row r="253" spans="1:15" x14ac:dyDescent="0.25">
      <c r="A253" s="6"/>
      <c r="B253" s="10"/>
      <c r="C253" s="138"/>
      <c r="D253" s="26"/>
      <c r="E253" s="139"/>
      <c r="F253" s="34"/>
      <c r="G253" s="27"/>
      <c r="I253" s="59"/>
      <c r="J253" s="5"/>
      <c r="K253" s="13"/>
      <c r="L253" s="5"/>
      <c r="M253" s="217"/>
      <c r="N253" s="78"/>
      <c r="O253" s="149"/>
    </row>
    <row r="254" spans="1:15" x14ac:dyDescent="0.25">
      <c r="A254" s="6"/>
      <c r="B254" s="10"/>
      <c r="C254" s="138"/>
      <c r="D254" s="26"/>
      <c r="E254" s="139"/>
      <c r="F254" s="34"/>
      <c r="G254" s="27"/>
      <c r="I254" s="59"/>
      <c r="J254" s="5"/>
      <c r="K254" s="13"/>
      <c r="L254" s="5"/>
      <c r="M254" s="217"/>
      <c r="N254" s="78"/>
      <c r="O254" s="149"/>
    </row>
    <row r="255" spans="1:15" x14ac:dyDescent="0.25">
      <c r="A255" s="6"/>
      <c r="B255" s="10"/>
      <c r="C255" s="138"/>
      <c r="D255" s="26"/>
      <c r="E255" s="139"/>
      <c r="F255" s="34"/>
      <c r="G255" s="27"/>
      <c r="I255" s="59"/>
      <c r="J255" s="5"/>
      <c r="K255" s="13"/>
      <c r="L255" s="5"/>
      <c r="M255" s="217"/>
      <c r="N255" s="78"/>
      <c r="O255" s="149"/>
    </row>
    <row r="256" spans="1:15" x14ac:dyDescent="0.25">
      <c r="A256" s="6"/>
      <c r="B256" s="10"/>
      <c r="C256" s="138"/>
      <c r="D256" s="26"/>
      <c r="E256" s="139"/>
      <c r="F256" s="34"/>
      <c r="G256" s="27"/>
      <c r="I256" s="59"/>
      <c r="J256" s="5"/>
      <c r="K256" s="13"/>
      <c r="L256" s="5"/>
      <c r="M256" s="217"/>
      <c r="N256" s="78"/>
      <c r="O256" s="149"/>
    </row>
    <row r="257" spans="1:17" x14ac:dyDescent="0.25">
      <c r="A257" s="6"/>
      <c r="B257" s="10"/>
      <c r="C257" s="138"/>
      <c r="D257" s="26"/>
      <c r="E257" s="139"/>
      <c r="F257" s="34"/>
      <c r="G257" s="27"/>
      <c r="I257" s="59"/>
      <c r="J257" s="5"/>
      <c r="K257" s="13"/>
      <c r="L257" s="5"/>
      <c r="M257" s="217"/>
      <c r="N257" s="78"/>
      <c r="O257" s="149"/>
    </row>
    <row r="258" spans="1:17" x14ac:dyDescent="0.25">
      <c r="A258" s="6"/>
      <c r="B258" s="10"/>
      <c r="C258" s="138"/>
      <c r="D258" s="26"/>
      <c r="E258" s="139"/>
      <c r="F258" s="34"/>
      <c r="G258" s="27"/>
      <c r="I258" s="59"/>
      <c r="J258" s="5"/>
      <c r="K258" s="13"/>
      <c r="L258" s="5"/>
      <c r="M258" s="217"/>
      <c r="N258" s="78"/>
      <c r="O258" s="149"/>
    </row>
    <row r="259" spans="1:17" x14ac:dyDescent="0.25">
      <c r="A259" s="6"/>
      <c r="B259" s="10"/>
      <c r="C259" s="138"/>
      <c r="D259" s="26"/>
      <c r="E259" s="139"/>
      <c r="F259" s="34"/>
      <c r="G259" s="27"/>
      <c r="I259" s="305"/>
      <c r="J259" s="166"/>
      <c r="K259" s="165"/>
      <c r="L259" s="166"/>
      <c r="M259" s="306"/>
      <c r="N259" s="307"/>
      <c r="O259" s="308"/>
    </row>
    <row r="260" spans="1:17" x14ac:dyDescent="0.25">
      <c r="A260" s="6"/>
      <c r="B260" s="10"/>
      <c r="C260" s="138"/>
      <c r="D260" s="26"/>
      <c r="E260" s="139"/>
      <c r="F260" s="34"/>
      <c r="G260" s="27"/>
      <c r="I260" s="59"/>
      <c r="J260" s="5"/>
      <c r="K260" s="13"/>
      <c r="L260" s="5"/>
      <c r="M260" s="217"/>
      <c r="N260" s="78"/>
      <c r="O260" s="149"/>
    </row>
    <row r="261" spans="1:17" x14ac:dyDescent="0.25">
      <c r="A261" s="6"/>
      <c r="B261" s="10"/>
      <c r="C261" s="138"/>
      <c r="D261" s="26"/>
      <c r="E261" s="139"/>
      <c r="F261" s="34"/>
      <c r="G261" s="27"/>
      <c r="I261" s="59"/>
      <c r="J261" s="5"/>
      <c r="K261" s="13"/>
      <c r="L261" s="5"/>
      <c r="M261" s="217"/>
      <c r="N261" s="78"/>
      <c r="O261" s="149"/>
    </row>
    <row r="262" spans="1:17" ht="16.5" thickBot="1" x14ac:dyDescent="0.3">
      <c r="A262" s="370"/>
      <c r="B262" s="371"/>
      <c r="C262" s="372"/>
      <c r="D262" s="373"/>
      <c r="E262" s="377"/>
      <c r="F262" s="374"/>
      <c r="G262" s="356"/>
      <c r="I262" s="59"/>
      <c r="J262" s="5"/>
      <c r="K262" s="13"/>
      <c r="L262" s="5"/>
      <c r="M262" s="217"/>
      <c r="N262" s="109"/>
      <c r="O262" s="149"/>
    </row>
    <row r="263" spans="1:17" x14ac:dyDescent="0.25">
      <c r="A263" s="54"/>
      <c r="B263" s="61"/>
      <c r="C263" s="272">
        <f>SUM(C242:C262)</f>
        <v>0</v>
      </c>
      <c r="D263" s="102"/>
      <c r="E263" s="273">
        <f>C263+C264+C265+C266</f>
        <v>0</v>
      </c>
      <c r="F263" s="102"/>
      <c r="G263" s="102"/>
      <c r="I263" s="59"/>
      <c r="J263" s="5"/>
      <c r="K263" s="13"/>
      <c r="L263" s="5"/>
      <c r="M263" s="217"/>
      <c r="N263" s="80"/>
      <c r="O263" s="50"/>
    </row>
    <row r="264" spans="1:17" ht="16.5" thickBot="1" x14ac:dyDescent="0.3">
      <c r="A264" s="255" t="s">
        <v>165</v>
      </c>
      <c r="B264" s="61"/>
      <c r="C264" s="273">
        <v>0</v>
      </c>
      <c r="D264" s="133"/>
      <c r="E264" s="102"/>
      <c r="F264" s="102"/>
      <c r="G264" s="102"/>
      <c r="I264" s="60"/>
      <c r="J264" s="8"/>
      <c r="K264" s="14"/>
      <c r="L264" s="8"/>
      <c r="M264" s="246"/>
      <c r="N264" s="81"/>
      <c r="O264" s="51"/>
    </row>
    <row r="265" spans="1:17" ht="16.5" thickBot="1" x14ac:dyDescent="0.3">
      <c r="A265" s="145" t="s">
        <v>137</v>
      </c>
      <c r="B265" s="61"/>
      <c r="C265" s="273">
        <v>0</v>
      </c>
      <c r="D265" s="102"/>
      <c r="E265" s="102"/>
      <c r="F265" s="102"/>
      <c r="G265" s="102"/>
      <c r="I265" s="23"/>
      <c r="J265" s="25"/>
      <c r="K265" s="236">
        <f>SUM(K244:K264)</f>
        <v>0</v>
      </c>
      <c r="L265" s="25"/>
      <c r="M265" s="25"/>
      <c r="N265" s="76"/>
      <c r="O265" s="25"/>
      <c r="P265" s="221">
        <f>K265-E263</f>
        <v>0</v>
      </c>
      <c r="Q265" t="s">
        <v>166</v>
      </c>
    </row>
    <row r="266" spans="1:17" x14ac:dyDescent="0.25">
      <c r="A266" s="222" t="s">
        <v>138</v>
      </c>
      <c r="C266" s="273">
        <v>0</v>
      </c>
      <c r="F266" s="102"/>
      <c r="G266" s="102"/>
      <c r="P266">
        <v>0</v>
      </c>
      <c r="Q266" t="s">
        <v>186</v>
      </c>
    </row>
    <row r="267" spans="1:17" x14ac:dyDescent="0.25">
      <c r="A267" s="222"/>
      <c r="C267" s="273"/>
      <c r="F267" s="102"/>
      <c r="G267" s="102"/>
      <c r="I267" s="222"/>
      <c r="P267" s="15">
        <f>P265-P266</f>
        <v>0</v>
      </c>
    </row>
    <row r="268" spans="1:17" x14ac:dyDescent="0.25">
      <c r="A268" s="222"/>
      <c r="C268" s="273"/>
      <c r="F268" s="102"/>
      <c r="G268" s="102"/>
    </row>
    <row r="269" spans="1:17" x14ac:dyDescent="0.25">
      <c r="A269" s="222"/>
      <c r="C269" s="273"/>
      <c r="F269" s="102"/>
      <c r="G269" s="102"/>
    </row>
    <row r="270" spans="1:17" ht="16.5" thickBot="1" x14ac:dyDescent="0.3">
      <c r="D270" s="223" t="s">
        <v>278</v>
      </c>
      <c r="F270" s="102"/>
      <c r="G270" s="102"/>
    </row>
    <row r="271" spans="1:17" ht="16.5" thickBot="1" x14ac:dyDescent="0.3">
      <c r="A271" s="191" t="s">
        <v>0</v>
      </c>
      <c r="B271" s="57" t="s">
        <v>1</v>
      </c>
      <c r="C271" s="55" t="s">
        <v>3</v>
      </c>
      <c r="D271" s="45" t="s">
        <v>2</v>
      </c>
      <c r="E271" s="44" t="s">
        <v>4</v>
      </c>
      <c r="F271" s="216" t="s">
        <v>10</v>
      </c>
      <c r="G271" s="44" t="s">
        <v>11</v>
      </c>
    </row>
    <row r="272" spans="1:17" ht="16.5" thickBot="1" x14ac:dyDescent="0.3">
      <c r="A272" s="341"/>
      <c r="B272" s="26"/>
      <c r="C272" s="342"/>
      <c r="D272" s="300"/>
      <c r="E272" s="276"/>
      <c r="F272" s="344"/>
      <c r="G272" s="340"/>
      <c r="L272" s="378" t="s">
        <v>279</v>
      </c>
    </row>
    <row r="273" spans="1:15" ht="16.5" thickBot="1" x14ac:dyDescent="0.3">
      <c r="A273" s="341"/>
      <c r="B273" s="26"/>
      <c r="C273" s="342"/>
      <c r="D273" s="300"/>
      <c r="E273" s="276"/>
      <c r="F273" s="219"/>
      <c r="G273" s="220"/>
      <c r="I273" s="82" t="s">
        <v>1</v>
      </c>
      <c r="J273" s="41" t="s">
        <v>39</v>
      </c>
      <c r="K273" s="83" t="s">
        <v>3</v>
      </c>
      <c r="L273" s="40" t="s">
        <v>2</v>
      </c>
      <c r="M273" s="111" t="s">
        <v>4</v>
      </c>
      <c r="N273" s="43" t="s">
        <v>40</v>
      </c>
      <c r="O273" s="112" t="s">
        <v>41</v>
      </c>
    </row>
    <row r="274" spans="1:15" x14ac:dyDescent="0.25">
      <c r="A274" s="6"/>
      <c r="B274" s="26"/>
      <c r="C274" s="349"/>
      <c r="D274" s="26"/>
      <c r="E274" s="139"/>
      <c r="F274" s="34"/>
      <c r="G274" s="27"/>
      <c r="I274" s="309"/>
      <c r="J274" s="312"/>
      <c r="K274" s="311"/>
      <c r="L274" s="310"/>
      <c r="M274" s="49"/>
      <c r="N274" s="147"/>
      <c r="O274" s="148"/>
    </row>
    <row r="275" spans="1:15" x14ac:dyDescent="0.25">
      <c r="A275" s="31"/>
      <c r="B275" s="299"/>
      <c r="C275" s="298"/>
      <c r="D275" s="300"/>
      <c r="E275" s="276"/>
      <c r="F275" s="219"/>
      <c r="G275" s="220"/>
      <c r="I275" s="309"/>
      <c r="J275" s="312"/>
      <c r="K275" s="311"/>
      <c r="L275" s="310"/>
      <c r="M275" s="16"/>
      <c r="N275" s="78"/>
      <c r="O275" s="149"/>
    </row>
    <row r="276" spans="1:15" x14ac:dyDescent="0.25">
      <c r="A276" s="6"/>
      <c r="B276" s="26"/>
      <c r="C276" s="138"/>
      <c r="D276" s="26"/>
      <c r="E276" s="376"/>
      <c r="F276" s="219"/>
      <c r="G276" s="220"/>
      <c r="I276" s="309"/>
      <c r="J276" s="312"/>
      <c r="K276" s="311"/>
      <c r="L276" s="310"/>
      <c r="M276" s="16"/>
      <c r="N276" s="78"/>
      <c r="O276" s="149"/>
    </row>
    <row r="277" spans="1:15" x14ac:dyDescent="0.25">
      <c r="A277" s="247"/>
      <c r="B277" s="299"/>
      <c r="C277" s="298"/>
      <c r="D277" s="300"/>
      <c r="E277" s="276"/>
      <c r="F277" s="219"/>
      <c r="G277" s="220"/>
      <c r="I277" s="309"/>
      <c r="J277" s="312"/>
      <c r="K277" s="311"/>
      <c r="L277" s="313"/>
      <c r="M277" s="16"/>
      <c r="N277" s="78"/>
      <c r="O277" s="149"/>
    </row>
    <row r="278" spans="1:15" x14ac:dyDescent="0.25">
      <c r="A278" s="6"/>
      <c r="B278" s="10"/>
      <c r="C278" s="138"/>
      <c r="D278" s="26"/>
      <c r="E278" s="139"/>
      <c r="F278" s="34"/>
      <c r="G278" s="27"/>
      <c r="I278" s="309"/>
      <c r="J278" s="312"/>
      <c r="K278" s="311"/>
      <c r="L278" s="313"/>
      <c r="M278" s="16"/>
      <c r="N278" s="78"/>
      <c r="O278" s="149"/>
    </row>
    <row r="279" spans="1:15" x14ac:dyDescent="0.25">
      <c r="A279" s="6"/>
      <c r="B279" s="10"/>
      <c r="C279" s="138"/>
      <c r="D279" s="26"/>
      <c r="E279" s="139"/>
      <c r="F279" s="34"/>
      <c r="G279" s="27"/>
      <c r="I279" s="309"/>
      <c r="J279" s="312"/>
      <c r="K279" s="311"/>
      <c r="L279" s="313"/>
      <c r="M279" s="217"/>
      <c r="N279" s="78"/>
      <c r="O279" s="149"/>
    </row>
    <row r="280" spans="1:15" x14ac:dyDescent="0.25">
      <c r="A280" s="6"/>
      <c r="B280" s="10"/>
      <c r="C280" s="138"/>
      <c r="D280" s="26"/>
      <c r="E280" s="139"/>
      <c r="F280" s="34"/>
      <c r="G280" s="27"/>
      <c r="I280" s="309"/>
      <c r="J280" s="312"/>
      <c r="K280" s="311"/>
      <c r="L280" s="313"/>
      <c r="M280" s="217"/>
      <c r="N280" s="78"/>
      <c r="O280" s="149"/>
    </row>
    <row r="281" spans="1:15" x14ac:dyDescent="0.25">
      <c r="A281" s="6"/>
      <c r="B281" s="10"/>
      <c r="C281" s="138"/>
      <c r="D281" s="26"/>
      <c r="E281" s="139"/>
      <c r="F281" s="34"/>
      <c r="G281" s="27"/>
      <c r="I281" s="309"/>
      <c r="J281" s="313"/>
      <c r="K281" s="311"/>
      <c r="L281" s="312"/>
      <c r="M281" s="217"/>
      <c r="N281" s="78"/>
      <c r="O281" s="149"/>
    </row>
    <row r="282" spans="1:15" x14ac:dyDescent="0.25">
      <c r="A282" s="6"/>
      <c r="B282" s="10"/>
      <c r="C282" s="138"/>
      <c r="D282" s="26"/>
      <c r="E282" s="139"/>
      <c r="F282" s="34"/>
      <c r="G282" s="27"/>
      <c r="I282" s="59"/>
      <c r="J282" s="5"/>
      <c r="K282" s="13"/>
      <c r="L282" s="5"/>
      <c r="M282" s="218"/>
      <c r="N282" s="78"/>
      <c r="O282" s="149"/>
    </row>
    <row r="283" spans="1:15" x14ac:dyDescent="0.25">
      <c r="A283" s="6"/>
      <c r="B283" s="10"/>
      <c r="C283" s="138"/>
      <c r="D283" s="26"/>
      <c r="E283" s="139"/>
      <c r="F283" s="34"/>
      <c r="G283" s="27"/>
      <c r="I283" s="59"/>
      <c r="J283" s="5"/>
      <c r="K283" s="13"/>
      <c r="L283" s="5"/>
      <c r="M283" s="217"/>
      <c r="N283" s="78"/>
      <c r="O283" s="149"/>
    </row>
    <row r="284" spans="1:15" x14ac:dyDescent="0.25">
      <c r="A284" s="6"/>
      <c r="B284" s="10"/>
      <c r="C284" s="138"/>
      <c r="D284" s="26"/>
      <c r="E284" s="139"/>
      <c r="F284" s="34"/>
      <c r="G284" s="27"/>
      <c r="I284" s="59"/>
      <c r="J284" s="5"/>
      <c r="K284" s="13"/>
      <c r="L284" s="5"/>
      <c r="M284" s="217"/>
      <c r="N284" s="78"/>
      <c r="O284" s="149"/>
    </row>
    <row r="285" spans="1:15" x14ac:dyDescent="0.25">
      <c r="A285" s="6"/>
      <c r="B285" s="10"/>
      <c r="C285" s="138"/>
      <c r="D285" s="26"/>
      <c r="E285" s="139"/>
      <c r="F285" s="34"/>
      <c r="G285" s="27"/>
      <c r="I285" s="59"/>
      <c r="J285" s="5"/>
      <c r="K285" s="13"/>
      <c r="L285" s="5"/>
      <c r="M285" s="217"/>
      <c r="N285" s="78"/>
      <c r="O285" s="149"/>
    </row>
    <row r="286" spans="1:15" x14ac:dyDescent="0.25">
      <c r="A286" s="6"/>
      <c r="B286" s="10"/>
      <c r="C286" s="138"/>
      <c r="D286" s="26"/>
      <c r="E286" s="139"/>
      <c r="F286" s="34"/>
      <c r="G286" s="27"/>
      <c r="I286" s="59"/>
      <c r="J286" s="5"/>
      <c r="K286" s="13"/>
      <c r="L286" s="5"/>
      <c r="M286" s="217"/>
      <c r="N286" s="78"/>
      <c r="O286" s="149"/>
    </row>
    <row r="287" spans="1:15" x14ac:dyDescent="0.25">
      <c r="A287" s="6"/>
      <c r="B287" s="10"/>
      <c r="C287" s="138"/>
      <c r="D287" s="26"/>
      <c r="E287" s="139"/>
      <c r="F287" s="34"/>
      <c r="G287" s="27"/>
      <c r="I287" s="59"/>
      <c r="J287" s="5"/>
      <c r="K287" s="13"/>
      <c r="L287" s="5"/>
      <c r="M287" s="217"/>
      <c r="N287" s="78"/>
      <c r="O287" s="149"/>
    </row>
    <row r="288" spans="1:15" x14ac:dyDescent="0.25">
      <c r="A288" s="6"/>
      <c r="B288" s="10"/>
      <c r="C288" s="138"/>
      <c r="D288" s="26"/>
      <c r="E288" s="139"/>
      <c r="F288" s="34"/>
      <c r="G288" s="27"/>
      <c r="I288" s="59"/>
      <c r="J288" s="5"/>
      <c r="K288" s="13"/>
      <c r="L288" s="5"/>
      <c r="M288" s="217"/>
      <c r="N288" s="78"/>
      <c r="O288" s="149"/>
    </row>
    <row r="289" spans="1:17" x14ac:dyDescent="0.25">
      <c r="A289" s="6"/>
      <c r="B289" s="10"/>
      <c r="C289" s="138"/>
      <c r="D289" s="26"/>
      <c r="E289" s="139"/>
      <c r="F289" s="34"/>
      <c r="G289" s="27"/>
      <c r="I289" s="305"/>
      <c r="J289" s="166"/>
      <c r="K289" s="165"/>
      <c r="L289" s="166"/>
      <c r="M289" s="306"/>
      <c r="N289" s="307"/>
      <c r="O289" s="308"/>
    </row>
    <row r="290" spans="1:17" x14ac:dyDescent="0.25">
      <c r="A290" s="6"/>
      <c r="B290" s="10"/>
      <c r="C290" s="138"/>
      <c r="D290" s="26"/>
      <c r="E290" s="139"/>
      <c r="F290" s="34"/>
      <c r="G290" s="27"/>
      <c r="I290" s="59"/>
      <c r="J290" s="5"/>
      <c r="K290" s="13"/>
      <c r="L290" s="5"/>
      <c r="M290" s="217"/>
      <c r="N290" s="78"/>
      <c r="O290" s="149"/>
    </row>
    <row r="291" spans="1:17" x14ac:dyDescent="0.25">
      <c r="A291" s="6"/>
      <c r="B291" s="10"/>
      <c r="C291" s="138"/>
      <c r="D291" s="26"/>
      <c r="E291" s="139"/>
      <c r="F291" s="34"/>
      <c r="G291" s="27"/>
      <c r="I291" s="59"/>
      <c r="J291" s="5"/>
      <c r="K291" s="13"/>
      <c r="L291" s="5"/>
      <c r="M291" s="217"/>
      <c r="N291" s="78"/>
      <c r="O291" s="149"/>
    </row>
    <row r="292" spans="1:17" ht="16.5" thickBot="1" x14ac:dyDescent="0.3">
      <c r="A292" s="370"/>
      <c r="B292" s="371"/>
      <c r="C292" s="372"/>
      <c r="D292" s="373"/>
      <c r="E292" s="377"/>
      <c r="F292" s="374"/>
      <c r="G292" s="356"/>
      <c r="I292" s="59"/>
      <c r="J292" s="5"/>
      <c r="K292" s="13"/>
      <c r="L292" s="5"/>
      <c r="M292" s="217"/>
      <c r="N292" s="109"/>
      <c r="O292" s="149"/>
    </row>
    <row r="293" spans="1:17" x14ac:dyDescent="0.25">
      <c r="A293" s="54"/>
      <c r="B293" s="61"/>
      <c r="C293" s="272">
        <f>SUM(C272:C292)</f>
        <v>0</v>
      </c>
      <c r="D293" s="102"/>
      <c r="E293" s="273">
        <f>C293+C294+C295+C296</f>
        <v>0</v>
      </c>
      <c r="F293" s="102"/>
      <c r="G293" s="102"/>
      <c r="I293" s="59"/>
      <c r="J293" s="5"/>
      <c r="K293" s="13"/>
      <c r="L293" s="5"/>
      <c r="M293" s="217"/>
      <c r="N293" s="80"/>
      <c r="O293" s="50"/>
    </row>
    <row r="294" spans="1:17" ht="16.5" thickBot="1" x14ac:dyDescent="0.3">
      <c r="A294" s="255" t="s">
        <v>165</v>
      </c>
      <c r="B294" s="61"/>
      <c r="C294" s="273">
        <v>0</v>
      </c>
      <c r="D294" s="133"/>
      <c r="E294" s="102"/>
      <c r="F294" s="102"/>
      <c r="G294" s="102"/>
      <c r="I294" s="60"/>
      <c r="J294" s="8"/>
      <c r="K294" s="14"/>
      <c r="L294" s="8"/>
      <c r="M294" s="246"/>
      <c r="N294" s="81"/>
      <c r="O294" s="51"/>
    </row>
    <row r="295" spans="1:17" ht="16.5" thickBot="1" x14ac:dyDescent="0.3">
      <c r="A295" s="145" t="s">
        <v>137</v>
      </c>
      <c r="B295" s="61"/>
      <c r="C295" s="273">
        <v>0</v>
      </c>
      <c r="D295" s="102"/>
      <c r="E295" s="102"/>
      <c r="F295" s="102"/>
      <c r="G295" s="102"/>
      <c r="I295" s="23"/>
      <c r="J295" s="25"/>
      <c r="K295" s="236">
        <f>SUM(K274:K294)</f>
        <v>0</v>
      </c>
      <c r="L295" s="25"/>
      <c r="M295" s="25"/>
      <c r="N295" s="76"/>
      <c r="O295" s="25"/>
      <c r="P295" s="221">
        <f>K295-E293</f>
        <v>0</v>
      </c>
      <c r="Q295" t="s">
        <v>166</v>
      </c>
    </row>
    <row r="296" spans="1:17" x14ac:dyDescent="0.25">
      <c r="A296" s="222" t="s">
        <v>138</v>
      </c>
      <c r="C296" s="273">
        <v>0</v>
      </c>
      <c r="F296" s="102"/>
      <c r="G296" s="102"/>
      <c r="P296">
        <v>0</v>
      </c>
      <c r="Q296" t="s">
        <v>186</v>
      </c>
    </row>
    <row r="297" spans="1:17" x14ac:dyDescent="0.25">
      <c r="F297" s="102"/>
      <c r="G297" s="102"/>
      <c r="I297" s="222"/>
      <c r="P297" s="15">
        <f>P295-P296</f>
        <v>0</v>
      </c>
    </row>
    <row r="298" spans="1:17" x14ac:dyDescent="0.25">
      <c r="F298" s="102"/>
      <c r="G298" s="102"/>
    </row>
    <row r="299" spans="1:17" x14ac:dyDescent="0.25">
      <c r="F299" s="102"/>
      <c r="G299" s="102"/>
    </row>
    <row r="300" spans="1:17" x14ac:dyDescent="0.25">
      <c r="F300" s="102"/>
      <c r="G300" s="102"/>
    </row>
    <row r="301" spans="1:17" x14ac:dyDescent="0.25">
      <c r="F301" s="102"/>
      <c r="G301" s="102"/>
    </row>
    <row r="302" spans="1:17" x14ac:dyDescent="0.25">
      <c r="F302" s="102"/>
      <c r="G302" s="102"/>
    </row>
    <row r="303" spans="1:17" x14ac:dyDescent="0.25">
      <c r="F303" s="102"/>
      <c r="G303" s="102"/>
    </row>
    <row r="304" spans="1:17" x14ac:dyDescent="0.25">
      <c r="F304" s="102"/>
      <c r="G304" s="102"/>
    </row>
    <row r="305" spans="6:7" x14ac:dyDescent="0.25">
      <c r="F305" s="102"/>
      <c r="G305" s="102"/>
    </row>
    <row r="306" spans="6:7" x14ac:dyDescent="0.25">
      <c r="F306" s="102"/>
      <c r="G306" s="102"/>
    </row>
    <row r="307" spans="6:7" x14ac:dyDescent="0.25">
      <c r="F307" s="102"/>
      <c r="G307" s="102"/>
    </row>
    <row r="308" spans="6:7" x14ac:dyDescent="0.25">
      <c r="F308" s="102"/>
      <c r="G308" s="102"/>
    </row>
    <row r="309" spans="6:7" x14ac:dyDescent="0.25">
      <c r="F309" s="102"/>
      <c r="G309" s="102"/>
    </row>
    <row r="310" spans="6:7" x14ac:dyDescent="0.25">
      <c r="F310" s="102"/>
      <c r="G310" s="102"/>
    </row>
    <row r="311" spans="6:7" x14ac:dyDescent="0.25">
      <c r="F311" s="102"/>
      <c r="G311" s="102"/>
    </row>
    <row r="312" spans="6:7" x14ac:dyDescent="0.25">
      <c r="F312" s="102"/>
      <c r="G312" s="102"/>
    </row>
    <row r="313" spans="6:7" x14ac:dyDescent="0.25">
      <c r="F313" s="102"/>
      <c r="G313" s="102"/>
    </row>
    <row r="314" spans="6:7" x14ac:dyDescent="0.25">
      <c r="F314" s="102"/>
      <c r="G314" s="102"/>
    </row>
    <row r="315" spans="6:7" x14ac:dyDescent="0.25">
      <c r="F315" s="102"/>
      <c r="G315" s="102"/>
    </row>
    <row r="316" spans="6:7" x14ac:dyDescent="0.25">
      <c r="F316" s="102"/>
      <c r="G316" s="102"/>
    </row>
    <row r="317" spans="6:7" x14ac:dyDescent="0.25">
      <c r="F317" s="102"/>
      <c r="G317" s="102"/>
    </row>
    <row r="318" spans="6:7" x14ac:dyDescent="0.25">
      <c r="F318" s="102"/>
      <c r="G318" s="102"/>
    </row>
    <row r="319" spans="6:7" x14ac:dyDescent="0.25">
      <c r="F319" s="102"/>
      <c r="G319" s="102"/>
    </row>
    <row r="320" spans="6:7" x14ac:dyDescent="0.25">
      <c r="F320" s="102"/>
      <c r="G320" s="102"/>
    </row>
    <row r="321" spans="6:7" x14ac:dyDescent="0.25">
      <c r="F321" s="102"/>
      <c r="G321" s="102"/>
    </row>
    <row r="322" spans="6:7" x14ac:dyDescent="0.25">
      <c r="F322" s="102"/>
      <c r="G322" s="102"/>
    </row>
    <row r="323" spans="6:7" x14ac:dyDescent="0.25">
      <c r="F323" s="102"/>
      <c r="G323" s="102"/>
    </row>
    <row r="324" spans="6:7" x14ac:dyDescent="0.25">
      <c r="F324" s="102"/>
      <c r="G324" s="102"/>
    </row>
    <row r="325" spans="6:7" x14ac:dyDescent="0.25">
      <c r="F325" s="102"/>
      <c r="G325" s="102"/>
    </row>
    <row r="326" spans="6:7" x14ac:dyDescent="0.25">
      <c r="F326" s="102"/>
      <c r="G326" s="102"/>
    </row>
    <row r="327" spans="6:7" x14ac:dyDescent="0.25">
      <c r="F327" s="102"/>
      <c r="G327" s="102"/>
    </row>
    <row r="328" spans="6:7" x14ac:dyDescent="0.25">
      <c r="F328" s="102"/>
      <c r="G328" s="102"/>
    </row>
    <row r="329" spans="6:7" x14ac:dyDescent="0.25">
      <c r="F329" s="102"/>
      <c r="G329" s="102"/>
    </row>
    <row r="330" spans="6:7" x14ac:dyDescent="0.25">
      <c r="F330" s="102"/>
      <c r="G330" s="102"/>
    </row>
    <row r="331" spans="6:7" x14ac:dyDescent="0.25">
      <c r="F331" s="102"/>
      <c r="G331" s="102"/>
    </row>
    <row r="332" spans="6:7" x14ac:dyDescent="0.25">
      <c r="F332" s="102"/>
      <c r="G332" s="102"/>
    </row>
    <row r="333" spans="6:7" x14ac:dyDescent="0.25">
      <c r="F333" s="102"/>
      <c r="G333" s="102"/>
    </row>
    <row r="334" spans="6:7" x14ac:dyDescent="0.25">
      <c r="F334" s="102"/>
      <c r="G334" s="102"/>
    </row>
    <row r="335" spans="6:7" x14ac:dyDescent="0.25">
      <c r="F335" s="102"/>
      <c r="G335" s="102"/>
    </row>
    <row r="336" spans="6:7" x14ac:dyDescent="0.25">
      <c r="F336" s="102"/>
      <c r="G336" s="102"/>
    </row>
    <row r="337" spans="6:7" x14ac:dyDescent="0.25">
      <c r="F337" s="102"/>
      <c r="G337" s="102"/>
    </row>
    <row r="338" spans="6:7" x14ac:dyDescent="0.25">
      <c r="F338" s="102"/>
      <c r="G338" s="102"/>
    </row>
    <row r="339" spans="6:7" x14ac:dyDescent="0.25">
      <c r="F339" s="102"/>
      <c r="G339" s="102"/>
    </row>
    <row r="340" spans="6:7" x14ac:dyDescent="0.25">
      <c r="F340" s="102"/>
      <c r="G340" s="102"/>
    </row>
    <row r="341" spans="6:7" x14ac:dyDescent="0.25">
      <c r="F341" s="102"/>
      <c r="G341" s="102"/>
    </row>
    <row r="342" spans="6:7" x14ac:dyDescent="0.25">
      <c r="F342" s="102"/>
      <c r="G342" s="102"/>
    </row>
    <row r="343" spans="6:7" x14ac:dyDescent="0.25">
      <c r="F343" s="102"/>
      <c r="G343" s="102"/>
    </row>
    <row r="344" spans="6:7" x14ac:dyDescent="0.25">
      <c r="F344" s="102"/>
      <c r="G344" s="102"/>
    </row>
    <row r="345" spans="6:7" x14ac:dyDescent="0.25">
      <c r="F345" s="102"/>
      <c r="G345" s="102"/>
    </row>
    <row r="346" spans="6:7" x14ac:dyDescent="0.25">
      <c r="F346" s="102"/>
      <c r="G346" s="102"/>
    </row>
    <row r="347" spans="6:7" x14ac:dyDescent="0.25">
      <c r="F347" s="102"/>
      <c r="G347" s="102"/>
    </row>
    <row r="348" spans="6:7" x14ac:dyDescent="0.25">
      <c r="F348" s="102"/>
      <c r="G348" s="102"/>
    </row>
    <row r="349" spans="6:7" x14ac:dyDescent="0.25">
      <c r="F349" s="102"/>
      <c r="G349" s="102"/>
    </row>
    <row r="350" spans="6:7" x14ac:dyDescent="0.25">
      <c r="F350" s="102"/>
      <c r="G350" s="102"/>
    </row>
    <row r="351" spans="6:7" x14ac:dyDescent="0.25">
      <c r="F351" s="102"/>
      <c r="G351" s="102"/>
    </row>
    <row r="352" spans="6:7" x14ac:dyDescent="0.25">
      <c r="F352" s="102"/>
      <c r="G352" s="102"/>
    </row>
    <row r="353" spans="6:7" x14ac:dyDescent="0.25">
      <c r="F353" s="102"/>
      <c r="G353" s="102"/>
    </row>
    <row r="354" spans="6:7" x14ac:dyDescent="0.25">
      <c r="F354" s="102"/>
      <c r="G354" s="102"/>
    </row>
    <row r="355" spans="6:7" x14ac:dyDescent="0.25">
      <c r="F355" s="102"/>
      <c r="G355" s="102"/>
    </row>
    <row r="356" spans="6:7" x14ac:dyDescent="0.25">
      <c r="F356" s="102"/>
      <c r="G356" s="102"/>
    </row>
    <row r="357" spans="6:7" x14ac:dyDescent="0.25">
      <c r="F357" s="102"/>
      <c r="G357" s="102"/>
    </row>
    <row r="358" spans="6:7" x14ac:dyDescent="0.25">
      <c r="F358" s="102"/>
      <c r="G358" s="102"/>
    </row>
    <row r="359" spans="6:7" x14ac:dyDescent="0.25">
      <c r="F359" s="102"/>
      <c r="G359" s="102"/>
    </row>
    <row r="360" spans="6:7" x14ac:dyDescent="0.25">
      <c r="F360" s="102"/>
      <c r="G360" s="102"/>
    </row>
    <row r="361" spans="6:7" x14ac:dyDescent="0.25">
      <c r="F361" s="102"/>
      <c r="G361" s="102"/>
    </row>
    <row r="362" spans="6:7" x14ac:dyDescent="0.25">
      <c r="F362" s="102"/>
      <c r="G362" s="102"/>
    </row>
    <row r="363" spans="6:7" x14ac:dyDescent="0.25">
      <c r="F363" s="102"/>
      <c r="G363" s="102"/>
    </row>
    <row r="364" spans="6:7" x14ac:dyDescent="0.25">
      <c r="F364" s="102"/>
      <c r="G364" s="102"/>
    </row>
    <row r="365" spans="6:7" x14ac:dyDescent="0.25">
      <c r="F365" s="102"/>
      <c r="G365" s="102"/>
    </row>
    <row r="366" spans="6:7" x14ac:dyDescent="0.25">
      <c r="F366" s="102"/>
      <c r="G366" s="102"/>
    </row>
    <row r="367" spans="6:7" x14ac:dyDescent="0.25">
      <c r="F367" s="102"/>
      <c r="G367" s="102"/>
    </row>
    <row r="368" spans="6:7" x14ac:dyDescent="0.25">
      <c r="F368" s="102"/>
      <c r="G368" s="102"/>
    </row>
    <row r="369" spans="6:7" x14ac:dyDescent="0.25">
      <c r="F369" s="102"/>
      <c r="G369" s="102"/>
    </row>
    <row r="370" spans="6:7" x14ac:dyDescent="0.25">
      <c r="F370" s="102"/>
      <c r="G370" s="102"/>
    </row>
    <row r="371" spans="6:7" x14ac:dyDescent="0.25">
      <c r="F371" s="102"/>
      <c r="G371" s="102"/>
    </row>
    <row r="372" spans="6:7" x14ac:dyDescent="0.25">
      <c r="F372" s="102"/>
      <c r="G372" s="102"/>
    </row>
    <row r="373" spans="6:7" x14ac:dyDescent="0.25">
      <c r="F373" s="102"/>
      <c r="G373" s="102"/>
    </row>
    <row r="374" spans="6:7" x14ac:dyDescent="0.25">
      <c r="F374" s="102"/>
      <c r="G374" s="102"/>
    </row>
    <row r="375" spans="6:7" x14ac:dyDescent="0.25">
      <c r="F375" s="102"/>
      <c r="G375" s="102"/>
    </row>
    <row r="376" spans="6:7" x14ac:dyDescent="0.25">
      <c r="F376" s="102"/>
      <c r="G376" s="102"/>
    </row>
    <row r="377" spans="6:7" x14ac:dyDescent="0.25">
      <c r="F377" s="102"/>
      <c r="G377" s="102"/>
    </row>
    <row r="378" spans="6:7" x14ac:dyDescent="0.25">
      <c r="F378" s="102"/>
      <c r="G378" s="102"/>
    </row>
    <row r="379" spans="6:7" x14ac:dyDescent="0.25">
      <c r="F379" s="102"/>
      <c r="G379" s="102"/>
    </row>
    <row r="380" spans="6:7" x14ac:dyDescent="0.25">
      <c r="F380" s="102"/>
      <c r="G380" s="102"/>
    </row>
    <row r="381" spans="6:7" x14ac:dyDescent="0.25">
      <c r="F381" s="102"/>
      <c r="G381" s="102"/>
    </row>
    <row r="382" spans="6:7" x14ac:dyDescent="0.25">
      <c r="F382" s="102"/>
      <c r="G382" s="102"/>
    </row>
    <row r="383" spans="6:7" x14ac:dyDescent="0.25">
      <c r="F383" s="102"/>
      <c r="G383" s="102"/>
    </row>
    <row r="384" spans="6:7" x14ac:dyDescent="0.25">
      <c r="F384" s="102"/>
      <c r="G384" s="102"/>
    </row>
    <row r="385" spans="6:7" x14ac:dyDescent="0.25">
      <c r="F385" s="102"/>
      <c r="G385" s="102"/>
    </row>
    <row r="386" spans="6:7" x14ac:dyDescent="0.25">
      <c r="F386" s="102"/>
      <c r="G386" s="102"/>
    </row>
    <row r="387" spans="6:7" x14ac:dyDescent="0.25">
      <c r="F387" s="102"/>
      <c r="G387" s="102"/>
    </row>
    <row r="388" spans="6:7" x14ac:dyDescent="0.25">
      <c r="F388" s="102"/>
      <c r="G388" s="102"/>
    </row>
    <row r="389" spans="6:7" x14ac:dyDescent="0.25">
      <c r="F389" s="102"/>
      <c r="G389" s="102"/>
    </row>
    <row r="390" spans="6:7" x14ac:dyDescent="0.25">
      <c r="F390" s="102"/>
      <c r="G390" s="102"/>
    </row>
    <row r="391" spans="6:7" x14ac:dyDescent="0.25">
      <c r="F391" s="102"/>
      <c r="G391" s="102"/>
    </row>
    <row r="392" spans="6:7" x14ac:dyDescent="0.25">
      <c r="F392" s="102"/>
      <c r="G392" s="102"/>
    </row>
    <row r="393" spans="6:7" x14ac:dyDescent="0.25">
      <c r="F393" s="102"/>
      <c r="G393" s="102"/>
    </row>
    <row r="394" spans="6:7" x14ac:dyDescent="0.25">
      <c r="F394" s="102"/>
      <c r="G394" s="102"/>
    </row>
    <row r="395" spans="6:7" x14ac:dyDescent="0.25">
      <c r="F395" s="102"/>
      <c r="G395" s="102"/>
    </row>
    <row r="396" spans="6:7" x14ac:dyDescent="0.25">
      <c r="F396" s="102"/>
      <c r="G396" s="102"/>
    </row>
    <row r="397" spans="6:7" x14ac:dyDescent="0.25">
      <c r="F397" s="102"/>
      <c r="G397" s="102"/>
    </row>
    <row r="398" spans="6:7" x14ac:dyDescent="0.25">
      <c r="F398" s="102"/>
      <c r="G398" s="102"/>
    </row>
    <row r="399" spans="6:7" x14ac:dyDescent="0.25">
      <c r="F399" s="102"/>
      <c r="G399" s="102"/>
    </row>
    <row r="400" spans="6:7" x14ac:dyDescent="0.25">
      <c r="F400" s="102"/>
      <c r="G400" s="102"/>
    </row>
    <row r="401" spans="6:7" x14ac:dyDescent="0.25">
      <c r="F401" s="102"/>
      <c r="G401" s="102"/>
    </row>
    <row r="402" spans="6:7" x14ac:dyDescent="0.25">
      <c r="F402" s="102"/>
      <c r="G402" s="102"/>
    </row>
    <row r="403" spans="6:7" x14ac:dyDescent="0.25">
      <c r="F403" s="102"/>
      <c r="G403" s="102"/>
    </row>
    <row r="404" spans="6:7" x14ac:dyDescent="0.25">
      <c r="F404" s="102"/>
      <c r="G404" s="102"/>
    </row>
    <row r="405" spans="6:7" x14ac:dyDescent="0.25">
      <c r="F405" s="102"/>
      <c r="G405" s="102"/>
    </row>
    <row r="406" spans="6:7" x14ac:dyDescent="0.25">
      <c r="F406" s="102"/>
      <c r="G406" s="102"/>
    </row>
    <row r="407" spans="6:7" x14ac:dyDescent="0.25">
      <c r="F407" s="102"/>
      <c r="G407" s="102"/>
    </row>
    <row r="408" spans="6:7" x14ac:dyDescent="0.25">
      <c r="F408" s="102"/>
      <c r="G408" s="102"/>
    </row>
    <row r="409" spans="6:7" x14ac:dyDescent="0.25">
      <c r="F409" s="102"/>
      <c r="G409" s="102"/>
    </row>
    <row r="410" spans="6:7" x14ac:dyDescent="0.25">
      <c r="F410" s="102"/>
      <c r="G410" s="102"/>
    </row>
    <row r="411" spans="6:7" x14ac:dyDescent="0.25">
      <c r="F411" s="102"/>
      <c r="G411" s="102"/>
    </row>
    <row r="412" spans="6:7" x14ac:dyDescent="0.25">
      <c r="F412" s="102"/>
      <c r="G412" s="102"/>
    </row>
    <row r="413" spans="6:7" x14ac:dyDescent="0.25">
      <c r="F413" s="102"/>
      <c r="G413" s="102"/>
    </row>
    <row r="414" spans="6:7" x14ac:dyDescent="0.25">
      <c r="F414" s="102"/>
      <c r="G414" s="102"/>
    </row>
    <row r="415" spans="6:7" x14ac:dyDescent="0.25">
      <c r="F415" s="102"/>
      <c r="G415" s="102"/>
    </row>
    <row r="416" spans="6:7" x14ac:dyDescent="0.25">
      <c r="F416" s="102"/>
      <c r="G416" s="102"/>
    </row>
    <row r="417" spans="6:7" x14ac:dyDescent="0.25">
      <c r="F417" s="102"/>
      <c r="G417" s="102"/>
    </row>
    <row r="418" spans="6:7" x14ac:dyDescent="0.25">
      <c r="F418" s="102"/>
      <c r="G418" s="102"/>
    </row>
    <row r="419" spans="6:7" x14ac:dyDescent="0.25">
      <c r="F419" s="102"/>
      <c r="G419" s="102"/>
    </row>
    <row r="420" spans="6:7" x14ac:dyDescent="0.25">
      <c r="F420" s="102"/>
      <c r="G420" s="102"/>
    </row>
    <row r="421" spans="6:7" x14ac:dyDescent="0.25">
      <c r="F421" s="102"/>
      <c r="G421" s="102"/>
    </row>
    <row r="422" spans="6:7" x14ac:dyDescent="0.25">
      <c r="F422" s="102"/>
      <c r="G422" s="102"/>
    </row>
    <row r="423" spans="6:7" x14ac:dyDescent="0.25">
      <c r="F423" s="102"/>
      <c r="G423" s="102"/>
    </row>
    <row r="424" spans="6:7" x14ac:dyDescent="0.25">
      <c r="F424" s="102"/>
      <c r="G424" s="102"/>
    </row>
    <row r="425" spans="6:7" x14ac:dyDescent="0.25">
      <c r="F425" s="102"/>
      <c r="G425" s="102"/>
    </row>
    <row r="426" spans="6:7" x14ac:dyDescent="0.25">
      <c r="F426" s="102"/>
      <c r="G426" s="102"/>
    </row>
    <row r="427" spans="6:7" x14ac:dyDescent="0.25">
      <c r="F427" s="102"/>
      <c r="G427" s="102"/>
    </row>
    <row r="428" spans="6:7" x14ac:dyDescent="0.25">
      <c r="F428" s="102"/>
      <c r="G428" s="102"/>
    </row>
    <row r="429" spans="6:7" x14ac:dyDescent="0.25">
      <c r="F429" s="102"/>
      <c r="G429" s="102"/>
    </row>
    <row r="430" spans="6:7" x14ac:dyDescent="0.25">
      <c r="F430" s="102"/>
      <c r="G430" s="102"/>
    </row>
    <row r="431" spans="6:7" x14ac:dyDescent="0.25">
      <c r="F431" s="102"/>
      <c r="G431" s="102"/>
    </row>
    <row r="432" spans="6:7" x14ac:dyDescent="0.25">
      <c r="F432" s="102"/>
      <c r="G432" s="102"/>
    </row>
    <row r="433" spans="6:7" x14ac:dyDescent="0.25">
      <c r="F433" s="102"/>
      <c r="G433" s="102"/>
    </row>
    <row r="434" spans="6:7" x14ac:dyDescent="0.25">
      <c r="F434" s="102"/>
      <c r="G434" s="102"/>
    </row>
    <row r="435" spans="6:7" x14ac:dyDescent="0.25">
      <c r="F435" s="102"/>
      <c r="G435" s="102"/>
    </row>
    <row r="436" spans="6:7" x14ac:dyDescent="0.25">
      <c r="F436" s="102"/>
      <c r="G436" s="102"/>
    </row>
    <row r="437" spans="6:7" x14ac:dyDescent="0.25">
      <c r="F437" s="102"/>
      <c r="G437" s="102"/>
    </row>
    <row r="438" spans="6:7" x14ac:dyDescent="0.25">
      <c r="F438" s="102"/>
      <c r="G438" s="102"/>
    </row>
    <row r="439" spans="6:7" x14ac:dyDescent="0.25">
      <c r="F439" s="102"/>
      <c r="G439" s="102"/>
    </row>
    <row r="440" spans="6:7" x14ac:dyDescent="0.25">
      <c r="F440" s="102"/>
      <c r="G440" s="102"/>
    </row>
    <row r="441" spans="6:7" x14ac:dyDescent="0.25">
      <c r="F441" s="102"/>
      <c r="G441" s="102"/>
    </row>
    <row r="442" spans="6:7" x14ac:dyDescent="0.25">
      <c r="F442" s="102"/>
      <c r="G442" s="102"/>
    </row>
    <row r="443" spans="6:7" x14ac:dyDescent="0.25">
      <c r="F443" s="102"/>
      <c r="G443" s="102"/>
    </row>
    <row r="444" spans="6:7" x14ac:dyDescent="0.25">
      <c r="F444" s="102"/>
      <c r="G444" s="102"/>
    </row>
    <row r="445" spans="6:7" x14ac:dyDescent="0.25">
      <c r="F445" s="102"/>
      <c r="G445" s="102"/>
    </row>
    <row r="446" spans="6:7" x14ac:dyDescent="0.25">
      <c r="F446" s="102"/>
      <c r="G446" s="102"/>
    </row>
    <row r="447" spans="6:7" x14ac:dyDescent="0.25">
      <c r="F447" s="102"/>
      <c r="G447" s="102"/>
    </row>
    <row r="448" spans="6:7" x14ac:dyDescent="0.25">
      <c r="F448" s="102"/>
      <c r="G448" s="102"/>
    </row>
    <row r="449" spans="6:7" x14ac:dyDescent="0.25">
      <c r="F449" s="102"/>
      <c r="G449" s="102"/>
    </row>
    <row r="450" spans="6:7" x14ac:dyDescent="0.25">
      <c r="F450" s="102"/>
      <c r="G450" s="102"/>
    </row>
    <row r="451" spans="6:7" x14ac:dyDescent="0.25">
      <c r="F451" s="102"/>
      <c r="G451" s="102"/>
    </row>
    <row r="452" spans="6:7" x14ac:dyDescent="0.25">
      <c r="F452" s="102"/>
      <c r="G452" s="102"/>
    </row>
    <row r="453" spans="6:7" x14ac:dyDescent="0.25">
      <c r="F453" s="102"/>
      <c r="G453" s="102"/>
    </row>
    <row r="454" spans="6:7" x14ac:dyDescent="0.25">
      <c r="F454" s="102"/>
      <c r="G454" s="102"/>
    </row>
    <row r="455" spans="6:7" x14ac:dyDescent="0.25">
      <c r="F455" s="102"/>
      <c r="G455" s="102"/>
    </row>
    <row r="456" spans="6:7" x14ac:dyDescent="0.25">
      <c r="F456" s="102"/>
      <c r="G456" s="102"/>
    </row>
    <row r="457" spans="6:7" x14ac:dyDescent="0.25">
      <c r="F457" s="102"/>
      <c r="G457" s="102"/>
    </row>
    <row r="458" spans="6:7" x14ac:dyDescent="0.25">
      <c r="F458" s="102"/>
      <c r="G458" s="102"/>
    </row>
    <row r="459" spans="6:7" x14ac:dyDescent="0.25">
      <c r="F459" s="102"/>
      <c r="G459" s="102"/>
    </row>
    <row r="460" spans="6:7" x14ac:dyDescent="0.25">
      <c r="F460" s="102"/>
      <c r="G460" s="102"/>
    </row>
    <row r="461" spans="6:7" x14ac:dyDescent="0.25">
      <c r="F461" s="102"/>
      <c r="G461" s="102"/>
    </row>
    <row r="462" spans="6:7" x14ac:dyDescent="0.25">
      <c r="F462" s="102"/>
      <c r="G462" s="102"/>
    </row>
    <row r="463" spans="6:7" x14ac:dyDescent="0.25">
      <c r="F463" s="102"/>
      <c r="G463" s="102"/>
    </row>
    <row r="464" spans="6:7" x14ac:dyDescent="0.25">
      <c r="F464" s="102"/>
      <c r="G464" s="102"/>
    </row>
    <row r="465" spans="6:7" x14ac:dyDescent="0.25">
      <c r="F465" s="102"/>
      <c r="G465" s="102"/>
    </row>
    <row r="466" spans="6:7" x14ac:dyDescent="0.25">
      <c r="F466" s="102"/>
      <c r="G466" s="102"/>
    </row>
    <row r="467" spans="6:7" x14ac:dyDescent="0.25">
      <c r="F467" s="102"/>
      <c r="G467" s="102"/>
    </row>
    <row r="468" spans="6:7" x14ac:dyDescent="0.25">
      <c r="F468" s="102"/>
      <c r="G468" s="102"/>
    </row>
    <row r="469" spans="6:7" x14ac:dyDescent="0.25">
      <c r="F469" s="102"/>
      <c r="G469" s="102"/>
    </row>
    <row r="470" spans="6:7" x14ac:dyDescent="0.25">
      <c r="F470" s="102"/>
      <c r="G470" s="102"/>
    </row>
    <row r="471" spans="6:7" x14ac:dyDescent="0.25">
      <c r="F471" s="102"/>
      <c r="G471" s="102"/>
    </row>
    <row r="472" spans="6:7" x14ac:dyDescent="0.25">
      <c r="F472" s="102"/>
      <c r="G472" s="102"/>
    </row>
    <row r="473" spans="6:7" x14ac:dyDescent="0.25">
      <c r="F473" s="102"/>
      <c r="G473" s="102"/>
    </row>
    <row r="474" spans="6:7" x14ac:dyDescent="0.25">
      <c r="F474" s="102"/>
      <c r="G474" s="102"/>
    </row>
    <row r="475" spans="6:7" x14ac:dyDescent="0.25">
      <c r="F475" s="102"/>
      <c r="G475" s="102"/>
    </row>
    <row r="476" spans="6:7" x14ac:dyDescent="0.25">
      <c r="F476" s="102"/>
      <c r="G476" s="102"/>
    </row>
    <row r="477" spans="6:7" x14ac:dyDescent="0.25">
      <c r="F477" s="102"/>
      <c r="G477" s="102"/>
    </row>
    <row r="478" spans="6:7" x14ac:dyDescent="0.25">
      <c r="F478" s="102"/>
      <c r="G478" s="102"/>
    </row>
    <row r="479" spans="6:7" x14ac:dyDescent="0.25">
      <c r="F479" s="102"/>
      <c r="G479" s="102"/>
    </row>
    <row r="480" spans="6:7" x14ac:dyDescent="0.25">
      <c r="F480" s="102"/>
      <c r="G480" s="102"/>
    </row>
    <row r="481" spans="6:7" x14ac:dyDescent="0.25">
      <c r="F481" s="102"/>
      <c r="G481" s="102"/>
    </row>
    <row r="482" spans="6:7" x14ac:dyDescent="0.25">
      <c r="F482" s="102"/>
      <c r="G482" s="102"/>
    </row>
    <row r="483" spans="6:7" x14ac:dyDescent="0.25">
      <c r="F483" s="102"/>
      <c r="G483" s="102"/>
    </row>
    <row r="484" spans="6:7" x14ac:dyDescent="0.25">
      <c r="F484" s="102"/>
      <c r="G484" s="102"/>
    </row>
    <row r="485" spans="6:7" x14ac:dyDescent="0.25">
      <c r="F485" s="102"/>
      <c r="G485" s="102"/>
    </row>
    <row r="486" spans="6:7" x14ac:dyDescent="0.25">
      <c r="F486" s="102"/>
      <c r="G486" s="102"/>
    </row>
    <row r="487" spans="6:7" x14ac:dyDescent="0.25">
      <c r="F487" s="102"/>
      <c r="G487" s="102"/>
    </row>
    <row r="488" spans="6:7" x14ac:dyDescent="0.25">
      <c r="F488" s="102"/>
      <c r="G488" s="102"/>
    </row>
    <row r="489" spans="6:7" x14ac:dyDescent="0.25">
      <c r="F489" s="102"/>
      <c r="G489" s="102"/>
    </row>
    <row r="490" spans="6:7" x14ac:dyDescent="0.25">
      <c r="F490" s="102"/>
      <c r="G490" s="102"/>
    </row>
    <row r="491" spans="6:7" x14ac:dyDescent="0.25">
      <c r="F491" s="102"/>
      <c r="G491" s="102"/>
    </row>
    <row r="492" spans="6:7" x14ac:dyDescent="0.25">
      <c r="F492" s="102"/>
      <c r="G492" s="102"/>
    </row>
    <row r="493" spans="6:7" x14ac:dyDescent="0.25">
      <c r="F493" s="102"/>
      <c r="G493" s="102"/>
    </row>
    <row r="494" spans="6:7" x14ac:dyDescent="0.25">
      <c r="F494" s="102"/>
      <c r="G494" s="102"/>
    </row>
    <row r="495" spans="6:7" x14ac:dyDescent="0.25">
      <c r="F495" s="102"/>
      <c r="G495" s="102"/>
    </row>
    <row r="496" spans="6:7" x14ac:dyDescent="0.25">
      <c r="F496" s="102"/>
      <c r="G496" s="102"/>
    </row>
    <row r="497" spans="6:7" x14ac:dyDescent="0.25">
      <c r="F497" s="102"/>
      <c r="G497" s="102"/>
    </row>
    <row r="498" spans="6:7" x14ac:dyDescent="0.25">
      <c r="F498" s="102"/>
      <c r="G498" s="102"/>
    </row>
    <row r="499" spans="6:7" x14ac:dyDescent="0.25">
      <c r="F499" s="102"/>
      <c r="G499" s="102"/>
    </row>
    <row r="500" spans="6:7" x14ac:dyDescent="0.25">
      <c r="F500" s="102"/>
      <c r="G500" s="102"/>
    </row>
    <row r="501" spans="6:7" x14ac:dyDescent="0.25">
      <c r="F501" s="102"/>
      <c r="G501" s="102"/>
    </row>
    <row r="502" spans="6:7" x14ac:dyDescent="0.25">
      <c r="F502" s="102"/>
      <c r="G502" s="102"/>
    </row>
    <row r="503" spans="6:7" x14ac:dyDescent="0.25">
      <c r="F503" s="102"/>
      <c r="G503" s="102"/>
    </row>
    <row r="504" spans="6:7" x14ac:dyDescent="0.25">
      <c r="F504" s="102"/>
      <c r="G504" s="102"/>
    </row>
    <row r="505" spans="6:7" x14ac:dyDescent="0.25">
      <c r="F505" s="102"/>
      <c r="G505" s="102"/>
    </row>
    <row r="506" spans="6:7" x14ac:dyDescent="0.25">
      <c r="F506" s="102"/>
      <c r="G506" s="102"/>
    </row>
    <row r="507" spans="6:7" x14ac:dyDescent="0.25">
      <c r="F507" s="102"/>
      <c r="G507" s="102"/>
    </row>
    <row r="508" spans="6:7" x14ac:dyDescent="0.25">
      <c r="F508" s="102"/>
      <c r="G508" s="102"/>
    </row>
    <row r="509" spans="6:7" x14ac:dyDescent="0.25">
      <c r="F509" s="102"/>
      <c r="G509" s="102"/>
    </row>
    <row r="510" spans="6:7" x14ac:dyDescent="0.25">
      <c r="F510" s="102"/>
      <c r="G510" s="102"/>
    </row>
    <row r="511" spans="6:7" x14ac:dyDescent="0.25">
      <c r="F511" s="102"/>
      <c r="G511" s="102"/>
    </row>
    <row r="512" spans="6:7" x14ac:dyDescent="0.25">
      <c r="F512" s="102"/>
      <c r="G512" s="102"/>
    </row>
    <row r="513" spans="6:7" x14ac:dyDescent="0.25">
      <c r="F513" s="102"/>
      <c r="G513" s="102"/>
    </row>
    <row r="514" spans="6:7" x14ac:dyDescent="0.25">
      <c r="F514" s="102"/>
      <c r="G514" s="102"/>
    </row>
    <row r="515" spans="6:7" x14ac:dyDescent="0.25">
      <c r="F515" s="102"/>
      <c r="G515" s="102"/>
    </row>
    <row r="516" spans="6:7" x14ac:dyDescent="0.25">
      <c r="F516" s="102"/>
      <c r="G516" s="102"/>
    </row>
    <row r="517" spans="6:7" x14ac:dyDescent="0.25">
      <c r="F517" s="102"/>
      <c r="G517" s="102"/>
    </row>
    <row r="518" spans="6:7" x14ac:dyDescent="0.25">
      <c r="F518" s="102"/>
      <c r="G518" s="102"/>
    </row>
    <row r="519" spans="6:7" x14ac:dyDescent="0.25">
      <c r="F519" s="102"/>
      <c r="G519" s="102"/>
    </row>
    <row r="520" spans="6:7" x14ac:dyDescent="0.25">
      <c r="F520" s="102"/>
      <c r="G520" s="102"/>
    </row>
    <row r="521" spans="6:7" x14ac:dyDescent="0.25">
      <c r="F521" s="102"/>
      <c r="G521" s="102"/>
    </row>
    <row r="522" spans="6:7" x14ac:dyDescent="0.25">
      <c r="F522" s="102"/>
      <c r="G522" s="102"/>
    </row>
    <row r="523" spans="6:7" x14ac:dyDescent="0.25">
      <c r="F523" s="102"/>
      <c r="G523" s="102"/>
    </row>
    <row r="524" spans="6:7" x14ac:dyDescent="0.25">
      <c r="F524" s="102"/>
      <c r="G524" s="102"/>
    </row>
    <row r="525" spans="6:7" x14ac:dyDescent="0.25">
      <c r="F525" s="102"/>
      <c r="G525" s="102"/>
    </row>
    <row r="526" spans="6:7" x14ac:dyDescent="0.25">
      <c r="F526" s="102"/>
      <c r="G526" s="102"/>
    </row>
    <row r="527" spans="6:7" x14ac:dyDescent="0.25">
      <c r="F527" s="102"/>
      <c r="G527" s="102"/>
    </row>
    <row r="528" spans="6:7" x14ac:dyDescent="0.25">
      <c r="F528" s="102"/>
      <c r="G528" s="102"/>
    </row>
    <row r="529" spans="6:7" x14ac:dyDescent="0.25">
      <c r="F529" s="102"/>
      <c r="G529" s="102"/>
    </row>
    <row r="530" spans="6:7" x14ac:dyDescent="0.25">
      <c r="F530" s="102"/>
      <c r="G530" s="102"/>
    </row>
    <row r="531" spans="6:7" x14ac:dyDescent="0.25">
      <c r="F531" s="102"/>
      <c r="G531" s="102"/>
    </row>
    <row r="532" spans="6:7" x14ac:dyDescent="0.25">
      <c r="F532" s="102"/>
      <c r="G532" s="102"/>
    </row>
    <row r="533" spans="6:7" x14ac:dyDescent="0.25">
      <c r="F533" s="102"/>
      <c r="G533" s="102"/>
    </row>
    <row r="534" spans="6:7" x14ac:dyDescent="0.25">
      <c r="F534" s="102"/>
      <c r="G534" s="102"/>
    </row>
    <row r="535" spans="6:7" x14ac:dyDescent="0.25">
      <c r="F535" s="102"/>
      <c r="G535" s="102"/>
    </row>
    <row r="536" spans="6:7" x14ac:dyDescent="0.25">
      <c r="F536" s="102"/>
      <c r="G536" s="102"/>
    </row>
    <row r="537" spans="6:7" x14ac:dyDescent="0.25">
      <c r="F537" s="102"/>
      <c r="G537" s="102"/>
    </row>
    <row r="538" spans="6:7" x14ac:dyDescent="0.25">
      <c r="F538" s="102"/>
      <c r="G538" s="102"/>
    </row>
    <row r="539" spans="6:7" x14ac:dyDescent="0.25">
      <c r="F539" s="102"/>
      <c r="G539" s="102"/>
    </row>
    <row r="540" spans="6:7" x14ac:dyDescent="0.25">
      <c r="F540" s="102"/>
      <c r="G540" s="102"/>
    </row>
    <row r="541" spans="6:7" x14ac:dyDescent="0.25">
      <c r="F541" s="102"/>
      <c r="G541" s="102"/>
    </row>
    <row r="542" spans="6:7" x14ac:dyDescent="0.25">
      <c r="F542" s="102"/>
      <c r="G542" s="102"/>
    </row>
    <row r="543" spans="6:7" x14ac:dyDescent="0.25">
      <c r="F543" s="102"/>
      <c r="G543" s="102"/>
    </row>
    <row r="544" spans="6:7" x14ac:dyDescent="0.25">
      <c r="F544" s="102"/>
      <c r="G544" s="102"/>
    </row>
    <row r="545" spans="6:7" x14ac:dyDescent="0.25">
      <c r="F545" s="102"/>
      <c r="G545" s="102"/>
    </row>
    <row r="546" spans="6:7" x14ac:dyDescent="0.25">
      <c r="F546" s="102"/>
      <c r="G546" s="102"/>
    </row>
    <row r="547" spans="6:7" x14ac:dyDescent="0.25">
      <c r="F547" s="102"/>
      <c r="G547" s="102"/>
    </row>
    <row r="548" spans="6:7" x14ac:dyDescent="0.25">
      <c r="F548" s="102"/>
      <c r="G548" s="102"/>
    </row>
    <row r="549" spans="6:7" x14ac:dyDescent="0.25">
      <c r="F549" s="102"/>
      <c r="G549" s="102"/>
    </row>
    <row r="550" spans="6:7" x14ac:dyDescent="0.25">
      <c r="F550" s="102"/>
      <c r="G550" s="102"/>
    </row>
    <row r="551" spans="6:7" x14ac:dyDescent="0.25">
      <c r="F551" s="102"/>
      <c r="G551" s="102"/>
    </row>
    <row r="552" spans="6:7" x14ac:dyDescent="0.25">
      <c r="F552" s="102"/>
      <c r="G552" s="102"/>
    </row>
    <row r="553" spans="6:7" x14ac:dyDescent="0.25">
      <c r="F553" s="102"/>
      <c r="G553" s="102"/>
    </row>
    <row r="554" spans="6:7" x14ac:dyDescent="0.25">
      <c r="F554" s="102"/>
      <c r="G554" s="102"/>
    </row>
    <row r="555" spans="6:7" x14ac:dyDescent="0.25">
      <c r="F555" s="102"/>
      <c r="G555" s="102"/>
    </row>
    <row r="556" spans="6:7" x14ac:dyDescent="0.25">
      <c r="F556" s="102"/>
      <c r="G556" s="102"/>
    </row>
    <row r="557" spans="6:7" x14ac:dyDescent="0.25">
      <c r="F557" s="102"/>
      <c r="G557" s="102"/>
    </row>
    <row r="558" spans="6:7" x14ac:dyDescent="0.25">
      <c r="F558" s="102"/>
      <c r="G558" s="102"/>
    </row>
    <row r="559" spans="6:7" x14ac:dyDescent="0.25">
      <c r="F559" s="102"/>
      <c r="G559" s="102"/>
    </row>
    <row r="560" spans="6:7" x14ac:dyDescent="0.25">
      <c r="F560" s="102"/>
      <c r="G560" s="102"/>
    </row>
    <row r="561" spans="6:7" x14ac:dyDescent="0.25">
      <c r="F561" s="102"/>
      <c r="G561" s="102"/>
    </row>
    <row r="562" spans="6:7" x14ac:dyDescent="0.25">
      <c r="F562" s="102"/>
      <c r="G562" s="102"/>
    </row>
    <row r="563" spans="6:7" x14ac:dyDescent="0.25">
      <c r="F563" s="102"/>
      <c r="G563" s="102"/>
    </row>
    <row r="564" spans="6:7" x14ac:dyDescent="0.25">
      <c r="F564" s="102"/>
      <c r="G564" s="102"/>
    </row>
    <row r="565" spans="6:7" x14ac:dyDescent="0.25">
      <c r="F565" s="102"/>
      <c r="G565" s="102"/>
    </row>
    <row r="566" spans="6:7" x14ac:dyDescent="0.25">
      <c r="F566" s="102"/>
      <c r="G566" s="102"/>
    </row>
    <row r="567" spans="6:7" x14ac:dyDescent="0.25">
      <c r="F567" s="102"/>
      <c r="G567" s="102"/>
    </row>
    <row r="568" spans="6:7" x14ac:dyDescent="0.25">
      <c r="F568" s="102"/>
      <c r="G568" s="102"/>
    </row>
    <row r="569" spans="6:7" x14ac:dyDescent="0.25">
      <c r="F569" s="102"/>
      <c r="G569" s="102"/>
    </row>
    <row r="570" spans="6:7" x14ac:dyDescent="0.25">
      <c r="F570" s="102"/>
      <c r="G570" s="102"/>
    </row>
    <row r="571" spans="6:7" x14ac:dyDescent="0.25">
      <c r="F571" s="102"/>
      <c r="G571" s="102"/>
    </row>
    <row r="572" spans="6:7" x14ac:dyDescent="0.25">
      <c r="F572" s="102"/>
      <c r="G572" s="102"/>
    </row>
    <row r="573" spans="6:7" x14ac:dyDescent="0.25">
      <c r="F573" s="102"/>
      <c r="G573" s="102"/>
    </row>
    <row r="574" spans="6:7" x14ac:dyDescent="0.25">
      <c r="F574" s="102"/>
      <c r="G574" s="102"/>
    </row>
    <row r="575" spans="6:7" x14ac:dyDescent="0.25">
      <c r="F575" s="102"/>
      <c r="G575" s="102"/>
    </row>
    <row r="576" spans="6:7" x14ac:dyDescent="0.25">
      <c r="F576" s="102"/>
      <c r="G576" s="102"/>
    </row>
    <row r="577" spans="6:7" x14ac:dyDescent="0.25">
      <c r="F577" s="102"/>
      <c r="G577" s="102"/>
    </row>
    <row r="578" spans="6:7" x14ac:dyDescent="0.25">
      <c r="F578" s="102"/>
      <c r="G578" s="102"/>
    </row>
    <row r="579" spans="6:7" x14ac:dyDescent="0.25">
      <c r="F579" s="102"/>
      <c r="G579" s="102"/>
    </row>
    <row r="580" spans="6:7" x14ac:dyDescent="0.25">
      <c r="F580" s="102"/>
      <c r="G580" s="102"/>
    </row>
    <row r="581" spans="6:7" x14ac:dyDescent="0.25">
      <c r="F581" s="102"/>
      <c r="G581" s="102"/>
    </row>
    <row r="582" spans="6:7" x14ac:dyDescent="0.25">
      <c r="F582" s="102"/>
      <c r="G582" s="102"/>
    </row>
    <row r="583" spans="6:7" x14ac:dyDescent="0.25">
      <c r="F583" s="102"/>
      <c r="G583" s="102"/>
    </row>
    <row r="584" spans="6:7" x14ac:dyDescent="0.25">
      <c r="F584" s="102"/>
      <c r="G584" s="102"/>
    </row>
    <row r="585" spans="6:7" x14ac:dyDescent="0.25">
      <c r="F585" s="102"/>
      <c r="G585" s="102"/>
    </row>
    <row r="586" spans="6:7" x14ac:dyDescent="0.25">
      <c r="F586" s="102"/>
      <c r="G586" s="102"/>
    </row>
    <row r="587" spans="6:7" x14ac:dyDescent="0.25">
      <c r="F587" s="102"/>
      <c r="G587" s="102"/>
    </row>
    <row r="588" spans="6:7" x14ac:dyDescent="0.25">
      <c r="F588" s="102"/>
      <c r="G588" s="102"/>
    </row>
    <row r="589" spans="6:7" x14ac:dyDescent="0.25">
      <c r="F589" s="102"/>
      <c r="G589" s="102"/>
    </row>
    <row r="590" spans="6:7" x14ac:dyDescent="0.25">
      <c r="F590" s="102"/>
      <c r="G590" s="102"/>
    </row>
    <row r="591" spans="6:7" x14ac:dyDescent="0.25">
      <c r="F591" s="102"/>
      <c r="G591" s="102"/>
    </row>
    <row r="592" spans="6:7" x14ac:dyDescent="0.25">
      <c r="F592" s="102"/>
      <c r="G592" s="102"/>
    </row>
    <row r="593" spans="6:7" x14ac:dyDescent="0.25">
      <c r="F593" s="102"/>
      <c r="G593" s="102"/>
    </row>
    <row r="594" spans="6:7" x14ac:dyDescent="0.25">
      <c r="F594" s="102"/>
      <c r="G594" s="102"/>
    </row>
    <row r="595" spans="6:7" x14ac:dyDescent="0.25">
      <c r="F595" s="102"/>
      <c r="G595" s="102"/>
    </row>
    <row r="596" spans="6:7" x14ac:dyDescent="0.25">
      <c r="F596" s="102"/>
      <c r="G596" s="102"/>
    </row>
    <row r="597" spans="6:7" x14ac:dyDescent="0.25">
      <c r="F597" s="102"/>
      <c r="G597" s="102"/>
    </row>
    <row r="598" spans="6:7" x14ac:dyDescent="0.25">
      <c r="F598" s="102"/>
      <c r="G598" s="102"/>
    </row>
    <row r="599" spans="6:7" x14ac:dyDescent="0.25">
      <c r="F599" s="102"/>
      <c r="G599" s="102"/>
    </row>
    <row r="600" spans="6:7" x14ac:dyDescent="0.25">
      <c r="F600" s="102"/>
      <c r="G600" s="102"/>
    </row>
    <row r="601" spans="6:7" x14ac:dyDescent="0.25">
      <c r="F601" s="102"/>
      <c r="G601" s="102"/>
    </row>
    <row r="602" spans="6:7" x14ac:dyDescent="0.25">
      <c r="F602" s="102"/>
      <c r="G602" s="102"/>
    </row>
    <row r="603" spans="6:7" x14ac:dyDescent="0.25">
      <c r="F603" s="102"/>
      <c r="G603" s="102"/>
    </row>
    <row r="604" spans="6:7" x14ac:dyDescent="0.25">
      <c r="F604" s="102"/>
      <c r="G604" s="102"/>
    </row>
    <row r="605" spans="6:7" x14ac:dyDescent="0.25">
      <c r="F605" s="102"/>
      <c r="G605" s="102"/>
    </row>
    <row r="606" spans="6:7" x14ac:dyDescent="0.25">
      <c r="F606" s="102"/>
      <c r="G606" s="102"/>
    </row>
    <row r="607" spans="6:7" x14ac:dyDescent="0.25">
      <c r="F607" s="102"/>
      <c r="G607" s="102"/>
    </row>
    <row r="608" spans="6:7" x14ac:dyDescent="0.25">
      <c r="F608" s="102"/>
      <c r="G608" s="102"/>
    </row>
    <row r="609" spans="6:7" x14ac:dyDescent="0.25">
      <c r="F609" s="102"/>
      <c r="G609" s="102"/>
    </row>
    <row r="610" spans="6:7" x14ac:dyDescent="0.25">
      <c r="F610" s="102"/>
      <c r="G610" s="102"/>
    </row>
    <row r="611" spans="6:7" x14ac:dyDescent="0.25">
      <c r="F611" s="102"/>
      <c r="G611" s="102"/>
    </row>
    <row r="612" spans="6:7" x14ac:dyDescent="0.25">
      <c r="F612" s="102"/>
      <c r="G612" s="102"/>
    </row>
    <row r="613" spans="6:7" x14ac:dyDescent="0.25">
      <c r="F613" s="102"/>
      <c r="G613" s="102"/>
    </row>
    <row r="614" spans="6:7" x14ac:dyDescent="0.25">
      <c r="F614" s="102"/>
      <c r="G614" s="102"/>
    </row>
    <row r="615" spans="6:7" x14ac:dyDescent="0.25">
      <c r="F615" s="102"/>
      <c r="G615" s="102"/>
    </row>
    <row r="616" spans="6:7" x14ac:dyDescent="0.25">
      <c r="F616" s="102"/>
      <c r="G616" s="102"/>
    </row>
    <row r="617" spans="6:7" x14ac:dyDescent="0.25">
      <c r="F617" s="102"/>
      <c r="G617" s="102"/>
    </row>
    <row r="618" spans="6:7" x14ac:dyDescent="0.25">
      <c r="F618" s="102"/>
      <c r="G618" s="102"/>
    </row>
    <row r="619" spans="6:7" x14ac:dyDescent="0.25">
      <c r="F619" s="102"/>
      <c r="G619" s="102"/>
    </row>
    <row r="620" spans="6:7" x14ac:dyDescent="0.25">
      <c r="F620" s="102"/>
      <c r="G620" s="102"/>
    </row>
    <row r="621" spans="6:7" x14ac:dyDescent="0.25">
      <c r="F621" s="102"/>
      <c r="G621" s="102"/>
    </row>
    <row r="622" spans="6:7" x14ac:dyDescent="0.25">
      <c r="F622" s="102"/>
      <c r="G622" s="102"/>
    </row>
    <row r="623" spans="6:7" x14ac:dyDescent="0.25">
      <c r="F623" s="102"/>
      <c r="G623" s="102"/>
    </row>
    <row r="624" spans="6:7" x14ac:dyDescent="0.25">
      <c r="F624" s="102"/>
      <c r="G624" s="102"/>
    </row>
    <row r="625" spans="6:7" x14ac:dyDescent="0.25">
      <c r="F625" s="102"/>
      <c r="G625" s="102"/>
    </row>
    <row r="626" spans="6:7" x14ac:dyDescent="0.25">
      <c r="F626" s="102"/>
      <c r="G626" s="102"/>
    </row>
    <row r="627" spans="6:7" x14ac:dyDescent="0.25">
      <c r="F627" s="102"/>
      <c r="G627" s="102"/>
    </row>
    <row r="628" spans="6:7" x14ac:dyDescent="0.25">
      <c r="F628" s="102"/>
      <c r="G628" s="102"/>
    </row>
    <row r="629" spans="6:7" x14ac:dyDescent="0.25">
      <c r="F629" s="102"/>
      <c r="G629" s="102"/>
    </row>
    <row r="630" spans="6:7" x14ac:dyDescent="0.25">
      <c r="F630" s="102"/>
      <c r="G630" s="102"/>
    </row>
    <row r="631" spans="6:7" x14ac:dyDescent="0.25">
      <c r="F631" s="102"/>
      <c r="G631" s="102"/>
    </row>
    <row r="632" spans="6:7" x14ac:dyDescent="0.25">
      <c r="F632" s="102"/>
      <c r="G632" s="102"/>
    </row>
    <row r="633" spans="6:7" x14ac:dyDescent="0.25">
      <c r="F633" s="102"/>
      <c r="G633" s="102"/>
    </row>
    <row r="634" spans="6:7" x14ac:dyDescent="0.25">
      <c r="F634" s="102"/>
      <c r="G634" s="102"/>
    </row>
    <row r="635" spans="6:7" x14ac:dyDescent="0.25">
      <c r="F635" s="102"/>
      <c r="G635" s="102"/>
    </row>
    <row r="636" spans="6:7" x14ac:dyDescent="0.25">
      <c r="F636" s="102"/>
      <c r="G636" s="102"/>
    </row>
    <row r="637" spans="6:7" x14ac:dyDescent="0.25">
      <c r="F637" s="102"/>
      <c r="G637" s="102"/>
    </row>
    <row r="638" spans="6:7" x14ac:dyDescent="0.25">
      <c r="F638" s="102"/>
      <c r="G638" s="102"/>
    </row>
    <row r="639" spans="6:7" x14ac:dyDescent="0.25">
      <c r="F639" s="102"/>
      <c r="G639" s="102"/>
    </row>
    <row r="640" spans="6:7" x14ac:dyDescent="0.25">
      <c r="F640" s="102"/>
      <c r="G640" s="102"/>
    </row>
    <row r="641" spans="6:7" x14ac:dyDescent="0.25">
      <c r="F641" s="102"/>
      <c r="G641" s="102"/>
    </row>
    <row r="642" spans="6:7" x14ac:dyDescent="0.25">
      <c r="F642" s="102"/>
      <c r="G642" s="102"/>
    </row>
    <row r="643" spans="6:7" x14ac:dyDescent="0.25">
      <c r="F643" s="102"/>
      <c r="G643" s="102"/>
    </row>
    <row r="644" spans="6:7" x14ac:dyDescent="0.25">
      <c r="F644" s="102"/>
      <c r="G644" s="102"/>
    </row>
    <row r="645" spans="6:7" x14ac:dyDescent="0.25">
      <c r="F645" s="102"/>
      <c r="G645" s="102"/>
    </row>
    <row r="646" spans="6:7" x14ac:dyDescent="0.25">
      <c r="F646" s="102"/>
      <c r="G646" s="102"/>
    </row>
    <row r="647" spans="6:7" x14ac:dyDescent="0.25">
      <c r="F647" s="102"/>
      <c r="G647" s="102"/>
    </row>
    <row r="648" spans="6:7" x14ac:dyDescent="0.25">
      <c r="F648" s="102"/>
      <c r="G648" s="102"/>
    </row>
    <row r="649" spans="6:7" x14ac:dyDescent="0.25">
      <c r="F649" s="102"/>
      <c r="G649" s="102"/>
    </row>
    <row r="650" spans="6:7" x14ac:dyDescent="0.25">
      <c r="F650" s="102"/>
      <c r="G650" s="102"/>
    </row>
    <row r="651" spans="6:7" x14ac:dyDescent="0.25">
      <c r="F651" s="102"/>
      <c r="G651" s="102"/>
    </row>
    <row r="652" spans="6:7" x14ac:dyDescent="0.25">
      <c r="F652" s="102"/>
      <c r="G652" s="102"/>
    </row>
    <row r="653" spans="6:7" x14ac:dyDescent="0.25">
      <c r="F653" s="102"/>
      <c r="G653" s="102"/>
    </row>
    <row r="654" spans="6:7" x14ac:dyDescent="0.25">
      <c r="F654" s="102"/>
      <c r="G654" s="102"/>
    </row>
    <row r="655" spans="6:7" x14ac:dyDescent="0.25">
      <c r="F655" s="102"/>
      <c r="G655" s="102"/>
    </row>
    <row r="656" spans="6:7" x14ac:dyDescent="0.25">
      <c r="F656" s="102"/>
      <c r="G656" s="102"/>
    </row>
    <row r="657" spans="6:7" x14ac:dyDescent="0.25">
      <c r="F657" s="102"/>
      <c r="G657" s="102"/>
    </row>
    <row r="658" spans="6:7" x14ac:dyDescent="0.25">
      <c r="F658" s="102"/>
      <c r="G658" s="102"/>
    </row>
    <row r="659" spans="6:7" x14ac:dyDescent="0.25">
      <c r="F659" s="102"/>
      <c r="G659" s="102"/>
    </row>
    <row r="660" spans="6:7" x14ac:dyDescent="0.25">
      <c r="F660" s="102"/>
      <c r="G660" s="102"/>
    </row>
    <row r="661" spans="6:7" x14ac:dyDescent="0.25">
      <c r="F661" s="102"/>
      <c r="G661" s="102"/>
    </row>
    <row r="662" spans="6:7" x14ac:dyDescent="0.25">
      <c r="F662" s="102"/>
      <c r="G662" s="102"/>
    </row>
    <row r="663" spans="6:7" x14ac:dyDescent="0.25">
      <c r="F663" s="102"/>
      <c r="G663" s="102"/>
    </row>
    <row r="664" spans="6:7" x14ac:dyDescent="0.25">
      <c r="F664" s="102"/>
      <c r="G664" s="102"/>
    </row>
    <row r="665" spans="6:7" x14ac:dyDescent="0.25">
      <c r="F665" s="102"/>
      <c r="G665" s="102"/>
    </row>
    <row r="666" spans="6:7" x14ac:dyDescent="0.25">
      <c r="F666" s="102"/>
      <c r="G666" s="102"/>
    </row>
    <row r="667" spans="6:7" x14ac:dyDescent="0.25">
      <c r="F667" s="102"/>
      <c r="G667" s="102"/>
    </row>
    <row r="668" spans="6:7" x14ac:dyDescent="0.25">
      <c r="F668" s="102"/>
      <c r="G668" s="102"/>
    </row>
    <row r="669" spans="6:7" x14ac:dyDescent="0.25">
      <c r="F669" s="102"/>
      <c r="G669" s="102"/>
    </row>
    <row r="670" spans="6:7" x14ac:dyDescent="0.25">
      <c r="F670" s="102"/>
      <c r="G670" s="102"/>
    </row>
    <row r="671" spans="6:7" x14ac:dyDescent="0.25">
      <c r="F671" s="102"/>
      <c r="G671" s="102"/>
    </row>
    <row r="672" spans="6:7" x14ac:dyDescent="0.25">
      <c r="F672" s="102"/>
      <c r="G672" s="102"/>
    </row>
    <row r="673" spans="6:7" x14ac:dyDescent="0.25">
      <c r="F673" s="102"/>
      <c r="G673" s="102"/>
    </row>
    <row r="674" spans="6:7" x14ac:dyDescent="0.25">
      <c r="F674" s="102"/>
      <c r="G674" s="102"/>
    </row>
    <row r="675" spans="6:7" x14ac:dyDescent="0.25">
      <c r="F675" s="102"/>
      <c r="G675" s="102"/>
    </row>
    <row r="676" spans="6:7" x14ac:dyDescent="0.25">
      <c r="F676" s="102"/>
      <c r="G676" s="102"/>
    </row>
    <row r="677" spans="6:7" x14ac:dyDescent="0.25">
      <c r="F677" s="102"/>
      <c r="G677" s="102"/>
    </row>
    <row r="678" spans="6:7" x14ac:dyDescent="0.25">
      <c r="F678" s="102"/>
      <c r="G678" s="102"/>
    </row>
    <row r="679" spans="6:7" x14ac:dyDescent="0.25">
      <c r="F679" s="102"/>
      <c r="G679" s="102"/>
    </row>
    <row r="680" spans="6:7" x14ac:dyDescent="0.25">
      <c r="F680" s="102"/>
      <c r="G680" s="102"/>
    </row>
    <row r="681" spans="6:7" x14ac:dyDescent="0.25">
      <c r="F681" s="102"/>
      <c r="G681" s="102"/>
    </row>
    <row r="682" spans="6:7" x14ac:dyDescent="0.25">
      <c r="F682" s="102"/>
      <c r="G682" s="102"/>
    </row>
    <row r="683" spans="6:7" x14ac:dyDescent="0.25">
      <c r="F683" s="102"/>
      <c r="G683" s="102"/>
    </row>
    <row r="684" spans="6:7" x14ac:dyDescent="0.25">
      <c r="F684" s="102"/>
      <c r="G684" s="102"/>
    </row>
    <row r="685" spans="6:7" x14ac:dyDescent="0.25">
      <c r="F685" s="102"/>
      <c r="G685" s="102"/>
    </row>
    <row r="686" spans="6:7" x14ac:dyDescent="0.25">
      <c r="F686" s="102"/>
      <c r="G686" s="102"/>
    </row>
    <row r="687" spans="6:7" x14ac:dyDescent="0.25">
      <c r="F687" s="102"/>
      <c r="G687" s="102"/>
    </row>
    <row r="688" spans="6:7" x14ac:dyDescent="0.25">
      <c r="F688" s="102"/>
      <c r="G688" s="102"/>
    </row>
    <row r="689" spans="6:7" x14ac:dyDescent="0.25">
      <c r="F689" s="102"/>
      <c r="G689" s="102"/>
    </row>
    <row r="690" spans="6:7" x14ac:dyDescent="0.25">
      <c r="F690" s="102"/>
      <c r="G690" s="102"/>
    </row>
    <row r="691" spans="6:7" x14ac:dyDescent="0.25">
      <c r="F691" s="102"/>
      <c r="G691" s="102"/>
    </row>
    <row r="692" spans="6:7" x14ac:dyDescent="0.25">
      <c r="F692" s="102"/>
      <c r="G692" s="102"/>
    </row>
    <row r="693" spans="6:7" x14ac:dyDescent="0.25">
      <c r="F693" s="102"/>
      <c r="G693" s="102"/>
    </row>
    <row r="694" spans="6:7" x14ac:dyDescent="0.25">
      <c r="F694" s="102"/>
      <c r="G694" s="102"/>
    </row>
    <row r="695" spans="6:7" x14ac:dyDescent="0.25">
      <c r="F695" s="102"/>
      <c r="G695" s="102"/>
    </row>
    <row r="696" spans="6:7" x14ac:dyDescent="0.25">
      <c r="F696" s="102"/>
      <c r="G696" s="102"/>
    </row>
    <row r="697" spans="6:7" x14ac:dyDescent="0.25">
      <c r="F697" s="102"/>
      <c r="G697" s="102"/>
    </row>
    <row r="698" spans="6:7" x14ac:dyDescent="0.25">
      <c r="F698" s="102"/>
      <c r="G698" s="102"/>
    </row>
    <row r="699" spans="6:7" x14ac:dyDescent="0.25">
      <c r="F699" s="102"/>
      <c r="G699" s="102"/>
    </row>
    <row r="700" spans="6:7" x14ac:dyDescent="0.25">
      <c r="F700" s="102"/>
      <c r="G700" s="102"/>
    </row>
    <row r="701" spans="6:7" x14ac:dyDescent="0.25">
      <c r="F701" s="102"/>
      <c r="G701" s="102"/>
    </row>
    <row r="702" spans="6:7" x14ac:dyDescent="0.25">
      <c r="F702" s="102"/>
      <c r="G702" s="102"/>
    </row>
    <row r="703" spans="6:7" x14ac:dyDescent="0.25">
      <c r="F703" s="102"/>
      <c r="G703" s="102"/>
    </row>
    <row r="704" spans="6:7" x14ac:dyDescent="0.25">
      <c r="F704" s="102"/>
      <c r="G704" s="102"/>
    </row>
    <row r="705" spans="6:7" x14ac:dyDescent="0.25">
      <c r="F705" s="102"/>
      <c r="G705" s="102"/>
    </row>
    <row r="706" spans="6:7" x14ac:dyDescent="0.25">
      <c r="F706" s="102"/>
      <c r="G706" s="102"/>
    </row>
    <row r="707" spans="6:7" x14ac:dyDescent="0.25">
      <c r="F707" s="102"/>
      <c r="G707" s="102"/>
    </row>
    <row r="708" spans="6:7" x14ac:dyDescent="0.25">
      <c r="F708" s="102"/>
      <c r="G708" s="102"/>
    </row>
    <row r="709" spans="6:7" x14ac:dyDescent="0.25">
      <c r="F709" s="102"/>
      <c r="G709" s="102"/>
    </row>
    <row r="710" spans="6:7" x14ac:dyDescent="0.25">
      <c r="F710" s="102"/>
      <c r="G710" s="102"/>
    </row>
    <row r="711" spans="6:7" x14ac:dyDescent="0.25">
      <c r="F711" s="102"/>
      <c r="G711" s="102"/>
    </row>
    <row r="712" spans="6:7" x14ac:dyDescent="0.25">
      <c r="F712" s="102"/>
      <c r="G712" s="102"/>
    </row>
    <row r="713" spans="6:7" x14ac:dyDescent="0.25">
      <c r="F713" s="102"/>
      <c r="G713" s="102"/>
    </row>
    <row r="714" spans="6:7" x14ac:dyDescent="0.25">
      <c r="F714" s="102"/>
      <c r="G714" s="102"/>
    </row>
    <row r="715" spans="6:7" x14ac:dyDescent="0.25">
      <c r="F715" s="102"/>
      <c r="G715" s="102"/>
    </row>
    <row r="716" spans="6:7" x14ac:dyDescent="0.25">
      <c r="F716" s="102"/>
      <c r="G716" s="102"/>
    </row>
    <row r="717" spans="6:7" x14ac:dyDescent="0.25">
      <c r="F717" s="102"/>
      <c r="G717" s="102"/>
    </row>
    <row r="718" spans="6:7" x14ac:dyDescent="0.25">
      <c r="F718" s="102"/>
      <c r="G718" s="102"/>
    </row>
    <row r="719" spans="6:7" x14ac:dyDescent="0.25">
      <c r="F719" s="102"/>
      <c r="G719" s="102"/>
    </row>
    <row r="720" spans="6:7" x14ac:dyDescent="0.25">
      <c r="F720" s="102"/>
      <c r="G720" s="102"/>
    </row>
    <row r="721" spans="6:7" x14ac:dyDescent="0.25">
      <c r="F721" s="102"/>
      <c r="G721" s="102"/>
    </row>
    <row r="722" spans="6:7" x14ac:dyDescent="0.25">
      <c r="F722" s="102"/>
      <c r="G722" s="102"/>
    </row>
    <row r="723" spans="6:7" x14ac:dyDescent="0.25">
      <c r="F723" s="102"/>
      <c r="G723" s="102"/>
    </row>
    <row r="724" spans="6:7" x14ac:dyDescent="0.25">
      <c r="F724" s="102"/>
      <c r="G724" s="102"/>
    </row>
    <row r="725" spans="6:7" x14ac:dyDescent="0.25">
      <c r="F725" s="102"/>
      <c r="G725" s="102"/>
    </row>
    <row r="726" spans="6:7" x14ac:dyDescent="0.25">
      <c r="F726" s="102"/>
      <c r="G726" s="102"/>
    </row>
    <row r="727" spans="6:7" x14ac:dyDescent="0.25">
      <c r="F727" s="102"/>
      <c r="G727" s="102"/>
    </row>
    <row r="728" spans="6:7" x14ac:dyDescent="0.25">
      <c r="F728" s="102"/>
      <c r="G728" s="102"/>
    </row>
    <row r="729" spans="6:7" x14ac:dyDescent="0.25">
      <c r="F729" s="102"/>
      <c r="G729" s="102"/>
    </row>
    <row r="730" spans="6:7" x14ac:dyDescent="0.25">
      <c r="F730" s="102"/>
      <c r="G730" s="102"/>
    </row>
    <row r="731" spans="6:7" x14ac:dyDescent="0.25">
      <c r="F731" s="102"/>
      <c r="G731" s="102"/>
    </row>
    <row r="732" spans="6:7" x14ac:dyDescent="0.25">
      <c r="F732" s="102"/>
      <c r="G732" s="102"/>
    </row>
    <row r="733" spans="6:7" x14ac:dyDescent="0.25">
      <c r="F733" s="102"/>
      <c r="G733" s="102"/>
    </row>
    <row r="734" spans="6:7" x14ac:dyDescent="0.25">
      <c r="F734" s="102"/>
      <c r="G734" s="102"/>
    </row>
    <row r="735" spans="6:7" x14ac:dyDescent="0.25">
      <c r="F735" s="102"/>
      <c r="G735" s="102"/>
    </row>
    <row r="736" spans="6:7" x14ac:dyDescent="0.25">
      <c r="F736" s="102"/>
      <c r="G736" s="102"/>
    </row>
    <row r="737" spans="6:7" x14ac:dyDescent="0.25">
      <c r="F737" s="102"/>
      <c r="G737" s="102"/>
    </row>
    <row r="738" spans="6:7" x14ac:dyDescent="0.25">
      <c r="F738" s="102"/>
      <c r="G738" s="102"/>
    </row>
    <row r="739" spans="6:7" x14ac:dyDescent="0.25">
      <c r="F739" s="102"/>
      <c r="G739" s="102"/>
    </row>
    <row r="740" spans="6:7" x14ac:dyDescent="0.25">
      <c r="F740" s="102"/>
      <c r="G740" s="102"/>
    </row>
    <row r="741" spans="6:7" x14ac:dyDescent="0.25">
      <c r="F741" s="102"/>
      <c r="G741" s="102"/>
    </row>
    <row r="742" spans="6:7" x14ac:dyDescent="0.25">
      <c r="F742" s="102"/>
      <c r="G742" s="102"/>
    </row>
    <row r="743" spans="6:7" x14ac:dyDescent="0.25">
      <c r="F743" s="102"/>
      <c r="G743" s="102"/>
    </row>
    <row r="744" spans="6:7" x14ac:dyDescent="0.25">
      <c r="F744" s="102"/>
      <c r="G744" s="102"/>
    </row>
    <row r="745" spans="6:7" x14ac:dyDescent="0.25">
      <c r="F745" s="102"/>
      <c r="G745" s="102"/>
    </row>
    <row r="746" spans="6:7" x14ac:dyDescent="0.25">
      <c r="F746" s="102"/>
      <c r="G746" s="102"/>
    </row>
    <row r="747" spans="6:7" x14ac:dyDescent="0.25">
      <c r="F747" s="102"/>
      <c r="G747" s="102"/>
    </row>
    <row r="748" spans="6:7" x14ac:dyDescent="0.25">
      <c r="F748" s="102"/>
      <c r="G748" s="102"/>
    </row>
    <row r="749" spans="6:7" x14ac:dyDescent="0.25">
      <c r="F749" s="102"/>
      <c r="G749" s="102"/>
    </row>
    <row r="750" spans="6:7" x14ac:dyDescent="0.25">
      <c r="F750" s="102"/>
      <c r="G750" s="102"/>
    </row>
    <row r="751" spans="6:7" x14ac:dyDescent="0.25">
      <c r="F751" s="102"/>
      <c r="G751" s="102"/>
    </row>
    <row r="752" spans="6:7" x14ac:dyDescent="0.25">
      <c r="F752" s="102"/>
      <c r="G752" s="102"/>
    </row>
    <row r="753" spans="6:7" x14ac:dyDescent="0.25">
      <c r="F753" s="102"/>
      <c r="G753" s="102"/>
    </row>
    <row r="754" spans="6:7" x14ac:dyDescent="0.25">
      <c r="F754" s="102"/>
      <c r="G754" s="102"/>
    </row>
    <row r="755" spans="6:7" x14ac:dyDescent="0.25">
      <c r="F755" s="102"/>
      <c r="G755" s="102"/>
    </row>
    <row r="756" spans="6:7" x14ac:dyDescent="0.25">
      <c r="F756" s="102"/>
      <c r="G756" s="102"/>
    </row>
    <row r="757" spans="6:7" x14ac:dyDescent="0.25">
      <c r="F757" s="102"/>
      <c r="G757" s="102"/>
    </row>
    <row r="758" spans="6:7" x14ac:dyDescent="0.25">
      <c r="F758" s="102"/>
      <c r="G758" s="102"/>
    </row>
    <row r="759" spans="6:7" x14ac:dyDescent="0.25">
      <c r="F759" s="102"/>
      <c r="G759" s="102"/>
    </row>
    <row r="760" spans="6:7" x14ac:dyDescent="0.25">
      <c r="F760" s="102"/>
      <c r="G760" s="102"/>
    </row>
    <row r="761" spans="6:7" x14ac:dyDescent="0.25">
      <c r="F761" s="102"/>
      <c r="G761" s="102"/>
    </row>
    <row r="762" spans="6:7" x14ac:dyDescent="0.25">
      <c r="F762" s="102"/>
      <c r="G762" s="102"/>
    </row>
    <row r="763" spans="6:7" x14ac:dyDescent="0.25">
      <c r="F763" s="102"/>
      <c r="G763" s="102"/>
    </row>
    <row r="764" spans="6:7" x14ac:dyDescent="0.25">
      <c r="F764" s="102"/>
      <c r="G764" s="102"/>
    </row>
    <row r="765" spans="6:7" x14ac:dyDescent="0.25">
      <c r="F765" s="102"/>
      <c r="G765" s="102"/>
    </row>
    <row r="766" spans="6:7" x14ac:dyDescent="0.25">
      <c r="F766" s="102"/>
      <c r="G766" s="102"/>
    </row>
    <row r="767" spans="6:7" x14ac:dyDescent="0.25">
      <c r="F767" s="102"/>
      <c r="G767" s="102"/>
    </row>
    <row r="768" spans="6:7" x14ac:dyDescent="0.25">
      <c r="F768" s="102"/>
      <c r="G768" s="102"/>
    </row>
    <row r="769" spans="6:7" x14ac:dyDescent="0.25">
      <c r="F769" s="102"/>
      <c r="G769" s="102"/>
    </row>
    <row r="770" spans="6:7" x14ac:dyDescent="0.25">
      <c r="F770" s="102"/>
      <c r="G770" s="102"/>
    </row>
    <row r="771" spans="6:7" x14ac:dyDescent="0.25">
      <c r="F771" s="102"/>
      <c r="G771" s="102"/>
    </row>
    <row r="772" spans="6:7" x14ac:dyDescent="0.25">
      <c r="F772" s="102"/>
      <c r="G772" s="102"/>
    </row>
    <row r="773" spans="6:7" x14ac:dyDescent="0.25">
      <c r="F773" s="102"/>
      <c r="G773" s="102"/>
    </row>
    <row r="774" spans="6:7" x14ac:dyDescent="0.25">
      <c r="F774" s="102"/>
      <c r="G774" s="102"/>
    </row>
    <row r="775" spans="6:7" x14ac:dyDescent="0.25">
      <c r="F775" s="102"/>
      <c r="G775" s="102"/>
    </row>
    <row r="776" spans="6:7" x14ac:dyDescent="0.25">
      <c r="F776" s="102"/>
      <c r="G776" s="102"/>
    </row>
    <row r="777" spans="6:7" x14ac:dyDescent="0.25">
      <c r="F777" s="102"/>
      <c r="G777" s="102"/>
    </row>
    <row r="778" spans="6:7" x14ac:dyDescent="0.25">
      <c r="F778" s="102"/>
      <c r="G778" s="102"/>
    </row>
    <row r="779" spans="6:7" x14ac:dyDescent="0.25">
      <c r="F779" s="102"/>
      <c r="G779" s="102"/>
    </row>
    <row r="780" spans="6:7" x14ac:dyDescent="0.25">
      <c r="F780" s="102"/>
      <c r="G780" s="102"/>
    </row>
    <row r="781" spans="6:7" x14ac:dyDescent="0.25">
      <c r="F781" s="102"/>
      <c r="G781" s="102"/>
    </row>
    <row r="782" spans="6:7" x14ac:dyDescent="0.25">
      <c r="F782" s="102"/>
      <c r="G782" s="102"/>
    </row>
    <row r="783" spans="6:7" x14ac:dyDescent="0.25">
      <c r="F783" s="102"/>
      <c r="G783" s="102"/>
    </row>
    <row r="784" spans="6:7" x14ac:dyDescent="0.25">
      <c r="F784" s="102"/>
      <c r="G784" s="102"/>
    </row>
    <row r="785" spans="6:7" x14ac:dyDescent="0.25">
      <c r="F785" s="102"/>
      <c r="G785" s="102"/>
    </row>
    <row r="786" spans="6:7" x14ac:dyDescent="0.25">
      <c r="F786" s="102"/>
      <c r="G786" s="102"/>
    </row>
    <row r="787" spans="6:7" x14ac:dyDescent="0.25">
      <c r="F787" s="102"/>
      <c r="G787" s="102"/>
    </row>
    <row r="788" spans="6:7" x14ac:dyDescent="0.25">
      <c r="F788" s="102"/>
      <c r="G788" s="102"/>
    </row>
    <row r="789" spans="6:7" x14ac:dyDescent="0.25">
      <c r="F789" s="102"/>
      <c r="G789" s="102"/>
    </row>
    <row r="790" spans="6:7" x14ac:dyDescent="0.25">
      <c r="F790" s="102"/>
      <c r="G790" s="102"/>
    </row>
    <row r="791" spans="6:7" x14ac:dyDescent="0.25">
      <c r="F791" s="102"/>
      <c r="G791" s="102"/>
    </row>
    <row r="792" spans="6:7" x14ac:dyDescent="0.25">
      <c r="F792" s="102"/>
      <c r="G792" s="102"/>
    </row>
    <row r="793" spans="6:7" x14ac:dyDescent="0.25">
      <c r="F793" s="102"/>
      <c r="G793" s="102"/>
    </row>
    <row r="794" spans="6:7" x14ac:dyDescent="0.25">
      <c r="F794" s="102"/>
      <c r="G794" s="102"/>
    </row>
    <row r="795" spans="6:7" x14ac:dyDescent="0.25">
      <c r="F795" s="102"/>
      <c r="G795" s="102"/>
    </row>
    <row r="796" spans="6:7" x14ac:dyDescent="0.25">
      <c r="F796" s="102"/>
      <c r="G796" s="102"/>
    </row>
    <row r="797" spans="6:7" x14ac:dyDescent="0.25">
      <c r="F797" s="102"/>
      <c r="G797" s="102"/>
    </row>
    <row r="798" spans="6:7" x14ac:dyDescent="0.25">
      <c r="F798" s="102"/>
      <c r="G798" s="102"/>
    </row>
    <row r="799" spans="6:7" x14ac:dyDescent="0.25">
      <c r="F799" s="102"/>
      <c r="G799" s="102"/>
    </row>
    <row r="800" spans="6:7" x14ac:dyDescent="0.25">
      <c r="F800" s="102"/>
      <c r="G800" s="102"/>
    </row>
    <row r="801" spans="6:7" x14ac:dyDescent="0.25">
      <c r="F801" s="102"/>
      <c r="G801" s="102"/>
    </row>
    <row r="802" spans="6:7" x14ac:dyDescent="0.25">
      <c r="F802" s="102"/>
      <c r="G802" s="102"/>
    </row>
    <row r="803" spans="6:7" x14ac:dyDescent="0.25">
      <c r="F803" s="102"/>
      <c r="G803" s="102"/>
    </row>
    <row r="804" spans="6:7" x14ac:dyDescent="0.25">
      <c r="F804" s="102"/>
      <c r="G804" s="102"/>
    </row>
    <row r="805" spans="6:7" x14ac:dyDescent="0.25">
      <c r="F805" s="102"/>
      <c r="G805" s="102"/>
    </row>
    <row r="806" spans="6:7" x14ac:dyDescent="0.25">
      <c r="F806" s="102"/>
      <c r="G806" s="102"/>
    </row>
    <row r="807" spans="6:7" x14ac:dyDescent="0.25">
      <c r="F807" s="102"/>
      <c r="G807" s="102"/>
    </row>
    <row r="808" spans="6:7" x14ac:dyDescent="0.25">
      <c r="F808" s="102"/>
      <c r="G808" s="102"/>
    </row>
    <row r="809" spans="6:7" x14ac:dyDescent="0.25">
      <c r="F809" s="102"/>
      <c r="G809" s="102"/>
    </row>
    <row r="810" spans="6:7" x14ac:dyDescent="0.25">
      <c r="F810" s="102"/>
      <c r="G810" s="102"/>
    </row>
    <row r="811" spans="6:7" x14ac:dyDescent="0.25">
      <c r="F811" s="102"/>
      <c r="G811" s="102"/>
    </row>
    <row r="812" spans="6:7" x14ac:dyDescent="0.25">
      <c r="F812" s="102"/>
      <c r="G812" s="102"/>
    </row>
    <row r="813" spans="6:7" x14ac:dyDescent="0.25">
      <c r="F813" s="102"/>
      <c r="G813" s="102"/>
    </row>
    <row r="814" spans="6:7" x14ac:dyDescent="0.25">
      <c r="F814" s="102"/>
      <c r="G814" s="102"/>
    </row>
    <row r="815" spans="6:7" x14ac:dyDescent="0.25">
      <c r="F815" s="102"/>
      <c r="G815" s="102"/>
    </row>
    <row r="816" spans="6:7" x14ac:dyDescent="0.25">
      <c r="F816" s="102"/>
      <c r="G816" s="102"/>
    </row>
    <row r="817" spans="6:7" x14ac:dyDescent="0.25">
      <c r="F817" s="102"/>
      <c r="G817" s="102"/>
    </row>
    <row r="818" spans="6:7" x14ac:dyDescent="0.25">
      <c r="F818" s="102"/>
      <c r="G818" s="102"/>
    </row>
    <row r="819" spans="6:7" x14ac:dyDescent="0.25">
      <c r="F819" s="102"/>
      <c r="G819" s="102"/>
    </row>
    <row r="820" spans="6:7" x14ac:dyDescent="0.25">
      <c r="F820" s="102"/>
      <c r="G820" s="102"/>
    </row>
    <row r="821" spans="6:7" x14ac:dyDescent="0.25">
      <c r="F821" s="102"/>
      <c r="G821" s="102"/>
    </row>
    <row r="822" spans="6:7" x14ac:dyDescent="0.25">
      <c r="F822" s="102"/>
      <c r="G822" s="102"/>
    </row>
    <row r="823" spans="6:7" x14ac:dyDescent="0.25">
      <c r="F823" s="102"/>
      <c r="G823" s="102"/>
    </row>
    <row r="824" spans="6:7" x14ac:dyDescent="0.25">
      <c r="F824" s="102"/>
      <c r="G824" s="102"/>
    </row>
    <row r="825" spans="6:7" x14ac:dyDescent="0.25">
      <c r="F825" s="102"/>
      <c r="G825" s="102"/>
    </row>
    <row r="826" spans="6:7" x14ac:dyDescent="0.25">
      <c r="F826" s="102"/>
      <c r="G826" s="102"/>
    </row>
    <row r="827" spans="6:7" x14ac:dyDescent="0.25">
      <c r="F827" s="102"/>
      <c r="G827" s="102"/>
    </row>
    <row r="828" spans="6:7" x14ac:dyDescent="0.25">
      <c r="F828" s="102"/>
      <c r="G828" s="102"/>
    </row>
    <row r="829" spans="6:7" x14ac:dyDescent="0.25">
      <c r="F829" s="102"/>
      <c r="G829" s="102"/>
    </row>
    <row r="830" spans="6:7" x14ac:dyDescent="0.25">
      <c r="F830" s="102"/>
      <c r="G830" s="102"/>
    </row>
    <row r="831" spans="6:7" x14ac:dyDescent="0.25">
      <c r="F831" s="102"/>
      <c r="G831" s="102"/>
    </row>
    <row r="832" spans="6:7" x14ac:dyDescent="0.25">
      <c r="F832" s="102"/>
      <c r="G832" s="102"/>
    </row>
    <row r="833" spans="6:7" x14ac:dyDescent="0.25">
      <c r="F833" s="102"/>
      <c r="G833" s="102"/>
    </row>
    <row r="834" spans="6:7" x14ac:dyDescent="0.25">
      <c r="F834" s="102"/>
      <c r="G834" s="102"/>
    </row>
    <row r="835" spans="6:7" x14ac:dyDescent="0.25">
      <c r="F835" s="102"/>
      <c r="G835" s="102"/>
    </row>
    <row r="836" spans="6:7" x14ac:dyDescent="0.25">
      <c r="F836" s="102"/>
      <c r="G836" s="102"/>
    </row>
    <row r="837" spans="6:7" x14ac:dyDescent="0.25">
      <c r="F837" s="102"/>
      <c r="G837" s="102"/>
    </row>
    <row r="838" spans="6:7" x14ac:dyDescent="0.25">
      <c r="F838" s="102"/>
      <c r="G838" s="102"/>
    </row>
    <row r="839" spans="6:7" x14ac:dyDescent="0.25">
      <c r="F839" s="102"/>
      <c r="G839" s="102"/>
    </row>
    <row r="840" spans="6:7" x14ac:dyDescent="0.25">
      <c r="F840" s="102"/>
      <c r="G840" s="102"/>
    </row>
    <row r="841" spans="6:7" x14ac:dyDescent="0.25">
      <c r="F841" s="102"/>
      <c r="G841" s="102"/>
    </row>
    <row r="842" spans="6:7" x14ac:dyDescent="0.25">
      <c r="F842" s="102"/>
      <c r="G842" s="102"/>
    </row>
    <row r="843" spans="6:7" x14ac:dyDescent="0.25">
      <c r="F843" s="102"/>
      <c r="G843" s="102"/>
    </row>
    <row r="844" spans="6:7" x14ac:dyDescent="0.25">
      <c r="F844" s="102"/>
      <c r="G844" s="102"/>
    </row>
    <row r="845" spans="6:7" x14ac:dyDescent="0.25">
      <c r="F845" s="102"/>
      <c r="G845" s="102"/>
    </row>
    <row r="846" spans="6:7" x14ac:dyDescent="0.25">
      <c r="F846" s="102"/>
      <c r="G846" s="102"/>
    </row>
    <row r="847" spans="6:7" x14ac:dyDescent="0.25">
      <c r="F847" s="102"/>
      <c r="G847" s="102"/>
    </row>
    <row r="848" spans="6:7" x14ac:dyDescent="0.25">
      <c r="F848" s="102"/>
      <c r="G848" s="102"/>
    </row>
    <row r="849" spans="6:7" x14ac:dyDescent="0.25">
      <c r="F849" s="102"/>
      <c r="G849" s="102"/>
    </row>
    <row r="850" spans="6:7" x14ac:dyDescent="0.25">
      <c r="F850" s="102"/>
      <c r="G850" s="102"/>
    </row>
    <row r="851" spans="6:7" x14ac:dyDescent="0.25">
      <c r="F851" s="102"/>
      <c r="G851" s="102"/>
    </row>
    <row r="852" spans="6:7" x14ac:dyDescent="0.25">
      <c r="F852" s="102"/>
      <c r="G852" s="102"/>
    </row>
    <row r="853" spans="6:7" x14ac:dyDescent="0.25">
      <c r="F853" s="102"/>
      <c r="G853" s="102"/>
    </row>
    <row r="854" spans="6:7" x14ac:dyDescent="0.25">
      <c r="F854" s="102"/>
      <c r="G854" s="102"/>
    </row>
    <row r="855" spans="6:7" x14ac:dyDescent="0.25">
      <c r="F855" s="102"/>
      <c r="G855" s="102"/>
    </row>
    <row r="856" spans="6:7" x14ac:dyDescent="0.25">
      <c r="F856" s="102"/>
      <c r="G856" s="102"/>
    </row>
    <row r="857" spans="6:7" x14ac:dyDescent="0.25">
      <c r="F857" s="102"/>
      <c r="G857" s="102"/>
    </row>
    <row r="858" spans="6:7" x14ac:dyDescent="0.25">
      <c r="F858" s="102"/>
      <c r="G858" s="102"/>
    </row>
    <row r="859" spans="6:7" x14ac:dyDescent="0.25">
      <c r="F859" s="102"/>
      <c r="G859" s="102"/>
    </row>
    <row r="860" spans="6:7" x14ac:dyDescent="0.25">
      <c r="F860" s="102"/>
      <c r="G860" s="102"/>
    </row>
    <row r="861" spans="6:7" x14ac:dyDescent="0.25">
      <c r="F861" s="102"/>
      <c r="G861" s="102"/>
    </row>
    <row r="862" spans="6:7" x14ac:dyDescent="0.25">
      <c r="F862" s="102"/>
      <c r="G862" s="102"/>
    </row>
    <row r="863" spans="6:7" x14ac:dyDescent="0.25">
      <c r="F863" s="102"/>
      <c r="G863" s="102"/>
    </row>
    <row r="864" spans="6:7" x14ac:dyDescent="0.25">
      <c r="F864" s="102"/>
      <c r="G864" s="102"/>
    </row>
    <row r="865" spans="6:7" x14ac:dyDescent="0.25">
      <c r="F865" s="102"/>
      <c r="G865" s="102"/>
    </row>
    <row r="866" spans="6:7" x14ac:dyDescent="0.25">
      <c r="F866" s="102"/>
      <c r="G866" s="102"/>
    </row>
    <row r="867" spans="6:7" x14ac:dyDescent="0.25">
      <c r="F867" s="102"/>
      <c r="G867" s="102"/>
    </row>
    <row r="868" spans="6:7" x14ac:dyDescent="0.25">
      <c r="F868" s="102"/>
      <c r="G868" s="102"/>
    </row>
    <row r="869" spans="6:7" x14ac:dyDescent="0.25">
      <c r="F869" s="102"/>
      <c r="G869" s="102"/>
    </row>
    <row r="870" spans="6:7" x14ac:dyDescent="0.25">
      <c r="F870" s="102"/>
      <c r="G870" s="102"/>
    </row>
    <row r="871" spans="6:7" x14ac:dyDescent="0.25">
      <c r="F871" s="102"/>
      <c r="G871" s="102"/>
    </row>
    <row r="872" spans="6:7" x14ac:dyDescent="0.25">
      <c r="F872" s="102"/>
      <c r="G872" s="102"/>
    </row>
    <row r="873" spans="6:7" x14ac:dyDescent="0.25">
      <c r="F873" s="102"/>
      <c r="G873" s="102"/>
    </row>
    <row r="874" spans="6:7" x14ac:dyDescent="0.25">
      <c r="F874" s="102"/>
      <c r="G874" s="102"/>
    </row>
    <row r="875" spans="6:7" x14ac:dyDescent="0.25">
      <c r="F875" s="102"/>
      <c r="G875" s="102"/>
    </row>
    <row r="876" spans="6:7" x14ac:dyDescent="0.25">
      <c r="F876" s="102"/>
      <c r="G876" s="102"/>
    </row>
    <row r="877" spans="6:7" x14ac:dyDescent="0.25">
      <c r="F877" s="102"/>
      <c r="G877" s="102"/>
    </row>
    <row r="878" spans="6:7" x14ac:dyDescent="0.25">
      <c r="F878" s="102"/>
      <c r="G878" s="102"/>
    </row>
    <row r="879" spans="6:7" x14ac:dyDescent="0.25">
      <c r="F879" s="102"/>
      <c r="G879" s="102"/>
    </row>
    <row r="880" spans="6:7" x14ac:dyDescent="0.25">
      <c r="F880" s="274"/>
      <c r="G880" s="274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opLeftCell="A172" workbookViewId="0">
      <selection activeCell="B73" sqref="B73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5" customWidth="1"/>
    <col min="4" max="4" width="12.28515625" style="15" customWidth="1"/>
    <col min="5" max="5" width="16.7109375" customWidth="1"/>
    <col min="6" max="6" width="8.140625" customWidth="1"/>
  </cols>
  <sheetData>
    <row r="1" spans="1:6" ht="25.5" customHeight="1" thickBot="1" x14ac:dyDescent="0.25">
      <c r="A1" s="151" t="s">
        <v>100</v>
      </c>
      <c r="B1" s="152" t="s">
        <v>101</v>
      </c>
      <c r="C1" s="153" t="s">
        <v>3</v>
      </c>
      <c r="D1" s="153" t="s">
        <v>103</v>
      </c>
      <c r="E1" s="154" t="s">
        <v>102</v>
      </c>
      <c r="F1" s="155"/>
    </row>
    <row r="2" spans="1:6" s="184" customFormat="1" ht="12.75" customHeight="1" x14ac:dyDescent="0.2">
      <c r="A2" s="190">
        <v>42738</v>
      </c>
      <c r="B2" s="188">
        <v>2740728</v>
      </c>
      <c r="C2" s="189">
        <v>54</v>
      </c>
      <c r="D2" s="189" t="s">
        <v>120</v>
      </c>
      <c r="E2" s="188"/>
      <c r="F2" s="183"/>
    </row>
    <row r="3" spans="1:6" x14ac:dyDescent="0.2">
      <c r="A3" s="156">
        <v>42739</v>
      </c>
      <c r="B3" s="157">
        <v>2740539</v>
      </c>
      <c r="C3" s="37">
        <v>23</v>
      </c>
      <c r="D3" s="37"/>
      <c r="E3" s="38"/>
      <c r="F3" s="158"/>
    </row>
    <row r="4" spans="1:6" x14ac:dyDescent="0.2">
      <c r="A4" s="159">
        <v>42749</v>
      </c>
      <c r="B4" s="160">
        <v>2565466</v>
      </c>
      <c r="C4" s="13">
        <v>22</v>
      </c>
      <c r="D4" s="13"/>
      <c r="E4" s="5"/>
      <c r="F4" s="161"/>
    </row>
    <row r="5" spans="1:6" x14ac:dyDescent="0.2">
      <c r="A5" s="159">
        <v>42749</v>
      </c>
      <c r="B5" s="160">
        <v>2565486</v>
      </c>
      <c r="C5" s="13">
        <v>30.77</v>
      </c>
      <c r="D5" s="13"/>
      <c r="E5" s="5"/>
      <c r="F5" s="161"/>
    </row>
    <row r="6" spans="1:6" x14ac:dyDescent="0.2">
      <c r="A6" s="159">
        <v>42750</v>
      </c>
      <c r="B6" s="160">
        <v>2568211</v>
      </c>
      <c r="C6" s="13">
        <v>34</v>
      </c>
      <c r="D6" s="13"/>
      <c r="E6" s="5"/>
      <c r="F6" s="161"/>
    </row>
    <row r="7" spans="1:6" x14ac:dyDescent="0.2">
      <c r="A7" s="159">
        <v>42751</v>
      </c>
      <c r="B7" s="160">
        <v>2568285</v>
      </c>
      <c r="C7" s="13">
        <v>34</v>
      </c>
      <c r="D7" s="13"/>
      <c r="E7" s="5"/>
      <c r="F7" s="161"/>
    </row>
    <row r="8" spans="1:6" x14ac:dyDescent="0.2">
      <c r="A8" s="159">
        <v>42752</v>
      </c>
      <c r="B8" s="160">
        <v>4887534</v>
      </c>
      <c r="C8" s="13">
        <v>26</v>
      </c>
      <c r="D8" s="13"/>
      <c r="E8" s="5"/>
      <c r="F8" s="161"/>
    </row>
    <row r="9" spans="1:6" x14ac:dyDescent="0.2">
      <c r="A9" s="159">
        <v>42753</v>
      </c>
      <c r="B9" s="160">
        <v>4887771</v>
      </c>
      <c r="C9" s="13">
        <v>26</v>
      </c>
      <c r="D9" s="13"/>
      <c r="E9" s="5"/>
      <c r="F9" s="161"/>
    </row>
    <row r="10" spans="1:6" x14ac:dyDescent="0.2">
      <c r="A10" s="159">
        <v>42754</v>
      </c>
      <c r="B10" s="160">
        <v>4887818</v>
      </c>
      <c r="C10" s="13">
        <v>23</v>
      </c>
      <c r="D10" s="13"/>
      <c r="E10" s="5"/>
      <c r="F10" s="161"/>
    </row>
    <row r="11" spans="1:6" x14ac:dyDescent="0.2">
      <c r="A11" s="159">
        <v>42758</v>
      </c>
      <c r="B11" s="160">
        <v>4887862</v>
      </c>
      <c r="C11" s="13">
        <v>21</v>
      </c>
      <c r="D11" s="13"/>
      <c r="E11" s="5"/>
      <c r="F11" s="161"/>
    </row>
    <row r="12" spans="1:6" x14ac:dyDescent="0.2">
      <c r="A12" s="159">
        <v>42760</v>
      </c>
      <c r="B12" s="160">
        <v>4888071</v>
      </c>
      <c r="C12" s="13">
        <v>38.700000000000003</v>
      </c>
      <c r="D12" s="13"/>
      <c r="E12" s="5"/>
      <c r="F12" s="161"/>
    </row>
    <row r="13" spans="1:6" x14ac:dyDescent="0.2">
      <c r="A13" s="162"/>
      <c r="B13" s="160"/>
      <c r="C13" s="13"/>
      <c r="D13" s="13"/>
      <c r="E13" s="5"/>
      <c r="F13" s="161"/>
    </row>
    <row r="14" spans="1:6" x14ac:dyDescent="0.2">
      <c r="A14" s="162"/>
      <c r="B14" s="160"/>
      <c r="C14" s="13"/>
      <c r="D14" s="13"/>
      <c r="E14" s="5"/>
      <c r="F14" s="161"/>
    </row>
    <row r="15" spans="1:6" x14ac:dyDescent="0.2">
      <c r="A15" s="162"/>
      <c r="B15" s="160"/>
      <c r="C15" s="13"/>
      <c r="D15" s="13"/>
      <c r="E15" s="5"/>
      <c r="F15" s="161"/>
    </row>
    <row r="16" spans="1:6" x14ac:dyDescent="0.2">
      <c r="A16" s="162"/>
      <c r="B16" s="160"/>
      <c r="C16" s="13"/>
      <c r="D16" s="13"/>
      <c r="E16" s="5"/>
      <c r="F16" s="161"/>
    </row>
    <row r="17" spans="1:6" x14ac:dyDescent="0.2">
      <c r="A17" s="162"/>
      <c r="B17" s="160"/>
      <c r="C17" s="13"/>
      <c r="D17" s="13"/>
      <c r="E17" s="5"/>
      <c r="F17" s="161"/>
    </row>
    <row r="18" spans="1:6" x14ac:dyDescent="0.2">
      <c r="A18" s="162"/>
      <c r="B18" s="160"/>
      <c r="C18" s="13"/>
      <c r="D18" s="13"/>
      <c r="E18" s="5"/>
      <c r="F18" s="161"/>
    </row>
    <row r="19" spans="1:6" x14ac:dyDescent="0.2">
      <c r="A19" s="162"/>
      <c r="B19" s="160"/>
      <c r="C19" s="13"/>
      <c r="D19" s="13"/>
      <c r="E19" s="5"/>
      <c r="F19" s="161"/>
    </row>
    <row r="20" spans="1:6" x14ac:dyDescent="0.2">
      <c r="A20" s="162"/>
      <c r="B20" s="160"/>
      <c r="C20" s="13"/>
      <c r="D20" s="13"/>
      <c r="E20" s="5"/>
      <c r="F20" s="161"/>
    </row>
    <row r="21" spans="1:6" x14ac:dyDescent="0.2">
      <c r="A21" s="162"/>
      <c r="B21" s="160"/>
      <c r="C21" s="13"/>
      <c r="D21" s="13"/>
      <c r="E21" s="5"/>
      <c r="F21" s="161"/>
    </row>
    <row r="22" spans="1:6" x14ac:dyDescent="0.2">
      <c r="A22" s="162"/>
      <c r="B22" s="160"/>
      <c r="C22" s="13"/>
      <c r="D22" s="13"/>
      <c r="E22" s="5"/>
      <c r="F22" s="161"/>
    </row>
    <row r="23" spans="1:6" x14ac:dyDescent="0.2">
      <c r="A23" s="162"/>
      <c r="B23" s="160"/>
      <c r="C23" s="13"/>
      <c r="D23" s="13"/>
      <c r="E23" s="5"/>
      <c r="F23" s="161"/>
    </row>
    <row r="24" spans="1:6" x14ac:dyDescent="0.2">
      <c r="A24" s="162"/>
      <c r="B24" s="160"/>
      <c r="C24" s="13"/>
      <c r="D24" s="13"/>
      <c r="E24" s="5"/>
      <c r="F24" s="161"/>
    </row>
    <row r="25" spans="1:6" x14ac:dyDescent="0.2">
      <c r="A25" s="162"/>
      <c r="B25" s="160"/>
      <c r="C25" s="13"/>
      <c r="D25" s="13"/>
      <c r="E25" s="5"/>
      <c r="F25" s="161"/>
    </row>
    <row r="26" spans="1:6" x14ac:dyDescent="0.2">
      <c r="A26" s="162"/>
      <c r="B26" s="160"/>
      <c r="C26" s="13"/>
      <c r="D26" s="13"/>
      <c r="E26" s="5"/>
      <c r="F26" s="161"/>
    </row>
    <row r="27" spans="1:6" x14ac:dyDescent="0.2">
      <c r="A27" s="162"/>
      <c r="B27" s="160"/>
      <c r="C27" s="13"/>
      <c r="D27" s="13"/>
      <c r="E27" s="5"/>
      <c r="F27" s="161"/>
    </row>
    <row r="28" spans="1:6" x14ac:dyDescent="0.2">
      <c r="A28" s="162"/>
      <c r="B28" s="160"/>
      <c r="C28" s="13"/>
      <c r="D28" s="13"/>
      <c r="E28" s="5"/>
      <c r="F28" s="161"/>
    </row>
    <row r="29" spans="1:6" x14ac:dyDescent="0.2">
      <c r="A29" s="162"/>
      <c r="B29" s="160"/>
      <c r="C29" s="13"/>
      <c r="D29" s="13"/>
      <c r="E29" s="5"/>
      <c r="F29" s="161"/>
    </row>
    <row r="30" spans="1:6" ht="13.5" thickBot="1" x14ac:dyDescent="0.25">
      <c r="A30" s="163"/>
      <c r="B30" s="164"/>
      <c r="C30" s="165"/>
      <c r="D30" s="165"/>
      <c r="E30" s="166"/>
      <c r="F30" s="167"/>
    </row>
    <row r="31" spans="1:6" x14ac:dyDescent="0.2">
      <c r="A31" s="168"/>
      <c r="B31" s="169"/>
      <c r="C31" s="170">
        <f>SUM(C3:C30)</f>
        <v>278.46999999999997</v>
      </c>
      <c r="D31" s="170"/>
      <c r="E31" s="48"/>
      <c r="F31" s="171"/>
    </row>
    <row r="32" spans="1:6" ht="13.5" thickBot="1" x14ac:dyDescent="0.25">
      <c r="A32" s="172"/>
      <c r="B32" s="173"/>
      <c r="C32" s="14"/>
      <c r="D32" s="14"/>
      <c r="E32" s="8"/>
      <c r="F32" s="174"/>
    </row>
    <row r="33" spans="1:6" x14ac:dyDescent="0.2">
      <c r="A33" s="25"/>
      <c r="B33" s="25"/>
      <c r="C33" s="24"/>
      <c r="D33" s="24"/>
      <c r="E33" s="25"/>
      <c r="F33" s="25"/>
    </row>
    <row r="34" spans="1:6" ht="13.5" thickBot="1" x14ac:dyDescent="0.25">
      <c r="A34" s="25"/>
      <c r="B34" s="25"/>
      <c r="C34" s="24"/>
      <c r="D34" s="24"/>
      <c r="E34" s="25"/>
      <c r="F34" s="25"/>
    </row>
    <row r="35" spans="1:6" ht="25.5" customHeight="1" thickBot="1" x14ac:dyDescent="0.25">
      <c r="A35" s="151" t="s">
        <v>100</v>
      </c>
      <c r="B35" s="152" t="s">
        <v>101</v>
      </c>
      <c r="C35" s="153" t="s">
        <v>3</v>
      </c>
      <c r="D35" s="153" t="s">
        <v>103</v>
      </c>
      <c r="E35" s="154" t="s">
        <v>102</v>
      </c>
      <c r="F35" s="155"/>
    </row>
    <row r="36" spans="1:6" x14ac:dyDescent="0.2">
      <c r="A36" s="168"/>
      <c r="B36" s="169"/>
      <c r="C36" s="56"/>
      <c r="D36" s="56"/>
      <c r="E36" s="48"/>
      <c r="F36" s="171"/>
    </row>
    <row r="37" spans="1:6" x14ac:dyDescent="0.2">
      <c r="A37" s="162"/>
      <c r="B37" s="160"/>
      <c r="C37" s="13"/>
      <c r="D37" s="13"/>
      <c r="E37" s="5"/>
      <c r="F37" s="161"/>
    </row>
    <row r="38" spans="1:6" x14ac:dyDescent="0.2">
      <c r="A38" s="162"/>
      <c r="B38" s="160"/>
      <c r="C38" s="13"/>
      <c r="D38" s="13"/>
      <c r="E38" s="5"/>
      <c r="F38" s="161"/>
    </row>
    <row r="39" spans="1:6" x14ac:dyDescent="0.2">
      <c r="A39" s="162"/>
      <c r="B39" s="160"/>
      <c r="C39" s="13"/>
      <c r="D39" s="13"/>
      <c r="E39" s="5"/>
      <c r="F39" s="161"/>
    </row>
    <row r="40" spans="1:6" x14ac:dyDescent="0.2">
      <c r="A40" s="162"/>
      <c r="B40" s="160"/>
      <c r="C40" s="13"/>
      <c r="D40" s="13"/>
      <c r="E40" s="5"/>
      <c r="F40" s="161"/>
    </row>
    <row r="41" spans="1:6" x14ac:dyDescent="0.2">
      <c r="A41" s="162"/>
      <c r="B41" s="160"/>
      <c r="C41" s="13"/>
      <c r="D41" s="13"/>
      <c r="E41" s="5"/>
      <c r="F41" s="161"/>
    </row>
    <row r="42" spans="1:6" x14ac:dyDescent="0.2">
      <c r="A42" s="162"/>
      <c r="B42" s="160"/>
      <c r="C42" s="13"/>
      <c r="D42" s="13"/>
      <c r="E42" s="5"/>
      <c r="F42" s="161"/>
    </row>
    <row r="43" spans="1:6" x14ac:dyDescent="0.2">
      <c r="A43" s="162"/>
      <c r="B43" s="160"/>
      <c r="C43" s="13"/>
      <c r="D43" s="13"/>
      <c r="E43" s="5"/>
      <c r="F43" s="161"/>
    </row>
    <row r="44" spans="1:6" x14ac:dyDescent="0.2">
      <c r="A44" s="162"/>
      <c r="B44" s="160"/>
      <c r="C44" s="13"/>
      <c r="D44" s="13"/>
      <c r="E44" s="5"/>
      <c r="F44" s="161"/>
    </row>
    <row r="45" spans="1:6" x14ac:dyDescent="0.2">
      <c r="A45" s="162"/>
      <c r="B45" s="160"/>
      <c r="C45" s="13"/>
      <c r="D45" s="13"/>
      <c r="E45" s="5"/>
      <c r="F45" s="161"/>
    </row>
    <row r="46" spans="1:6" x14ac:dyDescent="0.2">
      <c r="A46" s="162"/>
      <c r="B46" s="160"/>
      <c r="C46" s="13"/>
      <c r="D46" s="13"/>
      <c r="E46" s="5"/>
      <c r="F46" s="161"/>
    </row>
    <row r="47" spans="1:6" x14ac:dyDescent="0.2">
      <c r="A47" s="162"/>
      <c r="B47" s="160"/>
      <c r="C47" s="13"/>
      <c r="D47" s="13"/>
      <c r="E47" s="5"/>
      <c r="F47" s="161"/>
    </row>
    <row r="48" spans="1:6" x14ac:dyDescent="0.2">
      <c r="A48" s="162"/>
      <c r="B48" s="160"/>
      <c r="C48" s="13"/>
      <c r="D48" s="13"/>
      <c r="E48" s="5"/>
      <c r="F48" s="161"/>
    </row>
    <row r="49" spans="1:6" x14ac:dyDescent="0.2">
      <c r="A49" s="159">
        <v>42790</v>
      </c>
      <c r="B49" s="160">
        <v>4886476</v>
      </c>
      <c r="C49" s="13">
        <v>38</v>
      </c>
      <c r="D49" s="13" t="s">
        <v>105</v>
      </c>
      <c r="E49" s="5"/>
      <c r="F49" s="161" t="s">
        <v>54</v>
      </c>
    </row>
    <row r="50" spans="1:6" x14ac:dyDescent="0.2">
      <c r="A50" s="159">
        <v>42791</v>
      </c>
      <c r="B50" s="160">
        <v>2740387</v>
      </c>
      <c r="C50" s="13">
        <v>20</v>
      </c>
      <c r="D50" s="13" t="s">
        <v>105</v>
      </c>
      <c r="E50" s="5"/>
      <c r="F50" s="161" t="s">
        <v>54</v>
      </c>
    </row>
    <row r="51" spans="1:6" x14ac:dyDescent="0.2">
      <c r="A51" s="159">
        <v>42792</v>
      </c>
      <c r="B51" s="160"/>
      <c r="C51" s="13"/>
      <c r="D51" s="13"/>
      <c r="E51" s="5"/>
      <c r="F51" s="161"/>
    </row>
    <row r="52" spans="1:6" x14ac:dyDescent="0.2">
      <c r="A52" s="159">
        <v>42793</v>
      </c>
      <c r="B52" s="160">
        <v>4886505</v>
      </c>
      <c r="C52" s="13">
        <v>26</v>
      </c>
      <c r="D52" s="13" t="s">
        <v>105</v>
      </c>
      <c r="E52" s="5"/>
      <c r="F52" s="161" t="s">
        <v>54</v>
      </c>
    </row>
    <row r="53" spans="1:6" x14ac:dyDescent="0.2">
      <c r="A53" s="159">
        <v>42794</v>
      </c>
      <c r="B53" s="160">
        <v>4886787</v>
      </c>
      <c r="C53" s="13">
        <v>19.010000000000002</v>
      </c>
      <c r="D53" s="13" t="s">
        <v>105</v>
      </c>
      <c r="E53" s="5"/>
      <c r="F53" s="161" t="s">
        <v>54</v>
      </c>
    </row>
    <row r="54" spans="1:6" x14ac:dyDescent="0.2">
      <c r="A54" s="159"/>
      <c r="B54" s="160"/>
      <c r="C54" s="13"/>
      <c r="D54" s="13"/>
      <c r="E54" s="5"/>
      <c r="F54" s="161"/>
    </row>
    <row r="55" spans="1:6" x14ac:dyDescent="0.2">
      <c r="A55" s="159"/>
      <c r="B55" s="160"/>
      <c r="C55" s="13"/>
      <c r="D55" s="13"/>
      <c r="E55" s="5"/>
      <c r="F55" s="161"/>
    </row>
    <row r="56" spans="1:6" x14ac:dyDescent="0.2">
      <c r="A56" s="162"/>
      <c r="B56" s="160"/>
      <c r="C56" s="13"/>
      <c r="D56" s="13"/>
      <c r="E56" s="5"/>
      <c r="F56" s="161"/>
    </row>
    <row r="57" spans="1:6" x14ac:dyDescent="0.2">
      <c r="A57" s="162"/>
      <c r="B57" s="160"/>
      <c r="C57" s="13"/>
      <c r="D57" s="13"/>
      <c r="E57" s="5"/>
      <c r="F57" s="161"/>
    </row>
    <row r="58" spans="1:6" x14ac:dyDescent="0.2">
      <c r="A58" s="162"/>
      <c r="B58" s="160"/>
      <c r="C58" s="13"/>
      <c r="D58" s="13"/>
      <c r="E58" s="5"/>
      <c r="F58" s="161"/>
    </row>
    <row r="59" spans="1:6" x14ac:dyDescent="0.2">
      <c r="A59" s="162"/>
      <c r="B59" s="160"/>
      <c r="C59" s="13"/>
      <c r="D59" s="13"/>
      <c r="E59" s="5"/>
      <c r="F59" s="161"/>
    </row>
    <row r="60" spans="1:6" x14ac:dyDescent="0.2">
      <c r="A60" s="162"/>
      <c r="B60" s="160"/>
      <c r="C60" s="13"/>
      <c r="D60" s="13"/>
      <c r="E60" s="5"/>
      <c r="F60" s="161"/>
    </row>
    <row r="61" spans="1:6" x14ac:dyDescent="0.2">
      <c r="A61" s="162"/>
      <c r="B61" s="160"/>
      <c r="C61" s="13"/>
      <c r="D61" s="13"/>
      <c r="E61" s="5"/>
      <c r="F61" s="161"/>
    </row>
    <row r="62" spans="1:6" x14ac:dyDescent="0.2">
      <c r="A62" s="162"/>
      <c r="B62" s="160"/>
      <c r="C62" s="13"/>
      <c r="D62" s="13"/>
      <c r="E62" s="5"/>
      <c r="F62" s="161"/>
    </row>
    <row r="63" spans="1:6" x14ac:dyDescent="0.2">
      <c r="A63" s="162"/>
      <c r="B63" s="160"/>
      <c r="C63" s="13"/>
      <c r="D63" s="13"/>
      <c r="E63" s="5"/>
      <c r="F63" s="161"/>
    </row>
    <row r="64" spans="1:6" x14ac:dyDescent="0.2">
      <c r="A64" s="162"/>
      <c r="B64" s="160"/>
      <c r="C64" s="13"/>
      <c r="D64" s="13"/>
      <c r="E64" s="5"/>
      <c r="F64" s="161"/>
    </row>
    <row r="65" spans="1:6" x14ac:dyDescent="0.2">
      <c r="A65" s="162"/>
      <c r="B65" s="160"/>
      <c r="C65" s="13"/>
      <c r="D65" s="13"/>
      <c r="E65" s="5"/>
      <c r="F65" s="161"/>
    </row>
    <row r="66" spans="1:6" ht="13.5" thickBot="1" x14ac:dyDescent="0.25">
      <c r="A66" s="172"/>
      <c r="B66" s="173"/>
      <c r="C66" s="14"/>
      <c r="D66" s="14"/>
      <c r="E66" s="8"/>
      <c r="F66" s="174"/>
    </row>
    <row r="67" spans="1:6" x14ac:dyDescent="0.2">
      <c r="A67" s="25"/>
      <c r="B67" s="25"/>
      <c r="C67" s="24"/>
      <c r="D67" s="24"/>
      <c r="E67" s="25"/>
      <c r="F67" s="25"/>
    </row>
    <row r="68" spans="1:6" x14ac:dyDescent="0.2">
      <c r="A68" s="25"/>
      <c r="B68" s="25"/>
      <c r="C68" s="24"/>
      <c r="D68" s="24"/>
      <c r="E68" s="25"/>
      <c r="F68" s="25"/>
    </row>
    <row r="69" spans="1:6" ht="13.5" thickBot="1" x14ac:dyDescent="0.25">
      <c r="A69" s="25"/>
      <c r="B69" s="25"/>
      <c r="C69" s="24"/>
      <c r="D69" s="24"/>
      <c r="E69" s="25"/>
      <c r="F69" s="25"/>
    </row>
    <row r="70" spans="1:6" ht="25.5" customHeight="1" thickBot="1" x14ac:dyDescent="0.25">
      <c r="A70" s="151" t="s">
        <v>100</v>
      </c>
      <c r="B70" s="152" t="s">
        <v>101</v>
      </c>
      <c r="C70" s="153" t="s">
        <v>3</v>
      </c>
      <c r="D70" s="153" t="s">
        <v>103</v>
      </c>
      <c r="E70" s="154" t="s">
        <v>102</v>
      </c>
      <c r="F70" s="155"/>
    </row>
    <row r="71" spans="1:6" s="184" customFormat="1" ht="12.75" customHeight="1" x14ac:dyDescent="0.2">
      <c r="A71" s="185">
        <v>42795</v>
      </c>
      <c r="B71" s="186">
        <v>4886874</v>
      </c>
      <c r="C71" s="187">
        <v>21</v>
      </c>
      <c r="D71" s="187" t="s">
        <v>105</v>
      </c>
      <c r="E71" s="186"/>
      <c r="F71" s="183" t="s">
        <v>54</v>
      </c>
    </row>
    <row r="72" spans="1:6" s="182" customFormat="1" ht="12.75" customHeight="1" x14ac:dyDescent="0.2">
      <c r="A72" s="177">
        <v>42796</v>
      </c>
      <c r="B72" s="178">
        <v>9204770</v>
      </c>
      <c r="C72" s="179">
        <v>45</v>
      </c>
      <c r="D72" s="179" t="s">
        <v>104</v>
      </c>
      <c r="E72" s="180"/>
      <c r="F72" s="181" t="s">
        <v>54</v>
      </c>
    </row>
    <row r="73" spans="1:6" x14ac:dyDescent="0.2">
      <c r="A73" s="159">
        <v>42797</v>
      </c>
      <c r="B73" s="160">
        <v>4886919</v>
      </c>
      <c r="C73" s="13">
        <v>55</v>
      </c>
      <c r="D73" s="13" t="s">
        <v>105</v>
      </c>
      <c r="E73" s="5"/>
      <c r="F73" s="161" t="s">
        <v>54</v>
      </c>
    </row>
    <row r="74" spans="1:6" x14ac:dyDescent="0.2">
      <c r="A74" s="159">
        <v>42799</v>
      </c>
      <c r="B74" s="160">
        <v>4889072</v>
      </c>
      <c r="C74" s="13">
        <v>40.01</v>
      </c>
      <c r="D74" s="13" t="s">
        <v>105</v>
      </c>
      <c r="E74" s="5"/>
      <c r="F74" s="161" t="s">
        <v>54</v>
      </c>
    </row>
    <row r="75" spans="1:6" x14ac:dyDescent="0.2">
      <c r="A75" s="159">
        <v>42801</v>
      </c>
      <c r="B75" s="160">
        <v>4889179</v>
      </c>
      <c r="C75" s="13">
        <v>53.01</v>
      </c>
      <c r="D75" s="13" t="s">
        <v>105</v>
      </c>
      <c r="E75" s="5"/>
      <c r="F75" s="161" t="s">
        <v>54</v>
      </c>
    </row>
    <row r="76" spans="1:6" x14ac:dyDescent="0.2">
      <c r="A76" s="159">
        <v>42802</v>
      </c>
      <c r="B76" s="160">
        <v>4889583</v>
      </c>
      <c r="C76" s="13">
        <v>22.52</v>
      </c>
      <c r="D76" s="13" t="s">
        <v>105</v>
      </c>
      <c r="E76" s="5"/>
      <c r="F76" s="161" t="s">
        <v>54</v>
      </c>
    </row>
    <row r="77" spans="1:6" x14ac:dyDescent="0.2">
      <c r="A77" s="159">
        <v>42804</v>
      </c>
      <c r="B77" s="160">
        <v>9204476</v>
      </c>
      <c r="C77" s="13">
        <v>44</v>
      </c>
      <c r="D77" s="13" t="s">
        <v>105</v>
      </c>
      <c r="E77" s="5"/>
      <c r="F77" s="161" t="s">
        <v>54</v>
      </c>
    </row>
    <row r="78" spans="1:6" x14ac:dyDescent="0.2">
      <c r="A78" s="159">
        <v>42805</v>
      </c>
      <c r="B78" s="160">
        <v>4887063</v>
      </c>
      <c r="C78" s="13">
        <v>40</v>
      </c>
      <c r="D78" s="13" t="s">
        <v>111</v>
      </c>
      <c r="E78" s="5"/>
      <c r="F78" s="161" t="s">
        <v>54</v>
      </c>
    </row>
    <row r="79" spans="1:6" x14ac:dyDescent="0.2">
      <c r="A79" s="159">
        <v>42807</v>
      </c>
      <c r="B79" s="160">
        <v>4889960</v>
      </c>
      <c r="C79" s="13">
        <v>28.3</v>
      </c>
      <c r="D79" s="13" t="s">
        <v>105</v>
      </c>
      <c r="E79" s="5"/>
      <c r="F79" s="161" t="s">
        <v>54</v>
      </c>
    </row>
    <row r="80" spans="1:6" x14ac:dyDescent="0.2">
      <c r="A80" s="159">
        <v>42810</v>
      </c>
      <c r="B80" s="160">
        <v>4887154</v>
      </c>
      <c r="C80" s="13">
        <v>27.9</v>
      </c>
      <c r="D80" s="13" t="s">
        <v>105</v>
      </c>
      <c r="E80" s="5"/>
      <c r="F80" s="161" t="s">
        <v>54</v>
      </c>
    </row>
    <row r="81" spans="1:6" x14ac:dyDescent="0.2">
      <c r="A81" s="159">
        <v>42810</v>
      </c>
      <c r="B81" s="160">
        <v>4889416</v>
      </c>
      <c r="C81" s="13">
        <v>34</v>
      </c>
      <c r="D81" s="13" t="s">
        <v>105</v>
      </c>
      <c r="E81" s="5"/>
      <c r="F81" s="161" t="s">
        <v>54</v>
      </c>
    </row>
    <row r="82" spans="1:6" x14ac:dyDescent="0.2">
      <c r="A82" s="159">
        <v>42811</v>
      </c>
      <c r="B82" s="160">
        <v>4887218</v>
      </c>
      <c r="C82" s="13">
        <v>35</v>
      </c>
      <c r="D82" s="13" t="s">
        <v>105</v>
      </c>
      <c r="E82" s="5"/>
      <c r="F82" s="161" t="s">
        <v>54</v>
      </c>
    </row>
    <row r="83" spans="1:6" x14ac:dyDescent="0.2">
      <c r="A83" s="159">
        <v>42812</v>
      </c>
      <c r="B83" s="160">
        <v>4889523</v>
      </c>
      <c r="C83" s="13">
        <v>21</v>
      </c>
      <c r="D83" s="13" t="s">
        <v>105</v>
      </c>
      <c r="E83" s="5"/>
      <c r="F83" s="161" t="s">
        <v>54</v>
      </c>
    </row>
    <row r="84" spans="1:6" x14ac:dyDescent="0.2">
      <c r="A84" s="159">
        <v>42812</v>
      </c>
      <c r="B84" s="160">
        <v>4887291</v>
      </c>
      <c r="C84" s="13">
        <v>23</v>
      </c>
      <c r="D84" s="13" t="s">
        <v>105</v>
      </c>
      <c r="E84" s="5"/>
      <c r="F84" s="161" t="s">
        <v>54</v>
      </c>
    </row>
    <row r="85" spans="1:6" x14ac:dyDescent="0.2">
      <c r="A85" s="162"/>
      <c r="B85" s="160"/>
      <c r="C85" s="13"/>
      <c r="D85" s="13"/>
      <c r="E85" s="5"/>
      <c r="F85" s="161"/>
    </row>
    <row r="86" spans="1:6" x14ac:dyDescent="0.2">
      <c r="A86" s="159">
        <v>42814</v>
      </c>
      <c r="B86" s="160">
        <v>9204874</v>
      </c>
      <c r="C86" s="13">
        <v>27</v>
      </c>
      <c r="D86" s="13" t="s">
        <v>104</v>
      </c>
      <c r="E86" s="5"/>
      <c r="F86" s="161" t="s">
        <v>54</v>
      </c>
    </row>
    <row r="87" spans="1:6" x14ac:dyDescent="0.2">
      <c r="A87" s="159">
        <v>42815</v>
      </c>
      <c r="B87" s="160">
        <v>9204754</v>
      </c>
      <c r="C87" s="13">
        <v>48.39</v>
      </c>
      <c r="D87" s="13" t="s">
        <v>111</v>
      </c>
      <c r="E87" s="5"/>
      <c r="F87" s="161" t="s">
        <v>54</v>
      </c>
    </row>
    <row r="88" spans="1:6" x14ac:dyDescent="0.2">
      <c r="A88" s="159">
        <v>42815</v>
      </c>
      <c r="B88" s="160">
        <v>9204770</v>
      </c>
      <c r="C88" s="13">
        <v>45</v>
      </c>
      <c r="D88" s="13" t="s">
        <v>104</v>
      </c>
      <c r="E88" s="5"/>
      <c r="F88" s="161"/>
    </row>
    <row r="89" spans="1:6" x14ac:dyDescent="0.2">
      <c r="A89" s="159">
        <v>42816</v>
      </c>
      <c r="B89" s="160">
        <v>4887368</v>
      </c>
      <c r="C89" s="13">
        <v>35</v>
      </c>
      <c r="D89" s="13" t="s">
        <v>104</v>
      </c>
      <c r="E89" s="5"/>
      <c r="F89" s="161" t="s">
        <v>54</v>
      </c>
    </row>
    <row r="90" spans="1:6" x14ac:dyDescent="0.2">
      <c r="A90" s="159">
        <v>42817</v>
      </c>
      <c r="B90" s="160">
        <v>4887479</v>
      </c>
      <c r="C90" s="13">
        <v>40.409999999999997</v>
      </c>
      <c r="D90" s="13" t="s">
        <v>104</v>
      </c>
      <c r="E90" s="5"/>
      <c r="F90" s="161" t="s">
        <v>54</v>
      </c>
    </row>
    <row r="91" spans="1:6" x14ac:dyDescent="0.2">
      <c r="A91" s="159">
        <v>42818</v>
      </c>
      <c r="B91" s="160">
        <v>9204690</v>
      </c>
      <c r="C91" s="13">
        <v>23</v>
      </c>
      <c r="D91" s="13" t="s">
        <v>104</v>
      </c>
      <c r="E91" s="5"/>
      <c r="F91" s="161" t="s">
        <v>54</v>
      </c>
    </row>
    <row r="92" spans="1:6" x14ac:dyDescent="0.2">
      <c r="A92" s="159">
        <v>42818</v>
      </c>
      <c r="B92" s="160">
        <v>9204692</v>
      </c>
      <c r="C92" s="13">
        <v>33</v>
      </c>
      <c r="D92" s="13" t="s">
        <v>105</v>
      </c>
      <c r="E92" s="5"/>
      <c r="F92" s="161" t="s">
        <v>54</v>
      </c>
    </row>
    <row r="93" spans="1:6" x14ac:dyDescent="0.2">
      <c r="A93" s="159">
        <v>42821</v>
      </c>
      <c r="B93" s="160">
        <v>4889710</v>
      </c>
      <c r="C93" s="13">
        <v>24</v>
      </c>
      <c r="D93" s="13" t="s">
        <v>104</v>
      </c>
      <c r="E93" s="5"/>
      <c r="F93" s="161" t="s">
        <v>54</v>
      </c>
    </row>
    <row r="94" spans="1:6" x14ac:dyDescent="0.2">
      <c r="A94" s="159">
        <v>42821</v>
      </c>
      <c r="B94" s="160">
        <v>4889285</v>
      </c>
      <c r="C94" s="13">
        <v>34.1</v>
      </c>
      <c r="D94" s="13" t="s">
        <v>104</v>
      </c>
      <c r="E94" s="5"/>
      <c r="F94" s="161" t="s">
        <v>54</v>
      </c>
    </row>
    <row r="95" spans="1:6" x14ac:dyDescent="0.2">
      <c r="A95" s="159">
        <v>42822</v>
      </c>
      <c r="B95" s="160">
        <v>4889801</v>
      </c>
      <c r="C95" s="13">
        <v>26.01</v>
      </c>
      <c r="D95" s="13" t="s">
        <v>104</v>
      </c>
      <c r="E95" s="5"/>
      <c r="F95" s="161" t="s">
        <v>54</v>
      </c>
    </row>
    <row r="96" spans="1:6" x14ac:dyDescent="0.2">
      <c r="A96" s="159">
        <v>42822</v>
      </c>
      <c r="B96" s="160">
        <v>4889898</v>
      </c>
      <c r="C96" s="13">
        <v>31</v>
      </c>
      <c r="D96" s="13" t="s">
        <v>104</v>
      </c>
      <c r="E96" s="5"/>
      <c r="F96" s="161"/>
    </row>
    <row r="97" spans="1:6" x14ac:dyDescent="0.2">
      <c r="A97" s="159">
        <v>42823</v>
      </c>
      <c r="B97" s="160">
        <v>4889889</v>
      </c>
      <c r="C97" s="13">
        <v>53</v>
      </c>
      <c r="D97" s="13" t="s">
        <v>105</v>
      </c>
      <c r="E97" s="5"/>
      <c r="F97" s="161" t="s">
        <v>54</v>
      </c>
    </row>
    <row r="98" spans="1:6" x14ac:dyDescent="0.2">
      <c r="A98" s="159">
        <v>42823</v>
      </c>
      <c r="B98" s="160">
        <v>4889898</v>
      </c>
      <c r="C98" s="13">
        <v>31</v>
      </c>
      <c r="D98" s="13" t="s">
        <v>104</v>
      </c>
      <c r="E98" s="5"/>
      <c r="F98" s="161" t="s">
        <v>54</v>
      </c>
    </row>
    <row r="99" spans="1:6" x14ac:dyDescent="0.2">
      <c r="A99" s="159">
        <v>42824</v>
      </c>
      <c r="B99" s="160">
        <v>9203445</v>
      </c>
      <c r="C99" s="13">
        <v>26.03</v>
      </c>
      <c r="D99" s="13" t="s">
        <v>104</v>
      </c>
      <c r="E99" s="5"/>
      <c r="F99" s="161" t="s">
        <v>54</v>
      </c>
    </row>
    <row r="100" spans="1:6" x14ac:dyDescent="0.2">
      <c r="A100" s="159">
        <v>42825</v>
      </c>
      <c r="B100" s="160">
        <v>9203981</v>
      </c>
      <c r="C100" s="13">
        <v>29</v>
      </c>
      <c r="D100" s="13" t="s">
        <v>104</v>
      </c>
      <c r="E100" s="5"/>
      <c r="F100" s="161" t="s">
        <v>54</v>
      </c>
    </row>
    <row r="101" spans="1:6" x14ac:dyDescent="0.2">
      <c r="A101" s="162"/>
      <c r="B101" s="160"/>
      <c r="C101" s="13"/>
      <c r="D101" s="13"/>
      <c r="E101" s="5"/>
      <c r="F101" s="161"/>
    </row>
    <row r="102" spans="1:6" x14ac:dyDescent="0.2">
      <c r="A102" s="162"/>
      <c r="B102" s="160"/>
      <c r="C102" s="13"/>
      <c r="D102" s="13"/>
      <c r="E102" s="5"/>
      <c r="F102" s="161"/>
    </row>
    <row r="103" spans="1:6" x14ac:dyDescent="0.2">
      <c r="A103" s="162"/>
      <c r="B103" s="160"/>
      <c r="C103" s="13"/>
      <c r="D103" s="13"/>
      <c r="E103" s="5"/>
      <c r="F103" s="161"/>
    </row>
    <row r="104" spans="1:6" x14ac:dyDescent="0.2">
      <c r="A104" s="162"/>
      <c r="B104" s="160"/>
      <c r="C104" s="13"/>
      <c r="D104" s="13"/>
      <c r="E104" s="5"/>
      <c r="F104" s="161"/>
    </row>
    <row r="105" spans="1:6" x14ac:dyDescent="0.2">
      <c r="A105" s="162"/>
      <c r="B105" s="160"/>
      <c r="C105" s="13"/>
      <c r="D105" s="13"/>
      <c r="E105" s="5"/>
      <c r="F105" s="161"/>
    </row>
    <row r="106" spans="1:6" x14ac:dyDescent="0.2">
      <c r="A106" s="162"/>
      <c r="B106" s="160"/>
      <c r="C106" s="13"/>
      <c r="D106" s="13"/>
      <c r="E106" s="5"/>
      <c r="F106" s="161"/>
    </row>
    <row r="107" spans="1:6" x14ac:dyDescent="0.2">
      <c r="A107" s="162"/>
      <c r="B107" s="160"/>
      <c r="C107" s="13"/>
      <c r="D107" s="13"/>
      <c r="E107" s="5"/>
      <c r="F107" s="161"/>
    </row>
    <row r="108" spans="1:6" x14ac:dyDescent="0.2">
      <c r="A108" s="162"/>
      <c r="B108" s="160"/>
      <c r="C108" s="13"/>
      <c r="D108" s="13"/>
      <c r="E108" s="5"/>
      <c r="F108" s="161"/>
    </row>
    <row r="109" spans="1:6" x14ac:dyDescent="0.2">
      <c r="A109" s="162"/>
      <c r="B109" s="160"/>
      <c r="C109" s="13"/>
      <c r="D109" s="13"/>
      <c r="E109" s="5"/>
      <c r="F109" s="161"/>
    </row>
    <row r="110" spans="1:6" x14ac:dyDescent="0.2">
      <c r="A110" s="162"/>
      <c r="B110" s="160"/>
      <c r="C110" s="13"/>
      <c r="D110" s="13"/>
      <c r="E110" s="5"/>
      <c r="F110" s="161"/>
    </row>
    <row r="111" spans="1:6" x14ac:dyDescent="0.2">
      <c r="A111" s="162"/>
      <c r="B111" s="160"/>
      <c r="C111" s="13"/>
      <c r="D111" s="13"/>
      <c r="E111" s="5"/>
      <c r="F111" s="161"/>
    </row>
    <row r="112" spans="1:6" ht="13.5" thickBot="1" x14ac:dyDescent="0.25">
      <c r="A112" s="172"/>
      <c r="B112" s="173"/>
      <c r="C112" s="14"/>
      <c r="D112" s="14"/>
      <c r="E112" s="8"/>
      <c r="F112" s="174"/>
    </row>
    <row r="114" spans="1:6" ht="13.5" thickBot="1" x14ac:dyDescent="0.25"/>
    <row r="115" spans="1:6" ht="25.5" customHeight="1" thickBot="1" x14ac:dyDescent="0.25">
      <c r="A115" s="151" t="s">
        <v>100</v>
      </c>
      <c r="B115" s="152" t="s">
        <v>101</v>
      </c>
      <c r="C115" s="153" t="s">
        <v>3</v>
      </c>
      <c r="D115" s="153" t="s">
        <v>103</v>
      </c>
      <c r="E115" s="154" t="s">
        <v>102</v>
      </c>
      <c r="F115" s="155"/>
    </row>
    <row r="116" spans="1:6" x14ac:dyDescent="0.2">
      <c r="A116" s="175">
        <v>42826</v>
      </c>
      <c r="B116" s="169">
        <v>9203942</v>
      </c>
      <c r="C116" s="56">
        <v>29.01</v>
      </c>
      <c r="D116" s="56" t="s">
        <v>105</v>
      </c>
      <c r="E116" s="48"/>
      <c r="F116" s="171"/>
    </row>
    <row r="117" spans="1:6" x14ac:dyDescent="0.2">
      <c r="A117" s="156">
        <v>42828</v>
      </c>
      <c r="B117" s="157">
        <v>9203787</v>
      </c>
      <c r="C117" s="37">
        <v>33</v>
      </c>
      <c r="D117" s="37" t="s">
        <v>104</v>
      </c>
      <c r="E117" s="38"/>
      <c r="F117" s="158"/>
    </row>
    <row r="118" spans="1:6" x14ac:dyDescent="0.2">
      <c r="A118" s="156">
        <v>42829</v>
      </c>
      <c r="B118" s="157">
        <v>9204343</v>
      </c>
      <c r="C118" s="37">
        <v>32</v>
      </c>
      <c r="D118" s="37" t="s">
        <v>104</v>
      </c>
      <c r="E118" s="38"/>
      <c r="F118" s="158"/>
    </row>
    <row r="119" spans="1:6" x14ac:dyDescent="0.2">
      <c r="A119" s="156">
        <v>42830</v>
      </c>
      <c r="B119" s="157">
        <v>9204159</v>
      </c>
      <c r="C119" s="37">
        <v>45</v>
      </c>
      <c r="D119" s="37" t="s">
        <v>105</v>
      </c>
      <c r="E119" s="38"/>
      <c r="F119" s="158" t="s">
        <v>54</v>
      </c>
    </row>
    <row r="120" spans="1:6" x14ac:dyDescent="0.2">
      <c r="A120" s="156">
        <v>42830</v>
      </c>
      <c r="B120" s="157">
        <v>92042347</v>
      </c>
      <c r="C120" s="37">
        <v>22.01</v>
      </c>
      <c r="D120" s="37" t="s">
        <v>104</v>
      </c>
      <c r="E120" s="38"/>
      <c r="F120" s="158"/>
    </row>
    <row r="121" spans="1:6" x14ac:dyDescent="0.2">
      <c r="A121" s="156">
        <v>42831</v>
      </c>
      <c r="B121" s="157">
        <v>9204138</v>
      </c>
      <c r="C121" s="37">
        <v>20</v>
      </c>
      <c r="D121" s="37" t="s">
        <v>106</v>
      </c>
      <c r="E121" s="38"/>
      <c r="F121" s="158"/>
    </row>
    <row r="122" spans="1:6" x14ac:dyDescent="0.2">
      <c r="A122" s="156">
        <v>42831</v>
      </c>
      <c r="B122" s="157">
        <v>9204143</v>
      </c>
      <c r="C122" s="37">
        <v>28.01</v>
      </c>
      <c r="D122" s="37" t="s">
        <v>105</v>
      </c>
      <c r="E122" s="38"/>
      <c r="F122" s="158" t="s">
        <v>54</v>
      </c>
    </row>
    <row r="123" spans="1:6" x14ac:dyDescent="0.2">
      <c r="A123" s="159">
        <v>42832</v>
      </c>
      <c r="B123" s="160">
        <v>9203302</v>
      </c>
      <c r="C123" s="13">
        <v>26.01</v>
      </c>
      <c r="D123" s="13" t="s">
        <v>104</v>
      </c>
      <c r="E123" s="5"/>
      <c r="F123" s="161" t="s">
        <v>54</v>
      </c>
    </row>
    <row r="124" spans="1:6" x14ac:dyDescent="0.2">
      <c r="A124" s="159">
        <v>42833</v>
      </c>
      <c r="B124" s="160">
        <v>6203338</v>
      </c>
      <c r="C124" s="13">
        <v>30</v>
      </c>
      <c r="D124" s="13" t="s">
        <v>105</v>
      </c>
      <c r="E124" s="5"/>
      <c r="F124" s="161"/>
    </row>
    <row r="125" spans="1:6" x14ac:dyDescent="0.2">
      <c r="A125" s="159">
        <v>42833</v>
      </c>
      <c r="B125" s="160">
        <v>9204138</v>
      </c>
      <c r="C125" s="13">
        <v>20</v>
      </c>
      <c r="D125" s="13" t="s">
        <v>106</v>
      </c>
      <c r="E125" s="5"/>
      <c r="F125" s="161"/>
    </row>
    <row r="126" spans="1:6" x14ac:dyDescent="0.2">
      <c r="A126" s="159">
        <v>42833</v>
      </c>
      <c r="B126" s="160">
        <v>9203255</v>
      </c>
      <c r="C126" s="13">
        <v>36</v>
      </c>
      <c r="D126" s="13" t="s">
        <v>104</v>
      </c>
      <c r="E126" s="5"/>
      <c r="F126" s="161"/>
    </row>
    <row r="127" spans="1:6" x14ac:dyDescent="0.2">
      <c r="A127" s="159">
        <v>42833</v>
      </c>
      <c r="B127" s="160">
        <v>9203261</v>
      </c>
      <c r="C127" s="13">
        <v>24</v>
      </c>
      <c r="D127" s="13" t="s">
        <v>105</v>
      </c>
      <c r="E127" s="5"/>
      <c r="F127" s="161" t="s">
        <v>54</v>
      </c>
    </row>
    <row r="128" spans="1:6" x14ac:dyDescent="0.2">
      <c r="A128" s="159">
        <v>42834</v>
      </c>
      <c r="B128" s="160">
        <v>9203285</v>
      </c>
      <c r="C128" s="13">
        <v>31</v>
      </c>
      <c r="D128" s="13" t="s">
        <v>105</v>
      </c>
      <c r="E128" s="5"/>
      <c r="F128" s="161"/>
    </row>
    <row r="129" spans="1:6" x14ac:dyDescent="0.2">
      <c r="A129" s="159">
        <v>42834</v>
      </c>
      <c r="B129" s="160">
        <v>9203287</v>
      </c>
      <c r="C129" s="13">
        <v>38</v>
      </c>
      <c r="D129" s="13" t="s">
        <v>104</v>
      </c>
      <c r="E129" s="5"/>
      <c r="F129" s="161"/>
    </row>
    <row r="130" spans="1:6" x14ac:dyDescent="0.2">
      <c r="A130" s="159">
        <v>42835</v>
      </c>
      <c r="B130" s="160">
        <v>9203189</v>
      </c>
      <c r="C130" s="13">
        <v>41</v>
      </c>
      <c r="D130" s="13" t="s">
        <v>105</v>
      </c>
      <c r="E130" s="5"/>
      <c r="F130" s="161"/>
    </row>
    <row r="131" spans="1:6" x14ac:dyDescent="0.2">
      <c r="A131" s="159">
        <v>42835</v>
      </c>
      <c r="B131" s="160">
        <v>9203184</v>
      </c>
      <c r="C131" s="13">
        <v>29</v>
      </c>
      <c r="D131" s="13" t="s">
        <v>104</v>
      </c>
      <c r="E131" s="5"/>
      <c r="F131" s="161" t="s">
        <v>54</v>
      </c>
    </row>
    <row r="132" spans="1:6" x14ac:dyDescent="0.2">
      <c r="A132" s="159">
        <v>42836</v>
      </c>
      <c r="B132" s="160">
        <v>9203199</v>
      </c>
      <c r="C132" s="13">
        <v>18</v>
      </c>
      <c r="D132" s="13" t="s">
        <v>106</v>
      </c>
      <c r="E132" s="5"/>
      <c r="F132" s="161" t="s">
        <v>54</v>
      </c>
    </row>
    <row r="133" spans="1:6" x14ac:dyDescent="0.2">
      <c r="A133" s="159">
        <v>42836</v>
      </c>
      <c r="B133" s="160">
        <v>9204048</v>
      </c>
      <c r="C133" s="13">
        <v>20</v>
      </c>
      <c r="D133" s="13" t="s">
        <v>104</v>
      </c>
      <c r="E133" s="5"/>
      <c r="F133" s="161"/>
    </row>
    <row r="134" spans="1:6" x14ac:dyDescent="0.2">
      <c r="A134" s="159">
        <v>42836</v>
      </c>
      <c r="B134" s="160">
        <v>9204041</v>
      </c>
      <c r="C134" s="13">
        <v>20.399999999999999</v>
      </c>
      <c r="D134" s="13" t="s">
        <v>105</v>
      </c>
      <c r="E134" s="5"/>
      <c r="F134" s="161"/>
    </row>
    <row r="135" spans="1:6" x14ac:dyDescent="0.2">
      <c r="A135" s="159">
        <v>42837</v>
      </c>
      <c r="B135" s="160">
        <v>9203609</v>
      </c>
      <c r="C135" s="13">
        <v>34.01</v>
      </c>
      <c r="D135" s="13" t="s">
        <v>111</v>
      </c>
      <c r="E135" s="5"/>
      <c r="F135" s="161" t="s">
        <v>54</v>
      </c>
    </row>
    <row r="136" spans="1:6" x14ac:dyDescent="0.2">
      <c r="A136" s="159">
        <v>42837</v>
      </c>
      <c r="B136" s="160">
        <v>9203642</v>
      </c>
      <c r="C136" s="13">
        <v>41</v>
      </c>
      <c r="D136" s="13" t="s">
        <v>105</v>
      </c>
      <c r="E136" s="5"/>
      <c r="F136" s="161" t="s">
        <v>54</v>
      </c>
    </row>
    <row r="137" spans="1:6" x14ac:dyDescent="0.2">
      <c r="A137" s="159">
        <v>42837</v>
      </c>
      <c r="B137" s="160">
        <v>9203646</v>
      </c>
      <c r="C137" s="13">
        <v>32.01</v>
      </c>
      <c r="D137" s="13" t="s">
        <v>104</v>
      </c>
      <c r="E137" s="5"/>
      <c r="F137" s="161"/>
    </row>
    <row r="138" spans="1:6" x14ac:dyDescent="0.2">
      <c r="A138" s="159">
        <v>42838</v>
      </c>
      <c r="B138" s="160">
        <v>9204532</v>
      </c>
      <c r="C138" s="13">
        <v>35</v>
      </c>
      <c r="D138" s="13" t="s">
        <v>107</v>
      </c>
      <c r="E138" s="5"/>
      <c r="F138" s="161"/>
    </row>
    <row r="139" spans="1:6" x14ac:dyDescent="0.2">
      <c r="A139" s="159">
        <v>42839</v>
      </c>
      <c r="B139" s="160">
        <v>9202453</v>
      </c>
      <c r="C139" s="13">
        <v>17.89</v>
      </c>
      <c r="D139" s="13" t="s">
        <v>104</v>
      </c>
      <c r="E139" s="5"/>
      <c r="F139" s="161" t="s">
        <v>54</v>
      </c>
    </row>
    <row r="140" spans="1:6" x14ac:dyDescent="0.2">
      <c r="A140" s="159">
        <v>42840</v>
      </c>
      <c r="B140" s="160">
        <v>9202426</v>
      </c>
      <c r="C140" s="13">
        <v>33.74</v>
      </c>
      <c r="D140" s="13" t="s">
        <v>104</v>
      </c>
      <c r="E140" s="5"/>
      <c r="F140" s="161" t="s">
        <v>54</v>
      </c>
    </row>
    <row r="141" spans="1:6" x14ac:dyDescent="0.2">
      <c r="A141" s="159">
        <v>42845</v>
      </c>
      <c r="B141" s="160">
        <v>9202048</v>
      </c>
      <c r="C141" s="13">
        <v>16.010000000000002</v>
      </c>
      <c r="D141" s="13" t="s">
        <v>106</v>
      </c>
      <c r="E141" s="5"/>
      <c r="F141" s="161"/>
    </row>
    <row r="142" spans="1:6" x14ac:dyDescent="0.2">
      <c r="A142" s="159">
        <v>42845</v>
      </c>
      <c r="B142" s="160">
        <v>9202254</v>
      </c>
      <c r="C142" s="13">
        <v>19.7</v>
      </c>
      <c r="D142" s="13" t="s">
        <v>106</v>
      </c>
      <c r="E142" s="5"/>
      <c r="F142" s="161"/>
    </row>
    <row r="143" spans="1:6" x14ac:dyDescent="0.2">
      <c r="A143" s="159">
        <v>42849</v>
      </c>
      <c r="B143" s="160">
        <v>9202767</v>
      </c>
      <c r="C143" s="13">
        <v>37</v>
      </c>
      <c r="D143" s="176" t="s">
        <v>110</v>
      </c>
      <c r="E143" s="5"/>
      <c r="F143" s="161"/>
    </row>
    <row r="144" spans="1:6" x14ac:dyDescent="0.2">
      <c r="A144" s="159">
        <v>42850</v>
      </c>
      <c r="B144" s="160">
        <v>9202692</v>
      </c>
      <c r="C144" s="13">
        <v>16</v>
      </c>
      <c r="D144" s="13" t="s">
        <v>106</v>
      </c>
      <c r="E144" s="5"/>
      <c r="F144" s="161"/>
    </row>
    <row r="145" spans="1:6" x14ac:dyDescent="0.2">
      <c r="A145" s="159">
        <v>42850</v>
      </c>
      <c r="B145" s="160">
        <v>9202673</v>
      </c>
      <c r="C145" s="13">
        <v>9</v>
      </c>
      <c r="D145" s="13" t="s">
        <v>106</v>
      </c>
      <c r="E145" s="5"/>
      <c r="F145" s="161"/>
    </row>
    <row r="146" spans="1:6" x14ac:dyDescent="0.2">
      <c r="A146" s="159">
        <v>42853</v>
      </c>
      <c r="B146" s="160">
        <v>9203659</v>
      </c>
      <c r="C146" s="13">
        <v>25</v>
      </c>
      <c r="D146" s="13"/>
      <c r="E146" s="5"/>
      <c r="F146" s="161"/>
    </row>
    <row r="147" spans="1:6" x14ac:dyDescent="0.2">
      <c r="A147" s="162"/>
      <c r="B147" s="160"/>
      <c r="C147" s="13"/>
      <c r="D147" s="13"/>
      <c r="E147" s="5"/>
      <c r="F147" s="161"/>
    </row>
    <row r="148" spans="1:6" x14ac:dyDescent="0.2">
      <c r="A148" s="162"/>
      <c r="B148" s="160"/>
      <c r="C148" s="13"/>
      <c r="D148" s="13"/>
      <c r="E148" s="5"/>
      <c r="F148" s="161"/>
    </row>
    <row r="149" spans="1:6" x14ac:dyDescent="0.2">
      <c r="A149" s="162"/>
      <c r="B149" s="160"/>
      <c r="C149" s="13"/>
      <c r="D149" s="13"/>
      <c r="E149" s="5"/>
      <c r="F149" s="161"/>
    </row>
    <row r="150" spans="1:6" x14ac:dyDescent="0.2">
      <c r="A150" s="162"/>
      <c r="B150" s="160"/>
      <c r="C150" s="13"/>
      <c r="D150" s="13"/>
      <c r="E150" s="5"/>
      <c r="F150" s="161"/>
    </row>
    <row r="151" spans="1:6" x14ac:dyDescent="0.2">
      <c r="A151" s="162"/>
      <c r="B151" s="160"/>
      <c r="C151" s="13"/>
      <c r="D151" s="13"/>
      <c r="E151" s="5"/>
      <c r="F151" s="161"/>
    </row>
    <row r="152" spans="1:6" x14ac:dyDescent="0.2">
      <c r="A152" s="162"/>
      <c r="B152" s="160"/>
      <c r="C152" s="13"/>
      <c r="D152" s="13"/>
      <c r="E152" s="5"/>
      <c r="F152" s="161"/>
    </row>
    <row r="153" spans="1:6" x14ac:dyDescent="0.2">
      <c r="A153" s="162"/>
      <c r="B153" s="160"/>
      <c r="C153" s="13"/>
      <c r="D153" s="13"/>
      <c r="E153" s="5"/>
      <c r="F153" s="161"/>
    </row>
    <row r="154" spans="1:6" x14ac:dyDescent="0.2">
      <c r="A154" s="162"/>
      <c r="B154" s="160"/>
      <c r="C154" s="13"/>
      <c r="D154" s="13"/>
      <c r="E154" s="5"/>
      <c r="F154" s="161"/>
    </row>
    <row r="155" spans="1:6" x14ac:dyDescent="0.2">
      <c r="A155" s="162"/>
      <c r="B155" s="160"/>
      <c r="C155" s="13"/>
      <c r="D155" s="13"/>
      <c r="E155" s="5"/>
      <c r="F155" s="161"/>
    </row>
    <row r="156" spans="1:6" x14ac:dyDescent="0.2">
      <c r="A156" s="162"/>
      <c r="B156" s="160"/>
      <c r="C156" s="13"/>
      <c r="D156" s="13"/>
      <c r="E156" s="5"/>
      <c r="F156" s="161"/>
    </row>
    <row r="157" spans="1:6" x14ac:dyDescent="0.2">
      <c r="A157" s="162"/>
      <c r="B157" s="160"/>
      <c r="C157" s="13"/>
      <c r="D157" s="13"/>
      <c r="E157" s="5"/>
      <c r="F157" s="161"/>
    </row>
    <row r="158" spans="1:6" x14ac:dyDescent="0.2">
      <c r="A158" s="162"/>
      <c r="B158" s="160"/>
      <c r="C158" s="13"/>
      <c r="D158" s="13"/>
      <c r="E158" s="5"/>
      <c r="F158" s="161"/>
    </row>
    <row r="159" spans="1:6" x14ac:dyDescent="0.2">
      <c r="A159" s="162"/>
      <c r="B159" s="160"/>
      <c r="C159" s="13"/>
      <c r="D159" s="13"/>
      <c r="E159" s="5"/>
      <c r="F159" s="161"/>
    </row>
    <row r="160" spans="1:6" x14ac:dyDescent="0.2">
      <c r="A160" s="162"/>
      <c r="B160" s="160"/>
      <c r="C160" s="13"/>
      <c r="D160" s="13"/>
      <c r="E160" s="5"/>
      <c r="F160" s="161"/>
    </row>
    <row r="161" spans="1:6" x14ac:dyDescent="0.2">
      <c r="A161" s="162"/>
      <c r="B161" s="160"/>
      <c r="C161" s="13"/>
      <c r="D161" s="13"/>
      <c r="E161" s="5"/>
      <c r="F161" s="161"/>
    </row>
    <row r="162" spans="1:6" x14ac:dyDescent="0.2">
      <c r="A162" s="162"/>
      <c r="B162" s="160"/>
      <c r="C162" s="13"/>
      <c r="D162" s="13"/>
      <c r="E162" s="5"/>
      <c r="F162" s="161"/>
    </row>
    <row r="163" spans="1:6" x14ac:dyDescent="0.2">
      <c r="A163" s="162"/>
      <c r="B163" s="160"/>
      <c r="C163" s="13"/>
      <c r="D163" s="13"/>
      <c r="E163" s="5"/>
      <c r="F163" s="161"/>
    </row>
    <row r="164" spans="1:6" x14ac:dyDescent="0.2">
      <c r="A164" s="162"/>
      <c r="B164" s="160"/>
      <c r="C164" s="13"/>
      <c r="D164" s="13"/>
      <c r="E164" s="5"/>
      <c r="F164" s="161"/>
    </row>
    <row r="165" spans="1:6" x14ac:dyDescent="0.2">
      <c r="A165" s="162"/>
      <c r="B165" s="160"/>
      <c r="C165" s="13"/>
      <c r="D165" s="13"/>
      <c r="E165" s="5"/>
      <c r="F165" s="161"/>
    </row>
    <row r="166" spans="1:6" ht="13.5" thickBot="1" x14ac:dyDescent="0.25">
      <c r="A166" s="172"/>
      <c r="B166" s="173"/>
      <c r="C166" s="14"/>
      <c r="D166" s="14"/>
      <c r="E166" s="8"/>
      <c r="F166" s="174"/>
    </row>
    <row r="169" spans="1:6" ht="13.5" thickBot="1" x14ac:dyDescent="0.25"/>
    <row r="170" spans="1:6" ht="13.5" thickBot="1" x14ac:dyDescent="0.25">
      <c r="A170" s="151" t="s">
        <v>100</v>
      </c>
      <c r="B170" s="152" t="s">
        <v>101</v>
      </c>
      <c r="C170" s="153" t="s">
        <v>3</v>
      </c>
      <c r="D170" s="153" t="s">
        <v>103</v>
      </c>
      <c r="E170" s="154" t="s">
        <v>102</v>
      </c>
      <c r="F170" s="155"/>
    </row>
    <row r="171" spans="1:6" x14ac:dyDescent="0.2">
      <c r="A171" s="168"/>
      <c r="B171" s="169"/>
      <c r="C171" s="56"/>
      <c r="D171" s="56"/>
      <c r="E171" s="48"/>
      <c r="F171" s="171"/>
    </row>
    <row r="172" spans="1:6" x14ac:dyDescent="0.2">
      <c r="A172" s="162"/>
      <c r="B172" s="160"/>
      <c r="C172" s="13"/>
      <c r="D172" s="13"/>
      <c r="E172" s="5"/>
      <c r="F172" s="161"/>
    </row>
    <row r="173" spans="1:6" x14ac:dyDescent="0.2">
      <c r="A173" s="162"/>
      <c r="B173" s="160"/>
      <c r="C173" s="13"/>
      <c r="D173" s="13"/>
      <c r="E173" s="5"/>
      <c r="F173" s="161"/>
    </row>
    <row r="174" spans="1:6" x14ac:dyDescent="0.2">
      <c r="A174" s="162"/>
      <c r="B174" s="160"/>
      <c r="C174" s="13"/>
      <c r="D174" s="13"/>
      <c r="E174" s="5"/>
      <c r="F174" s="161"/>
    </row>
    <row r="175" spans="1:6" x14ac:dyDescent="0.2">
      <c r="A175" s="162"/>
      <c r="B175" s="160"/>
      <c r="C175" s="13"/>
      <c r="D175" s="13"/>
      <c r="E175" s="5"/>
      <c r="F175" s="161"/>
    </row>
    <row r="176" spans="1:6" x14ac:dyDescent="0.2">
      <c r="A176" s="162"/>
      <c r="B176" s="160"/>
      <c r="C176" s="13"/>
      <c r="D176" s="13"/>
      <c r="E176" s="5"/>
      <c r="F176" s="161"/>
    </row>
    <row r="177" spans="1:6" x14ac:dyDescent="0.2">
      <c r="A177" s="162"/>
      <c r="B177" s="160"/>
      <c r="C177" s="13"/>
      <c r="D177" s="13"/>
      <c r="E177" s="5"/>
      <c r="F177" s="161"/>
    </row>
    <row r="178" spans="1:6" x14ac:dyDescent="0.2">
      <c r="A178" s="162"/>
      <c r="B178" s="160"/>
      <c r="C178" s="13"/>
      <c r="D178" s="13"/>
      <c r="E178" s="5"/>
      <c r="F178" s="161"/>
    </row>
    <row r="179" spans="1:6" x14ac:dyDescent="0.2">
      <c r="A179" s="162"/>
      <c r="B179" s="160"/>
      <c r="C179" s="13"/>
      <c r="D179" s="13"/>
      <c r="E179" s="5"/>
      <c r="F179" s="161"/>
    </row>
    <row r="180" spans="1:6" x14ac:dyDescent="0.2">
      <c r="A180" s="162"/>
      <c r="B180" s="160"/>
      <c r="C180" s="13"/>
      <c r="D180" s="13"/>
      <c r="E180" s="5"/>
      <c r="F180" s="161"/>
    </row>
    <row r="181" spans="1:6" x14ac:dyDescent="0.2">
      <c r="A181" s="162"/>
      <c r="B181" s="160"/>
      <c r="C181" s="13"/>
      <c r="D181" s="13"/>
      <c r="E181" s="5"/>
      <c r="F181" s="161"/>
    </row>
    <row r="182" spans="1:6" x14ac:dyDescent="0.2">
      <c r="A182" s="162"/>
      <c r="B182" s="160"/>
      <c r="C182" s="13"/>
      <c r="D182" s="13"/>
      <c r="E182" s="5"/>
      <c r="F182" s="161"/>
    </row>
    <row r="183" spans="1:6" x14ac:dyDescent="0.2">
      <c r="A183" s="162"/>
      <c r="B183" s="160"/>
      <c r="C183" s="13"/>
      <c r="D183" s="13"/>
      <c r="E183" s="5"/>
      <c r="F183" s="161"/>
    </row>
    <row r="184" spans="1:6" x14ac:dyDescent="0.2">
      <c r="A184" s="162"/>
      <c r="B184" s="160"/>
      <c r="C184" s="13"/>
      <c r="D184" s="13"/>
      <c r="E184" s="5"/>
      <c r="F184" s="161"/>
    </row>
    <row r="185" spans="1:6" x14ac:dyDescent="0.2">
      <c r="A185" s="162"/>
      <c r="B185" s="160"/>
      <c r="C185" s="13"/>
      <c r="D185" s="13"/>
      <c r="E185" s="5"/>
      <c r="F185" s="161"/>
    </row>
    <row r="186" spans="1:6" x14ac:dyDescent="0.2">
      <c r="A186" s="162"/>
      <c r="B186" s="160"/>
      <c r="C186" s="13"/>
      <c r="D186" s="13"/>
      <c r="E186" s="5"/>
      <c r="F186" s="161"/>
    </row>
    <row r="187" spans="1:6" x14ac:dyDescent="0.2">
      <c r="A187" s="162"/>
      <c r="B187" s="160"/>
      <c r="C187" s="13"/>
      <c r="D187" s="13"/>
      <c r="E187" s="5"/>
      <c r="F187" s="161"/>
    </row>
    <row r="188" spans="1:6" x14ac:dyDescent="0.2">
      <c r="A188" s="162"/>
      <c r="B188" s="160"/>
      <c r="C188" s="13"/>
      <c r="D188" s="13"/>
      <c r="E188" s="5"/>
      <c r="F188" s="161"/>
    </row>
    <row r="189" spans="1:6" x14ac:dyDescent="0.2">
      <c r="A189" s="162"/>
      <c r="B189" s="160"/>
      <c r="C189" s="13"/>
      <c r="D189" s="13"/>
      <c r="E189" s="5"/>
      <c r="F189" s="161"/>
    </row>
    <row r="190" spans="1:6" x14ac:dyDescent="0.2">
      <c r="A190" s="162"/>
      <c r="B190" s="160"/>
      <c r="C190" s="13"/>
      <c r="D190" s="13"/>
      <c r="E190" s="5"/>
      <c r="F190" s="161"/>
    </row>
    <row r="191" spans="1:6" x14ac:dyDescent="0.2">
      <c r="A191" s="162"/>
      <c r="B191" s="160"/>
      <c r="C191" s="13"/>
      <c r="D191" s="13"/>
      <c r="E191" s="5"/>
      <c r="F191" s="161"/>
    </row>
    <row r="192" spans="1:6" x14ac:dyDescent="0.2">
      <c r="A192" s="162"/>
      <c r="B192" s="160"/>
      <c r="C192" s="13"/>
      <c r="D192" s="13"/>
      <c r="E192" s="5"/>
      <c r="F192" s="161"/>
    </row>
    <row r="193" spans="1:6" x14ac:dyDescent="0.2">
      <c r="A193" s="162"/>
      <c r="B193" s="160"/>
      <c r="C193" s="13"/>
      <c r="D193" s="13"/>
      <c r="E193" s="5"/>
      <c r="F193" s="161"/>
    </row>
    <row r="194" spans="1:6" x14ac:dyDescent="0.2">
      <c r="A194" s="162"/>
      <c r="B194" s="160"/>
      <c r="C194" s="13"/>
      <c r="D194" s="13"/>
      <c r="E194" s="5"/>
      <c r="F194" s="161"/>
    </row>
    <row r="195" spans="1:6" x14ac:dyDescent="0.2">
      <c r="A195" s="162"/>
      <c r="B195" s="160"/>
      <c r="C195" s="13"/>
      <c r="D195" s="13"/>
      <c r="E195" s="5"/>
      <c r="F195" s="161"/>
    </row>
    <row r="196" spans="1:6" x14ac:dyDescent="0.2">
      <c r="A196" s="162"/>
      <c r="B196" s="160"/>
      <c r="C196" s="13"/>
      <c r="D196" s="13"/>
      <c r="E196" s="5"/>
      <c r="F196" s="161"/>
    </row>
    <row r="197" spans="1:6" x14ac:dyDescent="0.2">
      <c r="A197" s="162"/>
      <c r="B197" s="160"/>
      <c r="C197" s="13"/>
      <c r="D197" s="13"/>
      <c r="E197" s="5"/>
      <c r="F197" s="161"/>
    </row>
    <row r="198" spans="1:6" x14ac:dyDescent="0.2">
      <c r="A198" s="162"/>
      <c r="B198" s="160"/>
      <c r="C198" s="13"/>
      <c r="D198" s="13"/>
      <c r="E198" s="5"/>
      <c r="F198" s="161"/>
    </row>
    <row r="199" spans="1:6" x14ac:dyDescent="0.2">
      <c r="A199" s="162"/>
      <c r="B199" s="160"/>
      <c r="C199" s="13"/>
      <c r="D199" s="13"/>
      <c r="E199" s="5"/>
      <c r="F199" s="161"/>
    </row>
    <row r="200" spans="1:6" x14ac:dyDescent="0.2">
      <c r="A200" s="162"/>
      <c r="B200" s="160"/>
      <c r="C200" s="13"/>
      <c r="D200" s="13"/>
      <c r="E200" s="5"/>
      <c r="F200" s="161"/>
    </row>
    <row r="201" spans="1:6" ht="13.5" thickBot="1" x14ac:dyDescent="0.25">
      <c r="A201" s="172"/>
      <c r="B201" s="173"/>
      <c r="C201" s="14"/>
      <c r="D201" s="14"/>
      <c r="E201" s="8"/>
      <c r="F201" s="1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Check Log 2017</vt:lpstr>
      <vt:lpstr>Check Log 2018</vt:lpstr>
      <vt:lpstr>LUKOIL</vt:lpstr>
      <vt:lpstr>'Check Log 2017'!Print_Area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2018-05-21T22:29:07Z</cp:lastPrinted>
  <dcterms:created xsi:type="dcterms:W3CDTF">2016-09-09T19:38:39Z</dcterms:created>
  <dcterms:modified xsi:type="dcterms:W3CDTF">2018-05-29T21:47:11Z</dcterms:modified>
</cp:coreProperties>
</file>