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fl\Desktop\Monthly Debt-Cash '15\"/>
    </mc:Choice>
  </mc:AlternateContent>
  <xr:revisionPtr revIDLastSave="0" documentId="13_ncr:1_{7BBBCC87-8DCE-42BD-9E94-FCE0C502C46A}" xr6:coauthVersionLast="28" xr6:coauthVersionMax="28" xr10:uidLastSave="{00000000-0000-0000-0000-000000000000}"/>
  <bookViews>
    <workbookView xWindow="0" yWindow="0" windowWidth="28800" windowHeight="11745" activeTab="1" xr2:uid="{00000000-000D-0000-FFFF-FFFF00000000}"/>
  </bookViews>
  <sheets>
    <sheet name="DEBIT-BANK" sheetId="1" r:id="rId1"/>
    <sheet name="CASH-BANK" sheetId="13" r:id="rId2"/>
    <sheet name="Debit Daily" sheetId="8" r:id="rId3"/>
    <sheet name="Cash Daily" sheetId="6" r:id="rId4"/>
    <sheet name="Sheet4" sheetId="4" r:id="rId5"/>
  </sheets>
  <externalReferences>
    <externalReference r:id="rId6"/>
  </externalReferences>
  <definedNames>
    <definedName name="_xlnm.Print_Area" localSheetId="1">'CASH-BANK'!$A$1:$Q$53</definedName>
    <definedName name="_xlnm.Print_Area" localSheetId="0">'DEBIT-BANK'!$A$1:$Q$57</definedName>
  </definedNames>
  <calcPr calcId="171027"/>
</workbook>
</file>

<file path=xl/calcChain.xml><?xml version="1.0" encoding="utf-8"?>
<calcChain xmlns="http://schemas.openxmlformats.org/spreadsheetml/2006/main">
  <c r="E49" i="13" l="1"/>
  <c r="B49" i="13"/>
  <c r="Q41" i="13"/>
  <c r="Q40" i="13"/>
  <c r="Q39" i="13"/>
  <c r="P44" i="13" l="1"/>
  <c r="N44" i="13"/>
  <c r="M44" i="13"/>
  <c r="L44" i="13"/>
  <c r="K44" i="13"/>
  <c r="J44" i="13"/>
  <c r="I44" i="13"/>
  <c r="H44" i="13"/>
  <c r="G44" i="13"/>
  <c r="F44" i="13"/>
  <c r="E44" i="13"/>
  <c r="D44" i="13"/>
  <c r="C44" i="13"/>
  <c r="P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F42" i="13"/>
  <c r="E42" i="13"/>
  <c r="D42" i="13"/>
  <c r="C42" i="13"/>
  <c r="P42" i="13"/>
  <c r="N42" i="13"/>
  <c r="M42" i="13"/>
  <c r="L42" i="13"/>
  <c r="K42" i="13"/>
  <c r="J42" i="13"/>
  <c r="I42" i="13"/>
  <c r="H42" i="13"/>
  <c r="G42" i="13"/>
  <c r="P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P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P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P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P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P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P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P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P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P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P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P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M22" i="13"/>
  <c r="L22" i="13"/>
  <c r="K22" i="13"/>
  <c r="J22" i="13"/>
  <c r="I22" i="13"/>
  <c r="H22" i="13"/>
  <c r="G22" i="13"/>
  <c r="F22" i="13"/>
  <c r="E22" i="13"/>
  <c r="D22" i="13"/>
  <c r="C22" i="13"/>
  <c r="P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P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P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P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P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B13" i="13"/>
  <c r="B14" i="13"/>
  <c r="B15" i="13"/>
  <c r="B16" i="13"/>
  <c r="B17" i="13"/>
  <c r="P8" i="13"/>
  <c r="N8" i="13"/>
  <c r="M8" i="13"/>
  <c r="L8" i="13"/>
  <c r="K8" i="13"/>
  <c r="J8" i="13"/>
  <c r="I8" i="13"/>
  <c r="H8" i="13"/>
  <c r="G8" i="13"/>
  <c r="F8" i="13"/>
  <c r="E8" i="13"/>
  <c r="D8" i="13"/>
  <c r="P7" i="13"/>
  <c r="N7" i="13"/>
  <c r="M7" i="13"/>
  <c r="L7" i="13"/>
  <c r="K7" i="13"/>
  <c r="J7" i="13"/>
  <c r="I7" i="13"/>
  <c r="H7" i="13"/>
  <c r="G7" i="13"/>
  <c r="F7" i="13"/>
  <c r="E7" i="13"/>
  <c r="D7" i="13"/>
  <c r="P6" i="13"/>
  <c r="N6" i="13"/>
  <c r="M6" i="13"/>
  <c r="L6" i="13"/>
  <c r="K6" i="13"/>
  <c r="J6" i="13"/>
  <c r="I6" i="13"/>
  <c r="P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O39" i="13"/>
  <c r="Q54" i="1"/>
  <c r="E56" i="1"/>
  <c r="G56" i="1" s="1"/>
  <c r="D54" i="1"/>
  <c r="N54" i="1"/>
  <c r="M54" i="1"/>
  <c r="L54" i="1"/>
  <c r="K54" i="1"/>
  <c r="J54" i="1"/>
  <c r="I54" i="1"/>
  <c r="H54" i="1"/>
  <c r="G54" i="1"/>
  <c r="F54" i="1"/>
  <c r="E54" i="1"/>
  <c r="C54" i="1"/>
  <c r="B54" i="1"/>
  <c r="H6" i="13"/>
  <c r="G6" i="13"/>
  <c r="F6" i="13"/>
  <c r="E6" i="13"/>
  <c r="D6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P3" i="13"/>
  <c r="O3" i="13"/>
  <c r="N3" i="13"/>
  <c r="M3" i="13"/>
  <c r="L3" i="13"/>
  <c r="K3" i="13"/>
  <c r="J3" i="13"/>
  <c r="I3" i="13"/>
  <c r="H3" i="13"/>
  <c r="G3" i="13"/>
  <c r="Q45" i="1"/>
  <c r="Q46" i="1"/>
  <c r="Q47" i="1"/>
  <c r="Q48" i="1"/>
  <c r="Q49" i="1"/>
  <c r="Q44" i="1"/>
  <c r="Q35" i="1"/>
  <c r="Q36" i="1"/>
  <c r="Q37" i="1"/>
  <c r="Q38" i="1"/>
  <c r="Q39" i="1"/>
  <c r="Q34" i="1"/>
  <c r="Q25" i="1"/>
  <c r="Q26" i="1"/>
  <c r="Q27" i="1"/>
  <c r="Q28" i="1"/>
  <c r="Q29" i="1"/>
  <c r="Q24" i="1"/>
  <c r="Q15" i="1"/>
  <c r="Q16" i="1"/>
  <c r="Q17" i="1"/>
  <c r="Q18" i="1"/>
  <c r="Q19" i="1"/>
  <c r="Q14" i="1"/>
  <c r="Q4" i="1"/>
  <c r="D294" i="6" l="1"/>
  <c r="D280" i="6"/>
  <c r="E136" i="6"/>
  <c r="D254" i="8" l="1"/>
  <c r="I267" i="8" l="1"/>
  <c r="E267" i="8"/>
  <c r="E64" i="8"/>
  <c r="E250" i="6" l="1"/>
  <c r="E222" i="6"/>
  <c r="E208" i="6"/>
  <c r="E194" i="6"/>
  <c r="E180" i="6"/>
  <c r="E164" i="6"/>
  <c r="E150" i="6"/>
  <c r="D136" i="6"/>
  <c r="D380" i="6" l="1"/>
  <c r="D366" i="6"/>
  <c r="D322" i="6"/>
  <c r="D308" i="6"/>
  <c r="D266" i="6"/>
  <c r="D250" i="6"/>
  <c r="D236" i="6"/>
  <c r="D222" i="6"/>
  <c r="D194" i="6"/>
  <c r="D180" i="6"/>
  <c r="D164" i="6"/>
  <c r="D150" i="6"/>
  <c r="D122" i="6"/>
  <c r="D108" i="6"/>
  <c r="D94" i="6"/>
  <c r="D78" i="6"/>
  <c r="D63" i="6"/>
  <c r="D48" i="6"/>
  <c r="D33" i="6"/>
  <c r="D62" i="6"/>
  <c r="P45" i="13" l="1"/>
  <c r="O45" i="13"/>
  <c r="N45" i="13"/>
  <c r="P36" i="13"/>
  <c r="O36" i="13"/>
  <c r="N36" i="13"/>
  <c r="C36" i="13"/>
  <c r="P27" i="13"/>
  <c r="O27" i="13"/>
  <c r="N27" i="13"/>
  <c r="C27" i="13"/>
  <c r="P18" i="13"/>
  <c r="O18" i="13"/>
  <c r="N18" i="13"/>
  <c r="N9" i="13"/>
  <c r="M9" i="13"/>
  <c r="L9" i="13"/>
  <c r="K9" i="13"/>
  <c r="J9" i="13"/>
  <c r="I9" i="13"/>
  <c r="H9" i="13"/>
  <c r="G9" i="13"/>
  <c r="P47" i="4"/>
  <c r="O47" i="4"/>
  <c r="N46" i="4"/>
  <c r="N47" i="4" s="1"/>
  <c r="M46" i="4"/>
  <c r="L46" i="4"/>
  <c r="K46" i="4"/>
  <c r="J46" i="4"/>
  <c r="I46" i="4"/>
  <c r="H46" i="4"/>
  <c r="G46" i="4"/>
  <c r="F46" i="4"/>
  <c r="E46" i="4"/>
  <c r="D46" i="4"/>
  <c r="C46" i="4"/>
  <c r="B46" i="4"/>
  <c r="M45" i="4"/>
  <c r="L45" i="4"/>
  <c r="K45" i="4"/>
  <c r="J45" i="4"/>
  <c r="I45" i="4"/>
  <c r="H45" i="4"/>
  <c r="G45" i="4"/>
  <c r="F45" i="4"/>
  <c r="E45" i="4"/>
  <c r="D45" i="4"/>
  <c r="C45" i="4"/>
  <c r="B45" i="4"/>
  <c r="M44" i="4"/>
  <c r="L44" i="4"/>
  <c r="K44" i="4"/>
  <c r="J44" i="4"/>
  <c r="I44" i="4"/>
  <c r="H44" i="4"/>
  <c r="G44" i="4"/>
  <c r="F44" i="4"/>
  <c r="E44" i="4"/>
  <c r="D44" i="4"/>
  <c r="C44" i="4"/>
  <c r="B44" i="4"/>
  <c r="M43" i="4"/>
  <c r="L43" i="4"/>
  <c r="K43" i="4"/>
  <c r="J43" i="4"/>
  <c r="I43" i="4"/>
  <c r="H43" i="4"/>
  <c r="G43" i="4"/>
  <c r="F43" i="4"/>
  <c r="E43" i="4"/>
  <c r="D43" i="4"/>
  <c r="C43" i="4"/>
  <c r="B43" i="4"/>
  <c r="M42" i="4"/>
  <c r="L42" i="4"/>
  <c r="K42" i="4"/>
  <c r="J42" i="4"/>
  <c r="I42" i="4"/>
  <c r="H42" i="4"/>
  <c r="G42" i="4"/>
  <c r="F42" i="4"/>
  <c r="E42" i="4"/>
  <c r="D42" i="4"/>
  <c r="C42" i="4"/>
  <c r="B42" i="4"/>
  <c r="M41" i="4"/>
  <c r="M47" i="4" s="1"/>
  <c r="L41" i="4"/>
  <c r="K41" i="4"/>
  <c r="K47" i="4" s="1"/>
  <c r="J41" i="4"/>
  <c r="I41" i="4"/>
  <c r="I47" i="4" s="1"/>
  <c r="H41" i="4"/>
  <c r="G41" i="4"/>
  <c r="G47" i="4" s="1"/>
  <c r="F41" i="4"/>
  <c r="E41" i="4"/>
  <c r="E47" i="4" s="1"/>
  <c r="D41" i="4"/>
  <c r="C41" i="4"/>
  <c r="C47" i="4" s="1"/>
  <c r="B41" i="4"/>
  <c r="P37" i="4"/>
  <c r="O37" i="4"/>
  <c r="N36" i="4"/>
  <c r="N37" i="4" s="1"/>
  <c r="M36" i="4"/>
  <c r="L36" i="4"/>
  <c r="K36" i="4"/>
  <c r="J36" i="4"/>
  <c r="I36" i="4"/>
  <c r="H36" i="4"/>
  <c r="G36" i="4"/>
  <c r="F36" i="4"/>
  <c r="E36" i="4"/>
  <c r="D36" i="4"/>
  <c r="C36" i="4"/>
  <c r="B36" i="4"/>
  <c r="M35" i="4"/>
  <c r="L35" i="4"/>
  <c r="K35" i="4"/>
  <c r="J35" i="4"/>
  <c r="I35" i="4"/>
  <c r="H35" i="4"/>
  <c r="G35" i="4"/>
  <c r="F35" i="4"/>
  <c r="E35" i="4"/>
  <c r="D35" i="4"/>
  <c r="C35" i="4"/>
  <c r="B35" i="4"/>
  <c r="M34" i="4"/>
  <c r="L34" i="4"/>
  <c r="K34" i="4"/>
  <c r="J34" i="4"/>
  <c r="I34" i="4"/>
  <c r="H34" i="4"/>
  <c r="G34" i="4"/>
  <c r="F34" i="4"/>
  <c r="E34" i="4"/>
  <c r="D34" i="4"/>
  <c r="C34" i="4"/>
  <c r="B34" i="4"/>
  <c r="M33" i="4"/>
  <c r="L33" i="4"/>
  <c r="K33" i="4"/>
  <c r="J33" i="4"/>
  <c r="I33" i="4"/>
  <c r="H33" i="4"/>
  <c r="G33" i="4"/>
  <c r="F33" i="4"/>
  <c r="E33" i="4"/>
  <c r="D33" i="4"/>
  <c r="C33" i="4"/>
  <c r="B33" i="4"/>
  <c r="M32" i="4"/>
  <c r="L32" i="4"/>
  <c r="K32" i="4"/>
  <c r="J32" i="4"/>
  <c r="I32" i="4"/>
  <c r="H32" i="4"/>
  <c r="G32" i="4"/>
  <c r="F32" i="4"/>
  <c r="E32" i="4"/>
  <c r="D32" i="4"/>
  <c r="C32" i="4"/>
  <c r="B32" i="4"/>
  <c r="M31" i="4"/>
  <c r="L31" i="4"/>
  <c r="L37" i="4" s="1"/>
  <c r="K31" i="4"/>
  <c r="J31" i="4"/>
  <c r="J37" i="4" s="1"/>
  <c r="I31" i="4"/>
  <c r="H31" i="4"/>
  <c r="H37" i="4" s="1"/>
  <c r="G31" i="4"/>
  <c r="F31" i="4"/>
  <c r="F37" i="4" s="1"/>
  <c r="E31" i="4"/>
  <c r="D31" i="4"/>
  <c r="D37" i="4" s="1"/>
  <c r="C31" i="4"/>
  <c r="B31" i="4"/>
  <c r="B37" i="4" s="1"/>
  <c r="P27" i="4"/>
  <c r="O27" i="4"/>
  <c r="N26" i="4"/>
  <c r="N27" i="4" s="1"/>
  <c r="M26" i="4"/>
  <c r="L26" i="4"/>
  <c r="K26" i="4"/>
  <c r="J26" i="4"/>
  <c r="I26" i="4"/>
  <c r="H26" i="4"/>
  <c r="G26" i="4"/>
  <c r="F26" i="4"/>
  <c r="E26" i="4"/>
  <c r="D26" i="4"/>
  <c r="C26" i="4"/>
  <c r="B26" i="4"/>
  <c r="M25" i="4"/>
  <c r="L25" i="4"/>
  <c r="K25" i="4"/>
  <c r="J25" i="4"/>
  <c r="I25" i="4"/>
  <c r="H25" i="4"/>
  <c r="G25" i="4"/>
  <c r="F25" i="4"/>
  <c r="E25" i="4"/>
  <c r="D25" i="4"/>
  <c r="C25" i="4"/>
  <c r="B25" i="4"/>
  <c r="M24" i="4"/>
  <c r="L24" i="4"/>
  <c r="K24" i="4"/>
  <c r="J24" i="4"/>
  <c r="I24" i="4"/>
  <c r="H24" i="4"/>
  <c r="G24" i="4"/>
  <c r="F24" i="4"/>
  <c r="E24" i="4"/>
  <c r="D24" i="4"/>
  <c r="C24" i="4"/>
  <c r="B24" i="4"/>
  <c r="M23" i="4"/>
  <c r="L23" i="4"/>
  <c r="K23" i="4"/>
  <c r="J23" i="4"/>
  <c r="I23" i="4"/>
  <c r="H23" i="4"/>
  <c r="G23" i="4"/>
  <c r="F23" i="4"/>
  <c r="E23" i="4"/>
  <c r="D23" i="4"/>
  <c r="C23" i="4"/>
  <c r="B23" i="4"/>
  <c r="M22" i="4"/>
  <c r="L22" i="4"/>
  <c r="K22" i="4"/>
  <c r="J22" i="4"/>
  <c r="I22" i="4"/>
  <c r="H22" i="4"/>
  <c r="G22" i="4"/>
  <c r="F22" i="4"/>
  <c r="E22" i="4"/>
  <c r="D22" i="4"/>
  <c r="C22" i="4"/>
  <c r="B22" i="4"/>
  <c r="M21" i="4"/>
  <c r="M27" i="4" s="1"/>
  <c r="L21" i="4"/>
  <c r="K21" i="4"/>
  <c r="K27" i="4" s="1"/>
  <c r="J21" i="4"/>
  <c r="I21" i="4"/>
  <c r="I27" i="4" s="1"/>
  <c r="H21" i="4"/>
  <c r="G21" i="4"/>
  <c r="G27" i="4" s="1"/>
  <c r="F21" i="4"/>
  <c r="E21" i="4"/>
  <c r="E27" i="4" s="1"/>
  <c r="D21" i="4"/>
  <c r="C21" i="4"/>
  <c r="C27" i="4" s="1"/>
  <c r="B21" i="4"/>
  <c r="P17" i="4"/>
  <c r="O17" i="4"/>
  <c r="N16" i="4"/>
  <c r="N17" i="4" s="1"/>
  <c r="M16" i="4"/>
  <c r="L16" i="4"/>
  <c r="K16" i="4"/>
  <c r="J16" i="4"/>
  <c r="I16" i="4"/>
  <c r="H16" i="4"/>
  <c r="G16" i="4"/>
  <c r="F16" i="4"/>
  <c r="E16" i="4"/>
  <c r="D16" i="4"/>
  <c r="C16" i="4"/>
  <c r="B16" i="4"/>
  <c r="M15" i="4"/>
  <c r="L15" i="4"/>
  <c r="K15" i="4"/>
  <c r="J15" i="4"/>
  <c r="I15" i="4"/>
  <c r="H15" i="4"/>
  <c r="G15" i="4"/>
  <c r="F15" i="4"/>
  <c r="E15" i="4"/>
  <c r="D15" i="4"/>
  <c r="C15" i="4"/>
  <c r="B15" i="4"/>
  <c r="M14" i="4"/>
  <c r="L14" i="4"/>
  <c r="K14" i="4"/>
  <c r="J14" i="4"/>
  <c r="I14" i="4"/>
  <c r="H14" i="4"/>
  <c r="G14" i="4"/>
  <c r="F14" i="4"/>
  <c r="E14" i="4"/>
  <c r="D14" i="4"/>
  <c r="C14" i="4"/>
  <c r="B14" i="4"/>
  <c r="M13" i="4"/>
  <c r="L13" i="4"/>
  <c r="K13" i="4"/>
  <c r="J13" i="4"/>
  <c r="I13" i="4"/>
  <c r="H13" i="4"/>
  <c r="G13" i="4"/>
  <c r="F13" i="4"/>
  <c r="E13" i="4"/>
  <c r="D13" i="4"/>
  <c r="C13" i="4"/>
  <c r="B13" i="4"/>
  <c r="M12" i="4"/>
  <c r="L12" i="4"/>
  <c r="K12" i="4"/>
  <c r="J12" i="4"/>
  <c r="I12" i="4"/>
  <c r="H12" i="4"/>
  <c r="G12" i="4"/>
  <c r="F12" i="4"/>
  <c r="E12" i="4"/>
  <c r="D12" i="4"/>
  <c r="C12" i="4"/>
  <c r="B12" i="4"/>
  <c r="M11" i="4"/>
  <c r="L11" i="4"/>
  <c r="L17" i="4" s="1"/>
  <c r="K11" i="4"/>
  <c r="J11" i="4"/>
  <c r="J17" i="4" s="1"/>
  <c r="I11" i="4"/>
  <c r="H11" i="4"/>
  <c r="H17" i="4" s="1"/>
  <c r="G11" i="4"/>
  <c r="F11" i="4"/>
  <c r="F17" i="4" s="1"/>
  <c r="E11" i="4"/>
  <c r="D11" i="4"/>
  <c r="D17" i="4" s="1"/>
  <c r="C11" i="4"/>
  <c r="B11" i="4"/>
  <c r="Q6" i="4"/>
  <c r="N5" i="4"/>
  <c r="N7" i="4" s="1"/>
  <c r="M5" i="4"/>
  <c r="L5" i="4"/>
  <c r="K5" i="4"/>
  <c r="J5" i="4"/>
  <c r="I5" i="4"/>
  <c r="H5" i="4"/>
  <c r="G5" i="4"/>
  <c r="F5" i="4"/>
  <c r="E5" i="4"/>
  <c r="D5" i="4"/>
  <c r="C5" i="4"/>
  <c r="B5" i="4"/>
  <c r="M4" i="4"/>
  <c r="M7" i="4" s="1"/>
  <c r="L4" i="4"/>
  <c r="L7" i="4" s="1"/>
  <c r="K4" i="4"/>
  <c r="K7" i="4" s="1"/>
  <c r="J4" i="4"/>
  <c r="J7" i="4" s="1"/>
  <c r="I4" i="4"/>
  <c r="I7" i="4" s="1"/>
  <c r="H4" i="4"/>
  <c r="H7" i="4" s="1"/>
  <c r="G4" i="4"/>
  <c r="G7" i="4" s="1"/>
  <c r="F4" i="4"/>
  <c r="F7" i="4" s="1"/>
  <c r="E4" i="4"/>
  <c r="D4" i="4"/>
  <c r="E7" i="4" s="1"/>
  <c r="C4" i="4"/>
  <c r="B4" i="4"/>
  <c r="C7" i="4" s="1"/>
  <c r="M49" i="13" l="1"/>
  <c r="N49" i="13"/>
  <c r="G27" i="13"/>
  <c r="K27" i="13"/>
  <c r="G36" i="13"/>
  <c r="K36" i="13"/>
  <c r="D45" i="13"/>
  <c r="H45" i="13"/>
  <c r="L45" i="13"/>
  <c r="D36" i="13"/>
  <c r="H36" i="13"/>
  <c r="L36" i="13"/>
  <c r="E45" i="13"/>
  <c r="I45" i="13"/>
  <c r="M45" i="13"/>
  <c r="Q5" i="4"/>
  <c r="Q32" i="4"/>
  <c r="Q33" i="4"/>
  <c r="Q34" i="4"/>
  <c r="Q35" i="4"/>
  <c r="I17" i="4"/>
  <c r="Q21" i="4"/>
  <c r="F27" i="4"/>
  <c r="Q23" i="4"/>
  <c r="Q24" i="4"/>
  <c r="C37" i="4"/>
  <c r="K37" i="4"/>
  <c r="Q36" i="4"/>
  <c r="D47" i="4"/>
  <c r="H47" i="4"/>
  <c r="E18" i="13"/>
  <c r="I18" i="13"/>
  <c r="I49" i="13" s="1"/>
  <c r="M18" i="13"/>
  <c r="C17" i="4"/>
  <c r="G17" i="4"/>
  <c r="K17" i="4"/>
  <c r="Q16" i="4"/>
  <c r="D27" i="4"/>
  <c r="H27" i="4"/>
  <c r="L27" i="4"/>
  <c r="E37" i="4"/>
  <c r="I37" i="4"/>
  <c r="M37" i="4"/>
  <c r="Q41" i="4"/>
  <c r="B47" i="4"/>
  <c r="F47" i="4"/>
  <c r="J47" i="4"/>
  <c r="Q43" i="4"/>
  <c r="Q44" i="4"/>
  <c r="Q45" i="4"/>
  <c r="Q46" i="4"/>
  <c r="F27" i="13"/>
  <c r="J27" i="13"/>
  <c r="E17" i="4"/>
  <c r="M17" i="4"/>
  <c r="Q22" i="4"/>
  <c r="J27" i="4"/>
  <c r="Q25" i="4"/>
  <c r="Q26" i="4"/>
  <c r="G37" i="4"/>
  <c r="L47" i="4"/>
  <c r="Q11" i="4"/>
  <c r="Q12" i="4"/>
  <c r="Q13" i="4"/>
  <c r="Q14" i="4"/>
  <c r="Q15" i="4"/>
  <c r="F18" i="13"/>
  <c r="J18" i="13"/>
  <c r="J49" i="13" s="1"/>
  <c r="C18" i="13"/>
  <c r="K18" i="13"/>
  <c r="K49" i="13" s="1"/>
  <c r="H27" i="13"/>
  <c r="E36" i="13"/>
  <c r="M36" i="13"/>
  <c r="D18" i="13"/>
  <c r="H18" i="13"/>
  <c r="H49" i="13" s="1"/>
  <c r="L18" i="13"/>
  <c r="L49" i="13" s="1"/>
  <c r="E27" i="13"/>
  <c r="I27" i="13"/>
  <c r="M27" i="13"/>
  <c r="F36" i="13"/>
  <c r="J36" i="13"/>
  <c r="F45" i="13"/>
  <c r="J45" i="13"/>
  <c r="G18" i="13"/>
  <c r="G49" i="13" s="1"/>
  <c r="D27" i="13"/>
  <c r="L27" i="13"/>
  <c r="I36" i="13"/>
  <c r="C45" i="13"/>
  <c r="G45" i="13"/>
  <c r="K45" i="13"/>
  <c r="D7" i="4"/>
  <c r="Q4" i="4"/>
  <c r="B7" i="4"/>
  <c r="B27" i="4"/>
  <c r="Q31" i="4"/>
  <c r="Q42" i="4"/>
  <c r="B17" i="4"/>
  <c r="I75" i="6"/>
  <c r="I32" i="6"/>
  <c r="B5" i="13" s="1"/>
  <c r="I33" i="6"/>
  <c r="C5" i="13" s="1"/>
  <c r="I34" i="6"/>
  <c r="I35" i="6"/>
  <c r="I36" i="6"/>
  <c r="I37" i="6"/>
  <c r="I38" i="6"/>
  <c r="I39" i="6"/>
  <c r="I40" i="6"/>
  <c r="I41" i="6"/>
  <c r="I42" i="6"/>
  <c r="I43" i="6"/>
  <c r="I44" i="6"/>
  <c r="I47" i="6"/>
  <c r="B6" i="13" s="1"/>
  <c r="I48" i="6"/>
  <c r="C6" i="13" s="1"/>
  <c r="I49" i="6"/>
  <c r="I50" i="6"/>
  <c r="I51" i="6"/>
  <c r="I52" i="6"/>
  <c r="I53" i="6"/>
  <c r="I54" i="6"/>
  <c r="I55" i="6"/>
  <c r="I56" i="6"/>
  <c r="I57" i="6"/>
  <c r="I58" i="6"/>
  <c r="I59" i="6"/>
  <c r="I62" i="6"/>
  <c r="B7" i="13" s="1"/>
  <c r="I63" i="6"/>
  <c r="C7" i="13" s="1"/>
  <c r="I64" i="6"/>
  <c r="I65" i="6"/>
  <c r="I66" i="6"/>
  <c r="I67" i="6"/>
  <c r="I68" i="6"/>
  <c r="I69" i="6"/>
  <c r="I70" i="6"/>
  <c r="I71" i="6"/>
  <c r="I72" i="6"/>
  <c r="I73" i="6"/>
  <c r="I74" i="6"/>
  <c r="I77" i="6"/>
  <c r="B8" i="13" s="1"/>
  <c r="I78" i="6"/>
  <c r="C8" i="13" s="1"/>
  <c r="I79" i="6"/>
  <c r="I80" i="6"/>
  <c r="I81" i="6"/>
  <c r="I82" i="6"/>
  <c r="I83" i="6"/>
  <c r="I84" i="6"/>
  <c r="I85" i="6"/>
  <c r="I86" i="6"/>
  <c r="I87" i="6"/>
  <c r="I88" i="6"/>
  <c r="I89" i="6"/>
  <c r="M8" i="1"/>
  <c r="L8" i="1"/>
  <c r="I77" i="8"/>
  <c r="B9" i="1" s="1"/>
  <c r="I78" i="8"/>
  <c r="C9" i="1" s="1"/>
  <c r="I79" i="8"/>
  <c r="D9" i="1" s="1"/>
  <c r="I80" i="8"/>
  <c r="E9" i="1" s="1"/>
  <c r="I81" i="8"/>
  <c r="F9" i="1" s="1"/>
  <c r="I82" i="8"/>
  <c r="G9" i="1" s="1"/>
  <c r="I83" i="8"/>
  <c r="H9" i="1" s="1"/>
  <c r="I84" i="8"/>
  <c r="I9" i="1" s="1"/>
  <c r="I85" i="8"/>
  <c r="J9" i="1" s="1"/>
  <c r="I86" i="8"/>
  <c r="K9" i="1" s="1"/>
  <c r="I87" i="8"/>
  <c r="L9" i="1" s="1"/>
  <c r="I88" i="8"/>
  <c r="M9" i="1" s="1"/>
  <c r="I89" i="8"/>
  <c r="N9" i="1" s="1"/>
  <c r="Q7" i="13" l="1"/>
  <c r="Q5" i="13"/>
  <c r="Q8" i="13"/>
  <c r="Q6" i="13"/>
  <c r="Q47" i="4"/>
  <c r="Q37" i="4"/>
  <c r="Q7" i="4"/>
  <c r="Q17" i="4"/>
  <c r="Q27" i="4"/>
  <c r="I62" i="8"/>
  <c r="I63" i="8"/>
  <c r="C8" i="1" s="1"/>
  <c r="I64" i="8"/>
  <c r="D8" i="1" s="1"/>
  <c r="I65" i="8"/>
  <c r="E8" i="1" s="1"/>
  <c r="I66" i="8"/>
  <c r="F8" i="1" s="1"/>
  <c r="I67" i="8"/>
  <c r="G8" i="1" s="1"/>
  <c r="I68" i="8"/>
  <c r="H8" i="1" s="1"/>
  <c r="I69" i="8"/>
  <c r="I70" i="8"/>
  <c r="I71" i="8"/>
  <c r="I72" i="8"/>
  <c r="I73" i="8"/>
  <c r="I74" i="8"/>
  <c r="I47" i="8"/>
  <c r="B7" i="1" s="1"/>
  <c r="I48" i="8"/>
  <c r="C7" i="1" s="1"/>
  <c r="I49" i="8"/>
  <c r="D7" i="1" s="1"/>
  <c r="I50" i="8"/>
  <c r="E7" i="1" s="1"/>
  <c r="I51" i="8"/>
  <c r="F7" i="1" s="1"/>
  <c r="I52" i="8"/>
  <c r="G7" i="1" s="1"/>
  <c r="I53" i="8"/>
  <c r="H7" i="1" s="1"/>
  <c r="I54" i="8"/>
  <c r="I7" i="1" s="1"/>
  <c r="I55" i="8"/>
  <c r="J7" i="1" s="1"/>
  <c r="I56" i="8"/>
  <c r="K7" i="1" s="1"/>
  <c r="I57" i="8"/>
  <c r="L7" i="1" s="1"/>
  <c r="I58" i="8"/>
  <c r="M7" i="1" s="1"/>
  <c r="I43" i="8"/>
  <c r="M6" i="1" s="1"/>
  <c r="I44" i="8"/>
  <c r="I37" i="8"/>
  <c r="G6" i="1" s="1"/>
  <c r="I38" i="8"/>
  <c r="H6" i="1" s="1"/>
  <c r="I39" i="8"/>
  <c r="I6" i="1" s="1"/>
  <c r="I40" i="8"/>
  <c r="J6" i="1" s="1"/>
  <c r="I41" i="8"/>
  <c r="K6" i="1" s="1"/>
  <c r="I42" i="8"/>
  <c r="I36" i="8"/>
  <c r="F6" i="1" s="1"/>
  <c r="I35" i="8"/>
  <c r="E6" i="1" s="1"/>
  <c r="I34" i="8"/>
  <c r="D6" i="1" s="1"/>
  <c r="I33" i="8"/>
  <c r="C6" i="1" s="1"/>
  <c r="I32" i="8"/>
  <c r="B6" i="1" s="1"/>
  <c r="Q7" i="1" l="1"/>
  <c r="L6" i="1"/>
  <c r="Q6" i="1" s="1"/>
  <c r="E54" i="4"/>
  <c r="G54" i="4" s="1"/>
  <c r="B8" i="1"/>
  <c r="F5" i="1"/>
  <c r="Q9" i="1"/>
  <c r="P50" i="1"/>
  <c r="O50" i="1"/>
  <c r="P40" i="1"/>
  <c r="O40" i="1"/>
  <c r="P30" i="1"/>
  <c r="O30" i="1"/>
  <c r="P20" i="1"/>
  <c r="O20" i="1"/>
  <c r="I428" i="6" l="1"/>
  <c r="I429" i="6"/>
  <c r="I430" i="6"/>
  <c r="I431" i="6"/>
  <c r="I432" i="6"/>
  <c r="I433" i="6"/>
  <c r="I434" i="6"/>
  <c r="I413" i="6"/>
  <c r="I414" i="6"/>
  <c r="I415" i="6"/>
  <c r="I416" i="6"/>
  <c r="I417" i="6"/>
  <c r="I418" i="6"/>
  <c r="I399" i="6"/>
  <c r="I400" i="6"/>
  <c r="I401" i="6"/>
  <c r="I402" i="6"/>
  <c r="I403" i="6"/>
  <c r="I404" i="6"/>
  <c r="I385" i="6"/>
  <c r="I386" i="6"/>
  <c r="I387" i="6"/>
  <c r="I388" i="6"/>
  <c r="I389" i="6"/>
  <c r="I390" i="6"/>
  <c r="I371" i="6"/>
  <c r="I372" i="6"/>
  <c r="I373" i="6"/>
  <c r="I374" i="6"/>
  <c r="I375" i="6"/>
  <c r="I376" i="6"/>
  <c r="I357" i="6"/>
  <c r="I358" i="6"/>
  <c r="I359" i="6"/>
  <c r="I360" i="6"/>
  <c r="I361" i="6"/>
  <c r="I362" i="6"/>
  <c r="I339" i="6"/>
  <c r="I340" i="6"/>
  <c r="I341" i="6"/>
  <c r="I342" i="6"/>
  <c r="I343" i="6"/>
  <c r="I344" i="6"/>
  <c r="I345" i="6"/>
  <c r="I346" i="6"/>
  <c r="I347" i="6"/>
  <c r="I327" i="6"/>
  <c r="I328" i="6"/>
  <c r="I329" i="6"/>
  <c r="I330" i="6"/>
  <c r="I331" i="6"/>
  <c r="I332" i="6"/>
  <c r="I313" i="6"/>
  <c r="I314" i="6"/>
  <c r="I315" i="6"/>
  <c r="I316" i="6"/>
  <c r="I317" i="6"/>
  <c r="I318" i="6"/>
  <c r="I299" i="6"/>
  <c r="I300" i="6"/>
  <c r="I301" i="6"/>
  <c r="I302" i="6"/>
  <c r="I303" i="6"/>
  <c r="I280" i="6"/>
  <c r="I281" i="6"/>
  <c r="I282" i="6"/>
  <c r="I283" i="6"/>
  <c r="I284" i="6"/>
  <c r="I285" i="6"/>
  <c r="I286" i="6"/>
  <c r="I287" i="6"/>
  <c r="I288" i="6"/>
  <c r="I289" i="6"/>
  <c r="I271" i="6"/>
  <c r="I272" i="6"/>
  <c r="I273" i="6"/>
  <c r="I274" i="6"/>
  <c r="I275" i="6"/>
  <c r="I276" i="6"/>
  <c r="I255" i="6"/>
  <c r="I256" i="6"/>
  <c r="I257" i="6"/>
  <c r="I258" i="6"/>
  <c r="I259" i="6"/>
  <c r="I260" i="6"/>
  <c r="I261" i="6"/>
  <c r="I241" i="6"/>
  <c r="I242" i="6"/>
  <c r="I243" i="6"/>
  <c r="I244" i="6"/>
  <c r="I245" i="6"/>
  <c r="I246" i="6"/>
  <c r="I225" i="6"/>
  <c r="I226" i="6"/>
  <c r="I227" i="6"/>
  <c r="I228" i="6"/>
  <c r="I229" i="6"/>
  <c r="I230" i="6"/>
  <c r="I231" i="6"/>
  <c r="I232" i="6"/>
  <c r="I211" i="6"/>
  <c r="I212" i="6"/>
  <c r="I213" i="6"/>
  <c r="I214" i="6"/>
  <c r="I215" i="6"/>
  <c r="I216" i="6"/>
  <c r="I217" i="6"/>
  <c r="I199" i="6"/>
  <c r="I200" i="6"/>
  <c r="I201" i="6"/>
  <c r="I202" i="6"/>
  <c r="I203" i="6"/>
  <c r="I204" i="6"/>
  <c r="I185" i="6"/>
  <c r="I186" i="6"/>
  <c r="I187" i="6"/>
  <c r="I188" i="6"/>
  <c r="I189" i="6"/>
  <c r="I169" i="6"/>
  <c r="I170" i="6"/>
  <c r="I171" i="6"/>
  <c r="I172" i="6"/>
  <c r="I173" i="6"/>
  <c r="I174" i="6"/>
  <c r="I175" i="6"/>
  <c r="I155" i="6"/>
  <c r="I156" i="6"/>
  <c r="I157" i="6"/>
  <c r="I158" i="6"/>
  <c r="I159" i="6"/>
  <c r="I160" i="6"/>
  <c r="I141" i="6"/>
  <c r="I142" i="6"/>
  <c r="I143" i="6"/>
  <c r="I144" i="6"/>
  <c r="I145" i="6"/>
  <c r="I146" i="6"/>
  <c r="I127" i="6"/>
  <c r="I128" i="6"/>
  <c r="I129" i="6"/>
  <c r="I130" i="6"/>
  <c r="I131" i="6"/>
  <c r="I113" i="6"/>
  <c r="I114" i="6"/>
  <c r="I115" i="6"/>
  <c r="I116" i="6"/>
  <c r="I117" i="6"/>
  <c r="I118" i="6"/>
  <c r="I99" i="6"/>
  <c r="I100" i="6"/>
  <c r="I101" i="6"/>
  <c r="I102" i="6"/>
  <c r="I103" i="6"/>
  <c r="I104" i="6"/>
  <c r="I23" i="6"/>
  <c r="I24" i="6"/>
  <c r="I25" i="6"/>
  <c r="I26" i="6"/>
  <c r="I27" i="6"/>
  <c r="I28" i="6"/>
  <c r="I29" i="6"/>
  <c r="I9" i="6"/>
  <c r="I10" i="6"/>
  <c r="I11" i="6"/>
  <c r="I12" i="6"/>
  <c r="I13" i="6"/>
  <c r="I428" i="8"/>
  <c r="H49" i="1" s="1"/>
  <c r="I429" i="8"/>
  <c r="I49" i="1" s="1"/>
  <c r="I430" i="8"/>
  <c r="I431" i="8"/>
  <c r="I432" i="8"/>
  <c r="L49" i="1" s="1"/>
  <c r="I433" i="8"/>
  <c r="M49" i="1" s="1"/>
  <c r="I434" i="8"/>
  <c r="N49" i="1" s="1"/>
  <c r="N50" i="1" s="1"/>
  <c r="I418" i="8"/>
  <c r="M48" i="1" s="1"/>
  <c r="I413" i="8"/>
  <c r="H48" i="1" s="1"/>
  <c r="I414" i="8"/>
  <c r="I48" i="1" s="1"/>
  <c r="I415" i="8"/>
  <c r="J48" i="1" s="1"/>
  <c r="I416" i="8"/>
  <c r="I417" i="8"/>
  <c r="I399" i="8"/>
  <c r="H47" i="1" s="1"/>
  <c r="I400" i="8"/>
  <c r="I47" i="1" s="1"/>
  <c r="I401" i="8"/>
  <c r="J47" i="1" s="1"/>
  <c r="I402" i="8"/>
  <c r="K47" i="1" s="1"/>
  <c r="I403" i="8"/>
  <c r="L47" i="1" s="1"/>
  <c r="I404" i="8"/>
  <c r="M47" i="1" s="1"/>
  <c r="I385" i="8"/>
  <c r="H46" i="1" s="1"/>
  <c r="I386" i="8"/>
  <c r="I46" i="1" s="1"/>
  <c r="I387" i="8"/>
  <c r="J46" i="1" s="1"/>
  <c r="I388" i="8"/>
  <c r="K46" i="1" s="1"/>
  <c r="I389" i="8"/>
  <c r="L46" i="1" s="1"/>
  <c r="I390" i="8"/>
  <c r="M46" i="1" s="1"/>
  <c r="I371" i="8"/>
  <c r="H45" i="1" s="1"/>
  <c r="I372" i="8"/>
  <c r="I45" i="1" s="1"/>
  <c r="I373" i="8"/>
  <c r="J45" i="1" s="1"/>
  <c r="I374" i="8"/>
  <c r="K45" i="1" s="1"/>
  <c r="I375" i="8"/>
  <c r="L45" i="1" s="1"/>
  <c r="I376" i="8"/>
  <c r="M45" i="1" s="1"/>
  <c r="I357" i="8"/>
  <c r="I358" i="8"/>
  <c r="I44" i="1" s="1"/>
  <c r="I359" i="8"/>
  <c r="J44" i="1" s="1"/>
  <c r="I360" i="8"/>
  <c r="K44" i="1" s="1"/>
  <c r="I361" i="8"/>
  <c r="L44" i="1" s="1"/>
  <c r="I362" i="8"/>
  <c r="M44" i="1" s="1"/>
  <c r="I339" i="8"/>
  <c r="I340" i="8"/>
  <c r="G39" i="1" s="1"/>
  <c r="I341" i="8"/>
  <c r="H39" i="1" s="1"/>
  <c r="I342" i="8"/>
  <c r="I39" i="1" s="1"/>
  <c r="I343" i="8"/>
  <c r="J39" i="1" s="1"/>
  <c r="I344" i="8"/>
  <c r="K39" i="1" s="1"/>
  <c r="I345" i="8"/>
  <c r="L39" i="1" s="1"/>
  <c r="I346" i="8"/>
  <c r="M39" i="1" s="1"/>
  <c r="I347" i="8"/>
  <c r="N39" i="1" s="1"/>
  <c r="N40" i="1" s="1"/>
  <c r="I327" i="8"/>
  <c r="H38" i="1" s="1"/>
  <c r="I328" i="8"/>
  <c r="I38" i="1" s="1"/>
  <c r="I329" i="8"/>
  <c r="J38" i="1" s="1"/>
  <c r="I330" i="8"/>
  <c r="K38" i="1" s="1"/>
  <c r="I331" i="8"/>
  <c r="L38" i="1" s="1"/>
  <c r="I332" i="8"/>
  <c r="M38" i="1" s="1"/>
  <c r="I313" i="8"/>
  <c r="H37" i="1" s="1"/>
  <c r="I314" i="8"/>
  <c r="I37" i="1" s="1"/>
  <c r="I315" i="8"/>
  <c r="J37" i="1" s="1"/>
  <c r="I316" i="8"/>
  <c r="K37" i="1" s="1"/>
  <c r="I317" i="8"/>
  <c r="L37" i="1" s="1"/>
  <c r="I318" i="8"/>
  <c r="M37" i="1" s="1"/>
  <c r="I299" i="8"/>
  <c r="H36" i="1" s="1"/>
  <c r="I300" i="8"/>
  <c r="I36" i="1" s="1"/>
  <c r="I301" i="8"/>
  <c r="J36" i="1" s="1"/>
  <c r="I302" i="8"/>
  <c r="K36" i="1" s="1"/>
  <c r="I303" i="8"/>
  <c r="L36" i="1" s="1"/>
  <c r="I304" i="8"/>
  <c r="M36" i="1" s="1"/>
  <c r="I285" i="8"/>
  <c r="H35" i="1" s="1"/>
  <c r="I286" i="8"/>
  <c r="I35" i="1" s="1"/>
  <c r="I287" i="8"/>
  <c r="J35" i="1" s="1"/>
  <c r="I288" i="8"/>
  <c r="K35" i="1" s="1"/>
  <c r="I289" i="8"/>
  <c r="L35" i="1" s="1"/>
  <c r="I290" i="8"/>
  <c r="M35" i="1" s="1"/>
  <c r="I276" i="8"/>
  <c r="M34" i="1" s="1"/>
  <c r="I271" i="8"/>
  <c r="H34" i="1" s="1"/>
  <c r="I272" i="8"/>
  <c r="I34" i="1" s="1"/>
  <c r="I273" i="8"/>
  <c r="J34" i="1" s="1"/>
  <c r="I274" i="8"/>
  <c r="K34" i="1" s="1"/>
  <c r="I275" i="8"/>
  <c r="L34" i="1" s="1"/>
  <c r="I255" i="8"/>
  <c r="H29" i="1" s="1"/>
  <c r="I256" i="8"/>
  <c r="I29" i="1" s="1"/>
  <c r="I257" i="8"/>
  <c r="J29" i="1" s="1"/>
  <c r="I258" i="8"/>
  <c r="K29" i="1" s="1"/>
  <c r="I259" i="8"/>
  <c r="L29" i="1" s="1"/>
  <c r="I260" i="8"/>
  <c r="M29" i="1" s="1"/>
  <c r="I261" i="8"/>
  <c r="N29" i="1" s="1"/>
  <c r="N30" i="1" s="1"/>
  <c r="I241" i="8"/>
  <c r="H28" i="1" s="1"/>
  <c r="I242" i="8"/>
  <c r="I28" i="1" s="1"/>
  <c r="I243" i="8"/>
  <c r="J28" i="1" s="1"/>
  <c r="I244" i="8"/>
  <c r="K28" i="1" s="1"/>
  <c r="I245" i="8"/>
  <c r="L28" i="1" s="1"/>
  <c r="I246" i="8"/>
  <c r="M28" i="1" s="1"/>
  <c r="I225" i="8"/>
  <c r="F27" i="1" s="1"/>
  <c r="I226" i="8"/>
  <c r="I227" i="8"/>
  <c r="H27" i="1" s="1"/>
  <c r="I228" i="8"/>
  <c r="I27" i="1" s="1"/>
  <c r="I229" i="8"/>
  <c r="J27" i="1" s="1"/>
  <c r="I230" i="8"/>
  <c r="K27" i="1" s="1"/>
  <c r="I231" i="8"/>
  <c r="L27" i="1" s="1"/>
  <c r="I232" i="8"/>
  <c r="M27" i="1" s="1"/>
  <c r="I211" i="8"/>
  <c r="F26" i="1" s="1"/>
  <c r="I212" i="8"/>
  <c r="G26" i="1" s="1"/>
  <c r="I213" i="8"/>
  <c r="H26" i="1" s="1"/>
  <c r="I214" i="8"/>
  <c r="I26" i="1" s="1"/>
  <c r="I215" i="8"/>
  <c r="J26" i="1" s="1"/>
  <c r="I216" i="8"/>
  <c r="K26" i="1" s="1"/>
  <c r="I217" i="8"/>
  <c r="L26" i="1" s="1"/>
  <c r="I218" i="8"/>
  <c r="M26" i="1" s="1"/>
  <c r="I199" i="8"/>
  <c r="H25" i="1" s="1"/>
  <c r="I200" i="8"/>
  <c r="I25" i="1" s="1"/>
  <c r="I201" i="8"/>
  <c r="I202" i="8"/>
  <c r="K25" i="1" s="1"/>
  <c r="I203" i="8"/>
  <c r="L25" i="1" s="1"/>
  <c r="I204" i="8"/>
  <c r="M25" i="1" s="1"/>
  <c r="I185" i="8"/>
  <c r="H24" i="1" s="1"/>
  <c r="I186" i="8"/>
  <c r="I24" i="1" s="1"/>
  <c r="I187" i="8"/>
  <c r="J24" i="1" s="1"/>
  <c r="I188" i="8"/>
  <c r="K24" i="1" s="1"/>
  <c r="I189" i="8"/>
  <c r="L24" i="1" s="1"/>
  <c r="I190" i="8"/>
  <c r="M24" i="1" s="1"/>
  <c r="I169" i="8"/>
  <c r="H19" i="1" s="1"/>
  <c r="I170" i="8"/>
  <c r="I19" i="1" s="1"/>
  <c r="I171" i="8"/>
  <c r="J19" i="1" s="1"/>
  <c r="I172" i="8"/>
  <c r="K19" i="1" s="1"/>
  <c r="I173" i="8"/>
  <c r="L19" i="1" s="1"/>
  <c r="I174" i="8"/>
  <c r="M19" i="1" s="1"/>
  <c r="I175" i="8"/>
  <c r="N19" i="1" s="1"/>
  <c r="N20" i="1" s="1"/>
  <c r="I155" i="8"/>
  <c r="H18" i="1" s="1"/>
  <c r="I156" i="8"/>
  <c r="I18" i="1" s="1"/>
  <c r="I157" i="8"/>
  <c r="J18" i="1" s="1"/>
  <c r="I158" i="8"/>
  <c r="K18" i="1" s="1"/>
  <c r="I159" i="8"/>
  <c r="L18" i="1" s="1"/>
  <c r="I160" i="8"/>
  <c r="M18" i="1" s="1"/>
  <c r="I141" i="8"/>
  <c r="H17" i="1" s="1"/>
  <c r="I142" i="8"/>
  <c r="I17" i="1" s="1"/>
  <c r="I143" i="8"/>
  <c r="J17" i="1" s="1"/>
  <c r="I144" i="8"/>
  <c r="K17" i="1" s="1"/>
  <c r="I145" i="8"/>
  <c r="L17" i="1" s="1"/>
  <c r="I146" i="8"/>
  <c r="M17" i="1" s="1"/>
  <c r="I127" i="8"/>
  <c r="H16" i="1" s="1"/>
  <c r="I128" i="8"/>
  <c r="I16" i="1" s="1"/>
  <c r="I129" i="8"/>
  <c r="J16" i="1" s="1"/>
  <c r="I130" i="8"/>
  <c r="K16" i="1" s="1"/>
  <c r="I131" i="8"/>
  <c r="L16" i="1" s="1"/>
  <c r="I132" i="8"/>
  <c r="M16" i="1" s="1"/>
  <c r="I118" i="8"/>
  <c r="M15" i="1" s="1"/>
  <c r="I113" i="8"/>
  <c r="H15" i="1" s="1"/>
  <c r="I114" i="8"/>
  <c r="I15" i="1" s="1"/>
  <c r="I115" i="8"/>
  <c r="J15" i="1" s="1"/>
  <c r="I116" i="8"/>
  <c r="K15" i="1" s="1"/>
  <c r="I117" i="8"/>
  <c r="L15" i="1" s="1"/>
  <c r="I99" i="8"/>
  <c r="H14" i="1" s="1"/>
  <c r="I100" i="8"/>
  <c r="I14" i="1" s="1"/>
  <c r="I101" i="8"/>
  <c r="J14" i="1" s="1"/>
  <c r="I102" i="8"/>
  <c r="K14" i="1" s="1"/>
  <c r="I103" i="8"/>
  <c r="I104" i="8"/>
  <c r="M14" i="1" s="1"/>
  <c r="I23" i="8"/>
  <c r="H5" i="1" s="1"/>
  <c r="I24" i="8"/>
  <c r="I5" i="1" s="1"/>
  <c r="I25" i="8"/>
  <c r="J5" i="1" s="1"/>
  <c r="I26" i="8"/>
  <c r="K5" i="1" s="1"/>
  <c r="I27" i="8"/>
  <c r="I28" i="8"/>
  <c r="I29" i="8"/>
  <c r="I10" i="8"/>
  <c r="I4" i="1" s="1"/>
  <c r="I11" i="8"/>
  <c r="J4" i="1" s="1"/>
  <c r="I12" i="8"/>
  <c r="K4" i="1" s="1"/>
  <c r="I13" i="8"/>
  <c r="L4" i="1" s="1"/>
  <c r="I14" i="8"/>
  <c r="M4" i="1" s="1"/>
  <c r="I9" i="8"/>
  <c r="I427" i="8"/>
  <c r="I426" i="8"/>
  <c r="F49" i="1" s="1"/>
  <c r="I425" i="8"/>
  <c r="E49" i="1" s="1"/>
  <c r="I424" i="8"/>
  <c r="D49" i="1" s="1"/>
  <c r="I423" i="8"/>
  <c r="I422" i="8"/>
  <c r="B49" i="1" s="1"/>
  <c r="I412" i="8"/>
  <c r="G48" i="1" s="1"/>
  <c r="I411" i="8"/>
  <c r="F48" i="1" s="1"/>
  <c r="I410" i="8"/>
  <c r="E48" i="1" s="1"/>
  <c r="I409" i="8"/>
  <c r="D48" i="1" s="1"/>
  <c r="I408" i="8"/>
  <c r="I407" i="8"/>
  <c r="I398" i="8"/>
  <c r="G47" i="1" s="1"/>
  <c r="I397" i="8"/>
  <c r="F47" i="1" s="1"/>
  <c r="I396" i="8"/>
  <c r="E47" i="1" s="1"/>
  <c r="I395" i="8"/>
  <c r="D47" i="1" s="1"/>
  <c r="I394" i="8"/>
  <c r="C47" i="1" s="1"/>
  <c r="I393" i="8"/>
  <c r="B47" i="1" s="1"/>
  <c r="I384" i="8"/>
  <c r="G46" i="1" s="1"/>
  <c r="I383" i="8"/>
  <c r="F46" i="1" s="1"/>
  <c r="I382" i="8"/>
  <c r="E46" i="1" s="1"/>
  <c r="I381" i="8"/>
  <c r="I380" i="8"/>
  <c r="I379" i="8"/>
  <c r="B46" i="1" s="1"/>
  <c r="I370" i="8"/>
  <c r="G45" i="1" s="1"/>
  <c r="I369" i="8"/>
  <c r="F45" i="1" s="1"/>
  <c r="I368" i="8"/>
  <c r="E45" i="1" s="1"/>
  <c r="I367" i="8"/>
  <c r="D45" i="1" s="1"/>
  <c r="I366" i="8"/>
  <c r="I365" i="8"/>
  <c r="I356" i="8"/>
  <c r="G44" i="1" s="1"/>
  <c r="I355" i="8"/>
  <c r="F44" i="1" s="1"/>
  <c r="I354" i="8"/>
  <c r="E44" i="1" s="1"/>
  <c r="I353" i="8"/>
  <c r="I352" i="8"/>
  <c r="I351" i="8"/>
  <c r="B44" i="1" s="1"/>
  <c r="I338" i="8"/>
  <c r="E39" i="1" s="1"/>
  <c r="I337" i="8"/>
  <c r="D39" i="1" s="1"/>
  <c r="I336" i="8"/>
  <c r="I335" i="8"/>
  <c r="B39" i="1" s="1"/>
  <c r="I334" i="8"/>
  <c r="I326" i="8"/>
  <c r="G38" i="1" s="1"/>
  <c r="I325" i="8"/>
  <c r="F38" i="1" s="1"/>
  <c r="I324" i="8"/>
  <c r="E38" i="1" s="1"/>
  <c r="I323" i="8"/>
  <c r="D38" i="1" s="1"/>
  <c r="I322" i="8"/>
  <c r="I321" i="8"/>
  <c r="I312" i="8"/>
  <c r="I311" i="8"/>
  <c r="F37" i="1" s="1"/>
  <c r="I310" i="8"/>
  <c r="E37" i="1" s="1"/>
  <c r="I309" i="8"/>
  <c r="D37" i="1" s="1"/>
  <c r="I308" i="8"/>
  <c r="I307" i="8"/>
  <c r="B37" i="1" s="1"/>
  <c r="I298" i="8"/>
  <c r="G36" i="1" s="1"/>
  <c r="I297" i="8"/>
  <c r="F36" i="1" s="1"/>
  <c r="I296" i="8"/>
  <c r="E36" i="1" s="1"/>
  <c r="I295" i="8"/>
  <c r="I294" i="8"/>
  <c r="C36" i="1" s="1"/>
  <c r="I293" i="8"/>
  <c r="B36" i="1" s="1"/>
  <c r="I284" i="8"/>
  <c r="G35" i="1" s="1"/>
  <c r="I283" i="8"/>
  <c r="F35" i="1" s="1"/>
  <c r="I282" i="8"/>
  <c r="E35" i="1" s="1"/>
  <c r="I281" i="8"/>
  <c r="D35" i="1" s="1"/>
  <c r="I280" i="8"/>
  <c r="C35" i="1" s="1"/>
  <c r="I279" i="8"/>
  <c r="B35" i="1" s="1"/>
  <c r="I270" i="8"/>
  <c r="G34" i="1" s="1"/>
  <c r="I269" i="8"/>
  <c r="F34" i="1" s="1"/>
  <c r="I268" i="8"/>
  <c r="E34" i="1" s="1"/>
  <c r="D34" i="1"/>
  <c r="I266" i="8"/>
  <c r="I265" i="8"/>
  <c r="B34" i="1" s="1"/>
  <c r="I254" i="8"/>
  <c r="G29" i="1" s="1"/>
  <c r="I253" i="8"/>
  <c r="I252" i="8"/>
  <c r="E29" i="1" s="1"/>
  <c r="I251" i="8"/>
  <c r="I250" i="8"/>
  <c r="I249" i="8"/>
  <c r="B29" i="1" s="1"/>
  <c r="I240" i="8"/>
  <c r="G28" i="1" s="1"/>
  <c r="I239" i="8"/>
  <c r="F28" i="1" s="1"/>
  <c r="I238" i="8"/>
  <c r="E28" i="1" s="1"/>
  <c r="I237" i="8"/>
  <c r="I236" i="8"/>
  <c r="I235" i="8"/>
  <c r="B28" i="1" s="1"/>
  <c r="I224" i="8"/>
  <c r="E27" i="1" s="1"/>
  <c r="I223" i="8"/>
  <c r="D27" i="1" s="1"/>
  <c r="I222" i="8"/>
  <c r="I221" i="8"/>
  <c r="I220" i="8"/>
  <c r="I210" i="8"/>
  <c r="E26" i="1" s="1"/>
  <c r="I209" i="8"/>
  <c r="D26" i="1" s="1"/>
  <c r="I208" i="8"/>
  <c r="I207" i="8"/>
  <c r="B26" i="1" s="1"/>
  <c r="I206" i="8"/>
  <c r="I198" i="8"/>
  <c r="G25" i="1" s="1"/>
  <c r="I197" i="8"/>
  <c r="F25" i="1" s="1"/>
  <c r="I196" i="8"/>
  <c r="E25" i="1" s="1"/>
  <c r="I195" i="8"/>
  <c r="D25" i="1" s="1"/>
  <c r="I194" i="8"/>
  <c r="C25" i="1" s="1"/>
  <c r="I193" i="8"/>
  <c r="B25" i="1" s="1"/>
  <c r="I184" i="8"/>
  <c r="G24" i="1" s="1"/>
  <c r="I183" i="8"/>
  <c r="F24" i="1" s="1"/>
  <c r="I182" i="8"/>
  <c r="E24" i="1" s="1"/>
  <c r="I181" i="8"/>
  <c r="D24" i="1" s="1"/>
  <c r="I180" i="8"/>
  <c r="I179" i="8"/>
  <c r="I168" i="8"/>
  <c r="G19" i="1" s="1"/>
  <c r="I167" i="8"/>
  <c r="F19" i="1" s="1"/>
  <c r="I166" i="8"/>
  <c r="E19" i="1" s="1"/>
  <c r="I165" i="8"/>
  <c r="D19" i="1" s="1"/>
  <c r="I164" i="8"/>
  <c r="C19" i="1" s="1"/>
  <c r="I163" i="8"/>
  <c r="B19" i="1" s="1"/>
  <c r="I154" i="8"/>
  <c r="G18" i="1" s="1"/>
  <c r="I153" i="8"/>
  <c r="F18" i="1" s="1"/>
  <c r="I152" i="8"/>
  <c r="E18" i="1" s="1"/>
  <c r="I151" i="8"/>
  <c r="D18" i="1" s="1"/>
  <c r="I150" i="8"/>
  <c r="C18" i="1" s="1"/>
  <c r="I149" i="8"/>
  <c r="B18" i="1" s="1"/>
  <c r="I140" i="8"/>
  <c r="G17" i="1" s="1"/>
  <c r="I139" i="8"/>
  <c r="F17" i="1" s="1"/>
  <c r="I138" i="8"/>
  <c r="E17" i="1" s="1"/>
  <c r="I137" i="8"/>
  <c r="D17" i="1" s="1"/>
  <c r="I136" i="8"/>
  <c r="C17" i="1" s="1"/>
  <c r="I135" i="8"/>
  <c r="B17" i="1" s="1"/>
  <c r="I126" i="8"/>
  <c r="G16" i="1" s="1"/>
  <c r="I125" i="8"/>
  <c r="F16" i="1" s="1"/>
  <c r="I124" i="8"/>
  <c r="E16" i="1" s="1"/>
  <c r="I123" i="8"/>
  <c r="D16" i="1" s="1"/>
  <c r="I122" i="8"/>
  <c r="I121" i="8"/>
  <c r="I112" i="8"/>
  <c r="G15" i="1" s="1"/>
  <c r="I111" i="8"/>
  <c r="F15" i="1" s="1"/>
  <c r="I110" i="8"/>
  <c r="E15" i="1" s="1"/>
  <c r="I109" i="8"/>
  <c r="D15" i="1" s="1"/>
  <c r="I108" i="8"/>
  <c r="I107" i="8"/>
  <c r="B15" i="1" s="1"/>
  <c r="I98" i="8"/>
  <c r="G14" i="1" s="1"/>
  <c r="I97" i="8"/>
  <c r="F14" i="1" s="1"/>
  <c r="I96" i="8"/>
  <c r="E14" i="1" s="1"/>
  <c r="I95" i="8"/>
  <c r="D14" i="1" s="1"/>
  <c r="I94" i="8"/>
  <c r="I93" i="8"/>
  <c r="B14" i="1" s="1"/>
  <c r="J91" i="8"/>
  <c r="I22" i="8"/>
  <c r="G5" i="1" s="1"/>
  <c r="I21" i="8"/>
  <c r="I20" i="8"/>
  <c r="E5" i="1" s="1"/>
  <c r="I19" i="8"/>
  <c r="I18" i="8"/>
  <c r="I17" i="8"/>
  <c r="I8" i="8"/>
  <c r="I7" i="8"/>
  <c r="I6" i="8"/>
  <c r="E4" i="1" s="1"/>
  <c r="E10" i="1" s="1"/>
  <c r="I5" i="8"/>
  <c r="D4" i="1" s="1"/>
  <c r="I4" i="8"/>
  <c r="C4" i="1" s="1"/>
  <c r="I3" i="8"/>
  <c r="B4" i="1" s="1"/>
  <c r="I293" i="6"/>
  <c r="B32" i="13" s="1"/>
  <c r="Q32" i="13" s="1"/>
  <c r="H4" i="1" l="1"/>
  <c r="H10" i="1" s="1"/>
  <c r="D5" i="1"/>
  <c r="D10" i="1" s="1"/>
  <c r="L5" i="1"/>
  <c r="L10" i="1" s="1"/>
  <c r="I8" i="1"/>
  <c r="I10" i="1" s="1"/>
  <c r="N10" i="1"/>
  <c r="K8" i="1"/>
  <c r="M5" i="1"/>
  <c r="M10" i="1" s="1"/>
  <c r="J8" i="1"/>
  <c r="D20" i="1"/>
  <c r="I20" i="1"/>
  <c r="F20" i="1"/>
  <c r="K10" i="1"/>
  <c r="G20" i="1"/>
  <c r="E20" i="1"/>
  <c r="E40" i="1"/>
  <c r="F50" i="1"/>
  <c r="J10" i="1"/>
  <c r="J20" i="1"/>
  <c r="H20" i="1"/>
  <c r="K30" i="1"/>
  <c r="K40" i="1"/>
  <c r="M40" i="1"/>
  <c r="M20" i="1"/>
  <c r="B5" i="1"/>
  <c r="B10" i="1" s="1"/>
  <c r="F4" i="1"/>
  <c r="F10" i="1" s="1"/>
  <c r="E30" i="1"/>
  <c r="M30" i="1"/>
  <c r="I30" i="1"/>
  <c r="I40" i="1"/>
  <c r="M50" i="1"/>
  <c r="J40" i="1"/>
  <c r="C5" i="1"/>
  <c r="C10" i="1" s="1"/>
  <c r="G4" i="1"/>
  <c r="G10" i="1" s="1"/>
  <c r="E50" i="1"/>
  <c r="K20" i="1"/>
  <c r="L30" i="1"/>
  <c r="H30" i="1"/>
  <c r="J25" i="1"/>
  <c r="J30" i="1" s="1"/>
  <c r="L40" i="1"/>
  <c r="H40" i="1"/>
  <c r="L48" i="1"/>
  <c r="L50" i="1" s="1"/>
  <c r="K48" i="1"/>
  <c r="K49" i="1"/>
  <c r="J49" i="1"/>
  <c r="J50" i="1" s="1"/>
  <c r="H44" i="1"/>
  <c r="F39" i="1"/>
  <c r="F40" i="1" s="1"/>
  <c r="G37" i="1"/>
  <c r="G40" i="1" s="1"/>
  <c r="F29" i="1"/>
  <c r="F30" i="1" s="1"/>
  <c r="G27" i="1"/>
  <c r="G30" i="1" s="1"/>
  <c r="D46" i="1"/>
  <c r="D44" i="1"/>
  <c r="D36" i="1"/>
  <c r="D40" i="1" s="1"/>
  <c r="D29" i="1"/>
  <c r="G49" i="1"/>
  <c r="L14" i="1"/>
  <c r="L20" i="1" s="1"/>
  <c r="B27" i="1"/>
  <c r="B38" i="1"/>
  <c r="B40" i="1" s="1"/>
  <c r="B45" i="1"/>
  <c r="B48" i="1"/>
  <c r="C15" i="1"/>
  <c r="C14" i="1"/>
  <c r="C49" i="1"/>
  <c r="C48" i="1"/>
  <c r="C46" i="1"/>
  <c r="C45" i="1"/>
  <c r="C44" i="1"/>
  <c r="C39" i="1"/>
  <c r="C38" i="1"/>
  <c r="C37" i="1"/>
  <c r="C34" i="1"/>
  <c r="C29" i="1"/>
  <c r="D28" i="1"/>
  <c r="C28" i="1"/>
  <c r="C27" i="1"/>
  <c r="C26" i="1"/>
  <c r="C24" i="1"/>
  <c r="C16" i="1"/>
  <c r="B24" i="1"/>
  <c r="B16" i="1"/>
  <c r="B20" i="1" s="1"/>
  <c r="I349" i="8"/>
  <c r="I91" i="8"/>
  <c r="I177" i="8"/>
  <c r="I263" i="8"/>
  <c r="I436" i="8"/>
  <c r="I3" i="6"/>
  <c r="B3" i="13" s="1"/>
  <c r="I4" i="6"/>
  <c r="C3" i="13" s="1"/>
  <c r="I5" i="6"/>
  <c r="D3" i="13" s="1"/>
  <c r="D9" i="13" s="1"/>
  <c r="D49" i="13" s="1"/>
  <c r="I6" i="6"/>
  <c r="E3" i="13" s="1"/>
  <c r="E9" i="13" s="1"/>
  <c r="I7" i="6"/>
  <c r="F3" i="13" s="1"/>
  <c r="F9" i="13" s="1"/>
  <c r="F49" i="13" s="1"/>
  <c r="I8" i="6"/>
  <c r="I17" i="6"/>
  <c r="B4" i="13" s="1"/>
  <c r="Q4" i="13" s="1"/>
  <c r="I18" i="6"/>
  <c r="I19" i="6"/>
  <c r="I20" i="6"/>
  <c r="I21" i="6"/>
  <c r="I22" i="6"/>
  <c r="J91" i="6"/>
  <c r="I93" i="6"/>
  <c r="Q12" i="13" s="1"/>
  <c r="I94" i="6"/>
  <c r="I95" i="6"/>
  <c r="I96" i="6"/>
  <c r="I97" i="6"/>
  <c r="I98" i="6"/>
  <c r="I107" i="6"/>
  <c r="Q13" i="13" s="1"/>
  <c r="I108" i="6"/>
  <c r="I109" i="6"/>
  <c r="I110" i="6"/>
  <c r="I111" i="6"/>
  <c r="I112" i="6"/>
  <c r="I121" i="6"/>
  <c r="Q14" i="13" s="1"/>
  <c r="I122" i="6"/>
  <c r="I123" i="6"/>
  <c r="I124" i="6"/>
  <c r="I125" i="6"/>
  <c r="I126" i="6"/>
  <c r="I135" i="6"/>
  <c r="Q15" i="13" s="1"/>
  <c r="I136" i="6"/>
  <c r="I137" i="6"/>
  <c r="I138" i="6"/>
  <c r="I139" i="6"/>
  <c r="I140" i="6"/>
  <c r="I149" i="6"/>
  <c r="Q16" i="13" s="1"/>
  <c r="I150" i="6"/>
  <c r="I151" i="6"/>
  <c r="I152" i="6"/>
  <c r="I153" i="6"/>
  <c r="I154" i="6"/>
  <c r="I163" i="6"/>
  <c r="Q17" i="13" s="1"/>
  <c r="I164" i="6"/>
  <c r="I165" i="6"/>
  <c r="I166" i="6"/>
  <c r="I167" i="6"/>
  <c r="I168" i="6"/>
  <c r="I179" i="6"/>
  <c r="B21" i="13" s="1"/>
  <c r="Q21" i="13" s="1"/>
  <c r="I180" i="6"/>
  <c r="I181" i="6"/>
  <c r="I182" i="6"/>
  <c r="I183" i="6"/>
  <c r="I184" i="6"/>
  <c r="I193" i="6"/>
  <c r="B22" i="13" s="1"/>
  <c r="Q22" i="13" s="1"/>
  <c r="I194" i="6"/>
  <c r="I195" i="6"/>
  <c r="I196" i="6"/>
  <c r="I197" i="6"/>
  <c r="I198" i="6"/>
  <c r="I206" i="6"/>
  <c r="I207" i="6"/>
  <c r="B23" i="13" s="1"/>
  <c r="Q23" i="13" s="1"/>
  <c r="I208" i="6"/>
  <c r="I209" i="6"/>
  <c r="I210" i="6"/>
  <c r="I220" i="6"/>
  <c r="I221" i="6"/>
  <c r="B24" i="13" s="1"/>
  <c r="Q24" i="13" s="1"/>
  <c r="I222" i="6"/>
  <c r="I223" i="6"/>
  <c r="I224" i="6"/>
  <c r="I235" i="6"/>
  <c r="B25" i="13" s="1"/>
  <c r="Q25" i="13" s="1"/>
  <c r="I236" i="6"/>
  <c r="I237" i="6"/>
  <c r="I238" i="6"/>
  <c r="I239" i="6"/>
  <c r="I240" i="6"/>
  <c r="I249" i="6"/>
  <c r="B26" i="13" s="1"/>
  <c r="Q26" i="13" s="1"/>
  <c r="I250" i="6"/>
  <c r="I251" i="6"/>
  <c r="I252" i="6"/>
  <c r="I253" i="6"/>
  <c r="I254" i="6"/>
  <c r="I265" i="6"/>
  <c r="B30" i="13" s="1"/>
  <c r="Q30" i="13" s="1"/>
  <c r="I266" i="6"/>
  <c r="I267" i="6"/>
  <c r="I268" i="6"/>
  <c r="I269" i="6"/>
  <c r="I270" i="6"/>
  <c r="I279" i="6"/>
  <c r="B31" i="13" s="1"/>
  <c r="Q31" i="13" s="1"/>
  <c r="I294" i="6"/>
  <c r="I295" i="6"/>
  <c r="I296" i="6"/>
  <c r="I297" i="6"/>
  <c r="I298" i="6"/>
  <c r="I307" i="6"/>
  <c r="B33" i="13" s="1"/>
  <c r="Q33" i="13" s="1"/>
  <c r="I308" i="6"/>
  <c r="I309" i="6"/>
  <c r="I310" i="6"/>
  <c r="I311" i="6"/>
  <c r="I312" i="6"/>
  <c r="I321" i="6"/>
  <c r="B34" i="13" s="1"/>
  <c r="Q34" i="13" s="1"/>
  <c r="I322" i="6"/>
  <c r="I323" i="6"/>
  <c r="I324" i="6"/>
  <c r="I325" i="6"/>
  <c r="I326" i="6"/>
  <c r="I334" i="6"/>
  <c r="I335" i="6"/>
  <c r="B35" i="13" s="1"/>
  <c r="Q35" i="13" s="1"/>
  <c r="I336" i="6"/>
  <c r="I337" i="6"/>
  <c r="I338" i="6"/>
  <c r="I351" i="6"/>
  <c r="B39" i="13" s="1"/>
  <c r="I352" i="6"/>
  <c r="I353" i="6"/>
  <c r="I354" i="6"/>
  <c r="I355" i="6"/>
  <c r="I356" i="6"/>
  <c r="I365" i="6"/>
  <c r="B40" i="13" s="1"/>
  <c r="I366" i="6"/>
  <c r="I367" i="6"/>
  <c r="I368" i="6"/>
  <c r="I369" i="6"/>
  <c r="I370" i="6"/>
  <c r="I379" i="6"/>
  <c r="B41" i="13" s="1"/>
  <c r="I380" i="6"/>
  <c r="I381" i="6"/>
  <c r="I382" i="6"/>
  <c r="I383" i="6"/>
  <c r="I384" i="6"/>
  <c r="I393" i="6"/>
  <c r="B42" i="13" s="1"/>
  <c r="Q42" i="13" s="1"/>
  <c r="I394" i="6"/>
  <c r="I395" i="6"/>
  <c r="I396" i="6"/>
  <c r="I397" i="6"/>
  <c r="I398" i="6"/>
  <c r="I407" i="6"/>
  <c r="B43" i="13" s="1"/>
  <c r="Q43" i="13" s="1"/>
  <c r="I408" i="6"/>
  <c r="I409" i="6"/>
  <c r="I410" i="6"/>
  <c r="I411" i="6"/>
  <c r="I412" i="6"/>
  <c r="I422" i="6"/>
  <c r="B44" i="13" s="1"/>
  <c r="Q44" i="13" s="1"/>
  <c r="I423" i="6"/>
  <c r="I424" i="6"/>
  <c r="I425" i="6"/>
  <c r="I426" i="6"/>
  <c r="I427" i="6"/>
  <c r="C9" i="13" l="1"/>
  <c r="C49" i="13" s="1"/>
  <c r="Q3" i="13"/>
  <c r="Q9" i="13" s="1"/>
  <c r="B9" i="13"/>
  <c r="Q36" i="13"/>
  <c r="B36" i="13"/>
  <c r="Q45" i="13"/>
  <c r="B45" i="13"/>
  <c r="Q27" i="13"/>
  <c r="B27" i="13"/>
  <c r="B18" i="13"/>
  <c r="Q18" i="13"/>
  <c r="Q8" i="1"/>
  <c r="K50" i="1"/>
  <c r="Q5" i="1"/>
  <c r="D30" i="1"/>
  <c r="B30" i="1"/>
  <c r="C20" i="1"/>
  <c r="C40" i="1"/>
  <c r="C30" i="1"/>
  <c r="I349" i="6"/>
  <c r="I91" i="6"/>
  <c r="I436" i="6"/>
  <c r="I263" i="6"/>
  <c r="I177" i="6"/>
  <c r="I50" i="1"/>
  <c r="H50" i="1"/>
  <c r="B50" i="1"/>
  <c r="D50" i="1"/>
  <c r="G50" i="1"/>
  <c r="Q49" i="13" l="1"/>
  <c r="E51" i="13"/>
  <c r="G51" i="13" s="1"/>
  <c r="Q10" i="1"/>
  <c r="Q20" i="1"/>
  <c r="Q50" i="1"/>
  <c r="C50" i="1"/>
  <c r="Q30" i="1" l="1"/>
  <c r="Q40" i="1"/>
</calcChain>
</file>

<file path=xl/sharedStrings.xml><?xml version="1.0" encoding="utf-8"?>
<sst xmlns="http://schemas.openxmlformats.org/spreadsheetml/2006/main" count="1135" uniqueCount="132">
  <si>
    <t>D</t>
  </si>
  <si>
    <t>GAS</t>
  </si>
  <si>
    <t>TOLLS</t>
  </si>
  <si>
    <t>MATERIAL</t>
  </si>
  <si>
    <t>MANTAINANCE</t>
  </si>
  <si>
    <t>OFFICE</t>
  </si>
  <si>
    <t>A</t>
  </si>
  <si>
    <t>C</t>
  </si>
  <si>
    <t xml:space="preserve">E </t>
  </si>
  <si>
    <t>S</t>
  </si>
  <si>
    <t xml:space="preserve">DAILY TOTAL </t>
  </si>
  <si>
    <t>TOTAL</t>
  </si>
  <si>
    <t>FOOD &amp; ENTRETMT</t>
  </si>
  <si>
    <t>FOOD &amp; ENTRATMT</t>
  </si>
  <si>
    <t>OFFICE SUPPLIES</t>
  </si>
  <si>
    <t>PARKING</t>
  </si>
  <si>
    <t>SHIPPING</t>
  </si>
  <si>
    <t>SUMMONS</t>
  </si>
  <si>
    <t>WORKING CLOTH</t>
  </si>
  <si>
    <t>WORKING CLOTHES</t>
  </si>
  <si>
    <t>WORKING COMP/LIABILITY</t>
  </si>
  <si>
    <t>CAR INSURANCE</t>
  </si>
  <si>
    <t>OUTSIDE CONTRACTOR</t>
  </si>
  <si>
    <t>WORKING COM/LIABILITY</t>
  </si>
  <si>
    <t>OUTSIDE CONTRANTOR</t>
  </si>
  <si>
    <t>APR-2</t>
  </si>
  <si>
    <t>APR-3</t>
  </si>
  <si>
    <t>APR-4</t>
  </si>
  <si>
    <t>APR-6</t>
  </si>
  <si>
    <t>APR-7</t>
  </si>
  <si>
    <t>MAR-2</t>
  </si>
  <si>
    <t>MAR-3</t>
  </si>
  <si>
    <t>MAR-4</t>
  </si>
  <si>
    <t>MAR-5</t>
  </si>
  <si>
    <t>MAR-6</t>
  </si>
  <si>
    <t>MAR-7</t>
  </si>
  <si>
    <t>MAR-9</t>
  </si>
  <si>
    <t>MAR-10</t>
  </si>
  <si>
    <t>MAR-11</t>
  </si>
  <si>
    <t>MAR-12</t>
  </si>
  <si>
    <t>MAR-13</t>
  </si>
  <si>
    <t>MAR-14</t>
  </si>
  <si>
    <t>MAR-16</t>
  </si>
  <si>
    <t>MAR-17</t>
  </si>
  <si>
    <t>MAR-18</t>
  </si>
  <si>
    <t>MAR-19</t>
  </si>
  <si>
    <t>MAR-20</t>
  </si>
  <si>
    <t>MAR-21</t>
  </si>
  <si>
    <t>MAR-23</t>
  </si>
  <si>
    <t>MAR-24</t>
  </si>
  <si>
    <t>MAR-25</t>
  </si>
  <si>
    <t>MAR-26</t>
  </si>
  <si>
    <t>MAR-27</t>
  </si>
  <si>
    <t>MAR-28</t>
  </si>
  <si>
    <t xml:space="preserve">BANK </t>
  </si>
  <si>
    <t xml:space="preserve">CASH </t>
  </si>
  <si>
    <t>APR-1</t>
  </si>
  <si>
    <t>APR-8</t>
  </si>
  <si>
    <t>APR-9</t>
  </si>
  <si>
    <t>APR-10</t>
  </si>
  <si>
    <t>APR-11</t>
  </si>
  <si>
    <t>APR-13</t>
  </si>
  <si>
    <t>APR-14</t>
  </si>
  <si>
    <t>APR-15</t>
  </si>
  <si>
    <t>APR-16</t>
  </si>
  <si>
    <t>APR-17</t>
  </si>
  <si>
    <t>APR-18</t>
  </si>
  <si>
    <t>APR-20</t>
  </si>
  <si>
    <t>APR-21</t>
  </si>
  <si>
    <t>APR-22</t>
  </si>
  <si>
    <t>APR-23</t>
  </si>
  <si>
    <t>APR-24</t>
  </si>
  <si>
    <t>APR-25</t>
  </si>
  <si>
    <t>APR-27</t>
  </si>
  <si>
    <t>APR-28</t>
  </si>
  <si>
    <t>APR-29</t>
  </si>
  <si>
    <t>APR-30</t>
  </si>
  <si>
    <t>D-1</t>
  </si>
  <si>
    <t>D-2</t>
  </si>
  <si>
    <t>D-3</t>
  </si>
  <si>
    <t>D-4</t>
  </si>
  <si>
    <t>D-6</t>
  </si>
  <si>
    <t>D-7</t>
  </si>
  <si>
    <t>D-8</t>
  </si>
  <si>
    <t>D-9</t>
  </si>
  <si>
    <t>D-10</t>
  </si>
  <si>
    <t>D-11</t>
  </si>
  <si>
    <t>D-13</t>
  </si>
  <si>
    <t>D-14</t>
  </si>
  <si>
    <t>D-15</t>
  </si>
  <si>
    <t>D-16</t>
  </si>
  <si>
    <t>D-17</t>
  </si>
  <si>
    <t>D-18</t>
  </si>
  <si>
    <t>D-20</t>
  </si>
  <si>
    <t>D-21</t>
  </si>
  <si>
    <t>D-22</t>
  </si>
  <si>
    <t>D-23</t>
  </si>
  <si>
    <t>D-24</t>
  </si>
  <si>
    <t>D-25</t>
  </si>
  <si>
    <t>D-27</t>
  </si>
  <si>
    <t>D-28</t>
  </si>
  <si>
    <t>D-29</t>
  </si>
  <si>
    <t>D-30</t>
  </si>
  <si>
    <t>C-1</t>
  </si>
  <si>
    <t>C-2</t>
  </si>
  <si>
    <t>C-3</t>
  </si>
  <si>
    <t>C-4</t>
  </si>
  <si>
    <t>C-6</t>
  </si>
  <si>
    <t>C-7</t>
  </si>
  <si>
    <t>C-8</t>
  </si>
  <si>
    <t>C-9</t>
  </si>
  <si>
    <t>C-10</t>
  </si>
  <si>
    <t>C-11</t>
  </si>
  <si>
    <t>C-13</t>
  </si>
  <si>
    <t>C-14</t>
  </si>
  <si>
    <t>C-15</t>
  </si>
  <si>
    <t>C-16</t>
  </si>
  <si>
    <t>C-17</t>
  </si>
  <si>
    <t>C-18</t>
  </si>
  <si>
    <t>C-20</t>
  </si>
  <si>
    <t>C-21</t>
  </si>
  <si>
    <t>C-22</t>
  </si>
  <si>
    <t>C-23</t>
  </si>
  <si>
    <t>C-24</t>
  </si>
  <si>
    <t>C-25</t>
  </si>
  <si>
    <t>C-27</t>
  </si>
  <si>
    <t>C-28</t>
  </si>
  <si>
    <t>C-29</t>
  </si>
  <si>
    <t>C-30</t>
  </si>
  <si>
    <t>TOTALS</t>
  </si>
  <si>
    <t xml:space="preserve">DEBITS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</si>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</sst>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164" formatCode="&quot;$&quot;#,##0.00"/>
    <numFmt numFmtId="165" formatCode="[$-409]d\-mmm\-yy;@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4" fillId="0" borderId="0" xfId="0" applyFont="1" applyFill="1"/>
    <xf numFmtId="0" fontId="4" fillId="0" borderId="0" xfId="0" applyFont="1"/>
    <xf numFmtId="0" fontId="3" fillId="0" borderId="0" xfId="0" applyFont="1" applyBorder="1"/>
    <xf numFmtId="0" fontId="1" fillId="0" borderId="0" xfId="0" applyFont="1" applyFill="1" applyBorder="1"/>
    <xf numFmtId="0" fontId="0" fillId="2" borderId="0" xfId="0" applyFill="1" applyBorder="1"/>
    <xf numFmtId="0" fontId="3" fillId="0" borderId="1" xfId="0" applyFont="1" applyBorder="1"/>
    <xf numFmtId="0" fontId="4" fillId="3" borderId="0" xfId="0" applyFont="1" applyFill="1"/>
    <xf numFmtId="0" fontId="0" fillId="0" borderId="0" xfId="0" applyAlignment="1"/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0" applyFont="1" applyFill="1" applyBorder="1"/>
    <xf numFmtId="0" fontId="4" fillId="5" borderId="0" xfId="0" applyFont="1" applyFill="1"/>
    <xf numFmtId="0" fontId="0" fillId="5" borderId="0" xfId="0" applyFill="1"/>
    <xf numFmtId="164" fontId="0" fillId="0" borderId="0" xfId="0" applyNumberFormat="1"/>
    <xf numFmtId="164" fontId="5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Border="1"/>
    <xf numFmtId="164" fontId="3" fillId="0" borderId="1" xfId="0" applyNumberFormat="1" applyFont="1" applyBorder="1"/>
    <xf numFmtId="164" fontId="3" fillId="5" borderId="0" xfId="0" applyNumberFormat="1" applyFont="1" applyFill="1" applyBorder="1"/>
    <xf numFmtId="164" fontId="0" fillId="2" borderId="0" xfId="0" applyNumberFormat="1" applyFill="1" applyBorder="1"/>
    <xf numFmtId="164" fontId="0" fillId="0" borderId="0" xfId="0" applyNumberFormat="1" applyBorder="1"/>
    <xf numFmtId="164" fontId="0" fillId="0" borderId="1" xfId="0" applyNumberFormat="1" applyBorder="1"/>
    <xf numFmtId="164" fontId="0" fillId="5" borderId="0" xfId="0" applyNumberFormat="1" applyFill="1"/>
    <xf numFmtId="164" fontId="4" fillId="0" borderId="0" xfId="0" applyNumberFormat="1" applyFont="1" applyFill="1"/>
    <xf numFmtId="164" fontId="5" fillId="6" borderId="0" xfId="0" applyNumberFormat="1" applyFont="1" applyFill="1" applyAlignment="1">
      <alignment horizontal="center"/>
    </xf>
    <xf numFmtId="164" fontId="4" fillId="6" borderId="0" xfId="0" applyNumberFormat="1" applyFont="1" applyFill="1"/>
    <xf numFmtId="164" fontId="4" fillId="6" borderId="0" xfId="0" applyNumberFormat="1" applyFont="1" applyFill="1" applyBorder="1"/>
    <xf numFmtId="164" fontId="4" fillId="6" borderId="1" xfId="0" applyNumberFormat="1" applyFont="1" applyFill="1" applyBorder="1"/>
    <xf numFmtId="7" fontId="4" fillId="6" borderId="0" xfId="0" applyNumberFormat="1" applyFont="1" applyFill="1"/>
    <xf numFmtId="164" fontId="1" fillId="0" borderId="0" xfId="0" applyNumberFormat="1" applyFont="1" applyBorder="1" applyAlignment="1">
      <alignment horizontal="center"/>
    </xf>
    <xf numFmtId="164" fontId="4" fillId="5" borderId="0" xfId="0" applyNumberFormat="1" applyFont="1" applyFill="1" applyBorder="1"/>
    <xf numFmtId="164" fontId="4" fillId="5" borderId="0" xfId="0" applyNumberFormat="1" applyFont="1" applyFill="1"/>
    <xf numFmtId="7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49" fontId="4" fillId="3" borderId="0" xfId="0" applyNumberFormat="1" applyFont="1" applyFill="1"/>
    <xf numFmtId="49" fontId="0" fillId="7" borderId="0" xfId="0" applyNumberForma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0" fillId="0" borderId="0" xfId="0" applyFill="1" applyBorder="1"/>
    <xf numFmtId="0" fontId="4" fillId="0" borderId="0" xfId="0" applyFont="1" applyFill="1" applyAlignment="1">
      <alignment horizontal="center"/>
    </xf>
    <xf numFmtId="0" fontId="4" fillId="0" borderId="1" xfId="0" applyFont="1" applyFill="1" applyBorder="1"/>
    <xf numFmtId="0" fontId="4" fillId="0" borderId="0" xfId="0" applyFont="1" applyFill="1" applyBorder="1"/>
    <xf numFmtId="0" fontId="0" fillId="0" borderId="2" xfId="0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/>
    <xf numFmtId="0" fontId="4" fillId="8" borderId="0" xfId="0" applyFont="1" applyFill="1"/>
    <xf numFmtId="0" fontId="0" fillId="8" borderId="0" xfId="0" applyFill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7" fontId="0" fillId="0" borderId="0" xfId="0" applyNumberFormat="1" applyAlignment="1">
      <alignment horizontal="right"/>
    </xf>
    <xf numFmtId="7" fontId="4" fillId="3" borderId="0" xfId="0" applyNumberFormat="1" applyFont="1" applyFill="1"/>
    <xf numFmtId="16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2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2" xfId="0" applyFont="1" applyBorder="1" applyAlignment="1"/>
    <xf numFmtId="0" fontId="1" fillId="9" borderId="0" xfId="0" applyFont="1" applyFill="1"/>
    <xf numFmtId="0" fontId="0" fillId="9" borderId="0" xfId="0" applyFill="1"/>
    <xf numFmtId="0" fontId="1" fillId="0" borderId="0" xfId="0" applyFont="1" applyBorder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Border="1"/>
    <xf numFmtId="164" fontId="1" fillId="0" borderId="1" xfId="0" applyNumberFormat="1" applyFont="1" applyBorder="1"/>
    <xf numFmtId="164" fontId="1" fillId="5" borderId="0" xfId="0" applyNumberFormat="1" applyFont="1" applyFill="1" applyBorder="1"/>
    <xf numFmtId="164" fontId="1" fillId="2" borderId="0" xfId="0" applyNumberFormat="1" applyFont="1" applyFill="1" applyBorder="1"/>
    <xf numFmtId="164" fontId="1" fillId="5" borderId="0" xfId="0" applyNumberFormat="1" applyFont="1" applyFill="1"/>
    <xf numFmtId="164" fontId="7" fillId="0" borderId="0" xfId="0" applyNumberFormat="1" applyFont="1" applyBorder="1"/>
    <xf numFmtId="164" fontId="7" fillId="6" borderId="0" xfId="0" applyNumberFormat="1" applyFont="1" applyFill="1" applyBorder="1"/>
    <xf numFmtId="7" fontId="0" fillId="10" borderId="0" xfId="0" applyNumberFormat="1" applyFill="1" applyBorder="1"/>
    <xf numFmtId="7" fontId="0" fillId="10" borderId="2" xfId="0" applyNumberFormat="1" applyFill="1" applyBorder="1"/>
    <xf numFmtId="7" fontId="4" fillId="10" borderId="0" xfId="0" applyNumberFormat="1" applyFont="1" applyFill="1" applyBorder="1"/>
    <xf numFmtId="7" fontId="4" fillId="10" borderId="2" xfId="0" applyNumberFormat="1" applyFont="1" applyFill="1" applyBorder="1"/>
    <xf numFmtId="7" fontId="0" fillId="10" borderId="0" xfId="0" applyNumberFormat="1" applyFill="1"/>
    <xf numFmtId="7" fontId="0" fillId="10" borderId="1" xfId="0" applyNumberFormat="1" applyFill="1" applyBorder="1"/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/>
    <xf numFmtId="4" fontId="4" fillId="7" borderId="0" xfId="0" applyNumberFormat="1" applyFont="1" applyFill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2" xfId="0" applyNumberFormat="1" applyBorder="1" applyAlignment="1">
      <alignment horizontal="right"/>
    </xf>
    <xf numFmtId="4" fontId="4" fillId="0" borderId="0" xfId="0" applyNumberFormat="1" applyFont="1"/>
    <xf numFmtId="4" fontId="6" fillId="0" borderId="0" xfId="0" applyNumberFormat="1" applyFont="1" applyAlignment="1">
      <alignment horizontal="right"/>
    </xf>
    <xf numFmtId="4" fontId="6" fillId="0" borderId="2" xfId="0" applyNumberFormat="1" applyFont="1" applyBorder="1" applyAlignment="1">
      <alignment horizontal="right"/>
    </xf>
    <xf numFmtId="4" fontId="6" fillId="0" borderId="0" xfId="0" applyNumberFormat="1" applyFont="1" applyAlignment="1"/>
    <xf numFmtId="4" fontId="6" fillId="0" borderId="2" xfId="0" applyNumberFormat="1" applyFont="1" applyBorder="1" applyAlignment="1"/>
    <xf numFmtId="4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/>
    <xf numFmtId="164" fontId="4" fillId="7" borderId="0" xfId="0" applyNumberFormat="1" applyFont="1" applyFill="1" applyAlignment="1">
      <alignment horizontal="center"/>
    </xf>
    <xf numFmtId="164" fontId="4" fillId="7" borderId="0" xfId="0" applyNumberFormat="1" applyFont="1" applyFill="1" applyAlignment="1">
      <alignment horizontal="center" wrapText="1"/>
    </xf>
    <xf numFmtId="164" fontId="0" fillId="0" borderId="0" xfId="0" applyNumberFormat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right"/>
    </xf>
    <xf numFmtId="164" fontId="0" fillId="0" borderId="2" xfId="0" applyNumberFormat="1" applyBorder="1" applyAlignment="1">
      <alignment horizontal="center"/>
    </xf>
    <xf numFmtId="164" fontId="4" fillId="0" borderId="0" xfId="0" applyNumberFormat="1" applyFont="1"/>
    <xf numFmtId="16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 wrapText="1"/>
    </xf>
    <xf numFmtId="164" fontId="6" fillId="0" borderId="2" xfId="0" applyNumberFormat="1" applyFont="1" applyBorder="1" applyAlignment="1">
      <alignment horizontal="right"/>
    </xf>
    <xf numFmtId="164" fontId="6" fillId="0" borderId="0" xfId="0" applyNumberFormat="1" applyFont="1" applyAlignment="1"/>
    <xf numFmtId="164" fontId="6" fillId="0" borderId="0" xfId="0" applyNumberFormat="1" applyFont="1" applyAlignment="1">
      <alignment wrapText="1"/>
    </xf>
    <xf numFmtId="164" fontId="6" fillId="0" borderId="2" xfId="0" applyNumberFormat="1" applyFont="1" applyBorder="1" applyAlignment="1"/>
    <xf numFmtId="7" fontId="0" fillId="9" borderId="0" xfId="0" applyNumberFormat="1" applyFill="1"/>
    <xf numFmtId="4" fontId="4" fillId="11" borderId="0" xfId="0" applyNumberFormat="1" applyFont="1" applyFill="1" applyAlignment="1">
      <alignment horizontal="center"/>
    </xf>
    <xf numFmtId="164" fontId="4" fillId="11" borderId="0" xfId="0" applyNumberFormat="1" applyFont="1" applyFill="1" applyAlignment="1">
      <alignment horizontal="center"/>
    </xf>
    <xf numFmtId="164" fontId="4" fillId="11" borderId="0" xfId="0" applyNumberFormat="1" applyFont="1" applyFill="1" applyAlignment="1">
      <alignment horizontal="center" wrapText="1"/>
    </xf>
    <xf numFmtId="49" fontId="1" fillId="0" borderId="0" xfId="0" applyNumberFormat="1" applyFont="1"/>
    <xf numFmtId="4" fontId="0" fillId="11" borderId="0" xfId="0" applyNumberFormat="1" applyFill="1"/>
    <xf numFmtId="164" fontId="4" fillId="9" borderId="0" xfId="0" applyNumberFormat="1" applyFont="1" applyFill="1" applyBorder="1"/>
    <xf numFmtId="0" fontId="0" fillId="11" borderId="0" xfId="0" applyFill="1"/>
    <xf numFmtId="4" fontId="1" fillId="0" borderId="0" xfId="0" applyNumberFormat="1" applyFont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0" xfId="0" applyNumberFormat="1" applyFont="1" applyAlignment="1"/>
    <xf numFmtId="4" fontId="1" fillId="0" borderId="2" xfId="0" applyNumberFormat="1" applyFont="1" applyBorder="1" applyAlignment="1"/>
    <xf numFmtId="4" fontId="1" fillId="9" borderId="0" xfId="0" applyNumberFormat="1" applyFont="1" applyFill="1"/>
    <xf numFmtId="4" fontId="0" fillId="9" borderId="0" xfId="0" applyNumberFormat="1" applyFill="1"/>
    <xf numFmtId="4" fontId="0" fillId="0" borderId="0" xfId="0" applyNumberFormat="1" applyBorder="1" applyAlignment="1">
      <alignment horizontal="right"/>
    </xf>
    <xf numFmtId="4" fontId="4" fillId="7" borderId="0" xfId="0" applyNumberFormat="1" applyFont="1" applyFill="1" applyAlignment="1">
      <alignment horizontal="center" wrapText="1"/>
    </xf>
    <xf numFmtId="4" fontId="0" fillId="0" borderId="0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4" fontId="1" fillId="0" borderId="0" xfId="0" applyNumberFormat="1" applyFont="1" applyAlignment="1">
      <alignment horizontal="right" wrapText="1"/>
    </xf>
    <xf numFmtId="4" fontId="1" fillId="0" borderId="0" xfId="0" applyNumberFormat="1" applyFont="1" applyAlignment="1">
      <alignment wrapText="1"/>
    </xf>
    <xf numFmtId="4" fontId="4" fillId="11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E389"/>
      <color rgb="FFFFD13F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847725</xdr:rowOff>
    </xdr:from>
    <xdr:to>
      <xdr:col>12</xdr:col>
      <xdr:colOff>9524</xdr:colOff>
      <xdr:row>0</xdr:row>
      <xdr:rowOff>1038224</xdr:rowOff>
    </xdr:to>
    <xdr:sp macro="" textlink="">
      <xdr:nvSpPr>
        <xdr:cNvPr id="2049" name="WordArt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33725" y="847725"/>
          <a:ext cx="7048499" cy="190499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DEBITS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APRIL'15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828674</xdr:colOff>
      <xdr:row>0</xdr:row>
      <xdr:rowOff>1038225</xdr:rowOff>
    </xdr:from>
    <xdr:to>
      <xdr:col>12</xdr:col>
      <xdr:colOff>9523</xdr:colOff>
      <xdr:row>1</xdr:row>
      <xdr:rowOff>0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33724" y="1038225"/>
          <a:ext cx="7048499" cy="20002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CASH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APRIL'15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1095376</xdr:rowOff>
    </xdr:from>
    <xdr:to>
      <xdr:col>7</xdr:col>
      <xdr:colOff>666751</xdr:colOff>
      <xdr:row>0</xdr:row>
      <xdr:rowOff>1266826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7726" y="1095376"/>
          <a:ext cx="4895850" cy="17145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TOP</a:t>
          </a:r>
          <a:r>
            <a:rPr lang="en-US" sz="4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 </a:t>
          </a:r>
          <a:r>
            <a:rPr lang="en-US" sz="2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FLOORS</a:t>
          </a:r>
        </a:p>
        <a:p>
          <a:pPr algn="ctr" rtl="0">
            <a:buNone/>
          </a:pPr>
          <a:r>
            <a:rPr lang="en-US" sz="2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APRIL'15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1009651</xdr:rowOff>
    </xdr:from>
    <xdr:to>
      <xdr:col>7</xdr:col>
      <xdr:colOff>666751</xdr:colOff>
      <xdr:row>0</xdr:row>
      <xdr:rowOff>1228725</xdr:rowOff>
    </xdr:to>
    <xdr:sp macro="" textlink="">
      <xdr:nvSpPr>
        <xdr:cNvPr id="5121" name="WordArt 1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7726" y="1009651"/>
          <a:ext cx="4400550" cy="2190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4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TOP FLOORS</a:t>
          </a:r>
        </a:p>
        <a:p>
          <a:pPr algn="ctr" rtl="0">
            <a:buNone/>
          </a:pPr>
          <a:r>
            <a:rPr lang="en-US" sz="4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CASH</a:t>
          </a:r>
          <a:r>
            <a:rPr lang="en-US" sz="4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 APRIL</a:t>
          </a:r>
          <a:r>
            <a:rPr lang="en-US" sz="4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'15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828674</xdr:colOff>
      <xdr:row>0</xdr:row>
      <xdr:rowOff>876300</xdr:rowOff>
    </xdr:from>
    <xdr:to>
      <xdr:col>12</xdr:col>
      <xdr:colOff>9523</xdr:colOff>
      <xdr:row>2</xdr:row>
      <xdr:rowOff>76199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33724" y="876300"/>
          <a:ext cx="7048499" cy="6000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CASH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MARCH'15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0ad87ff59d036af/Monthly%20Debt-Cash/Top%20Floors%20%20Mar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IT-BANK"/>
      <sheetName val="CASH-BANK"/>
      <sheetName val="Debit Daily"/>
      <sheetName val="Cash Daily"/>
      <sheetName val="Sheet4"/>
    </sheetNames>
    <sheetDataSet>
      <sheetData sheetId="0"/>
      <sheetData sheetId="1"/>
      <sheetData sheetId="2">
        <row r="141">
          <cell r="I141">
            <v>0</v>
          </cell>
        </row>
      </sheetData>
      <sheetData sheetId="3">
        <row r="3">
          <cell r="I3">
            <v>37</v>
          </cell>
        </row>
        <row r="4">
          <cell r="I4">
            <v>12</v>
          </cell>
        </row>
        <row r="5">
          <cell r="I5">
            <v>75.900000000000006</v>
          </cell>
        </row>
        <row r="6">
          <cell r="I6">
            <v>0</v>
          </cell>
        </row>
        <row r="7">
          <cell r="I7">
            <v>0</v>
          </cell>
        </row>
        <row r="8">
          <cell r="I8">
            <v>0</v>
          </cell>
        </row>
        <row r="9">
          <cell r="I9">
            <v>0</v>
          </cell>
        </row>
        <row r="10">
          <cell r="I10">
            <v>0</v>
          </cell>
        </row>
        <row r="11">
          <cell r="I11">
            <v>0</v>
          </cell>
        </row>
        <row r="12">
          <cell r="I12">
            <v>0</v>
          </cell>
        </row>
        <row r="13">
          <cell r="I13">
            <v>0</v>
          </cell>
        </row>
        <row r="14">
          <cell r="I14"/>
        </row>
        <row r="19">
          <cell r="I19">
            <v>0</v>
          </cell>
        </row>
        <row r="20">
          <cell r="I20">
            <v>3</v>
          </cell>
        </row>
        <row r="21">
          <cell r="J21"/>
        </row>
        <row r="22">
          <cell r="I22">
            <v>0</v>
          </cell>
        </row>
        <row r="23">
          <cell r="I23">
            <v>0</v>
          </cell>
        </row>
        <row r="24">
          <cell r="I24">
            <v>26.98</v>
          </cell>
        </row>
        <row r="25">
          <cell r="I25">
            <v>0</v>
          </cell>
        </row>
        <row r="26">
          <cell r="I26">
            <v>0</v>
          </cell>
        </row>
        <row r="27">
          <cell r="I27">
            <v>0</v>
          </cell>
        </row>
        <row r="28">
          <cell r="I28">
            <v>0</v>
          </cell>
        </row>
        <row r="29">
          <cell r="I29">
            <v>0</v>
          </cell>
        </row>
        <row r="33">
          <cell r="I33">
            <v>0</v>
          </cell>
        </row>
        <row r="34">
          <cell r="I34">
            <v>24.9</v>
          </cell>
        </row>
        <row r="35">
          <cell r="I35">
            <v>0</v>
          </cell>
        </row>
        <row r="36">
          <cell r="I36">
            <v>0</v>
          </cell>
        </row>
        <row r="37">
          <cell r="I37">
            <v>0</v>
          </cell>
        </row>
        <row r="38">
          <cell r="I38">
            <v>0</v>
          </cell>
        </row>
        <row r="39">
          <cell r="I39">
            <v>0</v>
          </cell>
        </row>
        <row r="40">
          <cell r="I40">
            <v>0</v>
          </cell>
        </row>
        <row r="41">
          <cell r="I41">
            <v>0</v>
          </cell>
        </row>
        <row r="42">
          <cell r="I42">
            <v>0</v>
          </cell>
        </row>
        <row r="43">
          <cell r="I43">
            <v>0</v>
          </cell>
        </row>
        <row r="44">
          <cell r="I44">
            <v>0</v>
          </cell>
        </row>
        <row r="47">
          <cell r="I47">
            <v>23</v>
          </cell>
        </row>
        <row r="48">
          <cell r="I48">
            <v>24.6</v>
          </cell>
        </row>
        <row r="49">
          <cell r="I49">
            <v>64.790000000000006</v>
          </cell>
        </row>
        <row r="50">
          <cell r="I50">
            <v>0</v>
          </cell>
        </row>
        <row r="51">
          <cell r="I51">
            <v>0</v>
          </cell>
        </row>
        <row r="52">
          <cell r="I52">
            <v>0</v>
          </cell>
        </row>
        <row r="53">
          <cell r="I53">
            <v>0</v>
          </cell>
        </row>
        <row r="54">
          <cell r="I54">
            <v>0</v>
          </cell>
        </row>
        <row r="55">
          <cell r="I55">
            <v>0</v>
          </cell>
        </row>
        <row r="56">
          <cell r="I56">
            <v>0</v>
          </cell>
        </row>
        <row r="57">
          <cell r="I57">
            <v>0</v>
          </cell>
        </row>
        <row r="58">
          <cell r="I58">
            <v>0</v>
          </cell>
        </row>
        <row r="61">
          <cell r="I61">
            <v>0</v>
          </cell>
        </row>
        <row r="62">
          <cell r="I62">
            <v>34.799999999999997</v>
          </cell>
        </row>
        <row r="63">
          <cell r="I63">
            <v>173.61</v>
          </cell>
        </row>
        <row r="64">
          <cell r="I64">
            <v>0</v>
          </cell>
        </row>
        <row r="65">
          <cell r="I65">
            <v>0</v>
          </cell>
        </row>
        <row r="66">
          <cell r="I66">
            <v>0</v>
          </cell>
        </row>
        <row r="67">
          <cell r="I67">
            <v>0</v>
          </cell>
        </row>
        <row r="68">
          <cell r="I68">
            <v>0</v>
          </cell>
        </row>
        <row r="69">
          <cell r="I69">
            <v>0</v>
          </cell>
        </row>
        <row r="70">
          <cell r="I70">
            <v>0</v>
          </cell>
        </row>
        <row r="71">
          <cell r="I71">
            <v>0</v>
          </cell>
        </row>
        <row r="72">
          <cell r="I72"/>
        </row>
        <row r="75">
          <cell r="I75">
            <v>0</v>
          </cell>
        </row>
        <row r="76">
          <cell r="I76">
            <v>34.799999999999997</v>
          </cell>
        </row>
        <row r="77">
          <cell r="I77">
            <v>0</v>
          </cell>
        </row>
        <row r="78">
          <cell r="I78">
            <v>0</v>
          </cell>
        </row>
        <row r="79">
          <cell r="I79">
            <v>0</v>
          </cell>
        </row>
        <row r="80">
          <cell r="I80">
            <v>0</v>
          </cell>
        </row>
        <row r="81">
          <cell r="I81">
            <v>0</v>
          </cell>
        </row>
        <row r="82">
          <cell r="I82">
            <v>0</v>
          </cell>
        </row>
        <row r="83">
          <cell r="I83">
            <v>0</v>
          </cell>
        </row>
        <row r="84">
          <cell r="I84">
            <v>0</v>
          </cell>
        </row>
        <row r="85">
          <cell r="I85">
            <v>0</v>
          </cell>
        </row>
        <row r="86">
          <cell r="I86">
            <v>0</v>
          </cell>
        </row>
        <row r="89">
          <cell r="I89">
            <v>65</v>
          </cell>
        </row>
        <row r="90">
          <cell r="I90">
            <v>47.75</v>
          </cell>
        </row>
        <row r="91">
          <cell r="I91">
            <v>82.8</v>
          </cell>
        </row>
        <row r="92">
          <cell r="I92">
            <v>15</v>
          </cell>
        </row>
        <row r="93">
          <cell r="I93">
            <v>0</v>
          </cell>
        </row>
        <row r="94">
          <cell r="I94">
            <v>31.78</v>
          </cell>
        </row>
        <row r="95">
          <cell r="I95">
            <v>0</v>
          </cell>
        </row>
        <row r="96">
          <cell r="I96">
            <v>0</v>
          </cell>
        </row>
        <row r="97">
          <cell r="I97">
            <v>0</v>
          </cell>
        </row>
        <row r="98">
          <cell r="I98">
            <v>0</v>
          </cell>
        </row>
        <row r="99">
          <cell r="I99">
            <v>0</v>
          </cell>
        </row>
        <row r="100">
          <cell r="I100">
            <v>0</v>
          </cell>
        </row>
        <row r="103">
          <cell r="I103">
            <v>34</v>
          </cell>
        </row>
        <row r="104">
          <cell r="I104">
            <v>38.9</v>
          </cell>
        </row>
        <row r="105">
          <cell r="I105">
            <v>75.8</v>
          </cell>
        </row>
        <row r="106">
          <cell r="I106">
            <v>0</v>
          </cell>
        </row>
        <row r="107">
          <cell r="I107">
            <v>0</v>
          </cell>
        </row>
        <row r="108">
          <cell r="I108">
            <v>0</v>
          </cell>
        </row>
        <row r="109">
          <cell r="I109">
            <v>0</v>
          </cell>
        </row>
        <row r="110">
          <cell r="I110">
            <v>0</v>
          </cell>
        </row>
        <row r="111">
          <cell r="I111">
            <v>0</v>
          </cell>
        </row>
        <row r="112">
          <cell r="I112">
            <v>0</v>
          </cell>
        </row>
        <row r="113">
          <cell r="I113">
            <v>0</v>
          </cell>
        </row>
        <row r="114">
          <cell r="I114">
            <v>0</v>
          </cell>
        </row>
        <row r="115">
          <cell r="I115">
            <v>0</v>
          </cell>
        </row>
        <row r="119">
          <cell r="I119">
            <v>0</v>
          </cell>
        </row>
        <row r="120">
          <cell r="I120">
            <v>0</v>
          </cell>
        </row>
        <row r="121">
          <cell r="I121">
            <v>0</v>
          </cell>
        </row>
        <row r="122">
          <cell r="I122">
            <v>0</v>
          </cell>
        </row>
        <row r="123">
          <cell r="I123">
            <v>0</v>
          </cell>
        </row>
        <row r="124">
          <cell r="I124">
            <v>0</v>
          </cell>
        </row>
        <row r="125">
          <cell r="I125">
            <v>0</v>
          </cell>
        </row>
        <row r="126">
          <cell r="I126">
            <v>0</v>
          </cell>
        </row>
        <row r="127">
          <cell r="I127">
            <v>0</v>
          </cell>
        </row>
        <row r="128">
          <cell r="I128">
            <v>0</v>
          </cell>
        </row>
        <row r="129">
          <cell r="I129">
            <v>0</v>
          </cell>
        </row>
        <row r="130">
          <cell r="I130"/>
        </row>
        <row r="133">
          <cell r="I133">
            <v>0</v>
          </cell>
        </row>
        <row r="134">
          <cell r="I134">
            <v>54.25</v>
          </cell>
        </row>
        <row r="135">
          <cell r="I135">
            <v>0</v>
          </cell>
        </row>
        <row r="136">
          <cell r="I136">
            <v>0</v>
          </cell>
        </row>
        <row r="137">
          <cell r="I137">
            <v>0</v>
          </cell>
        </row>
        <row r="138">
          <cell r="I138">
            <v>0</v>
          </cell>
        </row>
        <row r="139">
          <cell r="I139">
            <v>0</v>
          </cell>
        </row>
        <row r="140">
          <cell r="I140">
            <v>0</v>
          </cell>
        </row>
        <row r="142">
          <cell r="I142">
            <v>0</v>
          </cell>
        </row>
        <row r="143">
          <cell r="I143">
            <v>0</v>
          </cell>
        </row>
        <row r="144">
          <cell r="I144">
            <v>0</v>
          </cell>
        </row>
        <row r="147">
          <cell r="I147">
            <v>0</v>
          </cell>
        </row>
        <row r="148">
          <cell r="I148">
            <v>28.15</v>
          </cell>
        </row>
        <row r="149">
          <cell r="I149">
            <v>0</v>
          </cell>
        </row>
        <row r="150">
          <cell r="I150">
            <v>0</v>
          </cell>
        </row>
        <row r="151">
          <cell r="I151">
            <v>0</v>
          </cell>
        </row>
        <row r="152">
          <cell r="I152">
            <v>0</v>
          </cell>
        </row>
        <row r="153">
          <cell r="I153">
            <v>0</v>
          </cell>
        </row>
        <row r="154">
          <cell r="I154">
            <v>0</v>
          </cell>
        </row>
        <row r="155">
          <cell r="I155">
            <v>0</v>
          </cell>
        </row>
        <row r="156">
          <cell r="I156">
            <v>0</v>
          </cell>
        </row>
        <row r="157">
          <cell r="I157">
            <v>0</v>
          </cell>
        </row>
        <row r="158">
          <cell r="I158"/>
        </row>
        <row r="161">
          <cell r="I161">
            <v>32</v>
          </cell>
        </row>
        <row r="162">
          <cell r="I162">
            <v>74.400000000000006</v>
          </cell>
        </row>
        <row r="163">
          <cell r="I163">
            <v>0</v>
          </cell>
        </row>
        <row r="164">
          <cell r="I164">
            <v>0</v>
          </cell>
        </row>
        <row r="165">
          <cell r="I165">
            <v>0</v>
          </cell>
        </row>
        <row r="166">
          <cell r="I166">
            <v>0</v>
          </cell>
        </row>
        <row r="167">
          <cell r="I167">
            <v>0</v>
          </cell>
        </row>
        <row r="168">
          <cell r="I168">
            <v>0</v>
          </cell>
        </row>
        <row r="169">
          <cell r="I169">
            <v>0</v>
          </cell>
        </row>
        <row r="170">
          <cell r="I170">
            <v>0</v>
          </cell>
        </row>
        <row r="171">
          <cell r="I171">
            <v>0</v>
          </cell>
        </row>
        <row r="172">
          <cell r="I172">
            <v>0</v>
          </cell>
        </row>
        <row r="175">
          <cell r="I175">
            <v>98.6</v>
          </cell>
        </row>
        <row r="176">
          <cell r="I176">
            <v>24.6</v>
          </cell>
        </row>
        <row r="177">
          <cell r="I177">
            <v>90.43</v>
          </cell>
        </row>
        <row r="178">
          <cell r="I178">
            <v>0</v>
          </cell>
        </row>
        <row r="179">
          <cell r="I179">
            <v>0</v>
          </cell>
        </row>
        <row r="180">
          <cell r="I180">
            <v>0</v>
          </cell>
        </row>
        <row r="181">
          <cell r="I181">
            <v>0</v>
          </cell>
        </row>
        <row r="182">
          <cell r="I182">
            <v>0</v>
          </cell>
        </row>
        <row r="183">
          <cell r="I183">
            <v>0</v>
          </cell>
        </row>
        <row r="184">
          <cell r="I184">
            <v>0</v>
          </cell>
        </row>
        <row r="185">
          <cell r="I185">
            <v>0</v>
          </cell>
        </row>
        <row r="186">
          <cell r="I186">
            <v>0</v>
          </cell>
        </row>
        <row r="189">
          <cell r="I189">
            <v>0</v>
          </cell>
        </row>
        <row r="190">
          <cell r="I190">
            <v>70.599999999999994</v>
          </cell>
        </row>
        <row r="191">
          <cell r="I191">
            <v>1052.1600000000001</v>
          </cell>
        </row>
        <row r="192">
          <cell r="I192">
            <v>0</v>
          </cell>
        </row>
        <row r="193">
          <cell r="I193">
            <v>0</v>
          </cell>
        </row>
        <row r="194">
          <cell r="I194">
            <v>0</v>
          </cell>
        </row>
        <row r="195">
          <cell r="I195">
            <v>0</v>
          </cell>
        </row>
        <row r="196">
          <cell r="I196">
            <v>0</v>
          </cell>
        </row>
        <row r="197">
          <cell r="I197">
            <v>0</v>
          </cell>
        </row>
        <row r="198">
          <cell r="I198">
            <v>0</v>
          </cell>
        </row>
        <row r="199">
          <cell r="I199">
            <v>0</v>
          </cell>
        </row>
        <row r="200">
          <cell r="I200">
            <v>0</v>
          </cell>
        </row>
        <row r="201">
          <cell r="I201">
            <v>0</v>
          </cell>
        </row>
        <row r="205">
          <cell r="I205">
            <v>61</v>
          </cell>
        </row>
        <row r="206">
          <cell r="I206">
            <v>104.05</v>
          </cell>
        </row>
        <row r="207">
          <cell r="I207">
            <v>275.05</v>
          </cell>
        </row>
        <row r="208">
          <cell r="I208">
            <v>0</v>
          </cell>
        </row>
        <row r="209">
          <cell r="I209">
            <v>0</v>
          </cell>
        </row>
        <row r="210">
          <cell r="I210">
            <v>0</v>
          </cell>
        </row>
        <row r="211">
          <cell r="I211">
            <v>0</v>
          </cell>
        </row>
        <row r="212">
          <cell r="I212">
            <v>0</v>
          </cell>
        </row>
        <row r="213">
          <cell r="I213">
            <v>0</v>
          </cell>
        </row>
        <row r="214">
          <cell r="I214">
            <v>0</v>
          </cell>
        </row>
        <row r="215">
          <cell r="I215">
            <v>0</v>
          </cell>
        </row>
        <row r="216">
          <cell r="I216">
            <v>0</v>
          </cell>
        </row>
        <row r="219">
          <cell r="I219">
            <v>0</v>
          </cell>
        </row>
        <row r="220">
          <cell r="I220">
            <v>60.6</v>
          </cell>
        </row>
        <row r="221">
          <cell r="I221">
            <v>0</v>
          </cell>
        </row>
        <row r="222">
          <cell r="I222">
            <v>0</v>
          </cell>
        </row>
        <row r="223">
          <cell r="I223">
            <v>0</v>
          </cell>
        </row>
        <row r="224">
          <cell r="I224">
            <v>0</v>
          </cell>
        </row>
        <row r="225">
          <cell r="I225">
            <v>0</v>
          </cell>
        </row>
        <row r="226">
          <cell r="I226">
            <v>0</v>
          </cell>
        </row>
        <row r="227">
          <cell r="I227">
            <v>0</v>
          </cell>
        </row>
        <row r="228">
          <cell r="I228">
            <v>0</v>
          </cell>
        </row>
        <row r="229">
          <cell r="I229">
            <v>0</v>
          </cell>
        </row>
        <row r="230">
          <cell r="I230"/>
        </row>
        <row r="233">
          <cell r="I233">
            <v>0</v>
          </cell>
        </row>
        <row r="234">
          <cell r="I234">
            <v>60.6</v>
          </cell>
        </row>
        <row r="235">
          <cell r="I235">
            <v>130</v>
          </cell>
        </row>
        <row r="236">
          <cell r="I236">
            <v>0</v>
          </cell>
        </row>
        <row r="237">
          <cell r="I237">
            <v>0</v>
          </cell>
        </row>
        <row r="238">
          <cell r="I238">
            <v>0</v>
          </cell>
        </row>
        <row r="239">
          <cell r="I239">
            <v>0</v>
          </cell>
        </row>
        <row r="240">
          <cell r="I240">
            <v>0</v>
          </cell>
        </row>
        <row r="241">
          <cell r="I241">
            <v>0</v>
          </cell>
        </row>
        <row r="242">
          <cell r="I242">
            <v>0</v>
          </cell>
        </row>
        <row r="243">
          <cell r="I243">
            <v>0</v>
          </cell>
        </row>
        <row r="244">
          <cell r="I244"/>
        </row>
        <row r="247">
          <cell r="I247">
            <v>0</v>
          </cell>
        </row>
        <row r="248">
          <cell r="I248">
            <v>54.8</v>
          </cell>
        </row>
        <row r="249">
          <cell r="I249">
            <v>232.35999999999999</v>
          </cell>
        </row>
        <row r="250">
          <cell r="I250">
            <v>0</v>
          </cell>
        </row>
        <row r="251">
          <cell r="I251">
            <v>0</v>
          </cell>
        </row>
        <row r="252">
          <cell r="I252">
            <v>0</v>
          </cell>
        </row>
        <row r="253">
          <cell r="I253">
            <v>0</v>
          </cell>
        </row>
        <row r="254">
          <cell r="I254">
            <v>0</v>
          </cell>
        </row>
        <row r="255">
          <cell r="I255">
            <v>0</v>
          </cell>
        </row>
        <row r="256">
          <cell r="I256">
            <v>0</v>
          </cell>
        </row>
        <row r="257">
          <cell r="I257">
            <v>0</v>
          </cell>
        </row>
        <row r="258">
          <cell r="I258">
            <v>0</v>
          </cell>
        </row>
        <row r="261">
          <cell r="I261">
            <v>0</v>
          </cell>
        </row>
        <row r="262">
          <cell r="I262">
            <v>57.9</v>
          </cell>
        </row>
        <row r="263">
          <cell r="I263">
            <v>0</v>
          </cell>
        </row>
        <row r="264">
          <cell r="I264">
            <v>0</v>
          </cell>
        </row>
        <row r="265">
          <cell r="I265">
            <v>0</v>
          </cell>
        </row>
        <row r="266">
          <cell r="I266">
            <v>0</v>
          </cell>
        </row>
        <row r="267">
          <cell r="I267">
            <v>0</v>
          </cell>
        </row>
        <row r="268">
          <cell r="I268">
            <v>0</v>
          </cell>
        </row>
        <row r="269">
          <cell r="I269">
            <v>0</v>
          </cell>
        </row>
        <row r="270">
          <cell r="I270">
            <v>0</v>
          </cell>
        </row>
        <row r="271">
          <cell r="I271">
            <v>0</v>
          </cell>
        </row>
        <row r="272">
          <cell r="I272">
            <v>0</v>
          </cell>
        </row>
        <row r="275">
          <cell r="I275">
            <v>28</v>
          </cell>
        </row>
        <row r="276">
          <cell r="I276">
            <v>44.95</v>
          </cell>
        </row>
        <row r="277">
          <cell r="I277">
            <v>342.1</v>
          </cell>
        </row>
        <row r="278">
          <cell r="I278">
            <v>0</v>
          </cell>
        </row>
        <row r="279">
          <cell r="I279">
            <v>0</v>
          </cell>
        </row>
        <row r="280">
          <cell r="I280">
            <v>0</v>
          </cell>
        </row>
        <row r="281">
          <cell r="I281">
            <v>0</v>
          </cell>
        </row>
        <row r="282">
          <cell r="I282">
            <v>0</v>
          </cell>
        </row>
        <row r="283">
          <cell r="I283">
            <v>0</v>
          </cell>
        </row>
        <row r="284">
          <cell r="I284">
            <v>0</v>
          </cell>
        </row>
        <row r="285">
          <cell r="I285">
            <v>0</v>
          </cell>
        </row>
        <row r="286">
          <cell r="I286">
            <v>0</v>
          </cell>
        </row>
        <row r="287">
          <cell r="I287">
            <v>0</v>
          </cell>
        </row>
        <row r="291">
          <cell r="I291">
            <v>0</v>
          </cell>
        </row>
        <row r="292">
          <cell r="I292">
            <v>19.45</v>
          </cell>
        </row>
        <row r="293">
          <cell r="I293">
            <v>0</v>
          </cell>
        </row>
        <row r="294">
          <cell r="I294">
            <v>0</v>
          </cell>
        </row>
        <row r="295">
          <cell r="I295">
            <v>0</v>
          </cell>
        </row>
        <row r="296">
          <cell r="I296">
            <v>0</v>
          </cell>
        </row>
        <row r="297">
          <cell r="I297">
            <v>0</v>
          </cell>
        </row>
        <row r="298">
          <cell r="I298">
            <v>0</v>
          </cell>
        </row>
        <row r="299">
          <cell r="I299">
            <v>0</v>
          </cell>
        </row>
        <row r="300">
          <cell r="I300">
            <v>0</v>
          </cell>
        </row>
        <row r="301">
          <cell r="I301">
            <v>0</v>
          </cell>
        </row>
        <row r="302">
          <cell r="I302">
            <v>0</v>
          </cell>
        </row>
        <row r="305">
          <cell r="I305">
            <v>0</v>
          </cell>
        </row>
        <row r="306">
          <cell r="I306">
            <v>24.9</v>
          </cell>
        </row>
        <row r="307">
          <cell r="I307">
            <v>0</v>
          </cell>
        </row>
        <row r="308">
          <cell r="I308">
            <v>0</v>
          </cell>
        </row>
        <row r="309">
          <cell r="I309">
            <v>0</v>
          </cell>
        </row>
        <row r="310">
          <cell r="I310">
            <v>0</v>
          </cell>
        </row>
        <row r="311">
          <cell r="I311">
            <v>0</v>
          </cell>
        </row>
        <row r="312">
          <cell r="I312">
            <v>0</v>
          </cell>
        </row>
        <row r="313">
          <cell r="I313">
            <v>0</v>
          </cell>
        </row>
        <row r="314">
          <cell r="I314">
            <v>0</v>
          </cell>
        </row>
        <row r="315">
          <cell r="I315">
            <v>0</v>
          </cell>
        </row>
        <row r="316">
          <cell r="I316">
            <v>0</v>
          </cell>
        </row>
        <row r="319">
          <cell r="I319">
            <v>0</v>
          </cell>
        </row>
        <row r="320">
          <cell r="I320">
            <v>47.55</v>
          </cell>
        </row>
        <row r="321">
          <cell r="I321">
            <v>0</v>
          </cell>
        </row>
        <row r="322">
          <cell r="I322">
            <v>0</v>
          </cell>
        </row>
        <row r="323">
          <cell r="I323">
            <v>0</v>
          </cell>
        </row>
        <row r="324">
          <cell r="I324">
            <v>0</v>
          </cell>
        </row>
        <row r="325">
          <cell r="I325">
            <v>0</v>
          </cell>
        </row>
        <row r="326">
          <cell r="I326">
            <v>0</v>
          </cell>
        </row>
        <row r="327">
          <cell r="I327">
            <v>0</v>
          </cell>
        </row>
        <row r="328">
          <cell r="I328">
            <v>0</v>
          </cell>
        </row>
        <row r="329">
          <cell r="I329">
            <v>0</v>
          </cell>
        </row>
        <row r="330">
          <cell r="I330">
            <v>0</v>
          </cell>
        </row>
        <row r="333">
          <cell r="I333">
            <v>55</v>
          </cell>
        </row>
        <row r="334">
          <cell r="I334">
            <v>53.4</v>
          </cell>
        </row>
        <row r="335">
          <cell r="I335">
            <v>353.33</v>
          </cell>
        </row>
        <row r="336">
          <cell r="I336">
            <v>0</v>
          </cell>
        </row>
        <row r="337">
          <cell r="I337">
            <v>0</v>
          </cell>
        </row>
        <row r="338">
          <cell r="I338">
            <v>0</v>
          </cell>
        </row>
        <row r="339">
          <cell r="I339">
            <v>0</v>
          </cell>
        </row>
        <row r="340">
          <cell r="I340">
            <v>0</v>
          </cell>
        </row>
        <row r="341">
          <cell r="I341">
            <v>0</v>
          </cell>
        </row>
        <row r="342">
          <cell r="I342">
            <v>0</v>
          </cell>
        </row>
        <row r="343">
          <cell r="I343">
            <v>0</v>
          </cell>
        </row>
        <row r="344">
          <cell r="I344">
            <v>0</v>
          </cell>
        </row>
        <row r="347">
          <cell r="I347">
            <v>0</v>
          </cell>
        </row>
        <row r="348">
          <cell r="I348">
            <v>27.3</v>
          </cell>
        </row>
        <row r="349">
          <cell r="I349">
            <v>102.34</v>
          </cell>
        </row>
        <row r="350">
          <cell r="I350">
            <v>0</v>
          </cell>
        </row>
        <row r="351">
          <cell r="I351">
            <v>0</v>
          </cell>
        </row>
        <row r="352">
          <cell r="I352">
            <v>0</v>
          </cell>
        </row>
        <row r="353">
          <cell r="I353">
            <v>0</v>
          </cell>
        </row>
        <row r="354">
          <cell r="I354">
            <v>0</v>
          </cell>
        </row>
        <row r="355">
          <cell r="I355">
            <v>0</v>
          </cell>
        </row>
        <row r="356">
          <cell r="I356">
            <v>0</v>
          </cell>
        </row>
        <row r="358">
          <cell r="I358">
            <v>0</v>
          </cell>
        </row>
        <row r="362">
          <cell r="I362">
            <v>0</v>
          </cell>
        </row>
        <row r="363">
          <cell r="I363">
            <v>27.3</v>
          </cell>
        </row>
        <row r="364">
          <cell r="I364">
            <v>106.85</v>
          </cell>
        </row>
        <row r="365">
          <cell r="I365">
            <v>0</v>
          </cell>
        </row>
        <row r="366">
          <cell r="I366">
            <v>0</v>
          </cell>
        </row>
        <row r="367">
          <cell r="I367">
            <v>0</v>
          </cell>
        </row>
        <row r="368">
          <cell r="I368">
            <v>0</v>
          </cell>
        </row>
        <row r="369">
          <cell r="I369">
            <v>0</v>
          </cell>
        </row>
        <row r="371">
          <cell r="I371">
            <v>0</v>
          </cell>
        </row>
        <row r="372">
          <cell r="I372">
            <v>0</v>
          </cell>
        </row>
        <row r="373">
          <cell r="I373">
            <v>0</v>
          </cell>
        </row>
        <row r="374">
          <cell r="I374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6"/>
  <sheetViews>
    <sheetView topLeftCell="A5" zoomScaleNormal="100" workbookViewId="0">
      <selection activeCell="W13" sqref="W13"/>
    </sheetView>
  </sheetViews>
  <sheetFormatPr defaultRowHeight="12.75" x14ac:dyDescent="0.2"/>
  <cols>
    <col min="1" max="1" width="9.7109375" style="40" customWidth="1"/>
    <col min="2" max="2" width="12.42578125" style="101" customWidth="1"/>
    <col min="3" max="6" width="12.42578125" style="20" customWidth="1"/>
    <col min="7" max="7" width="15" style="20" customWidth="1"/>
    <col min="8" max="8" width="12" style="20" customWidth="1"/>
    <col min="9" max="11" width="13" style="20" customWidth="1"/>
    <col min="12" max="12" width="14.7109375" style="20" customWidth="1"/>
    <col min="13" max="13" width="13" style="20" customWidth="1"/>
    <col min="14" max="14" width="14.85546875" style="20" customWidth="1"/>
    <col min="15" max="15" width="0.42578125" style="20" customWidth="1"/>
    <col min="16" max="16" width="13" style="20" hidden="1" customWidth="1"/>
    <col min="17" max="17" width="14.42578125" customWidth="1"/>
  </cols>
  <sheetData>
    <row r="1" spans="1:18" s="63" customFormat="1" ht="81.75" customHeight="1" x14ac:dyDescent="0.2">
      <c r="A1" s="62"/>
      <c r="B1" s="91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</row>
    <row r="2" spans="1:18" s="3" customFormat="1" ht="0.75" customHeight="1" x14ac:dyDescent="0.2">
      <c r="A2" s="41"/>
      <c r="B2" s="92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4"/>
      <c r="R2" s="14"/>
    </row>
    <row r="3" spans="1:18" s="3" customFormat="1" ht="30" customHeight="1" x14ac:dyDescent="0.2">
      <c r="A3" s="43"/>
      <c r="B3" s="93" t="s">
        <v>1</v>
      </c>
      <c r="C3" s="104" t="s">
        <v>2</v>
      </c>
      <c r="D3" s="104" t="s">
        <v>3</v>
      </c>
      <c r="E3" s="104" t="s">
        <v>15</v>
      </c>
      <c r="F3" s="104" t="s">
        <v>17</v>
      </c>
      <c r="G3" s="104" t="s">
        <v>4</v>
      </c>
      <c r="H3" s="104" t="s">
        <v>5</v>
      </c>
      <c r="I3" s="105" t="s">
        <v>13</v>
      </c>
      <c r="J3" s="105" t="s">
        <v>16</v>
      </c>
      <c r="K3" s="105" t="s">
        <v>18</v>
      </c>
      <c r="L3" s="105" t="s">
        <v>23</v>
      </c>
      <c r="M3" s="105" t="s">
        <v>21</v>
      </c>
      <c r="N3" s="105" t="s">
        <v>24</v>
      </c>
      <c r="O3" s="105"/>
      <c r="P3" s="105"/>
      <c r="Q3" s="15" t="s">
        <v>10</v>
      </c>
    </row>
    <row r="4" spans="1:18" x14ac:dyDescent="0.2">
      <c r="B4" s="94">
        <f>'Debit Daily'!I3</f>
        <v>0</v>
      </c>
      <c r="C4" s="106">
        <f>'Debit Daily'!I4</f>
        <v>0</v>
      </c>
      <c r="D4" s="106">
        <f>'Debit Daily'!I5</f>
        <v>0</v>
      </c>
      <c r="E4" s="106">
        <f>'Debit Daily'!I6</f>
        <v>0</v>
      </c>
      <c r="F4" s="106">
        <f>'Debit Daily'!I7</f>
        <v>0</v>
      </c>
      <c r="G4" s="106">
        <f>'Debit Daily'!I8</f>
        <v>0</v>
      </c>
      <c r="H4" s="106">
        <f>'Debit Daily'!I9</f>
        <v>0</v>
      </c>
      <c r="I4" s="22">
        <f>'Debit Daily'!I10</f>
        <v>0</v>
      </c>
      <c r="J4" s="22">
        <f>'Debit Daily'!I11</f>
        <v>0</v>
      </c>
      <c r="K4" s="22">
        <f>'Debit Daily'!I12</f>
        <v>0</v>
      </c>
      <c r="L4" s="22">
        <f>'Debit Daily'!I13</f>
        <v>0</v>
      </c>
      <c r="M4" s="22">
        <f>'Debit Daily'!I14</f>
        <v>0</v>
      </c>
      <c r="N4" s="22"/>
      <c r="O4" s="22"/>
      <c r="P4" s="22"/>
      <c r="Q4" s="89">
        <f>SUM(B4:P4)</f>
        <v>0</v>
      </c>
    </row>
    <row r="5" spans="1:18" x14ac:dyDescent="0.2">
      <c r="B5" s="94">
        <f>'Debit Daily'!I7</f>
        <v>0</v>
      </c>
      <c r="C5" s="106">
        <f>'Debit Daily'!I8</f>
        <v>0</v>
      </c>
      <c r="D5" s="107">
        <f>'Debit Daily'!I9</f>
        <v>0</v>
      </c>
      <c r="E5" s="107">
        <f>'Debit Daily'!I20</f>
        <v>0</v>
      </c>
      <c r="F5" s="107">
        <f>'Debit Daily'!J21</f>
        <v>0</v>
      </c>
      <c r="G5" s="107">
        <f>'Debit Daily'!I22</f>
        <v>0</v>
      </c>
      <c r="H5" s="107">
        <f>'Debit Daily'!I23</f>
        <v>0</v>
      </c>
      <c r="I5" s="108">
        <f>'Debit Daily'!I24</f>
        <v>0</v>
      </c>
      <c r="J5" s="108">
        <f>'Debit Daily'!I25</f>
        <v>0</v>
      </c>
      <c r="K5" s="108">
        <f>'Debit Daily'!I26</f>
        <v>0</v>
      </c>
      <c r="L5" s="108">
        <f>'Debit Daily'!I27</f>
        <v>0</v>
      </c>
      <c r="M5" s="108">
        <f>'Debit Daily'!I28</f>
        <v>0</v>
      </c>
      <c r="N5" s="108"/>
      <c r="O5" s="108"/>
      <c r="P5" s="108"/>
      <c r="Q5" s="89">
        <f t="shared" ref="Q5:Q9" si="0">SUM(B5:P5)</f>
        <v>0</v>
      </c>
    </row>
    <row r="6" spans="1:18" x14ac:dyDescent="0.2">
      <c r="A6" s="58" t="s">
        <v>56</v>
      </c>
      <c r="B6" s="94">
        <f>'Debit Daily'!I32</f>
        <v>0</v>
      </c>
      <c r="C6" s="106">
        <f>'Debit Daily'!I33</f>
        <v>0</v>
      </c>
      <c r="D6" s="106">
        <f>'Debit Daily'!I34</f>
        <v>143.86000000000001</v>
      </c>
      <c r="E6" s="107">
        <f>'Debit Daily'!I35</f>
        <v>0</v>
      </c>
      <c r="F6" s="107">
        <f>'Debit Daily'!I36</f>
        <v>0</v>
      </c>
      <c r="G6" s="107">
        <f>'Debit Daily'!I37</f>
        <v>0</v>
      </c>
      <c r="H6" s="107">
        <f>'Debit Daily'!I38</f>
        <v>0</v>
      </c>
      <c r="I6" s="108">
        <f>'Debit Daily'!I39</f>
        <v>0</v>
      </c>
      <c r="J6" s="108">
        <f>'Debit Daily'!I40</f>
        <v>0</v>
      </c>
      <c r="K6" s="108">
        <f>'Debit Daily'!I41</f>
        <v>0</v>
      </c>
      <c r="L6" s="108">
        <f>'Debit Daily'!I42</f>
        <v>0</v>
      </c>
      <c r="M6" s="108">
        <f>'Debit Daily'!I43</f>
        <v>0</v>
      </c>
      <c r="N6" s="108"/>
      <c r="O6" s="108"/>
      <c r="P6" s="108"/>
      <c r="Q6" s="89">
        <f t="shared" si="0"/>
        <v>143.86000000000001</v>
      </c>
    </row>
    <row r="7" spans="1:18" x14ac:dyDescent="0.2">
      <c r="A7" s="58" t="s">
        <v>25</v>
      </c>
      <c r="B7" s="94">
        <f>'Debit Daily'!I47</f>
        <v>0</v>
      </c>
      <c r="C7" s="106">
        <f>'Debit Daily'!I48</f>
        <v>0</v>
      </c>
      <c r="D7" s="106">
        <f>'Debit Daily'!I49</f>
        <v>244.14</v>
      </c>
      <c r="E7" s="107">
        <f>'Debit Daily'!I50</f>
        <v>0</v>
      </c>
      <c r="F7" s="107">
        <f>'Debit Daily'!I51</f>
        <v>0</v>
      </c>
      <c r="G7" s="107">
        <f>'Debit Daily'!I52</f>
        <v>0</v>
      </c>
      <c r="H7" s="107">
        <f>'Debit Daily'!I53</f>
        <v>0</v>
      </c>
      <c r="I7" s="108">
        <f>'Debit Daily'!I54</f>
        <v>0</v>
      </c>
      <c r="J7" s="108">
        <f>'Debit Daily'!I55</f>
        <v>0</v>
      </c>
      <c r="K7" s="108">
        <f>'Debit Daily'!I56</f>
        <v>0</v>
      </c>
      <c r="L7" s="108">
        <f>'Debit Daily'!I57</f>
        <v>0</v>
      </c>
      <c r="M7" s="108">
        <f>'Debit Daily'!I58</f>
        <v>0</v>
      </c>
      <c r="N7" s="108"/>
      <c r="O7" s="108"/>
      <c r="P7" s="108"/>
      <c r="Q7" s="89">
        <f t="shared" si="0"/>
        <v>244.14</v>
      </c>
    </row>
    <row r="8" spans="1:18" x14ac:dyDescent="0.2">
      <c r="A8" s="58" t="s">
        <v>26</v>
      </c>
      <c r="B8" s="94">
        <f>'Debit Daily'!I62</f>
        <v>0</v>
      </c>
      <c r="C8" s="106">
        <f>'Debit Daily'!I63</f>
        <v>0</v>
      </c>
      <c r="D8" s="106">
        <f>'Debit Daily'!I64</f>
        <v>491.87</v>
      </c>
      <c r="E8" s="107">
        <f>'Debit Daily'!I65</f>
        <v>0</v>
      </c>
      <c r="F8" s="107">
        <f>'Debit Daily'!I66</f>
        <v>0</v>
      </c>
      <c r="G8" s="107">
        <f>'Debit Daily'!I67</f>
        <v>0</v>
      </c>
      <c r="H8" s="107">
        <f>'Debit Daily'!I68</f>
        <v>0</v>
      </c>
      <c r="I8" s="108">
        <f>'Debit Daily'!I27</f>
        <v>0</v>
      </c>
      <c r="J8" s="108">
        <f>'Debit Daily'!I28</f>
        <v>0</v>
      </c>
      <c r="K8" s="108">
        <f>'Debit Daily'!I29</f>
        <v>0</v>
      </c>
      <c r="L8" s="108">
        <f>'Debit Daily'!I30</f>
        <v>0</v>
      </c>
      <c r="M8" s="108">
        <f>'Debit Daily'!I31</f>
        <v>0</v>
      </c>
      <c r="N8" s="108"/>
      <c r="O8" s="108"/>
      <c r="P8" s="108"/>
      <c r="Q8" s="85">
        <f t="shared" si="0"/>
        <v>491.87</v>
      </c>
    </row>
    <row r="9" spans="1:18" ht="13.5" thickBot="1" x14ac:dyDescent="0.25">
      <c r="A9" s="58" t="s">
        <v>27</v>
      </c>
      <c r="B9" s="95">
        <f>'Debit Daily'!I77</f>
        <v>0</v>
      </c>
      <c r="C9" s="109">
        <f>'Debit Daily'!I78</f>
        <v>0</v>
      </c>
      <c r="D9" s="109">
        <f>'Debit Daily'!I79</f>
        <v>-203.69</v>
      </c>
      <c r="E9" s="109">
        <f>'Debit Daily'!I80</f>
        <v>0</v>
      </c>
      <c r="F9" s="109">
        <f>'Debit Daily'!I81</f>
        <v>0</v>
      </c>
      <c r="G9" s="109">
        <f>'Debit Daily'!I82</f>
        <v>0</v>
      </c>
      <c r="H9" s="109">
        <f>'Debit Daily'!I83</f>
        <v>0</v>
      </c>
      <c r="I9" s="110">
        <f>'Debit Daily'!I84</f>
        <v>0</v>
      </c>
      <c r="J9" s="110">
        <f>'Debit Daily'!I85</f>
        <v>0</v>
      </c>
      <c r="K9" s="110">
        <f>'Debit Daily'!I86</f>
        <v>0</v>
      </c>
      <c r="L9" s="110">
        <f>'Debit Daily'!I87</f>
        <v>0</v>
      </c>
      <c r="M9" s="110">
        <f>'Debit Daily'!I88</f>
        <v>0</v>
      </c>
      <c r="N9" s="110">
        <f>'Debit Daily'!I89</f>
        <v>0</v>
      </c>
      <c r="O9" s="110"/>
      <c r="P9" s="110"/>
      <c r="Q9" s="90">
        <f t="shared" si="0"/>
        <v>-203.69</v>
      </c>
    </row>
    <row r="10" spans="1:18" s="8" customFormat="1" x14ac:dyDescent="0.2">
      <c r="A10" s="42" t="s">
        <v>11</v>
      </c>
      <c r="B10" s="96">
        <f>SUM(B4:B9)</f>
        <v>0</v>
      </c>
      <c r="C10" s="111">
        <f>SUM(C4:C9)</f>
        <v>0</v>
      </c>
      <c r="D10" s="111">
        <f>SUM(D4:D9)</f>
        <v>676.18000000000006</v>
      </c>
      <c r="E10" s="111">
        <f>SUM(E4:E9)</f>
        <v>0</v>
      </c>
      <c r="F10" s="111">
        <f t="shared" ref="F10:N10" si="1">SUM(F4:F9)</f>
        <v>0</v>
      </c>
      <c r="G10" s="111">
        <f t="shared" si="1"/>
        <v>0</v>
      </c>
      <c r="H10" s="111">
        <f t="shared" si="1"/>
        <v>0</v>
      </c>
      <c r="I10" s="111">
        <f t="shared" si="1"/>
        <v>0</v>
      </c>
      <c r="J10" s="111">
        <f t="shared" si="1"/>
        <v>0</v>
      </c>
      <c r="K10" s="111">
        <f t="shared" si="1"/>
        <v>0</v>
      </c>
      <c r="L10" s="111">
        <f t="shared" si="1"/>
        <v>0</v>
      </c>
      <c r="M10" s="111">
        <f t="shared" si="1"/>
        <v>0</v>
      </c>
      <c r="N10" s="111">
        <f t="shared" si="1"/>
        <v>0</v>
      </c>
      <c r="O10" s="111"/>
      <c r="P10" s="111"/>
      <c r="Q10" s="65">
        <f>SUM(Q4:QI9)</f>
        <v>676.18000000000006</v>
      </c>
    </row>
    <row r="13" spans="1:18" s="3" customFormat="1" ht="38.25" x14ac:dyDescent="0.2">
      <c r="A13" s="43"/>
      <c r="B13" s="93" t="s">
        <v>1</v>
      </c>
      <c r="C13" s="104" t="s">
        <v>2</v>
      </c>
      <c r="D13" s="104" t="s">
        <v>3</v>
      </c>
      <c r="E13" s="104" t="s">
        <v>15</v>
      </c>
      <c r="F13" s="104" t="s">
        <v>17</v>
      </c>
      <c r="G13" s="104" t="s">
        <v>4</v>
      </c>
      <c r="H13" s="104" t="s">
        <v>5</v>
      </c>
      <c r="I13" s="105" t="s">
        <v>13</v>
      </c>
      <c r="J13" s="105" t="s">
        <v>16</v>
      </c>
      <c r="K13" s="105" t="s">
        <v>18</v>
      </c>
      <c r="L13" s="105" t="s">
        <v>23</v>
      </c>
      <c r="M13" s="105" t="s">
        <v>21</v>
      </c>
      <c r="N13" s="105" t="s">
        <v>24</v>
      </c>
      <c r="O13" s="105"/>
      <c r="P13" s="105"/>
      <c r="Q13" s="15" t="s">
        <v>10</v>
      </c>
    </row>
    <row r="14" spans="1:18" s="3" customFormat="1" x14ac:dyDescent="0.2">
      <c r="A14" s="58" t="s">
        <v>28</v>
      </c>
      <c r="B14" s="97">
        <f>'Debit Daily'!I93</f>
        <v>0</v>
      </c>
      <c r="C14" s="112">
        <f>'Debit Daily'!I94</f>
        <v>0</v>
      </c>
      <c r="D14" s="112">
        <f>'Debit Daily'!I95</f>
        <v>366.94</v>
      </c>
      <c r="E14" s="112">
        <f>'Debit Daily'!I96</f>
        <v>0</v>
      </c>
      <c r="F14" s="112">
        <f>'Debit Daily'!I97</f>
        <v>0</v>
      </c>
      <c r="G14" s="112">
        <f>'Debit Daily'!I98</f>
        <v>0</v>
      </c>
      <c r="H14" s="112">
        <f>'Debit Daily'!I99</f>
        <v>0</v>
      </c>
      <c r="I14" s="112">
        <f>'Debit Daily'!I100</f>
        <v>0</v>
      </c>
      <c r="J14" s="112">
        <f>'Debit Daily'!I101</f>
        <v>0</v>
      </c>
      <c r="K14" s="112">
        <f>'Debit Daily'!I102</f>
        <v>0</v>
      </c>
      <c r="L14" s="112">
        <f>'Debit Daily'!I103</f>
        <v>0</v>
      </c>
      <c r="M14" s="112">
        <f>'Debit Daily'!I104</f>
        <v>0</v>
      </c>
      <c r="N14" s="112"/>
      <c r="O14" s="112"/>
      <c r="P14" s="112"/>
      <c r="Q14" s="87">
        <f>SUM(B14:P14)</f>
        <v>366.94</v>
      </c>
    </row>
    <row r="15" spans="1:18" s="3" customFormat="1" x14ac:dyDescent="0.2">
      <c r="A15" s="58" t="s">
        <v>29</v>
      </c>
      <c r="B15" s="97">
        <f>'Debit Daily'!I107</f>
        <v>0</v>
      </c>
      <c r="C15" s="112">
        <f>'Debit Daily'!I108</f>
        <v>0</v>
      </c>
      <c r="D15" s="112">
        <f>'Debit Daily'!I109</f>
        <v>76.55</v>
      </c>
      <c r="E15" s="112">
        <f>'Debit Daily'!I110</f>
        <v>0</v>
      </c>
      <c r="F15" s="112">
        <f>'Debit Daily'!I111</f>
        <v>0</v>
      </c>
      <c r="G15" s="112">
        <f>'Debit Daily'!I112</f>
        <v>0</v>
      </c>
      <c r="H15" s="112">
        <f>'Debit Daily'!I113</f>
        <v>0</v>
      </c>
      <c r="I15" s="112">
        <f>'Debit Daily'!I114</f>
        <v>0</v>
      </c>
      <c r="J15" s="112">
        <f>'Debit Daily'!I115</f>
        <v>0</v>
      </c>
      <c r="K15" s="112">
        <f>'Debit Daily'!I116</f>
        <v>0</v>
      </c>
      <c r="L15" s="112">
        <f>'Debit Daily'!I117</f>
        <v>0</v>
      </c>
      <c r="M15" s="112">
        <f>'Debit Daily'!I118</f>
        <v>0</v>
      </c>
      <c r="N15" s="112"/>
      <c r="O15" s="113"/>
      <c r="P15" s="113"/>
      <c r="Q15" s="87">
        <f t="shared" ref="Q15:Q19" si="2">SUM(B15:P15)</f>
        <v>76.55</v>
      </c>
    </row>
    <row r="16" spans="1:18" s="3" customFormat="1" x14ac:dyDescent="0.2">
      <c r="A16" s="58" t="s">
        <v>57</v>
      </c>
      <c r="B16" s="97">
        <f>'Debit Daily'!I121</f>
        <v>0</v>
      </c>
      <c r="C16" s="112">
        <f>'Debit Daily'!I122</f>
        <v>0</v>
      </c>
      <c r="D16" s="112">
        <f>'Debit Daily'!I123</f>
        <v>0</v>
      </c>
      <c r="E16" s="112">
        <f>'Debit Daily'!I124</f>
        <v>0</v>
      </c>
      <c r="F16" s="112">
        <f>'Debit Daily'!I125</f>
        <v>0</v>
      </c>
      <c r="G16" s="112">
        <f>'Debit Daily'!I126</f>
        <v>0</v>
      </c>
      <c r="H16" s="112">
        <f>'Debit Daily'!I127</f>
        <v>0</v>
      </c>
      <c r="I16" s="113">
        <f>'Debit Daily'!I128</f>
        <v>0</v>
      </c>
      <c r="J16" s="113">
        <f>'Debit Daily'!I129</f>
        <v>0</v>
      </c>
      <c r="K16" s="113">
        <f>'Debit Daily'!I130</f>
        <v>0</v>
      </c>
      <c r="L16" s="113">
        <f>'Debit Daily'!I131</f>
        <v>0</v>
      </c>
      <c r="M16" s="113">
        <f>'Debit Daily'!I132</f>
        <v>0</v>
      </c>
      <c r="N16" s="113"/>
      <c r="O16" s="113"/>
      <c r="P16" s="113"/>
      <c r="Q16" s="87">
        <f t="shared" si="2"/>
        <v>0</v>
      </c>
    </row>
    <row r="17" spans="1:17" x14ac:dyDescent="0.2">
      <c r="A17" s="58" t="s">
        <v>58</v>
      </c>
      <c r="B17" s="97">
        <f>'Debit Daily'!I135</f>
        <v>0</v>
      </c>
      <c r="C17" s="112">
        <f>'Debit Daily'!I136</f>
        <v>0</v>
      </c>
      <c r="D17" s="112">
        <f>'Debit Daily'!I137</f>
        <v>0</v>
      </c>
      <c r="E17" s="112">
        <f>'Debit Daily'!I138</f>
        <v>0</v>
      </c>
      <c r="F17" s="112">
        <f>'Debit Daily'!I139</f>
        <v>0</v>
      </c>
      <c r="G17" s="112">
        <f>'Debit Daily'!I140</f>
        <v>0</v>
      </c>
      <c r="H17" s="112">
        <f>'Debit Daily'!I141</f>
        <v>0</v>
      </c>
      <c r="I17" s="112">
        <f>'Debit Daily'!I142</f>
        <v>0</v>
      </c>
      <c r="J17" s="112">
        <f>'Debit Daily'!I143</f>
        <v>0</v>
      </c>
      <c r="K17" s="112">
        <f>'Debit Daily'!I144</f>
        <v>0</v>
      </c>
      <c r="L17" s="112">
        <f>'Debit Daily'!I145</f>
        <v>0</v>
      </c>
      <c r="M17" s="112">
        <f>'Debit Daily'!I146</f>
        <v>0</v>
      </c>
      <c r="N17" s="112"/>
      <c r="O17" s="112"/>
      <c r="P17" s="112"/>
      <c r="Q17" s="87">
        <f t="shared" si="2"/>
        <v>0</v>
      </c>
    </row>
    <row r="18" spans="1:17" x14ac:dyDescent="0.2">
      <c r="A18" s="58" t="s">
        <v>59</v>
      </c>
      <c r="B18" s="97">
        <f>'Debit Daily'!I149</f>
        <v>0</v>
      </c>
      <c r="C18" s="112">
        <f>'Debit Daily'!I150</f>
        <v>0</v>
      </c>
      <c r="D18" s="112">
        <f>'Debit Daily'!I151</f>
        <v>0</v>
      </c>
      <c r="E18" s="112">
        <f>'Debit Daily'!I152</f>
        <v>0</v>
      </c>
      <c r="F18" s="112">
        <f>'Debit Daily'!I153</f>
        <v>0</v>
      </c>
      <c r="G18" s="112">
        <f>'Debit Daily'!I154</f>
        <v>0</v>
      </c>
      <c r="H18" s="112">
        <f>'Debit Daily'!I155</f>
        <v>0</v>
      </c>
      <c r="I18" s="112">
        <f>'Debit Daily'!I156</f>
        <v>0</v>
      </c>
      <c r="J18" s="112">
        <f>'Debit Daily'!I157</f>
        <v>0</v>
      </c>
      <c r="K18" s="112">
        <f>'Debit Daily'!I158</f>
        <v>0</v>
      </c>
      <c r="L18" s="112">
        <f>'Debit Daily'!I159</f>
        <v>0</v>
      </c>
      <c r="M18" s="112">
        <f>'Debit Daily'!I160</f>
        <v>0</v>
      </c>
      <c r="N18" s="112"/>
      <c r="O18" s="112"/>
      <c r="P18" s="112"/>
      <c r="Q18" s="87">
        <f t="shared" si="2"/>
        <v>0</v>
      </c>
    </row>
    <row r="19" spans="1:17" x14ac:dyDescent="0.2">
      <c r="A19" s="58" t="s">
        <v>60</v>
      </c>
      <c r="B19" s="98">
        <f>'Debit Daily'!I163</f>
        <v>0</v>
      </c>
      <c r="C19" s="114">
        <f>'Debit Daily'!I164</f>
        <v>0</v>
      </c>
      <c r="D19" s="114">
        <f>'Debit Daily'!I165</f>
        <v>0</v>
      </c>
      <c r="E19" s="114">
        <f>'Debit Daily'!I166</f>
        <v>0</v>
      </c>
      <c r="F19" s="114">
        <f>'Debit Daily'!I167</f>
        <v>0</v>
      </c>
      <c r="G19" s="114">
        <f>'Debit Daily'!I168</f>
        <v>0</v>
      </c>
      <c r="H19" s="114">
        <f>'Debit Daily'!I169</f>
        <v>0</v>
      </c>
      <c r="I19" s="114">
        <f>'Debit Daily'!I170</f>
        <v>0</v>
      </c>
      <c r="J19" s="114">
        <f>'Debit Daily'!I171</f>
        <v>0</v>
      </c>
      <c r="K19" s="114">
        <f>'Debit Daily'!I172</f>
        <v>0</v>
      </c>
      <c r="L19" s="114">
        <f>'Debit Daily'!I173</f>
        <v>0</v>
      </c>
      <c r="M19" s="114">
        <f>'Debit Daily'!I174</f>
        <v>0</v>
      </c>
      <c r="N19" s="114">
        <f>'Debit Daily'!I175</f>
        <v>0</v>
      </c>
      <c r="O19" s="114"/>
      <c r="P19" s="114"/>
      <c r="Q19" s="88">
        <f t="shared" si="2"/>
        <v>0</v>
      </c>
    </row>
    <row r="20" spans="1:17" x14ac:dyDescent="0.2">
      <c r="A20" s="42" t="s">
        <v>11</v>
      </c>
      <c r="B20" s="96">
        <f t="shared" ref="B20:Q20" si="3">SUM(B14:B19)</f>
        <v>0</v>
      </c>
      <c r="C20" s="111">
        <f t="shared" si="3"/>
        <v>0</v>
      </c>
      <c r="D20" s="111">
        <f t="shared" si="3"/>
        <v>443.49</v>
      </c>
      <c r="E20" s="111">
        <f t="shared" si="3"/>
        <v>0</v>
      </c>
      <c r="F20" s="111">
        <f t="shared" si="3"/>
        <v>0</v>
      </c>
      <c r="G20" s="111">
        <f t="shared" si="3"/>
        <v>0</v>
      </c>
      <c r="H20" s="111">
        <f t="shared" si="3"/>
        <v>0</v>
      </c>
      <c r="I20" s="111">
        <f t="shared" si="3"/>
        <v>0</v>
      </c>
      <c r="J20" s="111">
        <f t="shared" si="3"/>
        <v>0</v>
      </c>
      <c r="K20" s="111">
        <f t="shared" si="3"/>
        <v>0</v>
      </c>
      <c r="L20" s="111">
        <f t="shared" si="3"/>
        <v>0</v>
      </c>
      <c r="M20" s="111">
        <f t="shared" si="3"/>
        <v>0</v>
      </c>
      <c r="N20" s="111">
        <f t="shared" si="3"/>
        <v>0</v>
      </c>
      <c r="O20" s="111">
        <f t="shared" si="3"/>
        <v>0</v>
      </c>
      <c r="P20" s="111">
        <f t="shared" si="3"/>
        <v>0</v>
      </c>
      <c r="Q20" s="15">
        <f t="shared" si="3"/>
        <v>443.49</v>
      </c>
    </row>
    <row r="23" spans="1:17" s="3" customFormat="1" ht="38.25" x14ac:dyDescent="0.2">
      <c r="A23" s="43"/>
      <c r="B23" s="93" t="s">
        <v>1</v>
      </c>
      <c r="C23" s="104" t="s">
        <v>2</v>
      </c>
      <c r="D23" s="104" t="s">
        <v>3</v>
      </c>
      <c r="E23" s="104" t="s">
        <v>15</v>
      </c>
      <c r="F23" s="104" t="s">
        <v>17</v>
      </c>
      <c r="G23" s="104" t="s">
        <v>4</v>
      </c>
      <c r="H23" s="104" t="s">
        <v>5</v>
      </c>
      <c r="I23" s="105" t="s">
        <v>13</v>
      </c>
      <c r="J23" s="105" t="s">
        <v>16</v>
      </c>
      <c r="K23" s="105" t="s">
        <v>18</v>
      </c>
      <c r="L23" s="105" t="s">
        <v>23</v>
      </c>
      <c r="M23" s="105" t="s">
        <v>21</v>
      </c>
      <c r="N23" s="105" t="s">
        <v>24</v>
      </c>
      <c r="O23" s="105"/>
      <c r="P23" s="105"/>
      <c r="Q23" s="15" t="s">
        <v>10</v>
      </c>
    </row>
    <row r="24" spans="1:17" x14ac:dyDescent="0.2">
      <c r="A24" s="58" t="s">
        <v>61</v>
      </c>
      <c r="B24" s="97">
        <f>'Debit Daily'!I179</f>
        <v>0</v>
      </c>
      <c r="C24" s="115">
        <f>'Debit Daily'!I180</f>
        <v>0</v>
      </c>
      <c r="D24" s="115">
        <f>'Debit Daily'!I181</f>
        <v>0</v>
      </c>
      <c r="E24" s="115">
        <f>'Debit Daily'!I182</f>
        <v>0</v>
      </c>
      <c r="F24" s="115">
        <f>'Debit Daily'!I183</f>
        <v>0</v>
      </c>
      <c r="G24" s="115">
        <f>'Debit Daily'!I184</f>
        <v>0</v>
      </c>
      <c r="H24" s="115">
        <f>'Debit Daily'!I185</f>
        <v>0</v>
      </c>
      <c r="I24" s="116">
        <f>'Debit Daily'!I186</f>
        <v>0</v>
      </c>
      <c r="J24" s="116">
        <f>'Debit Daily'!I187</f>
        <v>0</v>
      </c>
      <c r="K24" s="116">
        <f>'Debit Daily'!I188</f>
        <v>0</v>
      </c>
      <c r="L24" s="116">
        <f>'Debit Daily'!I189</f>
        <v>0</v>
      </c>
      <c r="M24" s="116">
        <f>'Debit Daily'!I190</f>
        <v>0</v>
      </c>
      <c r="N24" s="116"/>
      <c r="O24" s="116"/>
      <c r="P24" s="116"/>
      <c r="Q24" s="87">
        <f>SUM(B24:P24)</f>
        <v>0</v>
      </c>
    </row>
    <row r="25" spans="1:17" x14ac:dyDescent="0.2">
      <c r="A25" s="58" t="s">
        <v>62</v>
      </c>
      <c r="B25" s="97">
        <f>'Debit Daily'!I193</f>
        <v>0</v>
      </c>
      <c r="C25" s="115">
        <f>'Debit Daily'!I194</f>
        <v>0</v>
      </c>
      <c r="D25" s="115">
        <f>'Debit Daily'!I195</f>
        <v>0</v>
      </c>
      <c r="E25" s="115">
        <f>'Debit Daily'!I196</f>
        <v>0</v>
      </c>
      <c r="F25" s="115">
        <f>'Debit Daily'!I197</f>
        <v>723</v>
      </c>
      <c r="G25" s="115">
        <f>'Debit Daily'!I198</f>
        <v>0</v>
      </c>
      <c r="H25" s="115">
        <f>'Debit Daily'!I199</f>
        <v>0</v>
      </c>
      <c r="I25" s="116">
        <f>'Debit Daily'!I200</f>
        <v>0</v>
      </c>
      <c r="J25" s="116">
        <f>'Debit Daily'!I201</f>
        <v>0</v>
      </c>
      <c r="K25" s="116">
        <f>'Debit Daily'!I202</f>
        <v>0</v>
      </c>
      <c r="L25" s="116">
        <f>'Debit Daily'!I203</f>
        <v>0</v>
      </c>
      <c r="M25" s="116">
        <f>'Debit Daily'!I204</f>
        <v>0</v>
      </c>
      <c r="N25" s="116"/>
      <c r="O25" s="116"/>
      <c r="P25" s="116"/>
      <c r="Q25" s="87">
        <f t="shared" ref="Q25:Q29" si="4">SUM(B25:P25)</f>
        <v>723</v>
      </c>
    </row>
    <row r="26" spans="1:17" x14ac:dyDescent="0.2">
      <c r="A26" s="58" t="s">
        <v>63</v>
      </c>
      <c r="B26" s="97">
        <f>'Debit Daily'!I207</f>
        <v>0</v>
      </c>
      <c r="C26" s="115">
        <f>'Debit Daily'!I208</f>
        <v>0</v>
      </c>
      <c r="D26" s="115">
        <f>'Debit Daily'!I209</f>
        <v>0</v>
      </c>
      <c r="E26" s="115">
        <f>'Debit Daily'!I210</f>
        <v>0</v>
      </c>
      <c r="F26" s="115">
        <f>'Debit Daily'!I211</f>
        <v>0</v>
      </c>
      <c r="G26" s="115">
        <f>'Debit Daily'!I212</f>
        <v>0</v>
      </c>
      <c r="H26" s="115">
        <f>'Debit Daily'!I213</f>
        <v>0</v>
      </c>
      <c r="I26" s="116">
        <f>'Debit Daily'!I214</f>
        <v>0</v>
      </c>
      <c r="J26" s="116">
        <f>'Debit Daily'!I215</f>
        <v>0</v>
      </c>
      <c r="K26" s="116">
        <f>'Debit Daily'!I216</f>
        <v>0</v>
      </c>
      <c r="L26" s="116">
        <f>'Debit Daily'!I217</f>
        <v>0</v>
      </c>
      <c r="M26" s="116">
        <f>'Debit Daily'!I218</f>
        <v>0</v>
      </c>
      <c r="N26" s="116"/>
      <c r="O26" s="116"/>
      <c r="P26" s="116"/>
      <c r="Q26" s="87">
        <f t="shared" si="4"/>
        <v>0</v>
      </c>
    </row>
    <row r="27" spans="1:17" x14ac:dyDescent="0.2">
      <c r="A27" s="58" t="s">
        <v>64</v>
      </c>
      <c r="B27" s="97">
        <f>'Debit Daily'!I221</f>
        <v>0</v>
      </c>
      <c r="C27" s="112">
        <f>'Debit Daily'!I222</f>
        <v>0</v>
      </c>
      <c r="D27" s="112">
        <f>'Debit Daily'!I223</f>
        <v>0</v>
      </c>
      <c r="E27" s="112">
        <f>'Debit Daily'!I224</f>
        <v>0</v>
      </c>
      <c r="F27" s="112">
        <f>'Debit Daily'!I225</f>
        <v>0</v>
      </c>
      <c r="G27" s="112">
        <f>'Debit Daily'!I226</f>
        <v>0</v>
      </c>
      <c r="H27" s="112">
        <f>'Debit Daily'!I227</f>
        <v>0</v>
      </c>
      <c r="I27" s="112">
        <f>'Debit Daily'!I228</f>
        <v>0</v>
      </c>
      <c r="J27" s="112">
        <f>'Debit Daily'!I229</f>
        <v>0</v>
      </c>
      <c r="K27" s="112">
        <f>'Debit Daily'!I230</f>
        <v>0</v>
      </c>
      <c r="L27" s="112">
        <f>'Debit Daily'!I231</f>
        <v>0</v>
      </c>
      <c r="M27" s="112">
        <f>'Debit Daily'!I232</f>
        <v>0</v>
      </c>
      <c r="N27" s="115"/>
      <c r="O27" s="115"/>
      <c r="P27" s="115"/>
      <c r="Q27" s="87">
        <f t="shared" si="4"/>
        <v>0</v>
      </c>
    </row>
    <row r="28" spans="1:17" x14ac:dyDescent="0.2">
      <c r="A28" s="58" t="s">
        <v>65</v>
      </c>
      <c r="B28" s="97">
        <f>'Debit Daily'!I235</f>
        <v>0</v>
      </c>
      <c r="C28" s="112">
        <f>'Debit Daily'!I236</f>
        <v>0</v>
      </c>
      <c r="D28" s="112">
        <f>'Debit Daily'!I237</f>
        <v>0</v>
      </c>
      <c r="E28" s="112">
        <f>'Debit Daily'!I238</f>
        <v>0</v>
      </c>
      <c r="F28" s="112">
        <f>'Debit Daily'!I239</f>
        <v>0</v>
      </c>
      <c r="G28" s="112">
        <f>'Debit Daily'!I240</f>
        <v>0</v>
      </c>
      <c r="H28" s="112">
        <f>'Debit Daily'!I241</f>
        <v>0</v>
      </c>
      <c r="I28" s="112">
        <f>'Debit Daily'!I242</f>
        <v>0</v>
      </c>
      <c r="J28" s="112">
        <f>'Debit Daily'!I243</f>
        <v>0</v>
      </c>
      <c r="K28" s="112">
        <f>'Debit Daily'!I244</f>
        <v>0</v>
      </c>
      <c r="L28" s="112">
        <f>'Debit Daily'!I245</f>
        <v>0</v>
      </c>
      <c r="M28" s="112">
        <f>'Debit Daily'!I246</f>
        <v>0</v>
      </c>
      <c r="N28" s="115"/>
      <c r="O28" s="115"/>
      <c r="P28" s="115"/>
      <c r="Q28" s="87">
        <f t="shared" si="4"/>
        <v>0</v>
      </c>
    </row>
    <row r="29" spans="1:17" x14ac:dyDescent="0.2">
      <c r="A29" s="58" t="s">
        <v>66</v>
      </c>
      <c r="B29" s="98">
        <f>'Debit Daily'!I249</f>
        <v>78</v>
      </c>
      <c r="C29" s="114">
        <f>'Debit Daily'!I250</f>
        <v>0</v>
      </c>
      <c r="D29" s="114">
        <f>'Debit Daily'!I251</f>
        <v>364.42</v>
      </c>
      <c r="E29" s="114">
        <f>'Debit Daily'!I252</f>
        <v>0</v>
      </c>
      <c r="F29" s="114">
        <f>'Debit Daily'!I253</f>
        <v>0</v>
      </c>
      <c r="G29" s="114">
        <f>'Debit Daily'!I254</f>
        <v>307.12</v>
      </c>
      <c r="H29" s="114">
        <f>'Debit Daily'!I255</f>
        <v>0</v>
      </c>
      <c r="I29" s="114">
        <f>'Debit Daily'!I256</f>
        <v>0</v>
      </c>
      <c r="J29" s="114">
        <f>'Debit Daily'!I257</f>
        <v>0</v>
      </c>
      <c r="K29" s="114">
        <f>'Debit Daily'!I258</f>
        <v>0</v>
      </c>
      <c r="L29" s="114">
        <f>'Debit Daily'!I259</f>
        <v>0</v>
      </c>
      <c r="M29" s="114">
        <f>'Debit Daily'!I260</f>
        <v>0</v>
      </c>
      <c r="N29" s="114">
        <f>'Debit Daily'!I261</f>
        <v>0</v>
      </c>
      <c r="O29" s="117"/>
      <c r="P29" s="117"/>
      <c r="Q29" s="88">
        <f t="shared" si="4"/>
        <v>749.54</v>
      </c>
    </row>
    <row r="30" spans="1:17" x14ac:dyDescent="0.2">
      <c r="A30" s="42" t="s">
        <v>11</v>
      </c>
      <c r="B30" s="96">
        <f t="shared" ref="B30:Q30" si="5">SUM(B24:B29)</f>
        <v>78</v>
      </c>
      <c r="C30" s="111">
        <f t="shared" si="5"/>
        <v>0</v>
      </c>
      <c r="D30" s="111">
        <f t="shared" si="5"/>
        <v>364.42</v>
      </c>
      <c r="E30" s="111">
        <f t="shared" si="5"/>
        <v>0</v>
      </c>
      <c r="F30" s="111">
        <f t="shared" si="5"/>
        <v>723</v>
      </c>
      <c r="G30" s="111">
        <f t="shared" si="5"/>
        <v>307.12</v>
      </c>
      <c r="H30" s="111">
        <f t="shared" si="5"/>
        <v>0</v>
      </c>
      <c r="I30" s="111">
        <f t="shared" si="5"/>
        <v>0</v>
      </c>
      <c r="J30" s="111">
        <f t="shared" si="5"/>
        <v>0</v>
      </c>
      <c r="K30" s="111">
        <f t="shared" si="5"/>
        <v>0</v>
      </c>
      <c r="L30" s="111">
        <f t="shared" si="5"/>
        <v>0</v>
      </c>
      <c r="M30" s="111">
        <f t="shared" si="5"/>
        <v>0</v>
      </c>
      <c r="N30" s="111">
        <f t="shared" si="5"/>
        <v>0</v>
      </c>
      <c r="O30" s="111">
        <f t="shared" si="5"/>
        <v>0</v>
      </c>
      <c r="P30" s="111">
        <f t="shared" si="5"/>
        <v>0</v>
      </c>
      <c r="Q30" s="13">
        <f t="shared" si="5"/>
        <v>1472.54</v>
      </c>
    </row>
    <row r="33" spans="1:17" s="3" customFormat="1" ht="38.25" x14ac:dyDescent="0.2">
      <c r="A33" s="43"/>
      <c r="B33" s="93" t="s">
        <v>1</v>
      </c>
      <c r="C33" s="104" t="s">
        <v>2</v>
      </c>
      <c r="D33" s="104" t="s">
        <v>3</v>
      </c>
      <c r="E33" s="104" t="s">
        <v>15</v>
      </c>
      <c r="F33" s="104" t="s">
        <v>17</v>
      </c>
      <c r="G33" s="104" t="s">
        <v>4</v>
      </c>
      <c r="H33" s="104" t="s">
        <v>5</v>
      </c>
      <c r="I33" s="105" t="s">
        <v>13</v>
      </c>
      <c r="J33" s="105" t="s">
        <v>16</v>
      </c>
      <c r="K33" s="105" t="s">
        <v>18</v>
      </c>
      <c r="L33" s="105" t="s">
        <v>23</v>
      </c>
      <c r="M33" s="105" t="s">
        <v>21</v>
      </c>
      <c r="N33" s="105" t="s">
        <v>24</v>
      </c>
      <c r="O33" s="105"/>
      <c r="P33" s="105"/>
      <c r="Q33" s="15" t="s">
        <v>10</v>
      </c>
    </row>
    <row r="34" spans="1:17" x14ac:dyDescent="0.2">
      <c r="A34" s="58" t="s">
        <v>67</v>
      </c>
      <c r="B34" s="97">
        <f>'Debit Daily'!I265</f>
        <v>28.02</v>
      </c>
      <c r="C34" s="112">
        <f>'Debit Daily'!I266</f>
        <v>0</v>
      </c>
      <c r="D34" s="112">
        <f>'Debit Daily'!I267</f>
        <v>190.32</v>
      </c>
      <c r="E34" s="112">
        <f>'Debit Daily'!I268</f>
        <v>0</v>
      </c>
      <c r="F34" s="112">
        <f>'Debit Daily'!I269</f>
        <v>0</v>
      </c>
      <c r="G34" s="112">
        <f>'Debit Daily'!I270</f>
        <v>0</v>
      </c>
      <c r="H34" s="112">
        <f>'Debit Daily'!I271</f>
        <v>0</v>
      </c>
      <c r="I34" s="112">
        <f>'Debit Daily'!I272</f>
        <v>0</v>
      </c>
      <c r="J34" s="112">
        <f>'Debit Daily'!I273</f>
        <v>0</v>
      </c>
      <c r="K34" s="112">
        <f>'Debit Daily'!I274</f>
        <v>0</v>
      </c>
      <c r="L34" s="112">
        <f>'Debit Daily'!I275</f>
        <v>0</v>
      </c>
      <c r="M34" s="112">
        <f>'Debit Daily'!I276</f>
        <v>0</v>
      </c>
      <c r="N34" s="116"/>
      <c r="O34" s="116"/>
      <c r="P34" s="116"/>
      <c r="Q34" s="87">
        <f>SUM(B34:P34)</f>
        <v>218.34</v>
      </c>
    </row>
    <row r="35" spans="1:17" x14ac:dyDescent="0.2">
      <c r="A35" s="58" t="s">
        <v>68</v>
      </c>
      <c r="B35" s="97">
        <f>'Debit Daily'!I279</f>
        <v>0</v>
      </c>
      <c r="C35" s="112">
        <f>'Debit Daily'!I280</f>
        <v>0</v>
      </c>
      <c r="D35" s="112">
        <f>'Debit Daily'!I281</f>
        <v>48.9</v>
      </c>
      <c r="E35" s="112">
        <f>'Debit Daily'!I282</f>
        <v>0</v>
      </c>
      <c r="F35" s="112">
        <f>'Debit Daily'!I283</f>
        <v>0</v>
      </c>
      <c r="G35" s="112">
        <f>'Debit Daily'!I284</f>
        <v>0</v>
      </c>
      <c r="H35" s="112">
        <f>'Debit Daily'!I285</f>
        <v>0</v>
      </c>
      <c r="I35" s="112">
        <f>'Debit Daily'!I286</f>
        <v>12.6</v>
      </c>
      <c r="J35" s="112">
        <f>'Debit Daily'!I287</f>
        <v>0</v>
      </c>
      <c r="K35" s="112">
        <f>'Debit Daily'!I288</f>
        <v>0</v>
      </c>
      <c r="L35" s="112">
        <f>'Debit Daily'!I289</f>
        <v>0</v>
      </c>
      <c r="M35" s="112">
        <f>'Debit Daily'!I290</f>
        <v>0</v>
      </c>
      <c r="N35" s="116"/>
      <c r="O35" s="116"/>
      <c r="P35" s="116"/>
      <c r="Q35" s="87">
        <f t="shared" ref="Q35:Q39" si="6">SUM(B35:P35)</f>
        <v>61.5</v>
      </c>
    </row>
    <row r="36" spans="1:17" x14ac:dyDescent="0.2">
      <c r="A36" s="58" t="s">
        <v>69</v>
      </c>
      <c r="B36" s="97">
        <f>'Debit Daily'!I293</f>
        <v>0</v>
      </c>
      <c r="C36" s="112">
        <f>'Debit Daily'!I294</f>
        <v>0</v>
      </c>
      <c r="D36" s="112">
        <f>'Debit Daily'!I295</f>
        <v>0</v>
      </c>
      <c r="E36" s="112">
        <f>'Debit Daily'!I296</f>
        <v>0</v>
      </c>
      <c r="F36" s="112">
        <f>'Debit Daily'!I297</f>
        <v>0</v>
      </c>
      <c r="G36" s="112">
        <f>'Debit Daily'!I298</f>
        <v>0</v>
      </c>
      <c r="H36" s="112">
        <f>'Debit Daily'!I299</f>
        <v>0</v>
      </c>
      <c r="I36" s="112">
        <f>'Debit Daily'!I300</f>
        <v>0</v>
      </c>
      <c r="J36" s="112">
        <f>'Debit Daily'!I301</f>
        <v>0</v>
      </c>
      <c r="K36" s="112">
        <f>'Debit Daily'!I302</f>
        <v>0</v>
      </c>
      <c r="L36" s="112">
        <f>'Debit Daily'!I303</f>
        <v>0</v>
      </c>
      <c r="M36" s="112">
        <f>'Debit Daily'!I304</f>
        <v>0</v>
      </c>
      <c r="N36" s="116"/>
      <c r="O36" s="116"/>
      <c r="P36" s="116"/>
      <c r="Q36" s="87">
        <f t="shared" si="6"/>
        <v>0</v>
      </c>
    </row>
    <row r="37" spans="1:17" x14ac:dyDescent="0.2">
      <c r="A37" s="58" t="s">
        <v>70</v>
      </c>
      <c r="B37" s="97">
        <f>'Debit Daily'!I307</f>
        <v>20</v>
      </c>
      <c r="C37" s="112">
        <f>'Debit Daily'!I308</f>
        <v>0</v>
      </c>
      <c r="D37" s="112">
        <f>'Debit Daily'!I309</f>
        <v>0</v>
      </c>
      <c r="E37" s="112">
        <f>'Debit Daily'!I310</f>
        <v>0</v>
      </c>
      <c r="F37" s="112">
        <f>'Debit Daily'!I311</f>
        <v>0</v>
      </c>
      <c r="G37" s="112">
        <f>'Debit Daily'!I312</f>
        <v>0</v>
      </c>
      <c r="H37" s="112">
        <f>'Debit Daily'!I313</f>
        <v>0</v>
      </c>
      <c r="I37" s="112">
        <f>'Debit Daily'!I314</f>
        <v>0</v>
      </c>
      <c r="J37" s="112">
        <f>'Debit Daily'!I315</f>
        <v>0</v>
      </c>
      <c r="K37" s="112">
        <f>'Debit Daily'!I316</f>
        <v>0</v>
      </c>
      <c r="L37" s="112">
        <f>'Debit Daily'!I317</f>
        <v>0</v>
      </c>
      <c r="M37" s="112">
        <f>'Debit Daily'!I318</f>
        <v>0</v>
      </c>
      <c r="N37" s="115"/>
      <c r="O37" s="115"/>
      <c r="P37" s="115"/>
      <c r="Q37" s="87">
        <f t="shared" si="6"/>
        <v>20</v>
      </c>
    </row>
    <row r="38" spans="1:17" x14ac:dyDescent="0.2">
      <c r="A38" s="58" t="s">
        <v>71</v>
      </c>
      <c r="B38" s="97">
        <f>'Debit Daily'!I321</f>
        <v>0</v>
      </c>
      <c r="C38" s="112">
        <f>'Debit Daily'!I322</f>
        <v>0</v>
      </c>
      <c r="D38" s="112">
        <f>'Debit Daily'!I323</f>
        <v>87.2</v>
      </c>
      <c r="E38" s="112">
        <f>'Debit Daily'!I324</f>
        <v>0</v>
      </c>
      <c r="F38" s="112">
        <f>'Debit Daily'!I325</f>
        <v>0</v>
      </c>
      <c r="G38" s="112">
        <f>'Debit Daily'!I326</f>
        <v>0</v>
      </c>
      <c r="H38" s="112">
        <f>'Debit Daily'!I327</f>
        <v>0</v>
      </c>
      <c r="I38" s="112">
        <f>'Debit Daily'!I328</f>
        <v>0</v>
      </c>
      <c r="J38" s="112">
        <f>'Debit Daily'!I329</f>
        <v>0</v>
      </c>
      <c r="K38" s="112">
        <f>'Debit Daily'!I330</f>
        <v>0</v>
      </c>
      <c r="L38" s="112">
        <f>'Debit Daily'!I331</f>
        <v>0</v>
      </c>
      <c r="M38" s="112">
        <f>'Debit Daily'!I332</f>
        <v>0</v>
      </c>
      <c r="N38" s="115"/>
      <c r="O38" s="115"/>
      <c r="P38" s="115"/>
      <c r="Q38" s="87">
        <f t="shared" si="6"/>
        <v>87.2</v>
      </c>
    </row>
    <row r="39" spans="1:17" x14ac:dyDescent="0.2">
      <c r="A39" s="58" t="s">
        <v>72</v>
      </c>
      <c r="B39" s="98">
        <f>'Debit Daily'!I335</f>
        <v>0</v>
      </c>
      <c r="C39" s="114">
        <f>'Debit Daily'!I336</f>
        <v>0</v>
      </c>
      <c r="D39" s="114">
        <f>'Debit Daily'!I337</f>
        <v>733.63</v>
      </c>
      <c r="E39" s="114">
        <f>'Debit Daily'!I338</f>
        <v>0</v>
      </c>
      <c r="F39" s="114">
        <f>'Debit Daily'!I339</f>
        <v>0</v>
      </c>
      <c r="G39" s="114">
        <f>'Debit Daily'!I340</f>
        <v>0</v>
      </c>
      <c r="H39" s="114">
        <f>'Debit Daily'!I341</f>
        <v>0</v>
      </c>
      <c r="I39" s="114">
        <f>'Debit Daily'!I342</f>
        <v>0</v>
      </c>
      <c r="J39" s="114">
        <f>'Debit Daily'!I343</f>
        <v>0</v>
      </c>
      <c r="K39" s="114">
        <f>'Debit Daily'!I344</f>
        <v>0</v>
      </c>
      <c r="L39" s="114">
        <f>'Debit Daily'!I345</f>
        <v>0</v>
      </c>
      <c r="M39" s="114">
        <f>'Debit Daily'!I346</f>
        <v>0</v>
      </c>
      <c r="N39" s="114">
        <f>'Debit Daily'!I347</f>
        <v>0</v>
      </c>
      <c r="O39" s="117"/>
      <c r="P39" s="117"/>
      <c r="Q39" s="88">
        <f t="shared" si="6"/>
        <v>733.63</v>
      </c>
    </row>
    <row r="40" spans="1:17" x14ac:dyDescent="0.2">
      <c r="A40" s="42" t="s">
        <v>11</v>
      </c>
      <c r="B40" s="96">
        <f t="shared" ref="B40:Q40" si="7">SUM(B34:B39)</f>
        <v>48.019999999999996</v>
      </c>
      <c r="C40" s="111">
        <f t="shared" si="7"/>
        <v>0</v>
      </c>
      <c r="D40" s="111">
        <f t="shared" si="7"/>
        <v>1060.05</v>
      </c>
      <c r="E40" s="111">
        <f t="shared" si="7"/>
        <v>0</v>
      </c>
      <c r="F40" s="111">
        <f t="shared" si="7"/>
        <v>0</v>
      </c>
      <c r="G40" s="111">
        <f t="shared" si="7"/>
        <v>0</v>
      </c>
      <c r="H40" s="111">
        <f t="shared" si="7"/>
        <v>0</v>
      </c>
      <c r="I40" s="111">
        <f t="shared" si="7"/>
        <v>12.6</v>
      </c>
      <c r="J40" s="111">
        <f t="shared" si="7"/>
        <v>0</v>
      </c>
      <c r="K40" s="111">
        <f t="shared" si="7"/>
        <v>0</v>
      </c>
      <c r="L40" s="111">
        <f t="shared" si="7"/>
        <v>0</v>
      </c>
      <c r="M40" s="111">
        <f t="shared" si="7"/>
        <v>0</v>
      </c>
      <c r="N40" s="111">
        <f t="shared" si="7"/>
        <v>0</v>
      </c>
      <c r="O40" s="111">
        <f t="shared" si="7"/>
        <v>0</v>
      </c>
      <c r="P40" s="111">
        <f t="shared" si="7"/>
        <v>0</v>
      </c>
      <c r="Q40" s="13">
        <f t="shared" si="7"/>
        <v>1120.67</v>
      </c>
    </row>
    <row r="43" spans="1:17" s="3" customFormat="1" ht="38.25" x14ac:dyDescent="0.2">
      <c r="A43" s="43"/>
      <c r="B43" s="93" t="s">
        <v>1</v>
      </c>
      <c r="C43" s="104" t="s">
        <v>2</v>
      </c>
      <c r="D43" s="104" t="s">
        <v>3</v>
      </c>
      <c r="E43" s="104" t="s">
        <v>15</v>
      </c>
      <c r="F43" s="104" t="s">
        <v>17</v>
      </c>
      <c r="G43" s="104" t="s">
        <v>4</v>
      </c>
      <c r="H43" s="104" t="s">
        <v>5</v>
      </c>
      <c r="I43" s="105" t="s">
        <v>13</v>
      </c>
      <c r="J43" s="105" t="s">
        <v>16</v>
      </c>
      <c r="K43" s="105" t="s">
        <v>18</v>
      </c>
      <c r="L43" s="105" t="s">
        <v>23</v>
      </c>
      <c r="M43" s="105" t="s">
        <v>21</v>
      </c>
      <c r="N43" s="105" t="s">
        <v>24</v>
      </c>
      <c r="O43" s="105"/>
      <c r="P43" s="105"/>
      <c r="Q43" s="15" t="s">
        <v>10</v>
      </c>
    </row>
    <row r="44" spans="1:17" x14ac:dyDescent="0.2">
      <c r="A44" s="58" t="s">
        <v>73</v>
      </c>
      <c r="B44" s="99">
        <f>'Debit Daily'!I351</f>
        <v>0</v>
      </c>
      <c r="C44" s="115">
        <f>'Debit Daily'!I352</f>
        <v>0</v>
      </c>
      <c r="D44" s="115">
        <f>'Debit Daily'!I353</f>
        <v>0</v>
      </c>
      <c r="E44" s="115">
        <f>'Debit Daily'!I354</f>
        <v>0</v>
      </c>
      <c r="F44" s="115">
        <f>'Debit Daily'!I355</f>
        <v>0</v>
      </c>
      <c r="G44" s="115">
        <f>'Debit Daily'!I356</f>
        <v>0</v>
      </c>
      <c r="H44" s="115">
        <f>'Debit Daily'!I357</f>
        <v>0</v>
      </c>
      <c r="I44" s="116">
        <f>'Debit Daily'!I358</f>
        <v>0</v>
      </c>
      <c r="J44" s="116">
        <f>'Debit Daily'!I359</f>
        <v>0</v>
      </c>
      <c r="K44" s="116">
        <f>'Debit Daily'!I360</f>
        <v>0</v>
      </c>
      <c r="L44" s="116">
        <f>'Debit Daily'!I361</f>
        <v>0</v>
      </c>
      <c r="M44" s="116">
        <f>'Debit Daily'!I362</f>
        <v>0</v>
      </c>
      <c r="N44" s="116"/>
      <c r="O44" s="116"/>
      <c r="P44" s="116"/>
      <c r="Q44" s="87">
        <f>SUM(B44:P44)</f>
        <v>0</v>
      </c>
    </row>
    <row r="45" spans="1:17" x14ac:dyDescent="0.2">
      <c r="A45" s="58" t="s">
        <v>74</v>
      </c>
      <c r="B45" s="99">
        <f>'Debit Daily'!I365</f>
        <v>0</v>
      </c>
      <c r="C45" s="115">
        <f>'Debit Daily'!I366</f>
        <v>0</v>
      </c>
      <c r="D45" s="115">
        <f>'Debit Daily'!I367</f>
        <v>0</v>
      </c>
      <c r="E45" s="115">
        <f>'Debit Daily'!I368</f>
        <v>0</v>
      </c>
      <c r="F45" s="115">
        <f>'Debit Daily'!I369</f>
        <v>0</v>
      </c>
      <c r="G45" s="115">
        <f>'Debit Daily'!I370</f>
        <v>0</v>
      </c>
      <c r="H45" s="115">
        <f>'Debit Daily'!I371</f>
        <v>0</v>
      </c>
      <c r="I45" s="116">
        <f>'Debit Daily'!I372</f>
        <v>0</v>
      </c>
      <c r="J45" s="116">
        <f>'Debit Daily'!I373</f>
        <v>0</v>
      </c>
      <c r="K45" s="116">
        <f>'Debit Daily'!I374</f>
        <v>0</v>
      </c>
      <c r="L45" s="116">
        <f>'Debit Daily'!I375</f>
        <v>0</v>
      </c>
      <c r="M45" s="116">
        <f>'Debit Daily'!I376</f>
        <v>0</v>
      </c>
      <c r="N45" s="116"/>
      <c r="O45" s="116"/>
      <c r="P45" s="116"/>
      <c r="Q45" s="87">
        <f t="shared" ref="Q45:Q49" si="8">SUM(B45:P45)</f>
        <v>0</v>
      </c>
    </row>
    <row r="46" spans="1:17" x14ac:dyDescent="0.2">
      <c r="A46" s="58" t="s">
        <v>75</v>
      </c>
      <c r="B46" s="99">
        <f>'Debit Daily'!I379</f>
        <v>0</v>
      </c>
      <c r="C46" s="115">
        <f>'Debit Daily'!I380</f>
        <v>0</v>
      </c>
      <c r="D46" s="115">
        <f>'Debit Daily'!I381</f>
        <v>0</v>
      </c>
      <c r="E46" s="115">
        <f>'Debit Daily'!I382</f>
        <v>0</v>
      </c>
      <c r="F46" s="115">
        <f>'Debit Daily'!I383</f>
        <v>0</v>
      </c>
      <c r="G46" s="115">
        <f>'Debit Daily'!I384</f>
        <v>0</v>
      </c>
      <c r="H46" s="115">
        <f>'Debit Daily'!I385</f>
        <v>0</v>
      </c>
      <c r="I46" s="116">
        <f>'Debit Daily'!I386</f>
        <v>0</v>
      </c>
      <c r="J46" s="116">
        <f>'Debit Daily'!I387</f>
        <v>0</v>
      </c>
      <c r="K46" s="116">
        <f>'Debit Daily'!I388</f>
        <v>0</v>
      </c>
      <c r="L46" s="116">
        <f>'Debit Daily'!I389</f>
        <v>0</v>
      </c>
      <c r="M46" s="116">
        <f>'Debit Daily'!I390</f>
        <v>0</v>
      </c>
      <c r="N46" s="116"/>
      <c r="O46" s="116"/>
      <c r="P46" s="116"/>
      <c r="Q46" s="87">
        <f t="shared" si="8"/>
        <v>0</v>
      </c>
    </row>
    <row r="47" spans="1:17" x14ac:dyDescent="0.2">
      <c r="A47" s="58" t="s">
        <v>76</v>
      </c>
      <c r="B47" s="99">
        <f>'Debit Daily'!I393</f>
        <v>0</v>
      </c>
      <c r="C47" s="115">
        <f>'Debit Daily'!I394</f>
        <v>0</v>
      </c>
      <c r="D47" s="115">
        <f>'Debit Daily'!I395</f>
        <v>0</v>
      </c>
      <c r="E47" s="115">
        <f>'Debit Daily'!I396</f>
        <v>0</v>
      </c>
      <c r="F47" s="115">
        <f>'Debit Daily'!I397</f>
        <v>0</v>
      </c>
      <c r="G47" s="115">
        <f>'Debit Daily'!I398</f>
        <v>0</v>
      </c>
      <c r="H47" s="115">
        <f>'Debit Daily'!I399</f>
        <v>0</v>
      </c>
      <c r="I47" s="115">
        <f>'Debit Daily'!I400</f>
        <v>0</v>
      </c>
      <c r="J47" s="115">
        <f>'Debit Daily'!I401</f>
        <v>0</v>
      </c>
      <c r="K47" s="115">
        <f>'Debit Daily'!I402</f>
        <v>0</v>
      </c>
      <c r="L47" s="115">
        <f>'Debit Daily'!I403</f>
        <v>0</v>
      </c>
      <c r="M47" s="115">
        <f>'Debit Daily'!I404</f>
        <v>0</v>
      </c>
      <c r="N47" s="115"/>
      <c r="O47" s="115"/>
      <c r="P47" s="115"/>
      <c r="Q47" s="87">
        <f t="shared" si="8"/>
        <v>0</v>
      </c>
    </row>
    <row r="48" spans="1:17" x14ac:dyDescent="0.2">
      <c r="A48" s="58"/>
      <c r="B48" s="99">
        <f>'Debit Daily'!I407</f>
        <v>0</v>
      </c>
      <c r="C48" s="115">
        <f>'Debit Daily'!I408</f>
        <v>0</v>
      </c>
      <c r="D48" s="115">
        <f>'Debit Daily'!I409</f>
        <v>0</v>
      </c>
      <c r="E48" s="115">
        <f>'Debit Daily'!I410</f>
        <v>0</v>
      </c>
      <c r="F48" s="115">
        <f>'Debit Daily'!I411</f>
        <v>0</v>
      </c>
      <c r="G48" s="115">
        <f>'Debit Daily'!I412</f>
        <v>0</v>
      </c>
      <c r="H48" s="115">
        <f>'Debit Daily'!I413</f>
        <v>0</v>
      </c>
      <c r="I48" s="115">
        <f>'Debit Daily'!I414</f>
        <v>0</v>
      </c>
      <c r="J48" s="115">
        <f>'Debit Daily'!I415</f>
        <v>0</v>
      </c>
      <c r="K48" s="115">
        <f>'Debit Daily'!I416</f>
        <v>0</v>
      </c>
      <c r="L48" s="115">
        <f>'Debit Daily'!I416</f>
        <v>0</v>
      </c>
      <c r="M48" s="115">
        <f>'Debit Daily'!I418</f>
        <v>0</v>
      </c>
      <c r="N48" s="115"/>
      <c r="O48" s="115"/>
      <c r="P48" s="115"/>
      <c r="Q48" s="87">
        <f t="shared" si="8"/>
        <v>0</v>
      </c>
    </row>
    <row r="49" spans="1:17" x14ac:dyDescent="0.2">
      <c r="A49" s="58"/>
      <c r="B49" s="100">
        <f>'Debit Daily'!I422</f>
        <v>0</v>
      </c>
      <c r="C49" s="117">
        <f>'Debit Daily'!I423</f>
        <v>0</v>
      </c>
      <c r="D49" s="117">
        <f>'Debit Daily'!I424</f>
        <v>0</v>
      </c>
      <c r="E49" s="117">
        <f>'Debit Daily'!I425</f>
        <v>0</v>
      </c>
      <c r="F49" s="117">
        <f>'Debit Daily'!I426</f>
        <v>0</v>
      </c>
      <c r="G49" s="117">
        <f>'Debit Daily'!I427</f>
        <v>0</v>
      </c>
      <c r="H49" s="117">
        <f>'Debit Daily'!I428</f>
        <v>0</v>
      </c>
      <c r="I49" s="117">
        <f>'Debit Daily'!I429</f>
        <v>0</v>
      </c>
      <c r="J49" s="117">
        <f>'Debit Daily'!I431</f>
        <v>0</v>
      </c>
      <c r="K49" s="117">
        <f>'Debit Daily'!I431</f>
        <v>0</v>
      </c>
      <c r="L49" s="117">
        <f>'Debit Daily'!I432</f>
        <v>0</v>
      </c>
      <c r="M49" s="117">
        <f>'Debit Daily'!I433</f>
        <v>0</v>
      </c>
      <c r="N49" s="117">
        <f>'Debit Daily'!I434</f>
        <v>0</v>
      </c>
      <c r="O49" s="117"/>
      <c r="P49" s="117"/>
      <c r="Q49" s="88">
        <f t="shared" si="8"/>
        <v>0</v>
      </c>
    </row>
    <row r="50" spans="1:17" x14ac:dyDescent="0.2">
      <c r="A50" s="42" t="s">
        <v>11</v>
      </c>
      <c r="B50" s="96">
        <f t="shared" ref="B50:Q50" si="9">SUM(B44:B49)</f>
        <v>0</v>
      </c>
      <c r="C50" s="111">
        <f t="shared" si="9"/>
        <v>0</v>
      </c>
      <c r="D50" s="111">
        <f t="shared" si="9"/>
        <v>0</v>
      </c>
      <c r="E50" s="111">
        <f t="shared" si="9"/>
        <v>0</v>
      </c>
      <c r="F50" s="111">
        <f t="shared" si="9"/>
        <v>0</v>
      </c>
      <c r="G50" s="111">
        <f t="shared" si="9"/>
        <v>0</v>
      </c>
      <c r="H50" s="111">
        <f t="shared" si="9"/>
        <v>0</v>
      </c>
      <c r="I50" s="111">
        <f t="shared" si="9"/>
        <v>0</v>
      </c>
      <c r="J50" s="111">
        <f t="shared" si="9"/>
        <v>0</v>
      </c>
      <c r="K50" s="111">
        <f t="shared" si="9"/>
        <v>0</v>
      </c>
      <c r="L50" s="111">
        <f t="shared" si="9"/>
        <v>0</v>
      </c>
      <c r="M50" s="111">
        <f t="shared" si="9"/>
        <v>0</v>
      </c>
      <c r="N50" s="111">
        <f t="shared" si="9"/>
        <v>0</v>
      </c>
      <c r="O50" s="111">
        <f t="shared" si="9"/>
        <v>0</v>
      </c>
      <c r="P50" s="111">
        <f t="shared" si="9"/>
        <v>0</v>
      </c>
      <c r="Q50" s="13">
        <f t="shared" si="9"/>
        <v>0</v>
      </c>
    </row>
    <row r="53" spans="1:17" ht="23.25" customHeight="1" x14ac:dyDescent="0.2">
      <c r="B53" s="119" t="s">
        <v>1</v>
      </c>
      <c r="C53" s="120" t="s">
        <v>2</v>
      </c>
      <c r="D53" s="120" t="s">
        <v>3</v>
      </c>
      <c r="E53" s="120" t="s">
        <v>15</v>
      </c>
      <c r="F53" s="120" t="s">
        <v>17</v>
      </c>
      <c r="G53" s="120" t="s">
        <v>4</v>
      </c>
      <c r="H53" s="120" t="s">
        <v>5</v>
      </c>
      <c r="I53" s="121" t="s">
        <v>13</v>
      </c>
      <c r="J53" s="121" t="s">
        <v>16</v>
      </c>
      <c r="K53" s="121" t="s">
        <v>18</v>
      </c>
      <c r="L53" s="121" t="s">
        <v>23</v>
      </c>
      <c r="M53" s="121" t="s">
        <v>21</v>
      </c>
      <c r="N53" s="121" t="s">
        <v>24</v>
      </c>
    </row>
    <row r="54" spans="1:17" ht="17.25" customHeight="1" x14ac:dyDescent="0.2">
      <c r="A54" s="122" t="s">
        <v>129</v>
      </c>
      <c r="B54" s="101">
        <f t="shared" ref="B54:N54" si="10">B10+B20+B30+B40+B50</f>
        <v>126.02</v>
      </c>
      <c r="C54" s="20">
        <f t="shared" si="10"/>
        <v>0</v>
      </c>
      <c r="D54" s="20">
        <f t="shared" si="10"/>
        <v>2544.1400000000003</v>
      </c>
      <c r="E54" s="20">
        <f t="shared" si="10"/>
        <v>0</v>
      </c>
      <c r="F54" s="20">
        <f t="shared" si="10"/>
        <v>723</v>
      </c>
      <c r="G54" s="20">
        <f t="shared" si="10"/>
        <v>307.12</v>
      </c>
      <c r="H54" s="20">
        <f t="shared" si="10"/>
        <v>0</v>
      </c>
      <c r="I54" s="20">
        <f t="shared" si="10"/>
        <v>12.6</v>
      </c>
      <c r="J54" s="20">
        <f t="shared" si="10"/>
        <v>0</v>
      </c>
      <c r="K54" s="20">
        <f t="shared" si="10"/>
        <v>0</v>
      </c>
      <c r="L54" s="20">
        <f t="shared" si="10"/>
        <v>0</v>
      </c>
      <c r="M54" s="20">
        <f t="shared" si="10"/>
        <v>0</v>
      </c>
      <c r="N54" s="20">
        <f t="shared" si="10"/>
        <v>0</v>
      </c>
      <c r="Q54" s="123">
        <f>SUM(B54:N54)</f>
        <v>3712.88</v>
      </c>
    </row>
    <row r="56" spans="1:17" x14ac:dyDescent="0.2">
      <c r="B56" s="74" t="s">
        <v>54</v>
      </c>
      <c r="C56" s="75"/>
      <c r="D56" s="74" t="s">
        <v>130</v>
      </c>
      <c r="E56" s="118">
        <f>Q10+Q20+Q30+Q40+Q50</f>
        <v>3712.88</v>
      </c>
      <c r="F56" s="75"/>
      <c r="G56" s="75">
        <f>SUM(C56-E56)</f>
        <v>-3712.88</v>
      </c>
    </row>
  </sheetData>
  <phoneticPr fontId="2" type="noConversion"/>
  <pageMargins left="0.24" right="0.24" top="0.25" bottom="0.5" header="0.5" footer="0"/>
  <pageSetup scale="6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1"/>
  <sheetViews>
    <sheetView tabSelected="1" topLeftCell="A16" zoomScaleNormal="100" workbookViewId="0">
      <selection activeCell="I52" sqref="I52"/>
    </sheetView>
  </sheetViews>
  <sheetFormatPr defaultRowHeight="12.75" x14ac:dyDescent="0.2"/>
  <cols>
    <col min="1" max="1" width="9.7109375" style="40" customWidth="1"/>
    <col min="2" max="2" width="11.7109375" style="101" customWidth="1"/>
    <col min="3" max="4" width="12.42578125" style="101" customWidth="1"/>
    <col min="5" max="5" width="11.85546875" style="101" customWidth="1"/>
    <col min="6" max="6" width="12.42578125" style="101" customWidth="1"/>
    <col min="7" max="7" width="14.28515625" style="101" customWidth="1"/>
    <col min="8" max="8" width="10.42578125" style="101" customWidth="1"/>
    <col min="9" max="9" width="13" style="101" customWidth="1"/>
    <col min="10" max="10" width="11.42578125" style="101" customWidth="1"/>
    <col min="11" max="11" width="13" style="101" customWidth="1"/>
    <col min="12" max="12" width="14.7109375" style="101" customWidth="1"/>
    <col min="13" max="13" width="11.85546875" style="101" customWidth="1"/>
    <col min="14" max="14" width="14.85546875" style="101" customWidth="1"/>
    <col min="15" max="16" width="0.140625" customWidth="1"/>
    <col min="17" max="17" width="12.5703125" customWidth="1"/>
  </cols>
  <sheetData>
    <row r="1" spans="1:17" s="63" customFormat="1" ht="94.5" customHeight="1" x14ac:dyDescent="0.2">
      <c r="A1" s="62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17" s="3" customFormat="1" ht="28.5" customHeight="1" x14ac:dyDescent="0.2">
      <c r="A2" s="43"/>
      <c r="B2" s="93" t="s">
        <v>1</v>
      </c>
      <c r="C2" s="93" t="s">
        <v>2</v>
      </c>
      <c r="D2" s="93" t="s">
        <v>3</v>
      </c>
      <c r="E2" s="93" t="s">
        <v>15</v>
      </c>
      <c r="F2" s="93" t="s">
        <v>17</v>
      </c>
      <c r="G2" s="93" t="s">
        <v>4</v>
      </c>
      <c r="H2" s="93" t="s">
        <v>5</v>
      </c>
      <c r="I2" s="133" t="s">
        <v>13</v>
      </c>
      <c r="J2" s="133" t="s">
        <v>16</v>
      </c>
      <c r="K2" s="133" t="s">
        <v>18</v>
      </c>
      <c r="L2" s="133" t="s">
        <v>23</v>
      </c>
      <c r="M2" s="133" t="s">
        <v>21</v>
      </c>
      <c r="N2" s="133" t="s">
        <v>24</v>
      </c>
      <c r="O2" s="45"/>
      <c r="P2" s="45"/>
      <c r="Q2" s="15" t="s">
        <v>10</v>
      </c>
    </row>
    <row r="3" spans="1:17" x14ac:dyDescent="0.2">
      <c r="A3" s="66"/>
      <c r="B3" s="94">
        <f>'Cash Daily'!I3</f>
        <v>0</v>
      </c>
      <c r="C3" s="94">
        <f>'Cash Daily'!I4</f>
        <v>0</v>
      </c>
      <c r="D3" s="94">
        <f>'Cash Daily'!I5</f>
        <v>0</v>
      </c>
      <c r="E3" s="94">
        <f>'Cash Daily'!I6</f>
        <v>0</v>
      </c>
      <c r="F3" s="94">
        <f>'Cash Daily'!I7</f>
        <v>0</v>
      </c>
      <c r="G3" s="94">
        <f>'Cash Daily'!I8</f>
        <v>0</v>
      </c>
      <c r="H3" s="94">
        <f>'Cash Daily'!I9</f>
        <v>0</v>
      </c>
      <c r="I3" s="94">
        <f>'Cash Daily'!I10</f>
        <v>0</v>
      </c>
      <c r="J3" s="94">
        <f>'Cash Daily'!I11</f>
        <v>0</v>
      </c>
      <c r="K3" s="94">
        <f>'Cash Daily'!I12</f>
        <v>0</v>
      </c>
      <c r="L3" s="94">
        <f>'Cash Daily'!I13</f>
        <v>0</v>
      </c>
      <c r="M3" s="94">
        <f>'Cash Daily'!I14</f>
        <v>0</v>
      </c>
      <c r="N3" s="94">
        <f>'Cash Daily'!I15</f>
        <v>0</v>
      </c>
      <c r="O3" s="64">
        <f>'Cash Daily'!I16</f>
        <v>0</v>
      </c>
      <c r="P3" s="64">
        <f>'Cash Daily'!I17</f>
        <v>0</v>
      </c>
      <c r="Q3" s="85">
        <f>SUM(B3:P3)</f>
        <v>0</v>
      </c>
    </row>
    <row r="4" spans="1:17" x14ac:dyDescent="0.2">
      <c r="A4" s="67"/>
      <c r="B4" s="94">
        <f>'Cash Daily'!I17</f>
        <v>0</v>
      </c>
      <c r="C4" s="94">
        <f>'Cash Daily'!I8</f>
        <v>0</v>
      </c>
      <c r="D4" s="94">
        <f>'Cash Daily'!I19</f>
        <v>0</v>
      </c>
      <c r="E4" s="94">
        <f>'Cash Daily'!I20</f>
        <v>0</v>
      </c>
      <c r="F4" s="94">
        <f>'Cash Daily'!I21</f>
        <v>0</v>
      </c>
      <c r="G4" s="94">
        <f>'Cash Daily'!I22</f>
        <v>0</v>
      </c>
      <c r="H4" s="94">
        <f>'Cash Daily'!I23</f>
        <v>0</v>
      </c>
      <c r="I4" s="94">
        <f>'Cash Daily'!I24</f>
        <v>0</v>
      </c>
      <c r="J4" s="94">
        <f>'Cash Daily'!I25</f>
        <v>0</v>
      </c>
      <c r="K4" s="94">
        <f>'Cash Daily'!I26</f>
        <v>0</v>
      </c>
      <c r="L4" s="94">
        <f>'Cash Daily'!I27</f>
        <v>0</v>
      </c>
      <c r="M4" s="94">
        <f>'Cash Daily'!I28</f>
        <v>0</v>
      </c>
      <c r="N4" s="94">
        <f>'Cash Daily'!I29</f>
        <v>0</v>
      </c>
      <c r="O4" s="64">
        <f>'Cash Daily'!I30</f>
        <v>0</v>
      </c>
      <c r="P4" s="64">
        <f>'Cash Daily'!I31</f>
        <v>0</v>
      </c>
      <c r="Q4" s="85">
        <f t="shared" ref="Q4:Q8" si="0">SUM(B4:P4)</f>
        <v>0</v>
      </c>
    </row>
    <row r="5" spans="1:17" x14ac:dyDescent="0.2">
      <c r="A5" s="58" t="s">
        <v>56</v>
      </c>
      <c r="B5" s="94">
        <f>'Cash Daily'!I32</f>
        <v>38</v>
      </c>
      <c r="C5" s="94">
        <f>'Cash Daily'!I33</f>
        <v>24.6</v>
      </c>
      <c r="D5" s="132">
        <f>'Cash Daily'!I34</f>
        <v>0</v>
      </c>
      <c r="E5" s="132">
        <f>'Cash Daily'!I35</f>
        <v>0</v>
      </c>
      <c r="F5" s="132">
        <f>'Cash Daily'!I36</f>
        <v>0</v>
      </c>
      <c r="G5" s="132">
        <f>'Cash Daily'!I37</f>
        <v>0</v>
      </c>
      <c r="H5" s="132">
        <f>'Cash Daily'!I38</f>
        <v>0</v>
      </c>
      <c r="I5" s="134">
        <f>'Cash Daily'!I39</f>
        <v>0</v>
      </c>
      <c r="J5" s="134">
        <f>'Cash Daily'!I40</f>
        <v>0</v>
      </c>
      <c r="K5" s="134">
        <f>'Cash Daily'!I41</f>
        <v>0</v>
      </c>
      <c r="L5" s="134">
        <f>'Cash Daily'!I42</f>
        <v>0</v>
      </c>
      <c r="M5" s="134">
        <f>'Cash Daily'!I43</f>
        <v>0</v>
      </c>
      <c r="N5" s="134">
        <f>'Cash Daily'!I44</f>
        <v>0</v>
      </c>
      <c r="O5" s="55">
        <f>'Cash Daily'!I45</f>
        <v>0</v>
      </c>
      <c r="P5" s="55">
        <f>'Cash Daily'!I46</f>
        <v>0</v>
      </c>
      <c r="Q5" s="85">
        <f t="shared" si="0"/>
        <v>62.6</v>
      </c>
    </row>
    <row r="6" spans="1:17" x14ac:dyDescent="0.2">
      <c r="A6" s="58" t="s">
        <v>25</v>
      </c>
      <c r="B6" s="94">
        <f>'Cash Daily'!I47</f>
        <v>30.01</v>
      </c>
      <c r="C6" s="94">
        <f>'Cash Daily'!I48</f>
        <v>24.9</v>
      </c>
      <c r="D6" s="132">
        <f>'Cash Daily'!I49</f>
        <v>0</v>
      </c>
      <c r="E6" s="132">
        <f>'Cash Daily'!I50</f>
        <v>0</v>
      </c>
      <c r="F6" s="132">
        <f>'Cash Daily'!I51</f>
        <v>0</v>
      </c>
      <c r="G6" s="132">
        <f>'Cash Daily'!I52</f>
        <v>0</v>
      </c>
      <c r="H6" s="132">
        <f>'Cash Daily'!I53</f>
        <v>0</v>
      </c>
      <c r="I6" s="134">
        <f>'Cash Daily'!I54</f>
        <v>0</v>
      </c>
      <c r="J6" s="134">
        <f>'Cash Daily'!I55</f>
        <v>0</v>
      </c>
      <c r="K6" s="134">
        <f>'Cash Daily'!I56</f>
        <v>0</v>
      </c>
      <c r="L6" s="134">
        <f>'Cash Daily'!I57</f>
        <v>0</v>
      </c>
      <c r="M6" s="134">
        <f>'Cash Daily'!I58</f>
        <v>0</v>
      </c>
      <c r="N6" s="134">
        <f>'Cash Daily'!I59</f>
        <v>0</v>
      </c>
      <c r="O6" s="55"/>
      <c r="P6" s="55">
        <f>'Cash Daily'!I60</f>
        <v>0</v>
      </c>
      <c r="Q6" s="85">
        <f t="shared" si="0"/>
        <v>54.91</v>
      </c>
    </row>
    <row r="7" spans="1:17" x14ac:dyDescent="0.2">
      <c r="A7" s="58" t="s">
        <v>26</v>
      </c>
      <c r="B7" s="94">
        <f>'Cash Daily'!I62</f>
        <v>31</v>
      </c>
      <c r="C7" s="94">
        <f>'Cash Daily'!I63</f>
        <v>24.6</v>
      </c>
      <c r="D7" s="132">
        <f>'Cash Daily'!I64</f>
        <v>0</v>
      </c>
      <c r="E7" s="132">
        <f>'Cash Daily'!I65</f>
        <v>0</v>
      </c>
      <c r="F7" s="132">
        <f>'Cash Daily'!I66</f>
        <v>0</v>
      </c>
      <c r="G7" s="132">
        <f>'Cash Daily'!I67</f>
        <v>0</v>
      </c>
      <c r="H7" s="132">
        <f>'Cash Daily'!I68</f>
        <v>0</v>
      </c>
      <c r="I7" s="134">
        <f>'Cash Daily'!I69</f>
        <v>0</v>
      </c>
      <c r="J7" s="134">
        <f>'Cash Daily'!I70</f>
        <v>0</v>
      </c>
      <c r="K7" s="134">
        <f>'Cash Daily'!I71</f>
        <v>0</v>
      </c>
      <c r="L7" s="134">
        <f>'Cash Daily'!I72</f>
        <v>0</v>
      </c>
      <c r="M7" s="134">
        <f>'Cash Daily'!I73</f>
        <v>0</v>
      </c>
      <c r="N7" s="134">
        <f>'Cash Daily'!I74</f>
        <v>0</v>
      </c>
      <c r="O7" s="55"/>
      <c r="P7" s="55">
        <f>'Cash Daily'!I75</f>
        <v>0</v>
      </c>
      <c r="Q7" s="85">
        <f t="shared" si="0"/>
        <v>55.6</v>
      </c>
    </row>
    <row r="8" spans="1:17" x14ac:dyDescent="0.2">
      <c r="A8" s="58" t="s">
        <v>27</v>
      </c>
      <c r="B8" s="95">
        <f>'Cash Daily'!I77</f>
        <v>0</v>
      </c>
      <c r="C8" s="95">
        <f>'Cash Daily'!I78</f>
        <v>33.799999999999997</v>
      </c>
      <c r="D8" s="95">
        <f>'Cash Daily'!I79</f>
        <v>0</v>
      </c>
      <c r="E8" s="95">
        <f>'Cash Daily'!I80</f>
        <v>0</v>
      </c>
      <c r="F8" s="95">
        <f>'Cash Daily'!I81</f>
        <v>0</v>
      </c>
      <c r="G8" s="95">
        <f>'Cash Daily'!I82</f>
        <v>0</v>
      </c>
      <c r="H8" s="95">
        <f>'Cash Daily'!I83</f>
        <v>0</v>
      </c>
      <c r="I8" s="135">
        <f>'Cash Daily'!I84</f>
        <v>31.22</v>
      </c>
      <c r="J8" s="135">
        <f>'Cash Daily'!I85</f>
        <v>0</v>
      </c>
      <c r="K8" s="135">
        <f>'Cash Daily'!I86</f>
        <v>0</v>
      </c>
      <c r="L8" s="135">
        <f>'Cash Daily'!I87</f>
        <v>0</v>
      </c>
      <c r="M8" s="135">
        <f>'Cash Daily'!I88</f>
        <v>0</v>
      </c>
      <c r="N8" s="135">
        <f>'Cash Daily'!I89</f>
        <v>0</v>
      </c>
      <c r="O8" s="50"/>
      <c r="P8" s="50">
        <f>'Cash Daily'!I90</f>
        <v>0</v>
      </c>
      <c r="Q8" s="86">
        <f t="shared" si="0"/>
        <v>65.02</v>
      </c>
    </row>
    <row r="9" spans="1:17" s="8" customFormat="1" x14ac:dyDescent="0.2">
      <c r="A9" s="42" t="s">
        <v>11</v>
      </c>
      <c r="B9" s="96">
        <f>SUM(B3:B8)</f>
        <v>99.01</v>
      </c>
      <c r="C9" s="96">
        <f>SUM(C3:C8)</f>
        <v>107.89999999999999</v>
      </c>
      <c r="D9" s="96">
        <f>SUM(D3:D8)</f>
        <v>0</v>
      </c>
      <c r="E9" s="96">
        <f>SUM(E3:E8)</f>
        <v>0</v>
      </c>
      <c r="F9" s="96">
        <f t="shared" ref="F9:N9" si="1">SUM(F3:F8)</f>
        <v>0</v>
      </c>
      <c r="G9" s="96">
        <f t="shared" si="1"/>
        <v>0</v>
      </c>
      <c r="H9" s="96">
        <f t="shared" si="1"/>
        <v>0</v>
      </c>
      <c r="I9" s="96">
        <f t="shared" si="1"/>
        <v>31.22</v>
      </c>
      <c r="J9" s="96">
        <f t="shared" si="1"/>
        <v>0</v>
      </c>
      <c r="K9" s="96">
        <f t="shared" si="1"/>
        <v>0</v>
      </c>
      <c r="L9" s="96">
        <f t="shared" si="1"/>
        <v>0</v>
      </c>
      <c r="M9" s="96">
        <f t="shared" si="1"/>
        <v>0</v>
      </c>
      <c r="N9" s="96">
        <f t="shared" si="1"/>
        <v>0</v>
      </c>
      <c r="Q9" s="65">
        <f>SUM(Q3:Q8)</f>
        <v>238.13</v>
      </c>
    </row>
    <row r="11" spans="1:17" s="3" customFormat="1" ht="28.5" customHeight="1" x14ac:dyDescent="0.2">
      <c r="A11" s="43"/>
      <c r="B11" s="93" t="s">
        <v>1</v>
      </c>
      <c r="C11" s="93" t="s">
        <v>2</v>
      </c>
      <c r="D11" s="93" t="s">
        <v>3</v>
      </c>
      <c r="E11" s="93" t="s">
        <v>15</v>
      </c>
      <c r="F11" s="93" t="s">
        <v>17</v>
      </c>
      <c r="G11" s="93" t="s">
        <v>4</v>
      </c>
      <c r="H11" s="93" t="s">
        <v>5</v>
      </c>
      <c r="I11" s="133" t="s">
        <v>13</v>
      </c>
      <c r="J11" s="133" t="s">
        <v>16</v>
      </c>
      <c r="K11" s="133" t="s">
        <v>18</v>
      </c>
      <c r="L11" s="133" t="s">
        <v>23</v>
      </c>
      <c r="M11" s="133" t="s">
        <v>21</v>
      </c>
      <c r="N11" s="133" t="s">
        <v>24</v>
      </c>
      <c r="O11" s="45"/>
      <c r="P11" s="45"/>
      <c r="Q11" s="15" t="s">
        <v>10</v>
      </c>
    </row>
    <row r="12" spans="1:17" s="3" customFormat="1" x14ac:dyDescent="0.2">
      <c r="A12" s="58" t="s">
        <v>28</v>
      </c>
      <c r="B12" s="126">
        <f>'Cash Daily'!I93</f>
        <v>29</v>
      </c>
      <c r="C12" s="126">
        <f>'Cash Daily'!I94</f>
        <v>24.3</v>
      </c>
      <c r="D12" s="126">
        <f>'Cash Daily'!I95</f>
        <v>0</v>
      </c>
      <c r="E12" s="126">
        <f>'Cash Daily'!I96</f>
        <v>0</v>
      </c>
      <c r="F12" s="126">
        <f>'Cash Daily'!I97</f>
        <v>0</v>
      </c>
      <c r="G12" s="126">
        <f>'Cash Daily'!I98</f>
        <v>0</v>
      </c>
      <c r="H12" s="126">
        <f>'Cash Daily'!I99</f>
        <v>0</v>
      </c>
      <c r="I12" s="126">
        <f>'Cash Daily'!I100</f>
        <v>0</v>
      </c>
      <c r="J12" s="126">
        <f>'Cash Daily'!I101</f>
        <v>0</v>
      </c>
      <c r="K12" s="126">
        <f>'Cash Daily'!I102</f>
        <v>0</v>
      </c>
      <c r="L12" s="126">
        <f>'Cash Daily'!I103</f>
        <v>0</v>
      </c>
      <c r="M12" s="126">
        <f>'Cash Daily'!I104</f>
        <v>0</v>
      </c>
      <c r="N12" s="126">
        <f>'Cash Daily'!I105</f>
        <v>0</v>
      </c>
      <c r="O12" s="68"/>
      <c r="P12" s="68">
        <f>'Cash Daily'!I106</f>
        <v>0</v>
      </c>
      <c r="Q12" s="85">
        <f>SUM(B12:P12)</f>
        <v>53.3</v>
      </c>
    </row>
    <row r="13" spans="1:17" s="3" customFormat="1" x14ac:dyDescent="0.2">
      <c r="A13" s="58" t="s">
        <v>29</v>
      </c>
      <c r="B13" s="126">
        <f>'Cash Daily'!I107</f>
        <v>0</v>
      </c>
      <c r="C13" s="126">
        <f>'Cash Daily'!I108</f>
        <v>24.6</v>
      </c>
      <c r="D13" s="126">
        <f>'Cash Daily'!I109</f>
        <v>0</v>
      </c>
      <c r="E13" s="126">
        <f>'Cash Daily'!I110</f>
        <v>0</v>
      </c>
      <c r="F13" s="126">
        <f>'Cash Daily'!I111</f>
        <v>0</v>
      </c>
      <c r="G13" s="126">
        <f>'Cash Daily'!I112</f>
        <v>0</v>
      </c>
      <c r="H13" s="126">
        <f>'Cash Daily'!I113</f>
        <v>0</v>
      </c>
      <c r="I13" s="126">
        <f>'Cash Daily'!I114</f>
        <v>0</v>
      </c>
      <c r="J13" s="126">
        <f>'Cash Daily'!I115</f>
        <v>0</v>
      </c>
      <c r="K13" s="126">
        <f>'Cash Daily'!I116</f>
        <v>0</v>
      </c>
      <c r="L13" s="126">
        <f>'Cash Daily'!I117</f>
        <v>0</v>
      </c>
      <c r="M13" s="126">
        <f>'Cash Daily'!I118</f>
        <v>0</v>
      </c>
      <c r="N13" s="126">
        <f>'Cash Daily'!I119</f>
        <v>0</v>
      </c>
      <c r="O13" s="68">
        <f>'Cash Daily'!J119</f>
        <v>0</v>
      </c>
      <c r="P13" s="68">
        <f>'Cash Daily'!I120</f>
        <v>0</v>
      </c>
      <c r="Q13" s="85">
        <f t="shared" ref="Q13:Q17" si="2">SUM(B13:P13)</f>
        <v>24.6</v>
      </c>
    </row>
    <row r="14" spans="1:17" s="3" customFormat="1" x14ac:dyDescent="0.2">
      <c r="A14" s="58" t="s">
        <v>57</v>
      </c>
      <c r="B14" s="126">
        <f>'Cash Daily'!I121</f>
        <v>0</v>
      </c>
      <c r="C14" s="126">
        <f>'Cash Daily'!I122</f>
        <v>19.149999999999999</v>
      </c>
      <c r="D14" s="126">
        <f>'Cash Daily'!I123</f>
        <v>6.73</v>
      </c>
      <c r="E14" s="126">
        <f>'Cash Daily'!I124</f>
        <v>0</v>
      </c>
      <c r="F14" s="126">
        <f>'Cash Daily'!I125</f>
        <v>0</v>
      </c>
      <c r="G14" s="126">
        <f>'Cash Daily'!I126</f>
        <v>0</v>
      </c>
      <c r="H14" s="126">
        <f>'Cash Daily'!I127</f>
        <v>0</v>
      </c>
      <c r="I14" s="136">
        <f>'Cash Daily'!I128</f>
        <v>0</v>
      </c>
      <c r="J14" s="136">
        <f>'Cash Daily'!I129</f>
        <v>0</v>
      </c>
      <c r="K14" s="136">
        <f>'Cash Daily'!I130</f>
        <v>0</v>
      </c>
      <c r="L14" s="136">
        <f>'Cash Daily'!I131</f>
        <v>0</v>
      </c>
      <c r="M14" s="136">
        <f>'Cash Daily'!I132</f>
        <v>0</v>
      </c>
      <c r="N14" s="136">
        <f>'Cash Daily'!I133</f>
        <v>0</v>
      </c>
      <c r="O14" s="69"/>
      <c r="P14" s="69" t="s">
        <v>131</v>
      </c>
      <c r="Q14" s="85">
        <f t="shared" si="2"/>
        <v>25.88</v>
      </c>
    </row>
    <row r="15" spans="1:17" x14ac:dyDescent="0.2">
      <c r="A15" s="58" t="s">
        <v>58</v>
      </c>
      <c r="B15" s="126">
        <f>'Cash Daily'!I135</f>
        <v>0</v>
      </c>
      <c r="C15" s="126">
        <f>'Cash Daily'!I136</f>
        <v>57.3</v>
      </c>
      <c r="D15" s="126">
        <f>'Cash Daily'!I137</f>
        <v>0</v>
      </c>
      <c r="E15" s="126">
        <f>'Cash Daily'!I138</f>
        <v>0</v>
      </c>
      <c r="F15" s="126">
        <f>'Cash Daily'!I139</f>
        <v>0</v>
      </c>
      <c r="G15" s="126">
        <f>'Cash Daily'!I140</f>
        <v>0</v>
      </c>
      <c r="H15" s="126">
        <f>'Cash Daily'!I141</f>
        <v>0</v>
      </c>
      <c r="I15" s="126">
        <f>'Cash Daily'!I142</f>
        <v>0</v>
      </c>
      <c r="J15" s="126">
        <f>'Cash Daily'!I143</f>
        <v>0</v>
      </c>
      <c r="K15" s="126">
        <f>'Cash Daily'!I144</f>
        <v>0</v>
      </c>
      <c r="L15" s="126">
        <f>'Cash Daily'!I145</f>
        <v>0</v>
      </c>
      <c r="M15" s="126">
        <f>'Cash Daily'!I146</f>
        <v>0</v>
      </c>
      <c r="N15" s="126">
        <f>'Cash Daily'!I147</f>
        <v>0</v>
      </c>
      <c r="O15" s="68"/>
      <c r="P15" s="68">
        <f>'Cash Daily'!I148</f>
        <v>0</v>
      </c>
      <c r="Q15" s="85">
        <f t="shared" si="2"/>
        <v>57.3</v>
      </c>
    </row>
    <row r="16" spans="1:17" x14ac:dyDescent="0.2">
      <c r="A16" s="58" t="s">
        <v>59</v>
      </c>
      <c r="B16" s="126">
        <f>'Cash Daily'!I149</f>
        <v>41</v>
      </c>
      <c r="C16" s="126">
        <f>'Cash Daily'!I150</f>
        <v>46.449999999999996</v>
      </c>
      <c r="D16" s="126">
        <f>'Cash Daily'!I151</f>
        <v>225.63</v>
      </c>
      <c r="E16" s="126">
        <f>'Cash Daily'!I152</f>
        <v>0</v>
      </c>
      <c r="F16" s="126">
        <f>'Cash Daily'!I153</f>
        <v>0</v>
      </c>
      <c r="G16" s="126">
        <f>'Cash Daily'!I154</f>
        <v>0</v>
      </c>
      <c r="H16" s="126">
        <f>'Cash Daily'!I155</f>
        <v>0</v>
      </c>
      <c r="I16" s="126">
        <f>'Cash Daily'!I156</f>
        <v>0</v>
      </c>
      <c r="J16" s="126">
        <f>'Cash Daily'!I157</f>
        <v>0</v>
      </c>
      <c r="K16" s="126">
        <f>'Cash Daily'!I158</f>
        <v>0</v>
      </c>
      <c r="L16" s="126">
        <f>'Cash Daily'!I159</f>
        <v>0</v>
      </c>
      <c r="M16" s="126">
        <f>'Cash Daily'!I160</f>
        <v>0</v>
      </c>
      <c r="N16" s="126">
        <f>'Cash Daily'!I161</f>
        <v>0</v>
      </c>
      <c r="O16" s="68"/>
      <c r="P16" s="68">
        <f>'Cash Daily'!I162</f>
        <v>0</v>
      </c>
      <c r="Q16" s="85">
        <f t="shared" si="2"/>
        <v>313.08</v>
      </c>
    </row>
    <row r="17" spans="1:17" x14ac:dyDescent="0.2">
      <c r="A17" s="58" t="s">
        <v>60</v>
      </c>
      <c r="B17" s="127">
        <f>'Cash Daily'!I163</f>
        <v>40</v>
      </c>
      <c r="C17" s="127">
        <f>'Cash Daily'!I164</f>
        <v>40.299999999999997</v>
      </c>
      <c r="D17" s="127">
        <f>'Cash Daily'!I165</f>
        <v>0</v>
      </c>
      <c r="E17" s="127">
        <f>'Cash Daily'!I166</f>
        <v>0</v>
      </c>
      <c r="F17" s="127">
        <f>'Cash Daily'!I167</f>
        <v>0</v>
      </c>
      <c r="G17" s="127">
        <f>'Cash Daily'!I168</f>
        <v>0</v>
      </c>
      <c r="H17" s="127">
        <f>'Cash Daily'!I169</f>
        <v>0</v>
      </c>
      <c r="I17" s="127">
        <f>'Cash Daily'!I170</f>
        <v>0</v>
      </c>
      <c r="J17" s="127">
        <f>'Cash Daily'!I171</f>
        <v>0</v>
      </c>
      <c r="K17" s="127">
        <f>'Cash Daily'!I172</f>
        <v>0</v>
      </c>
      <c r="L17" s="127">
        <f>'Cash Daily'!I173</f>
        <v>0</v>
      </c>
      <c r="M17" s="127">
        <f>'Cash Daily'!I174</f>
        <v>0</v>
      </c>
      <c r="N17" s="127">
        <f>'Cash Daily'!I175</f>
        <v>0</v>
      </c>
      <c r="O17" s="70"/>
      <c r="P17" s="70">
        <f>'Cash Daily'!I176</f>
        <v>0</v>
      </c>
      <c r="Q17" s="86">
        <f t="shared" si="2"/>
        <v>80.3</v>
      </c>
    </row>
    <row r="18" spans="1:17" x14ac:dyDescent="0.2">
      <c r="A18" s="42" t="s">
        <v>11</v>
      </c>
      <c r="B18" s="96">
        <f t="shared" ref="B18:Q18" si="3">SUM(B12:B17)</f>
        <v>110</v>
      </c>
      <c r="C18" s="96">
        <f t="shared" si="3"/>
        <v>212.10000000000002</v>
      </c>
      <c r="D18" s="96">
        <f t="shared" si="3"/>
        <v>232.35999999999999</v>
      </c>
      <c r="E18" s="96">
        <f t="shared" si="3"/>
        <v>0</v>
      </c>
      <c r="F18" s="96">
        <f t="shared" si="3"/>
        <v>0</v>
      </c>
      <c r="G18" s="96">
        <f t="shared" si="3"/>
        <v>0</v>
      </c>
      <c r="H18" s="96">
        <f t="shared" si="3"/>
        <v>0</v>
      </c>
      <c r="I18" s="96">
        <f t="shared" si="3"/>
        <v>0</v>
      </c>
      <c r="J18" s="96">
        <f t="shared" si="3"/>
        <v>0</v>
      </c>
      <c r="K18" s="96">
        <f t="shared" si="3"/>
        <v>0</v>
      </c>
      <c r="L18" s="96">
        <f t="shared" si="3"/>
        <v>0</v>
      </c>
      <c r="M18" s="96">
        <f t="shared" si="3"/>
        <v>0</v>
      </c>
      <c r="N18" s="96">
        <f t="shared" si="3"/>
        <v>0</v>
      </c>
      <c r="O18" s="8">
        <f t="shared" si="3"/>
        <v>0</v>
      </c>
      <c r="P18" s="8">
        <f t="shared" si="3"/>
        <v>0</v>
      </c>
      <c r="Q18" s="15">
        <f t="shared" si="3"/>
        <v>554.45999999999992</v>
      </c>
    </row>
    <row r="20" spans="1:17" s="3" customFormat="1" ht="28.5" customHeight="1" x14ac:dyDescent="0.2">
      <c r="A20" s="43"/>
      <c r="B20" s="93" t="s">
        <v>1</v>
      </c>
      <c r="C20" s="93" t="s">
        <v>2</v>
      </c>
      <c r="D20" s="93" t="s">
        <v>3</v>
      </c>
      <c r="E20" s="93" t="s">
        <v>15</v>
      </c>
      <c r="F20" s="93" t="s">
        <v>17</v>
      </c>
      <c r="G20" s="93" t="s">
        <v>4</v>
      </c>
      <c r="H20" s="93" t="s">
        <v>5</v>
      </c>
      <c r="I20" s="133" t="s">
        <v>13</v>
      </c>
      <c r="J20" s="133" t="s">
        <v>16</v>
      </c>
      <c r="K20" s="133" t="s">
        <v>18</v>
      </c>
      <c r="L20" s="133" t="s">
        <v>23</v>
      </c>
      <c r="M20" s="133" t="s">
        <v>21</v>
      </c>
      <c r="N20" s="133" t="s">
        <v>24</v>
      </c>
      <c r="O20" s="45"/>
      <c r="P20" s="45"/>
      <c r="Q20" s="15" t="s">
        <v>10</v>
      </c>
    </row>
    <row r="21" spans="1:17" x14ac:dyDescent="0.2">
      <c r="A21" s="58" t="s">
        <v>61</v>
      </c>
      <c r="B21" s="126">
        <f>'Cash Daily'!I179</f>
        <v>25</v>
      </c>
      <c r="C21" s="126">
        <f>'Cash Daily'!I180</f>
        <v>50.4</v>
      </c>
      <c r="D21" s="128">
        <f>'Cash Daily'!I181</f>
        <v>184.25</v>
      </c>
      <c r="E21" s="128">
        <f>'Cash Daily'!I182</f>
        <v>0</v>
      </c>
      <c r="F21" s="128">
        <f>'Cash Daily'!I183</f>
        <v>0</v>
      </c>
      <c r="G21" s="128">
        <f>'Cash Daily'!I184</f>
        <v>0</v>
      </c>
      <c r="H21" s="128">
        <f>'Cash Daily'!I185</f>
        <v>0</v>
      </c>
      <c r="I21" s="137">
        <f>'Cash Daily'!I186</f>
        <v>0</v>
      </c>
      <c r="J21" s="137">
        <f>'Cash Daily'!I187</f>
        <v>0</v>
      </c>
      <c r="K21" s="137">
        <f>'Cash Daily'!I188</f>
        <v>0</v>
      </c>
      <c r="L21" s="137">
        <f>'Cash Daily'!I189</f>
        <v>0</v>
      </c>
      <c r="M21" s="137">
        <f>'Cash Daily'!I190</f>
        <v>0</v>
      </c>
      <c r="N21" s="137">
        <f>'Cash Daily'!I191</f>
        <v>0</v>
      </c>
      <c r="O21" s="72"/>
      <c r="P21" s="72">
        <f>'Cash Daily'!I192</f>
        <v>0</v>
      </c>
      <c r="Q21" s="85">
        <f>SUM(B21:P21)</f>
        <v>259.64999999999998</v>
      </c>
    </row>
    <row r="22" spans="1:17" x14ac:dyDescent="0.2">
      <c r="A22" s="58" t="s">
        <v>62</v>
      </c>
      <c r="B22" s="126">
        <f>'Cash Daily'!I193</f>
        <v>21</v>
      </c>
      <c r="C22" s="126">
        <f>'Cash Daily'!I194</f>
        <v>44.95</v>
      </c>
      <c r="D22" s="126">
        <f>'Cash Daily'!I195</f>
        <v>0</v>
      </c>
      <c r="E22" s="126">
        <f>'Cash Daily'!I196</f>
        <v>72</v>
      </c>
      <c r="F22" s="126">
        <f>'Cash Daily'!I197</f>
        <v>0</v>
      </c>
      <c r="G22" s="126">
        <f>'Cash Daily'!I198</f>
        <v>0</v>
      </c>
      <c r="H22" s="126">
        <f>'Cash Daily'!I199</f>
        <v>0</v>
      </c>
      <c r="I22" s="137">
        <f>'Cash Daily'!I200</f>
        <v>0</v>
      </c>
      <c r="J22" s="137">
        <f>'Cash Daily'!I201</f>
        <v>0</v>
      </c>
      <c r="K22" s="137">
        <f>'Cash Daily'!I202</f>
        <v>0</v>
      </c>
      <c r="L22" s="137">
        <f>'Cash Daily'!I203</f>
        <v>0</v>
      </c>
      <c r="M22" s="137">
        <f>'Cash Daily'!I204</f>
        <v>0</v>
      </c>
      <c r="N22" s="137"/>
      <c r="O22" s="72"/>
      <c r="P22" s="72"/>
      <c r="Q22" s="85">
        <f t="shared" ref="Q22:Q26" si="4">SUM(B22:P22)</f>
        <v>137.94999999999999</v>
      </c>
    </row>
    <row r="23" spans="1:17" x14ac:dyDescent="0.2">
      <c r="A23" s="58" t="s">
        <v>63</v>
      </c>
      <c r="B23" s="126">
        <f>'Cash Daily'!I207</f>
        <v>21</v>
      </c>
      <c r="C23" s="128">
        <f>'Cash Daily'!I208</f>
        <v>19.149999999999999</v>
      </c>
      <c r="D23" s="128">
        <f>'Cash Daily'!I209</f>
        <v>41.85</v>
      </c>
      <c r="E23" s="128">
        <f>'Cash Daily'!I210</f>
        <v>0</v>
      </c>
      <c r="F23" s="128">
        <f>'Cash Daily'!I211</f>
        <v>0</v>
      </c>
      <c r="G23" s="128">
        <f>'Cash Daily'!I212</f>
        <v>0</v>
      </c>
      <c r="H23" s="128">
        <f>'Cash Daily'!I213</f>
        <v>0</v>
      </c>
      <c r="I23" s="137">
        <f>'Cash Daily'!I214</f>
        <v>0</v>
      </c>
      <c r="J23" s="137">
        <f>'Cash Daily'!I215</f>
        <v>0</v>
      </c>
      <c r="K23" s="137">
        <f>'Cash Daily'!I216</f>
        <v>0</v>
      </c>
      <c r="L23" s="137">
        <f>'Cash Daily'!I217</f>
        <v>0</v>
      </c>
      <c r="M23" s="137">
        <f>'Cash Daily'!I218</f>
        <v>0</v>
      </c>
      <c r="N23" s="137">
        <f>'Cash Daily'!I219</f>
        <v>0</v>
      </c>
      <c r="O23" s="72"/>
      <c r="P23" s="72">
        <f>'Cash Daily'!I220</f>
        <v>0</v>
      </c>
      <c r="Q23" s="85">
        <f t="shared" si="4"/>
        <v>82</v>
      </c>
    </row>
    <row r="24" spans="1:17" x14ac:dyDescent="0.2">
      <c r="A24" s="58" t="s">
        <v>64</v>
      </c>
      <c r="B24" s="126">
        <f>'Cash Daily'!I221</f>
        <v>20</v>
      </c>
      <c r="C24" s="126">
        <f>'Cash Daily'!I222</f>
        <v>36.099999999999994</v>
      </c>
      <c r="D24" s="126">
        <f>'Cash Daily'!I223</f>
        <v>259.25</v>
      </c>
      <c r="E24" s="126">
        <f>'Cash Daily'!I224</f>
        <v>0</v>
      </c>
      <c r="F24" s="126">
        <f>'Cash Daily'!I225</f>
        <v>0</v>
      </c>
      <c r="G24" s="126">
        <f>'Cash Daily'!I226</f>
        <v>0</v>
      </c>
      <c r="H24" s="126">
        <f>'Cash Daily'!I227</f>
        <v>0</v>
      </c>
      <c r="I24" s="126">
        <f>'Cash Daily'!I228</f>
        <v>0</v>
      </c>
      <c r="J24" s="126">
        <f>'Cash Daily'!I229</f>
        <v>0</v>
      </c>
      <c r="K24" s="126">
        <f>'Cash Daily'!I230</f>
        <v>0</v>
      </c>
      <c r="L24" s="126">
        <f>'Cash Daily'!I231</f>
        <v>0</v>
      </c>
      <c r="M24" s="126">
        <f>'Cash Daily'!I232</f>
        <v>0</v>
      </c>
      <c r="N24" s="128">
        <f>'Cash Daily'!I233</f>
        <v>0</v>
      </c>
      <c r="O24" s="71"/>
      <c r="P24" s="71">
        <f>'Cash Daily'!I235</f>
        <v>0</v>
      </c>
      <c r="Q24" s="85">
        <f t="shared" si="4"/>
        <v>315.35000000000002</v>
      </c>
    </row>
    <row r="25" spans="1:17" x14ac:dyDescent="0.2">
      <c r="A25" s="58" t="s">
        <v>65</v>
      </c>
      <c r="B25" s="126">
        <f>'Cash Daily'!I235</f>
        <v>0</v>
      </c>
      <c r="C25" s="126">
        <f>'Cash Daily'!I236</f>
        <v>25.799999999999997</v>
      </c>
      <c r="D25" s="126">
        <f>'Cash Daily'!I237</f>
        <v>3.88</v>
      </c>
      <c r="E25" s="126">
        <f>'Cash Daily'!I238</f>
        <v>22</v>
      </c>
      <c r="F25" s="126">
        <f>'Cash Daily'!I239</f>
        <v>0</v>
      </c>
      <c r="G25" s="126">
        <f>'Cash Daily'!I240</f>
        <v>0</v>
      </c>
      <c r="H25" s="126">
        <f>'Cash Daily'!I241</f>
        <v>0</v>
      </c>
      <c r="I25" s="126">
        <f>'Cash Daily'!I242</f>
        <v>0</v>
      </c>
      <c r="J25" s="126">
        <f>'Cash Daily'!I243</f>
        <v>0</v>
      </c>
      <c r="K25" s="126">
        <f>'Cash Daily'!I244</f>
        <v>0</v>
      </c>
      <c r="L25" s="126">
        <f>'Cash Daily'!I245</f>
        <v>0</v>
      </c>
      <c r="M25" s="126">
        <f>'Cash Daily'!I246</f>
        <v>0</v>
      </c>
      <c r="N25" s="128">
        <f>'Cash Daily'!I247</f>
        <v>0</v>
      </c>
      <c r="O25" s="71"/>
      <c r="P25" s="71">
        <f>'Cash Daily'!I248</f>
        <v>0</v>
      </c>
      <c r="Q25" s="85">
        <f t="shared" si="4"/>
        <v>51.679999999999993</v>
      </c>
    </row>
    <row r="26" spans="1:17" x14ac:dyDescent="0.2">
      <c r="A26" s="58" t="s">
        <v>66</v>
      </c>
      <c r="B26" s="127">
        <f>'Cash Daily'!I249</f>
        <v>74</v>
      </c>
      <c r="C26" s="127">
        <f>'Cash Daily'!I250</f>
        <v>54.3</v>
      </c>
      <c r="D26" s="127">
        <f>'Cash Daily'!I251</f>
        <v>0</v>
      </c>
      <c r="E26" s="127">
        <f>'Cash Daily'!I252</f>
        <v>0</v>
      </c>
      <c r="F26" s="127">
        <f>'Cash Daily'!I253</f>
        <v>0</v>
      </c>
      <c r="G26" s="127">
        <f>'Cash Daily'!I254</f>
        <v>18.73</v>
      </c>
      <c r="H26" s="127">
        <f>'Cash Daily'!I255</f>
        <v>102.95</v>
      </c>
      <c r="I26" s="127">
        <f>'Cash Daily'!I256</f>
        <v>0</v>
      </c>
      <c r="J26" s="127">
        <f>'Cash Daily'!I257</f>
        <v>0</v>
      </c>
      <c r="K26" s="127">
        <f>'Cash Daily'!I258</f>
        <v>0</v>
      </c>
      <c r="L26" s="127">
        <f>'Cash Daily'!I259</f>
        <v>0</v>
      </c>
      <c r="M26" s="127">
        <f>'Cash Daily'!I260</f>
        <v>0</v>
      </c>
      <c r="N26" s="127">
        <f>'Cash Daily'!I261</f>
        <v>0</v>
      </c>
      <c r="O26" s="73"/>
      <c r="P26" s="73">
        <f>'Cash Daily'!I262</f>
        <v>0</v>
      </c>
      <c r="Q26" s="86">
        <f t="shared" si="4"/>
        <v>249.98000000000002</v>
      </c>
    </row>
    <row r="27" spans="1:17" x14ac:dyDescent="0.2">
      <c r="A27" s="42" t="s">
        <v>11</v>
      </c>
      <c r="B27" s="96">
        <f t="shared" ref="B27:Q27" si="5">SUM(B21:B26)</f>
        <v>161</v>
      </c>
      <c r="C27" s="96">
        <f t="shared" si="5"/>
        <v>230.7</v>
      </c>
      <c r="D27" s="96">
        <f t="shared" si="5"/>
        <v>489.23</v>
      </c>
      <c r="E27" s="96">
        <f t="shared" si="5"/>
        <v>94</v>
      </c>
      <c r="F27" s="96">
        <f t="shared" si="5"/>
        <v>0</v>
      </c>
      <c r="G27" s="96">
        <f t="shared" si="5"/>
        <v>18.73</v>
      </c>
      <c r="H27" s="96">
        <f t="shared" si="5"/>
        <v>102.95</v>
      </c>
      <c r="I27" s="96">
        <f t="shared" si="5"/>
        <v>0</v>
      </c>
      <c r="J27" s="96">
        <f t="shared" si="5"/>
        <v>0</v>
      </c>
      <c r="K27" s="96">
        <f t="shared" si="5"/>
        <v>0</v>
      </c>
      <c r="L27" s="96">
        <f t="shared" si="5"/>
        <v>0</v>
      </c>
      <c r="M27" s="96">
        <f t="shared" si="5"/>
        <v>0</v>
      </c>
      <c r="N27" s="96">
        <f t="shared" si="5"/>
        <v>0</v>
      </c>
      <c r="O27" s="8">
        <f t="shared" si="5"/>
        <v>0</v>
      </c>
      <c r="P27" s="8">
        <f t="shared" si="5"/>
        <v>0</v>
      </c>
      <c r="Q27" s="13">
        <f t="shared" si="5"/>
        <v>1096.6100000000001</v>
      </c>
    </row>
    <row r="29" spans="1:17" s="3" customFormat="1" ht="28.5" customHeight="1" x14ac:dyDescent="0.2">
      <c r="A29" s="43"/>
      <c r="B29" s="93" t="s">
        <v>1</v>
      </c>
      <c r="C29" s="93" t="s">
        <v>2</v>
      </c>
      <c r="D29" s="93" t="s">
        <v>3</v>
      </c>
      <c r="E29" s="93" t="s">
        <v>15</v>
      </c>
      <c r="F29" s="93" t="s">
        <v>17</v>
      </c>
      <c r="G29" s="93" t="s">
        <v>4</v>
      </c>
      <c r="H29" s="93" t="s">
        <v>5</v>
      </c>
      <c r="I29" s="133" t="s">
        <v>13</v>
      </c>
      <c r="J29" s="133" t="s">
        <v>16</v>
      </c>
      <c r="K29" s="133" t="s">
        <v>18</v>
      </c>
      <c r="L29" s="133" t="s">
        <v>23</v>
      </c>
      <c r="M29" s="133" t="s">
        <v>21</v>
      </c>
      <c r="N29" s="133" t="s">
        <v>24</v>
      </c>
      <c r="O29" s="45"/>
      <c r="P29" s="45"/>
      <c r="Q29" s="15" t="s">
        <v>10</v>
      </c>
    </row>
    <row r="30" spans="1:17" x14ac:dyDescent="0.2">
      <c r="A30" s="58" t="s">
        <v>67</v>
      </c>
      <c r="B30" s="126">
        <f>'Cash Daily'!I265</f>
        <v>0</v>
      </c>
      <c r="C30" s="126">
        <f>'Cash Daily'!I266</f>
        <v>27.75</v>
      </c>
      <c r="D30" s="126">
        <f>'Cash Daily'!I267</f>
        <v>0</v>
      </c>
      <c r="E30" s="126">
        <f>'Cash Daily'!I268</f>
        <v>0</v>
      </c>
      <c r="F30" s="126">
        <f>'Cash Daily'!I269</f>
        <v>0</v>
      </c>
      <c r="G30" s="126">
        <f>'Cash Daily'!I270</f>
        <v>0</v>
      </c>
      <c r="H30" s="126">
        <f>'Cash Daily'!I271</f>
        <v>0</v>
      </c>
      <c r="I30" s="126">
        <f>'Cash Daily'!I272</f>
        <v>0</v>
      </c>
      <c r="J30" s="126">
        <f>'Cash Daily'!I273</f>
        <v>0</v>
      </c>
      <c r="K30" s="126">
        <f>'Cash Daily'!I274</f>
        <v>0</v>
      </c>
      <c r="L30" s="126">
        <f>'Cash Daily'!I275</f>
        <v>0</v>
      </c>
      <c r="M30" s="126">
        <f>'Cash Daily'!I276</f>
        <v>0</v>
      </c>
      <c r="N30" s="137">
        <f>'Cash Daily'!I277</f>
        <v>0</v>
      </c>
      <c r="O30" s="72"/>
      <c r="P30" s="72">
        <f>'Cash Daily'!I278</f>
        <v>0</v>
      </c>
      <c r="Q30" s="85">
        <f>SUM(B30:P30)</f>
        <v>27.75</v>
      </c>
    </row>
    <row r="31" spans="1:17" x14ac:dyDescent="0.2">
      <c r="A31" s="58" t="s">
        <v>68</v>
      </c>
      <c r="B31" s="126">
        <f>'Cash Daily'!I279</f>
        <v>0</v>
      </c>
      <c r="C31" s="126">
        <f>'Cash Daily'!I280</f>
        <v>24.6</v>
      </c>
      <c r="D31" s="126">
        <f>'Cash Daily'!I281</f>
        <v>0</v>
      </c>
      <c r="E31" s="126">
        <f>'Cash Daily'!I282</f>
        <v>0</v>
      </c>
      <c r="F31" s="126">
        <f>'Cash Daily'!I283</f>
        <v>0</v>
      </c>
      <c r="G31" s="126">
        <f>'Cash Daily'!I284</f>
        <v>0</v>
      </c>
      <c r="H31" s="126">
        <f>'Cash Daily'!I285</f>
        <v>0</v>
      </c>
      <c r="I31" s="126">
        <f>'Cash Daily'!I286</f>
        <v>0</v>
      </c>
      <c r="J31" s="126">
        <f>'Cash Daily'!I287</f>
        <v>0</v>
      </c>
      <c r="K31" s="126">
        <f>'Cash Daily'!I288</f>
        <v>0</v>
      </c>
      <c r="L31" s="126">
        <f>'Cash Daily'!I289</f>
        <v>0</v>
      </c>
      <c r="M31" s="126">
        <f>'Cash Daily'!I290</f>
        <v>0</v>
      </c>
      <c r="N31" s="137">
        <f>'Cash Daily'!I291</f>
        <v>0</v>
      </c>
      <c r="O31" s="72"/>
      <c r="P31" s="72">
        <f>'Cash Daily'!I292</f>
        <v>0</v>
      </c>
      <c r="Q31" s="85">
        <f t="shared" ref="Q31:Q35" si="6">SUM(B31:P31)</f>
        <v>24.6</v>
      </c>
    </row>
    <row r="32" spans="1:17" x14ac:dyDescent="0.2">
      <c r="A32" s="58" t="s">
        <v>69</v>
      </c>
      <c r="B32" s="126">
        <f>'Cash Daily'!I293</f>
        <v>0</v>
      </c>
      <c r="C32" s="126">
        <f>'Cash Daily'!I294</f>
        <v>42.1</v>
      </c>
      <c r="D32" s="126">
        <f>'Cash Daily'!I295</f>
        <v>0</v>
      </c>
      <c r="E32" s="126">
        <f>'Cash Daily'!I296</f>
        <v>0</v>
      </c>
      <c r="F32" s="126">
        <f>'Cash Daily'!I297</f>
        <v>0</v>
      </c>
      <c r="G32" s="126">
        <f>'Cash Daily'!I298</f>
        <v>0</v>
      </c>
      <c r="H32" s="126">
        <f>'Cash Daily'!I299</f>
        <v>0</v>
      </c>
      <c r="I32" s="126">
        <f>'Cash Daily'!I300</f>
        <v>0</v>
      </c>
      <c r="J32" s="126">
        <f>'Cash Daily'!I301</f>
        <v>0</v>
      </c>
      <c r="K32" s="126">
        <f>'Cash Daily'!I302</f>
        <v>0</v>
      </c>
      <c r="L32" s="126">
        <f>'Cash Daily'!I303</f>
        <v>0</v>
      </c>
      <c r="M32" s="126">
        <f>'Cash Daily'!I304</f>
        <v>0</v>
      </c>
      <c r="N32" s="137">
        <f>'Cash Daily'!I305</f>
        <v>0</v>
      </c>
      <c r="O32" s="72"/>
      <c r="P32" s="72">
        <f>'Cash Daily'!I306</f>
        <v>0</v>
      </c>
      <c r="Q32" s="85">
        <f t="shared" si="6"/>
        <v>42.1</v>
      </c>
    </row>
    <row r="33" spans="1:17" x14ac:dyDescent="0.2">
      <c r="A33" s="58" t="s">
        <v>70</v>
      </c>
      <c r="B33" s="126">
        <f>'Cash Daily'!I307</f>
        <v>0</v>
      </c>
      <c r="C33" s="126">
        <f>'Cash Daily'!I308</f>
        <v>24.6</v>
      </c>
      <c r="D33" s="126">
        <f>'Cash Daily'!I309</f>
        <v>0</v>
      </c>
      <c r="E33" s="126">
        <f>'Cash Daily'!I310</f>
        <v>0</v>
      </c>
      <c r="F33" s="126">
        <f>'Cash Daily'!I311</f>
        <v>0</v>
      </c>
      <c r="G33" s="126">
        <f>'Cash Daily'!I312</f>
        <v>0</v>
      </c>
      <c r="H33" s="126">
        <f>'Cash Daily'!I313</f>
        <v>0</v>
      </c>
      <c r="I33" s="126">
        <f>'Cash Daily'!I314</f>
        <v>0</v>
      </c>
      <c r="J33" s="126">
        <f>'Cash Daily'!I315</f>
        <v>0</v>
      </c>
      <c r="K33" s="126">
        <f>'Cash Daily'!I316</f>
        <v>0</v>
      </c>
      <c r="L33" s="126">
        <f>'Cash Daily'!I317</f>
        <v>0</v>
      </c>
      <c r="M33" s="126">
        <f>'Cash Daily'!I318</f>
        <v>0</v>
      </c>
      <c r="N33" s="128">
        <f>'Cash Daily'!I319</f>
        <v>0</v>
      </c>
      <c r="O33" s="71"/>
      <c r="P33" s="71">
        <f>'Cash Daily'!I320</f>
        <v>0</v>
      </c>
      <c r="Q33" s="85">
        <f t="shared" si="6"/>
        <v>24.6</v>
      </c>
    </row>
    <row r="34" spans="1:17" x14ac:dyDescent="0.2">
      <c r="A34" s="58" t="s">
        <v>71</v>
      </c>
      <c r="B34" s="126">
        <f>'Cash Daily'!I321</f>
        <v>0</v>
      </c>
      <c r="C34" s="126">
        <f>'Cash Daily'!I322</f>
        <v>37.099999999999994</v>
      </c>
      <c r="D34" s="126">
        <f>'Cash Daily'!I323</f>
        <v>0</v>
      </c>
      <c r="E34" s="126">
        <f>'Cash Daily'!I324</f>
        <v>0</v>
      </c>
      <c r="F34" s="126">
        <f>'Cash Daily'!I325</f>
        <v>0</v>
      </c>
      <c r="G34" s="126">
        <f>'Cash Daily'!I326</f>
        <v>0</v>
      </c>
      <c r="H34" s="126">
        <f>'Cash Daily'!I327</f>
        <v>0</v>
      </c>
      <c r="I34" s="126">
        <f>'Cash Daily'!I328</f>
        <v>0</v>
      </c>
      <c r="J34" s="126">
        <f>'Cash Daily'!I329</f>
        <v>0</v>
      </c>
      <c r="K34" s="126">
        <f>'Cash Daily'!I330</f>
        <v>0</v>
      </c>
      <c r="L34" s="126">
        <f>'Cash Daily'!I331</f>
        <v>0</v>
      </c>
      <c r="M34" s="126">
        <f>'Cash Daily'!I332</f>
        <v>0</v>
      </c>
      <c r="N34" s="128">
        <f>'Cash Daily'!I333</f>
        <v>0</v>
      </c>
      <c r="O34" s="71"/>
      <c r="P34" s="71">
        <f>'Cash Daily'!I334</f>
        <v>0</v>
      </c>
      <c r="Q34" s="85">
        <f t="shared" si="6"/>
        <v>37.099999999999994</v>
      </c>
    </row>
    <row r="35" spans="1:17" x14ac:dyDescent="0.2">
      <c r="A35" s="58" t="s">
        <v>72</v>
      </c>
      <c r="B35" s="127">
        <f>'Cash Daily'!I335</f>
        <v>0</v>
      </c>
      <c r="C35" s="127">
        <f>'Cash Daily'!I336</f>
        <v>0</v>
      </c>
      <c r="D35" s="127">
        <f>'Cash Daily'!I337</f>
        <v>0</v>
      </c>
      <c r="E35" s="127">
        <f>'Cash Daily'!I338</f>
        <v>0</v>
      </c>
      <c r="F35" s="127">
        <f>'Cash Daily'!I339</f>
        <v>0</v>
      </c>
      <c r="G35" s="127">
        <f>'Cash Daily'!I340</f>
        <v>0</v>
      </c>
      <c r="H35" s="127">
        <f>'Cash Daily'!I341</f>
        <v>0</v>
      </c>
      <c r="I35" s="127">
        <f>'Cash Daily'!I342</f>
        <v>0</v>
      </c>
      <c r="J35" s="127">
        <f>'Cash Daily'!I343</f>
        <v>0</v>
      </c>
      <c r="K35" s="127">
        <f>'Cash Daily'!I344</f>
        <v>0</v>
      </c>
      <c r="L35" s="127">
        <f>'Cash Daily'!I345</f>
        <v>0</v>
      </c>
      <c r="M35" s="127">
        <f>'Cash Daily'!I346</f>
        <v>0</v>
      </c>
      <c r="N35" s="127">
        <f>'Cash Daily'!I347</f>
        <v>0</v>
      </c>
      <c r="O35" s="73"/>
      <c r="P35" s="73">
        <f>'Cash Daily'!I348</f>
        <v>0</v>
      </c>
      <c r="Q35" s="86">
        <f t="shared" si="6"/>
        <v>0</v>
      </c>
    </row>
    <row r="36" spans="1:17" x14ac:dyDescent="0.2">
      <c r="A36" s="42" t="s">
        <v>11</v>
      </c>
      <c r="B36" s="96">
        <f t="shared" ref="B36:Q36" si="7">SUM(B30:B35)</f>
        <v>0</v>
      </c>
      <c r="C36" s="96">
        <f t="shared" si="7"/>
        <v>156.15</v>
      </c>
      <c r="D36" s="96">
        <f t="shared" si="7"/>
        <v>0</v>
      </c>
      <c r="E36" s="96">
        <f t="shared" si="7"/>
        <v>0</v>
      </c>
      <c r="F36" s="96">
        <f t="shared" si="7"/>
        <v>0</v>
      </c>
      <c r="G36" s="96">
        <f t="shared" si="7"/>
        <v>0</v>
      </c>
      <c r="H36" s="96">
        <f t="shared" si="7"/>
        <v>0</v>
      </c>
      <c r="I36" s="96">
        <f t="shared" si="7"/>
        <v>0</v>
      </c>
      <c r="J36" s="96">
        <f t="shared" si="7"/>
        <v>0</v>
      </c>
      <c r="K36" s="96">
        <f t="shared" si="7"/>
        <v>0</v>
      </c>
      <c r="L36" s="96">
        <f t="shared" si="7"/>
        <v>0</v>
      </c>
      <c r="M36" s="96">
        <f t="shared" si="7"/>
        <v>0</v>
      </c>
      <c r="N36" s="96">
        <f t="shared" si="7"/>
        <v>0</v>
      </c>
      <c r="O36" s="8">
        <f t="shared" si="7"/>
        <v>0</v>
      </c>
      <c r="P36" s="8">
        <f t="shared" si="7"/>
        <v>0</v>
      </c>
      <c r="Q36" s="13">
        <f t="shared" si="7"/>
        <v>156.15</v>
      </c>
    </row>
    <row r="38" spans="1:17" s="3" customFormat="1" ht="28.5" customHeight="1" x14ac:dyDescent="0.2">
      <c r="A38" s="43"/>
      <c r="B38" s="93" t="s">
        <v>1</v>
      </c>
      <c r="C38" s="93" t="s">
        <v>2</v>
      </c>
      <c r="D38" s="93" t="s">
        <v>3</v>
      </c>
      <c r="E38" s="93" t="s">
        <v>15</v>
      </c>
      <c r="F38" s="93" t="s">
        <v>17</v>
      </c>
      <c r="G38" s="93" t="s">
        <v>4</v>
      </c>
      <c r="H38" s="93" t="s">
        <v>5</v>
      </c>
      <c r="I38" s="133" t="s">
        <v>13</v>
      </c>
      <c r="J38" s="133" t="s">
        <v>16</v>
      </c>
      <c r="K38" s="133" t="s">
        <v>18</v>
      </c>
      <c r="L38" s="133" t="s">
        <v>23</v>
      </c>
      <c r="M38" s="133" t="s">
        <v>21</v>
      </c>
      <c r="N38" s="133" t="s">
        <v>24</v>
      </c>
      <c r="O38" s="45"/>
      <c r="P38" s="45"/>
      <c r="Q38" s="15" t="s">
        <v>10</v>
      </c>
    </row>
    <row r="39" spans="1:17" x14ac:dyDescent="0.2">
      <c r="A39" s="58" t="s">
        <v>73</v>
      </c>
      <c r="B39" s="128">
        <f>'Cash Daily'!I351</f>
        <v>34.520000000000003</v>
      </c>
      <c r="C39" s="128">
        <f>'Cash Daily'!I352</f>
        <v>0</v>
      </c>
      <c r="D39" s="128">
        <f>'Cash Daily'!I353</f>
        <v>41.4</v>
      </c>
      <c r="E39" s="128">
        <f>'Cash Daily'!I354</f>
        <v>0</v>
      </c>
      <c r="F39" s="128">
        <f>'Cash Daily'!I355</f>
        <v>0</v>
      </c>
      <c r="G39" s="128">
        <f>'Cash Daily'!I356</f>
        <v>0</v>
      </c>
      <c r="H39" s="128">
        <f>'Cash Daily'!I357</f>
        <v>0</v>
      </c>
      <c r="I39" s="128">
        <f>'Cash Daily'!I357</f>
        <v>0</v>
      </c>
      <c r="J39" s="128">
        <f>'Cash Daily'!I358</f>
        <v>0</v>
      </c>
      <c r="K39" s="128">
        <f>'Cash Daily'!I360</f>
        <v>0</v>
      </c>
      <c r="L39" s="128">
        <f>'Cash Daily'!I361</f>
        <v>0</v>
      </c>
      <c r="M39" s="128">
        <f>'Cash Daily'!I362</f>
        <v>0</v>
      </c>
      <c r="N39" s="128">
        <f>'Cash Daily'!I363</f>
        <v>0</v>
      </c>
      <c r="O39" s="71">
        <f>'Cash Daily'!J363</f>
        <v>0</v>
      </c>
      <c r="P39" s="71">
        <f>'Cash Daily'!I364</f>
        <v>0</v>
      </c>
      <c r="Q39" s="85">
        <f>SUM(B39:P39)</f>
        <v>75.92</v>
      </c>
    </row>
    <row r="40" spans="1:17" x14ac:dyDescent="0.2">
      <c r="A40" s="58" t="s">
        <v>74</v>
      </c>
      <c r="B40" s="128">
        <f>'Cash Daily'!I365</f>
        <v>29</v>
      </c>
      <c r="C40" s="128">
        <f>'Cash Daily'!I366</f>
        <v>6.65</v>
      </c>
      <c r="D40" s="128">
        <f>'Cash Daily'!I367</f>
        <v>0</v>
      </c>
      <c r="E40" s="128">
        <f>'Cash Daily'!I368</f>
        <v>0</v>
      </c>
      <c r="F40" s="128">
        <f>'Cash Daily'!I369</f>
        <v>0</v>
      </c>
      <c r="G40" s="128">
        <f>'Cash Daily'!I370</f>
        <v>0</v>
      </c>
      <c r="H40" s="128">
        <f>'Cash Daily'!I371</f>
        <v>0</v>
      </c>
      <c r="I40" s="137">
        <f>'Cash Daily'!I372</f>
        <v>0</v>
      </c>
      <c r="J40" s="137">
        <f>'Cash Daily'!I373</f>
        <v>0</v>
      </c>
      <c r="K40" s="137">
        <f>'Cash Daily'!I374</f>
        <v>0</v>
      </c>
      <c r="L40" s="137">
        <f>'Cash Daily'!I375</f>
        <v>0</v>
      </c>
      <c r="M40" s="137">
        <f>'Cash Daily'!I376</f>
        <v>0</v>
      </c>
      <c r="N40" s="137">
        <f>'Cash Daily'!I377</f>
        <v>0</v>
      </c>
      <c r="O40" s="72"/>
      <c r="P40" s="72">
        <f>'Cash Daily'!I378</f>
        <v>0</v>
      </c>
      <c r="Q40" s="85">
        <f>SUM(B40:P40)</f>
        <v>35.65</v>
      </c>
    </row>
    <row r="41" spans="1:17" x14ac:dyDescent="0.2">
      <c r="A41" s="58" t="s">
        <v>75</v>
      </c>
      <c r="B41" s="128">
        <f>'Cash Daily'!I379</f>
        <v>40</v>
      </c>
      <c r="C41" s="128">
        <f>'Cash Daily'!I380</f>
        <v>23.5</v>
      </c>
      <c r="D41" s="128">
        <f>'Cash Daily'!I381</f>
        <v>0</v>
      </c>
      <c r="E41" s="128">
        <f>'Cash Daily'!I382</f>
        <v>0</v>
      </c>
      <c r="F41" s="128">
        <f>'Cash Daily'!I383</f>
        <v>0</v>
      </c>
      <c r="G41" s="128">
        <f>'Cash Daily'!I384</f>
        <v>0</v>
      </c>
      <c r="H41" s="128">
        <f>'Cash Daily'!I385</f>
        <v>0</v>
      </c>
      <c r="I41" s="137">
        <f>'Cash Daily'!I386</f>
        <v>0</v>
      </c>
      <c r="J41" s="137">
        <f>'Cash Daily'!I387</f>
        <v>0</v>
      </c>
      <c r="K41" s="137">
        <f>'Cash Daily'!I388</f>
        <v>0</v>
      </c>
      <c r="L41" s="137">
        <f>'Cash Daily'!I389</f>
        <v>0</v>
      </c>
      <c r="M41" s="137">
        <f>'Cash Daily'!I390</f>
        <v>0</v>
      </c>
      <c r="N41" s="137">
        <f>'Cash Daily'!I391</f>
        <v>0</v>
      </c>
      <c r="O41" s="72"/>
      <c r="P41" s="72">
        <f>'Cash Daily'!I392</f>
        <v>0</v>
      </c>
      <c r="Q41" s="85">
        <f>SUM(B41:P41)</f>
        <v>63.5</v>
      </c>
    </row>
    <row r="42" spans="1:17" x14ac:dyDescent="0.2">
      <c r="A42" s="58" t="s">
        <v>76</v>
      </c>
      <c r="B42" s="128">
        <f>'Cash Daily'!I393</f>
        <v>40.01</v>
      </c>
      <c r="C42" s="128">
        <f>'Cash Daily'!I394</f>
        <v>0</v>
      </c>
      <c r="D42" s="128">
        <f>'Cash Daily'!I395</f>
        <v>0</v>
      </c>
      <c r="E42" s="128">
        <f>'Cash Daily'!I396</f>
        <v>0</v>
      </c>
      <c r="F42" s="128">
        <f>'Cash Daily'!I397</f>
        <v>0</v>
      </c>
      <c r="G42" s="128">
        <f>'Cash Daily'!I398</f>
        <v>0</v>
      </c>
      <c r="H42" s="128">
        <f>'Cash Daily'!I399</f>
        <v>0</v>
      </c>
      <c r="I42" s="128">
        <f>'Cash Daily'!I400</f>
        <v>0</v>
      </c>
      <c r="J42" s="128">
        <f>'Cash Daily'!I401</f>
        <v>0</v>
      </c>
      <c r="K42" s="128">
        <f>'Cash Daily'!I402</f>
        <v>0</v>
      </c>
      <c r="L42" s="128">
        <f>'Cash Daily'!I403</f>
        <v>0</v>
      </c>
      <c r="M42" s="128">
        <f>'Cash Daily'!I404</f>
        <v>0</v>
      </c>
      <c r="N42" s="128">
        <f>'Cash Daily'!I405</f>
        <v>0</v>
      </c>
      <c r="O42" s="71"/>
      <c r="P42" s="71">
        <f>'Cash Daily'!I406</f>
        <v>0</v>
      </c>
      <c r="Q42" s="85">
        <f t="shared" ref="Q40:Q44" si="8">SUM(B42:P42)</f>
        <v>40.01</v>
      </c>
    </row>
    <row r="43" spans="1:17" x14ac:dyDescent="0.2">
      <c r="A43" s="58"/>
      <c r="B43" s="128">
        <f>'Cash Daily'!I407</f>
        <v>0</v>
      </c>
      <c r="C43" s="128">
        <f>'Cash Daily'!I408</f>
        <v>0</v>
      </c>
      <c r="D43" s="128">
        <f>'Cash Daily'!I409</f>
        <v>0</v>
      </c>
      <c r="E43" s="128">
        <f>'Cash Daily'!I410</f>
        <v>0</v>
      </c>
      <c r="F43" s="128">
        <f>'Cash Daily'!I411</f>
        <v>0</v>
      </c>
      <c r="G43" s="128">
        <f>'Cash Daily'!I412</f>
        <v>0</v>
      </c>
      <c r="H43" s="128">
        <f>'Cash Daily'!I413</f>
        <v>0</v>
      </c>
      <c r="I43" s="128">
        <f>'Cash Daily'!I414</f>
        <v>0</v>
      </c>
      <c r="J43" s="128">
        <f>'Cash Daily'!I415</f>
        <v>0</v>
      </c>
      <c r="K43" s="128">
        <f>'Cash Daily'!I416</f>
        <v>0</v>
      </c>
      <c r="L43" s="128">
        <f>'Cash Daily'!I417</f>
        <v>0</v>
      </c>
      <c r="M43" s="128">
        <f>'Cash Daily'!I418</f>
        <v>0</v>
      </c>
      <c r="N43" s="128">
        <f>'Cash Daily'!I419</f>
        <v>0</v>
      </c>
      <c r="O43" s="71"/>
      <c r="P43" s="71">
        <f>'Cash Daily'!I420</f>
        <v>0</v>
      </c>
      <c r="Q43" s="85">
        <f t="shared" si="8"/>
        <v>0</v>
      </c>
    </row>
    <row r="44" spans="1:17" x14ac:dyDescent="0.2">
      <c r="A44" s="58"/>
      <c r="B44" s="129">
        <f>'Cash Daily'!I422</f>
        <v>0</v>
      </c>
      <c r="C44" s="129">
        <f>'Cash Daily'!I423</f>
        <v>0</v>
      </c>
      <c r="D44" s="129">
        <f>'Cash Daily'!I424</f>
        <v>0</v>
      </c>
      <c r="E44" s="129">
        <f>'Cash Daily'!I425</f>
        <v>0</v>
      </c>
      <c r="F44" s="129">
        <f>'Cash Daily'!I426</f>
        <v>0</v>
      </c>
      <c r="G44" s="129">
        <f>'Cash Daily'!I427</f>
        <v>0</v>
      </c>
      <c r="H44" s="129">
        <f>'Cash Daily'!I428</f>
        <v>0</v>
      </c>
      <c r="I44" s="129">
        <f>'Cash Daily'!I429</f>
        <v>0</v>
      </c>
      <c r="J44" s="129">
        <f>'Cash Daily'!I430</f>
        <v>0</v>
      </c>
      <c r="K44" s="129">
        <f>'Cash Daily'!I431</f>
        <v>0</v>
      </c>
      <c r="L44" s="129">
        <f>'Cash Daily'!I432</f>
        <v>0</v>
      </c>
      <c r="M44" s="129">
        <f>'Cash Daily'!I433</f>
        <v>0</v>
      </c>
      <c r="N44" s="129">
        <f>'Cash Daily'!I434</f>
        <v>0</v>
      </c>
      <c r="O44" s="73"/>
      <c r="P44" s="73">
        <f>'Cash Daily'!I435</f>
        <v>0</v>
      </c>
      <c r="Q44" s="86">
        <f t="shared" si="8"/>
        <v>0</v>
      </c>
    </row>
    <row r="45" spans="1:17" x14ac:dyDescent="0.2">
      <c r="A45" s="42" t="s">
        <v>11</v>
      </c>
      <c r="B45" s="96">
        <f t="shared" ref="B45:Q45" si="9">SUM(B39:B44)</f>
        <v>143.53</v>
      </c>
      <c r="C45" s="96">
        <f t="shared" si="9"/>
        <v>30.15</v>
      </c>
      <c r="D45" s="96">
        <f t="shared" si="9"/>
        <v>41.4</v>
      </c>
      <c r="E45" s="96">
        <f t="shared" si="9"/>
        <v>0</v>
      </c>
      <c r="F45" s="96">
        <f t="shared" si="9"/>
        <v>0</v>
      </c>
      <c r="G45" s="96">
        <f t="shared" si="9"/>
        <v>0</v>
      </c>
      <c r="H45" s="96">
        <f t="shared" si="9"/>
        <v>0</v>
      </c>
      <c r="I45" s="96">
        <f t="shared" si="9"/>
        <v>0</v>
      </c>
      <c r="J45" s="96">
        <f t="shared" si="9"/>
        <v>0</v>
      </c>
      <c r="K45" s="96">
        <f t="shared" si="9"/>
        <v>0</v>
      </c>
      <c r="L45" s="96">
        <f t="shared" si="9"/>
        <v>0</v>
      </c>
      <c r="M45" s="96">
        <f t="shared" si="9"/>
        <v>0</v>
      </c>
      <c r="N45" s="96">
        <f t="shared" si="9"/>
        <v>0</v>
      </c>
      <c r="O45" s="8">
        <f t="shared" si="9"/>
        <v>0</v>
      </c>
      <c r="P45" s="8">
        <f t="shared" si="9"/>
        <v>0</v>
      </c>
      <c r="Q45" s="13">
        <f t="shared" si="9"/>
        <v>215.07999999999998</v>
      </c>
    </row>
    <row r="48" spans="1:17" ht="24.75" customHeight="1" x14ac:dyDescent="0.2">
      <c r="B48" s="119" t="s">
        <v>1</v>
      </c>
      <c r="C48" s="119" t="s">
        <v>2</v>
      </c>
      <c r="D48" s="119" t="s">
        <v>3</v>
      </c>
      <c r="E48" s="119" t="s">
        <v>15</v>
      </c>
      <c r="F48" s="119" t="s">
        <v>17</v>
      </c>
      <c r="G48" s="119" t="s">
        <v>4</v>
      </c>
      <c r="H48" s="119" t="s">
        <v>5</v>
      </c>
      <c r="I48" s="138" t="s">
        <v>13</v>
      </c>
      <c r="J48" s="138" t="s">
        <v>16</v>
      </c>
      <c r="K48" s="138" t="s">
        <v>18</v>
      </c>
      <c r="L48" s="138" t="s">
        <v>23</v>
      </c>
      <c r="M48" s="138" t="s">
        <v>21</v>
      </c>
      <c r="N48" s="138" t="s">
        <v>24</v>
      </c>
    </row>
    <row r="49" spans="1:17" ht="23.25" customHeight="1" x14ac:dyDescent="0.2">
      <c r="A49" s="40" t="s">
        <v>129</v>
      </c>
      <c r="B49" s="96">
        <f>B9+B18+B27+B36+B45</f>
        <v>513.54</v>
      </c>
      <c r="C49" s="96">
        <f>C9+C18+C27+C36+C45</f>
        <v>737</v>
      </c>
      <c r="D49" s="96">
        <f>D9+D18+D27+D36+D45</f>
        <v>762.99</v>
      </c>
      <c r="E49" s="96">
        <f>E9+E18+E27+E36+E45</f>
        <v>94</v>
      </c>
      <c r="F49" s="96">
        <f t="shared" ref="F49:N49" si="10">F9+F18+F27+F36+F45</f>
        <v>0</v>
      </c>
      <c r="G49" s="96">
        <f t="shared" si="10"/>
        <v>18.73</v>
      </c>
      <c r="H49" s="96">
        <f t="shared" si="10"/>
        <v>102.95</v>
      </c>
      <c r="I49" s="96">
        <f t="shared" si="10"/>
        <v>31.22</v>
      </c>
      <c r="J49" s="96">
        <f t="shared" si="10"/>
        <v>0</v>
      </c>
      <c r="K49" s="96">
        <f t="shared" si="10"/>
        <v>0</v>
      </c>
      <c r="L49" s="96">
        <f t="shared" si="10"/>
        <v>0</v>
      </c>
      <c r="M49" s="96">
        <f t="shared" si="10"/>
        <v>0</v>
      </c>
      <c r="N49" s="96">
        <f t="shared" si="10"/>
        <v>0</v>
      </c>
      <c r="Q49" s="125">
        <f>SUM(B49:P49)</f>
        <v>2260.4299999999994</v>
      </c>
    </row>
    <row r="51" spans="1:17" x14ac:dyDescent="0.2">
      <c r="A51"/>
      <c r="B51" s="130" t="s">
        <v>54</v>
      </c>
      <c r="C51" s="131"/>
      <c r="D51" s="130" t="s">
        <v>55</v>
      </c>
      <c r="E51" s="131">
        <f>Q9+Q18+Q27+Q36+Q45</f>
        <v>2260.4300000000003</v>
      </c>
      <c r="F51" s="131"/>
      <c r="G51" s="131">
        <f>SUM(C51-E51)</f>
        <v>-2260.4300000000003</v>
      </c>
    </row>
  </sheetData>
  <pageMargins left="0.5" right="0.5" top="0" bottom="0" header="0.5" footer="0.5"/>
  <pageSetup scale="6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36"/>
  <sheetViews>
    <sheetView topLeftCell="A143" zoomScaleNormal="100" workbookViewId="0">
      <selection activeCell="D282" sqref="D282"/>
    </sheetView>
  </sheetViews>
  <sheetFormatPr defaultRowHeight="12.75" x14ac:dyDescent="0.2"/>
  <cols>
    <col min="1" max="1" width="6.28515625" customWidth="1"/>
    <col min="2" max="2" width="25.7109375" style="7" customWidth="1"/>
    <col min="3" max="3" width="2.42578125" customWidth="1"/>
    <col min="4" max="5" width="10.42578125" style="57" customWidth="1"/>
    <col min="6" max="8" width="10.42578125" style="20" customWidth="1"/>
    <col min="9" max="9" width="10.28515625" style="30" customWidth="1"/>
  </cols>
  <sheetData>
    <row r="1" spans="1:10" s="56" customFormat="1" ht="103.5" customHeight="1" x14ac:dyDescent="0.2">
      <c r="A1" s="1"/>
      <c r="B1" s="7"/>
      <c r="D1" s="57"/>
      <c r="E1" s="57"/>
      <c r="F1" s="57"/>
      <c r="G1" s="57"/>
      <c r="H1" s="57"/>
      <c r="I1" s="30"/>
    </row>
    <row r="2" spans="1:10" s="3" customFormat="1" ht="17.25" customHeight="1" x14ac:dyDescent="0.25">
      <c r="A2" s="2"/>
      <c r="B2" s="47"/>
      <c r="C2" s="16"/>
      <c r="D2" s="21"/>
      <c r="E2" s="21" t="s">
        <v>0</v>
      </c>
      <c r="F2" s="21" t="s">
        <v>7</v>
      </c>
      <c r="G2" s="21" t="s">
        <v>8</v>
      </c>
      <c r="H2" s="21"/>
      <c r="I2" s="31" t="s">
        <v>9</v>
      </c>
    </row>
    <row r="3" spans="1:10" x14ac:dyDescent="0.2">
      <c r="B3" s="7" t="s">
        <v>1</v>
      </c>
      <c r="D3" s="77"/>
      <c r="E3" s="77"/>
      <c r="F3" s="22"/>
      <c r="G3" s="22"/>
      <c r="I3" s="35">
        <f t="shared" ref="I3:I8" si="0">D3+E3+F3+G3+H3</f>
        <v>0</v>
      </c>
    </row>
    <row r="4" spans="1:10" x14ac:dyDescent="0.2">
      <c r="B4" s="7" t="s">
        <v>2</v>
      </c>
      <c r="D4" s="77"/>
      <c r="E4" s="77"/>
      <c r="F4" s="22"/>
      <c r="G4" s="22"/>
      <c r="I4" s="32">
        <f t="shared" si="0"/>
        <v>0</v>
      </c>
    </row>
    <row r="5" spans="1:10" x14ac:dyDescent="0.2">
      <c r="B5" s="7" t="s">
        <v>3</v>
      </c>
      <c r="D5" s="77"/>
      <c r="E5" s="77"/>
      <c r="F5" s="22"/>
      <c r="G5" s="22"/>
      <c r="I5" s="32">
        <f t="shared" si="0"/>
        <v>0</v>
      </c>
    </row>
    <row r="6" spans="1:10" x14ac:dyDescent="0.2">
      <c r="B6" s="7" t="s">
        <v>15</v>
      </c>
      <c r="D6" s="77"/>
      <c r="E6" s="77"/>
      <c r="F6" s="22"/>
      <c r="G6" s="22"/>
      <c r="I6" s="32">
        <f t="shared" si="0"/>
        <v>0</v>
      </c>
    </row>
    <row r="7" spans="1:10" x14ac:dyDescent="0.2">
      <c r="B7" s="7" t="s">
        <v>17</v>
      </c>
      <c r="D7" s="77"/>
      <c r="E7" s="77"/>
      <c r="F7" s="22"/>
      <c r="G7" s="22"/>
      <c r="I7" s="32">
        <f t="shared" si="0"/>
        <v>0</v>
      </c>
    </row>
    <row r="8" spans="1:10" x14ac:dyDescent="0.2">
      <c r="B8" s="7" t="s">
        <v>4</v>
      </c>
      <c r="D8" s="77"/>
      <c r="E8" s="77"/>
      <c r="F8" s="22"/>
      <c r="G8" s="22"/>
      <c r="I8" s="32">
        <f t="shared" si="0"/>
        <v>0</v>
      </c>
    </row>
    <row r="9" spans="1:10" x14ac:dyDescent="0.2">
      <c r="B9" s="7" t="s">
        <v>14</v>
      </c>
      <c r="D9" s="77"/>
      <c r="E9" s="77"/>
      <c r="F9" s="22"/>
      <c r="G9" s="22"/>
      <c r="I9" s="32">
        <f>D9+E9+F9+G9</f>
        <v>0</v>
      </c>
    </row>
    <row r="10" spans="1:10" x14ac:dyDescent="0.2">
      <c r="B10" s="7" t="s">
        <v>12</v>
      </c>
      <c r="D10" s="77"/>
      <c r="E10" s="77"/>
      <c r="F10" s="22"/>
      <c r="G10" s="22"/>
      <c r="I10" s="32">
        <f t="shared" ref="I10:I14" si="1">D10+E10+F10+G10</f>
        <v>0</v>
      </c>
    </row>
    <row r="11" spans="1:10" x14ac:dyDescent="0.2">
      <c r="B11" s="7" t="s">
        <v>16</v>
      </c>
      <c r="D11" s="77"/>
      <c r="E11" s="77"/>
      <c r="F11" s="22"/>
      <c r="G11" s="22"/>
      <c r="I11" s="32">
        <f t="shared" si="1"/>
        <v>0</v>
      </c>
    </row>
    <row r="12" spans="1:10" x14ac:dyDescent="0.2">
      <c r="B12" s="7" t="s">
        <v>19</v>
      </c>
      <c r="D12" s="77"/>
      <c r="E12" s="77"/>
      <c r="F12" s="22"/>
      <c r="G12" s="22"/>
      <c r="I12" s="32">
        <f t="shared" si="1"/>
        <v>0</v>
      </c>
    </row>
    <row r="13" spans="1:10" x14ac:dyDescent="0.2">
      <c r="B13" s="7" t="s">
        <v>20</v>
      </c>
      <c r="D13" s="77"/>
      <c r="E13" s="77"/>
      <c r="F13" s="22"/>
      <c r="G13" s="22"/>
      <c r="I13" s="32">
        <f t="shared" si="1"/>
        <v>0</v>
      </c>
    </row>
    <row r="14" spans="1:10" x14ac:dyDescent="0.2">
      <c r="B14" s="7" t="s">
        <v>21</v>
      </c>
      <c r="D14" s="77"/>
      <c r="E14" s="77"/>
      <c r="F14" s="22"/>
      <c r="G14" s="22"/>
      <c r="I14" s="32">
        <f t="shared" si="1"/>
        <v>0</v>
      </c>
    </row>
    <row r="15" spans="1:10" x14ac:dyDescent="0.2">
      <c r="D15" s="77"/>
      <c r="E15" s="77"/>
      <c r="F15" s="22"/>
      <c r="G15" s="22"/>
      <c r="I15" s="32"/>
    </row>
    <row r="16" spans="1:10" x14ac:dyDescent="0.2">
      <c r="D16" s="77"/>
      <c r="E16" s="77"/>
      <c r="F16" s="22"/>
      <c r="G16" s="22"/>
      <c r="I16" s="32"/>
      <c r="J16" s="39"/>
    </row>
    <row r="17" spans="1:10" x14ac:dyDescent="0.2">
      <c r="B17" s="7" t="s">
        <v>1</v>
      </c>
      <c r="D17" s="77"/>
      <c r="E17" s="77"/>
      <c r="F17" s="22"/>
      <c r="G17" s="22"/>
      <c r="I17" s="32">
        <f t="shared" ref="I17:I29" si="2">D17+E17+F17+G17+H17</f>
        <v>0</v>
      </c>
    </row>
    <row r="18" spans="1:10" x14ac:dyDescent="0.2">
      <c r="B18" s="7" t="s">
        <v>2</v>
      </c>
      <c r="D18" s="77"/>
      <c r="E18" s="77"/>
      <c r="F18" s="22"/>
      <c r="G18" s="22"/>
      <c r="I18" s="32">
        <f t="shared" si="2"/>
        <v>0</v>
      </c>
    </row>
    <row r="19" spans="1:10" x14ac:dyDescent="0.2">
      <c r="B19" s="7" t="s">
        <v>3</v>
      </c>
      <c r="D19" s="77"/>
      <c r="E19" s="77"/>
      <c r="F19" s="22"/>
      <c r="G19" s="22"/>
      <c r="I19" s="32">
        <f t="shared" si="2"/>
        <v>0</v>
      </c>
    </row>
    <row r="20" spans="1:10" x14ac:dyDescent="0.2">
      <c r="B20" s="7" t="s">
        <v>15</v>
      </c>
      <c r="D20" s="77"/>
      <c r="E20" s="77"/>
      <c r="F20" s="22"/>
      <c r="G20" s="22"/>
      <c r="I20" s="32">
        <f t="shared" si="2"/>
        <v>0</v>
      </c>
    </row>
    <row r="21" spans="1:10" x14ac:dyDescent="0.2">
      <c r="A21" s="9"/>
      <c r="B21" s="7" t="s">
        <v>17</v>
      </c>
      <c r="C21" s="9"/>
      <c r="D21" s="36"/>
      <c r="E21" s="36"/>
      <c r="F21" s="36"/>
      <c r="G21" s="36"/>
      <c r="H21" s="23"/>
      <c r="I21" s="33">
        <f t="shared" si="2"/>
        <v>0</v>
      </c>
      <c r="J21" s="10"/>
    </row>
    <row r="22" spans="1:10" x14ac:dyDescent="0.2">
      <c r="A22" s="9"/>
      <c r="B22" s="7" t="s">
        <v>4</v>
      </c>
      <c r="C22" s="9"/>
      <c r="D22" s="78"/>
      <c r="E22" s="78"/>
      <c r="F22" s="23"/>
      <c r="G22" s="23"/>
      <c r="H22" s="23"/>
      <c r="I22" s="33">
        <f t="shared" si="2"/>
        <v>0</v>
      </c>
      <c r="J22" s="59"/>
    </row>
    <row r="23" spans="1:10" x14ac:dyDescent="0.2">
      <c r="A23" s="9"/>
      <c r="B23" s="7" t="s">
        <v>14</v>
      </c>
      <c r="C23" s="9"/>
      <c r="D23" s="78"/>
      <c r="E23" s="78"/>
      <c r="F23" s="23"/>
      <c r="G23" s="23"/>
      <c r="H23" s="23"/>
      <c r="I23" s="33">
        <f t="shared" si="2"/>
        <v>0</v>
      </c>
      <c r="J23" s="59"/>
    </row>
    <row r="24" spans="1:10" x14ac:dyDescent="0.2">
      <c r="A24" s="9"/>
      <c r="B24" s="7" t="s">
        <v>12</v>
      </c>
      <c r="C24" s="9"/>
      <c r="D24" s="78"/>
      <c r="E24" s="78"/>
      <c r="F24" s="23"/>
      <c r="G24" s="23"/>
      <c r="H24" s="23"/>
      <c r="I24" s="33">
        <f t="shared" si="2"/>
        <v>0</v>
      </c>
      <c r="J24" s="59"/>
    </row>
    <row r="25" spans="1:10" x14ac:dyDescent="0.2">
      <c r="A25" s="9"/>
      <c r="B25" s="7" t="s">
        <v>16</v>
      </c>
      <c r="C25" s="9"/>
      <c r="D25" s="78"/>
      <c r="E25" s="78"/>
      <c r="F25" s="23"/>
      <c r="G25" s="23"/>
      <c r="H25" s="23"/>
      <c r="I25" s="33">
        <f t="shared" si="2"/>
        <v>0</v>
      </c>
      <c r="J25" s="59"/>
    </row>
    <row r="26" spans="1:10" x14ac:dyDescent="0.2">
      <c r="A26" s="9"/>
      <c r="B26" s="7" t="s">
        <v>19</v>
      </c>
      <c r="C26" s="9"/>
      <c r="D26" s="78"/>
      <c r="E26" s="78"/>
      <c r="F26" s="23"/>
      <c r="G26" s="23"/>
      <c r="H26" s="23"/>
      <c r="I26" s="33">
        <f t="shared" si="2"/>
        <v>0</v>
      </c>
      <c r="J26" s="59"/>
    </row>
    <row r="27" spans="1:10" x14ac:dyDescent="0.2">
      <c r="A27" s="9"/>
      <c r="B27" s="7" t="s">
        <v>20</v>
      </c>
      <c r="C27" s="9"/>
      <c r="D27" s="78"/>
      <c r="E27" s="78"/>
      <c r="F27" s="23"/>
      <c r="G27" s="23"/>
      <c r="H27" s="23"/>
      <c r="I27" s="33">
        <f t="shared" si="2"/>
        <v>0</v>
      </c>
      <c r="J27" s="59"/>
    </row>
    <row r="28" spans="1:10" x14ac:dyDescent="0.2">
      <c r="A28" s="9"/>
      <c r="B28" s="7" t="s">
        <v>21</v>
      </c>
      <c r="C28" s="9"/>
      <c r="D28" s="78"/>
      <c r="E28" s="78"/>
      <c r="F28" s="23"/>
      <c r="G28" s="23"/>
      <c r="H28" s="23"/>
      <c r="I28" s="33">
        <f t="shared" si="2"/>
        <v>0</v>
      </c>
      <c r="J28" s="59"/>
    </row>
    <row r="29" spans="1:10" x14ac:dyDescent="0.2">
      <c r="A29" s="9"/>
      <c r="B29" s="49" t="s">
        <v>22</v>
      </c>
      <c r="C29" s="9"/>
      <c r="D29" s="78"/>
      <c r="E29" s="78"/>
      <c r="F29" s="23"/>
      <c r="G29" s="23"/>
      <c r="H29" s="23"/>
      <c r="I29" s="33">
        <f t="shared" si="2"/>
        <v>0</v>
      </c>
      <c r="J29" s="59"/>
    </row>
    <row r="30" spans="1:10" x14ac:dyDescent="0.2">
      <c r="A30" s="9"/>
      <c r="B30" s="49"/>
      <c r="C30" s="9"/>
      <c r="D30" s="78"/>
      <c r="E30" s="78"/>
      <c r="F30" s="23"/>
      <c r="G30" s="23"/>
      <c r="H30" s="23"/>
      <c r="I30" s="33"/>
      <c r="J30" s="59"/>
    </row>
    <row r="31" spans="1:10" x14ac:dyDescent="0.2">
      <c r="A31" s="9"/>
      <c r="B31" s="49"/>
      <c r="C31" s="9"/>
      <c r="D31" s="78"/>
      <c r="E31" s="78"/>
      <c r="F31" s="23"/>
      <c r="G31" s="23"/>
      <c r="H31" s="23"/>
      <c r="I31" s="33"/>
      <c r="J31" s="59"/>
    </row>
    <row r="32" spans="1:10" x14ac:dyDescent="0.2">
      <c r="A32" s="76" t="s">
        <v>77</v>
      </c>
      <c r="B32" s="7" t="s">
        <v>1</v>
      </c>
      <c r="C32" s="9"/>
      <c r="D32" s="78"/>
      <c r="E32" s="78"/>
      <c r="F32" s="23"/>
      <c r="G32" s="23"/>
      <c r="H32" s="23"/>
      <c r="I32" s="33">
        <f>SUM(D32+E32+F32+G32+H32)</f>
        <v>0</v>
      </c>
      <c r="J32" s="59"/>
    </row>
    <row r="33" spans="1:10" x14ac:dyDescent="0.2">
      <c r="A33" s="9"/>
      <c r="B33" s="7" t="s">
        <v>2</v>
      </c>
      <c r="C33" s="9"/>
      <c r="D33" s="78"/>
      <c r="E33" s="78"/>
      <c r="F33" s="23"/>
      <c r="G33" s="23"/>
      <c r="H33" s="23"/>
      <c r="I33" s="33">
        <f>SUM(D33+E33+F33+G33+H33)</f>
        <v>0</v>
      </c>
      <c r="J33" s="59"/>
    </row>
    <row r="34" spans="1:10" x14ac:dyDescent="0.2">
      <c r="A34" s="9"/>
      <c r="B34" s="7" t="s">
        <v>3</v>
      </c>
      <c r="C34" s="9"/>
      <c r="D34" s="78">
        <v>143.86000000000001</v>
      </c>
      <c r="E34" s="78"/>
      <c r="F34" s="23"/>
      <c r="G34" s="23"/>
      <c r="H34" s="23"/>
      <c r="I34" s="33">
        <f>SUM(D34+E34+F34+G34+H34)</f>
        <v>143.86000000000001</v>
      </c>
      <c r="J34" s="59"/>
    </row>
    <row r="35" spans="1:10" x14ac:dyDescent="0.2">
      <c r="A35" s="9"/>
      <c r="B35" s="7" t="s">
        <v>15</v>
      </c>
      <c r="C35" s="9"/>
      <c r="D35" s="78"/>
      <c r="E35" s="78"/>
      <c r="F35" s="23"/>
      <c r="G35" s="23"/>
      <c r="H35" s="23"/>
      <c r="I35" s="33">
        <f>SUM(D35+E35+F35+G35+H35)</f>
        <v>0</v>
      </c>
      <c r="J35" s="59"/>
    </row>
    <row r="36" spans="1:10" x14ac:dyDescent="0.2">
      <c r="A36" s="9"/>
      <c r="B36" s="7" t="s">
        <v>17</v>
      </c>
      <c r="C36" s="9"/>
      <c r="D36" s="78"/>
      <c r="E36" s="78"/>
      <c r="F36" s="23"/>
      <c r="G36" s="23"/>
      <c r="H36" s="23"/>
      <c r="I36" s="33">
        <f>SUM(D36+E36+F36+G36+H36)</f>
        <v>0</v>
      </c>
      <c r="J36" s="59"/>
    </row>
    <row r="37" spans="1:10" x14ac:dyDescent="0.2">
      <c r="A37" s="9"/>
      <c r="B37" s="7" t="s">
        <v>4</v>
      </c>
      <c r="C37" s="9"/>
      <c r="D37" s="78"/>
      <c r="E37" s="78"/>
      <c r="F37" s="23"/>
      <c r="G37" s="23"/>
      <c r="H37" s="23"/>
      <c r="I37" s="33">
        <f t="shared" ref="I37:I89" si="3">SUM(D37+E37+F37+G37+H37)</f>
        <v>0</v>
      </c>
      <c r="J37" s="59"/>
    </row>
    <row r="38" spans="1:10" x14ac:dyDescent="0.2">
      <c r="A38" s="9"/>
      <c r="B38" s="7" t="s">
        <v>14</v>
      </c>
      <c r="C38" s="9"/>
      <c r="D38" s="78"/>
      <c r="E38" s="78"/>
      <c r="F38" s="23"/>
      <c r="G38" s="23"/>
      <c r="H38" s="23"/>
      <c r="I38" s="33">
        <f t="shared" si="3"/>
        <v>0</v>
      </c>
      <c r="J38" s="59"/>
    </row>
    <row r="39" spans="1:10" x14ac:dyDescent="0.2">
      <c r="A39" s="9"/>
      <c r="B39" s="7" t="s">
        <v>12</v>
      </c>
      <c r="C39" s="9"/>
      <c r="D39" s="78"/>
      <c r="E39" s="78"/>
      <c r="F39" s="23"/>
      <c r="G39" s="23"/>
      <c r="H39" s="23"/>
      <c r="I39" s="33">
        <f t="shared" si="3"/>
        <v>0</v>
      </c>
      <c r="J39" s="59"/>
    </row>
    <row r="40" spans="1:10" x14ac:dyDescent="0.2">
      <c r="A40" s="9"/>
      <c r="B40" s="7" t="s">
        <v>16</v>
      </c>
      <c r="C40" s="9"/>
      <c r="D40" s="78"/>
      <c r="E40" s="78"/>
      <c r="F40" s="23"/>
      <c r="G40" s="23"/>
      <c r="H40" s="23"/>
      <c r="I40" s="33">
        <f t="shared" si="3"/>
        <v>0</v>
      </c>
      <c r="J40" s="59"/>
    </row>
    <row r="41" spans="1:10" x14ac:dyDescent="0.2">
      <c r="A41" s="9"/>
      <c r="B41" s="7" t="s">
        <v>19</v>
      </c>
      <c r="C41" s="9"/>
      <c r="D41" s="78"/>
      <c r="E41" s="78"/>
      <c r="F41" s="23"/>
      <c r="G41" s="23"/>
      <c r="H41" s="23"/>
      <c r="I41" s="33">
        <f t="shared" si="3"/>
        <v>0</v>
      </c>
      <c r="J41" s="59"/>
    </row>
    <row r="42" spans="1:10" x14ac:dyDescent="0.2">
      <c r="A42" s="9"/>
      <c r="B42" s="7" t="s">
        <v>20</v>
      </c>
      <c r="C42" s="9"/>
      <c r="D42" s="78"/>
      <c r="E42" s="78"/>
      <c r="F42" s="23"/>
      <c r="G42" s="23"/>
      <c r="H42" s="23"/>
      <c r="I42" s="33">
        <f t="shared" si="3"/>
        <v>0</v>
      </c>
      <c r="J42" s="59"/>
    </row>
    <row r="43" spans="1:10" x14ac:dyDescent="0.2">
      <c r="A43" s="9"/>
      <c r="B43" s="7" t="s">
        <v>21</v>
      </c>
      <c r="C43" s="9"/>
      <c r="D43" s="78"/>
      <c r="E43" s="78"/>
      <c r="F43" s="23"/>
      <c r="G43" s="23"/>
      <c r="H43" s="23"/>
      <c r="I43" s="33">
        <f t="shared" si="3"/>
        <v>0</v>
      </c>
      <c r="J43" s="59"/>
    </row>
    <row r="44" spans="1:10" x14ac:dyDescent="0.2">
      <c r="A44" s="9"/>
      <c r="B44" s="49" t="s">
        <v>22</v>
      </c>
      <c r="C44" s="9"/>
      <c r="D44" s="78"/>
      <c r="E44" s="78"/>
      <c r="F44" s="23"/>
      <c r="G44" s="23"/>
      <c r="H44" s="23"/>
      <c r="I44" s="33">
        <f t="shared" si="3"/>
        <v>0</v>
      </c>
      <c r="J44" s="59"/>
    </row>
    <row r="45" spans="1:10" x14ac:dyDescent="0.2">
      <c r="A45" s="9"/>
      <c r="B45" s="49"/>
      <c r="C45" s="9"/>
      <c r="D45" s="78"/>
      <c r="E45" s="78"/>
      <c r="F45" s="23"/>
      <c r="G45" s="23"/>
      <c r="H45" s="23"/>
      <c r="I45" s="33"/>
      <c r="J45" s="59"/>
    </row>
    <row r="46" spans="1:10" x14ac:dyDescent="0.2">
      <c r="A46" s="9"/>
      <c r="B46" s="49"/>
      <c r="C46" s="9"/>
      <c r="D46" s="78"/>
      <c r="E46" s="78"/>
      <c r="F46" s="23"/>
      <c r="G46" s="23"/>
      <c r="H46" s="23"/>
      <c r="I46" s="33"/>
      <c r="J46" s="59"/>
    </row>
    <row r="47" spans="1:10" x14ac:dyDescent="0.2">
      <c r="A47" s="76" t="s">
        <v>78</v>
      </c>
      <c r="B47" s="7" t="s">
        <v>1</v>
      </c>
      <c r="C47" s="9"/>
      <c r="D47" s="78"/>
      <c r="E47" s="78"/>
      <c r="F47" s="23"/>
      <c r="G47" s="23"/>
      <c r="H47" s="23"/>
      <c r="I47" s="33">
        <f t="shared" si="3"/>
        <v>0</v>
      </c>
      <c r="J47" s="59"/>
    </row>
    <row r="48" spans="1:10" x14ac:dyDescent="0.2">
      <c r="A48" s="9"/>
      <c r="B48" s="7" t="s">
        <v>2</v>
      </c>
      <c r="C48" s="9"/>
      <c r="D48" s="78"/>
      <c r="E48" s="78"/>
      <c r="F48" s="23"/>
      <c r="G48" s="23"/>
      <c r="H48" s="23"/>
      <c r="I48" s="33">
        <f t="shared" si="3"/>
        <v>0</v>
      </c>
      <c r="J48" s="59"/>
    </row>
    <row r="49" spans="1:10" x14ac:dyDescent="0.2">
      <c r="A49" s="9"/>
      <c r="B49" s="7" t="s">
        <v>3</v>
      </c>
      <c r="C49" s="9"/>
      <c r="D49" s="78">
        <v>156.41999999999999</v>
      </c>
      <c r="E49" s="78">
        <v>87.72</v>
      </c>
      <c r="F49" s="23"/>
      <c r="G49" s="23"/>
      <c r="H49" s="23"/>
      <c r="I49" s="33">
        <f t="shared" si="3"/>
        <v>244.14</v>
      </c>
      <c r="J49" s="59"/>
    </row>
    <row r="50" spans="1:10" x14ac:dyDescent="0.2">
      <c r="A50" s="9"/>
      <c r="B50" s="7" t="s">
        <v>15</v>
      </c>
      <c r="C50" s="9"/>
      <c r="D50" s="78"/>
      <c r="E50" s="78"/>
      <c r="F50" s="23"/>
      <c r="G50" s="23"/>
      <c r="H50" s="23"/>
      <c r="I50" s="33">
        <f t="shared" si="3"/>
        <v>0</v>
      </c>
      <c r="J50" s="59"/>
    </row>
    <row r="51" spans="1:10" x14ac:dyDescent="0.2">
      <c r="A51" s="9"/>
      <c r="B51" s="7" t="s">
        <v>17</v>
      </c>
      <c r="C51" s="9"/>
      <c r="D51" s="78"/>
      <c r="E51" s="78"/>
      <c r="F51" s="23"/>
      <c r="G51" s="23"/>
      <c r="H51" s="23"/>
      <c r="I51" s="33">
        <f t="shared" si="3"/>
        <v>0</v>
      </c>
      <c r="J51" s="59"/>
    </row>
    <row r="52" spans="1:10" x14ac:dyDescent="0.2">
      <c r="A52" s="9"/>
      <c r="B52" s="7" t="s">
        <v>4</v>
      </c>
      <c r="C52" s="9"/>
      <c r="D52" s="78"/>
      <c r="E52" s="78"/>
      <c r="F52" s="23"/>
      <c r="G52" s="23"/>
      <c r="H52" s="23"/>
      <c r="I52" s="33">
        <f t="shared" si="3"/>
        <v>0</v>
      </c>
      <c r="J52" s="59"/>
    </row>
    <row r="53" spans="1:10" x14ac:dyDescent="0.2">
      <c r="A53" s="9"/>
      <c r="B53" s="7" t="s">
        <v>14</v>
      </c>
      <c r="C53" s="9"/>
      <c r="D53" s="78"/>
      <c r="E53" s="78"/>
      <c r="F53" s="23"/>
      <c r="G53" s="23"/>
      <c r="H53" s="23"/>
      <c r="I53" s="33">
        <f t="shared" si="3"/>
        <v>0</v>
      </c>
      <c r="J53" s="59"/>
    </row>
    <row r="54" spans="1:10" x14ac:dyDescent="0.2">
      <c r="A54" s="9"/>
      <c r="B54" s="7" t="s">
        <v>12</v>
      </c>
      <c r="C54" s="9"/>
      <c r="D54" s="78"/>
      <c r="E54" s="78"/>
      <c r="F54" s="23"/>
      <c r="G54" s="23"/>
      <c r="H54" s="23"/>
      <c r="I54" s="33">
        <f t="shared" si="3"/>
        <v>0</v>
      </c>
      <c r="J54" s="59"/>
    </row>
    <row r="55" spans="1:10" x14ac:dyDescent="0.2">
      <c r="A55" s="9"/>
      <c r="B55" s="7" t="s">
        <v>16</v>
      </c>
      <c r="C55" s="9"/>
      <c r="D55" s="78"/>
      <c r="E55" s="78"/>
      <c r="F55" s="23"/>
      <c r="G55" s="23"/>
      <c r="H55" s="23"/>
      <c r="I55" s="33">
        <f t="shared" si="3"/>
        <v>0</v>
      </c>
      <c r="J55" s="59"/>
    </row>
    <row r="56" spans="1:10" x14ac:dyDescent="0.2">
      <c r="A56" s="9"/>
      <c r="B56" s="7" t="s">
        <v>19</v>
      </c>
      <c r="C56" s="9"/>
      <c r="D56" s="78"/>
      <c r="E56" s="78"/>
      <c r="F56" s="23"/>
      <c r="G56" s="23"/>
      <c r="H56" s="23"/>
      <c r="I56" s="33">
        <f t="shared" si="3"/>
        <v>0</v>
      </c>
      <c r="J56" s="59"/>
    </row>
    <row r="57" spans="1:10" x14ac:dyDescent="0.2">
      <c r="A57" s="9"/>
      <c r="B57" s="7" t="s">
        <v>20</v>
      </c>
      <c r="C57" s="9"/>
      <c r="D57" s="78"/>
      <c r="E57" s="78"/>
      <c r="F57" s="23"/>
      <c r="G57" s="23"/>
      <c r="H57" s="23"/>
      <c r="I57" s="33">
        <f t="shared" si="3"/>
        <v>0</v>
      </c>
      <c r="J57" s="59"/>
    </row>
    <row r="58" spans="1:10" x14ac:dyDescent="0.2">
      <c r="A58" s="9"/>
      <c r="B58" s="7" t="s">
        <v>21</v>
      </c>
      <c r="C58" s="9"/>
      <c r="D58" s="78"/>
      <c r="E58" s="78"/>
      <c r="F58" s="23"/>
      <c r="G58" s="23"/>
      <c r="H58" s="23"/>
      <c r="I58" s="33">
        <f t="shared" si="3"/>
        <v>0</v>
      </c>
      <c r="J58" s="59"/>
    </row>
    <row r="59" spans="1:10" x14ac:dyDescent="0.2">
      <c r="A59" s="9"/>
      <c r="B59" s="49" t="s">
        <v>22</v>
      </c>
      <c r="C59" s="9"/>
      <c r="D59" s="78"/>
      <c r="E59" s="78"/>
      <c r="F59" s="23"/>
      <c r="G59" s="23"/>
      <c r="H59" s="23"/>
      <c r="I59" s="33"/>
      <c r="J59" s="59"/>
    </row>
    <row r="60" spans="1:10" x14ac:dyDescent="0.2">
      <c r="A60" s="9"/>
      <c r="B60" s="49"/>
      <c r="C60" s="9"/>
      <c r="D60" s="78"/>
      <c r="E60" s="78"/>
      <c r="F60" s="23"/>
      <c r="G60" s="23"/>
      <c r="H60" s="23"/>
      <c r="I60" s="33"/>
      <c r="J60" s="59"/>
    </row>
    <row r="61" spans="1:10" x14ac:dyDescent="0.2">
      <c r="A61" s="9"/>
      <c r="B61" s="49"/>
      <c r="C61" s="9"/>
      <c r="D61" s="78"/>
      <c r="E61" s="78"/>
      <c r="F61" s="23"/>
      <c r="G61" s="23"/>
      <c r="H61" s="23"/>
      <c r="I61" s="33"/>
      <c r="J61" s="59"/>
    </row>
    <row r="62" spans="1:10" x14ac:dyDescent="0.2">
      <c r="A62" s="76" t="s">
        <v>79</v>
      </c>
      <c r="B62" s="7" t="s">
        <v>1</v>
      </c>
      <c r="C62" s="9"/>
      <c r="D62" s="78"/>
      <c r="E62" s="78"/>
      <c r="F62" s="23"/>
      <c r="G62" s="23"/>
      <c r="H62" s="23"/>
      <c r="I62" s="33">
        <f t="shared" si="3"/>
        <v>0</v>
      </c>
      <c r="J62" s="59"/>
    </row>
    <row r="63" spans="1:10" x14ac:dyDescent="0.2">
      <c r="A63" s="9"/>
      <c r="B63" s="7" t="s">
        <v>2</v>
      </c>
      <c r="C63" s="9"/>
      <c r="D63" s="78"/>
      <c r="E63" s="78"/>
      <c r="F63" s="23"/>
      <c r="G63" s="23"/>
      <c r="H63" s="23"/>
      <c r="I63" s="33">
        <f t="shared" si="3"/>
        <v>0</v>
      </c>
      <c r="J63" s="59"/>
    </row>
    <row r="64" spans="1:10" x14ac:dyDescent="0.2">
      <c r="A64" s="9"/>
      <c r="B64" s="7" t="s">
        <v>3</v>
      </c>
      <c r="C64" s="9"/>
      <c r="D64" s="78">
        <v>440.13</v>
      </c>
      <c r="E64" s="78">
        <f>11.74+40</f>
        <v>51.74</v>
      </c>
      <c r="F64" s="23"/>
      <c r="G64" s="23"/>
      <c r="H64" s="23"/>
      <c r="I64" s="33">
        <f t="shared" si="3"/>
        <v>491.87</v>
      </c>
      <c r="J64" s="59"/>
    </row>
    <row r="65" spans="1:10" x14ac:dyDescent="0.2">
      <c r="A65" s="9"/>
      <c r="B65" s="7" t="s">
        <v>15</v>
      </c>
      <c r="C65" s="9"/>
      <c r="D65" s="78"/>
      <c r="E65" s="78"/>
      <c r="F65" s="23"/>
      <c r="G65" s="23"/>
      <c r="H65" s="23"/>
      <c r="I65" s="33">
        <f t="shared" si="3"/>
        <v>0</v>
      </c>
      <c r="J65" s="59"/>
    </row>
    <row r="66" spans="1:10" x14ac:dyDescent="0.2">
      <c r="A66" s="9"/>
      <c r="B66" s="7" t="s">
        <v>17</v>
      </c>
      <c r="C66" s="9"/>
      <c r="D66" s="78"/>
      <c r="E66" s="78"/>
      <c r="F66" s="23"/>
      <c r="G66" s="23"/>
      <c r="H66" s="23"/>
      <c r="I66" s="33">
        <f t="shared" si="3"/>
        <v>0</v>
      </c>
      <c r="J66" s="59"/>
    </row>
    <row r="67" spans="1:10" x14ac:dyDescent="0.2">
      <c r="A67" s="9"/>
      <c r="B67" s="7" t="s">
        <v>4</v>
      </c>
      <c r="C67" s="9"/>
      <c r="D67" s="78"/>
      <c r="E67" s="78"/>
      <c r="F67" s="23"/>
      <c r="G67" s="23"/>
      <c r="H67" s="23"/>
      <c r="I67" s="33">
        <f t="shared" si="3"/>
        <v>0</v>
      </c>
      <c r="J67" s="59"/>
    </row>
    <row r="68" spans="1:10" x14ac:dyDescent="0.2">
      <c r="A68" s="9"/>
      <c r="B68" s="7" t="s">
        <v>14</v>
      </c>
      <c r="C68" s="9"/>
      <c r="D68" s="78"/>
      <c r="E68" s="78"/>
      <c r="F68" s="23"/>
      <c r="G68" s="23"/>
      <c r="H68" s="23"/>
      <c r="I68" s="33">
        <f t="shared" si="3"/>
        <v>0</v>
      </c>
      <c r="J68" s="59"/>
    </row>
    <row r="69" spans="1:10" x14ac:dyDescent="0.2">
      <c r="A69" s="9"/>
      <c r="B69" s="7" t="s">
        <v>12</v>
      </c>
      <c r="C69" s="9"/>
      <c r="D69" s="78"/>
      <c r="E69" s="78"/>
      <c r="F69" s="23"/>
      <c r="G69" s="23"/>
      <c r="H69" s="23"/>
      <c r="I69" s="33">
        <f t="shared" si="3"/>
        <v>0</v>
      </c>
      <c r="J69" s="59"/>
    </row>
    <row r="70" spans="1:10" x14ac:dyDescent="0.2">
      <c r="A70" s="9"/>
      <c r="B70" s="7" t="s">
        <v>16</v>
      </c>
      <c r="C70" s="9"/>
      <c r="D70" s="78"/>
      <c r="E70" s="78"/>
      <c r="F70" s="23"/>
      <c r="G70" s="23"/>
      <c r="H70" s="23"/>
      <c r="I70" s="33">
        <f t="shared" si="3"/>
        <v>0</v>
      </c>
      <c r="J70" s="59"/>
    </row>
    <row r="71" spans="1:10" x14ac:dyDescent="0.2">
      <c r="A71" s="9"/>
      <c r="B71" s="7" t="s">
        <v>19</v>
      </c>
      <c r="C71" s="9"/>
      <c r="D71" s="78"/>
      <c r="E71" s="78"/>
      <c r="F71" s="23"/>
      <c r="G71" s="23"/>
      <c r="H71" s="23"/>
      <c r="I71" s="33">
        <f t="shared" si="3"/>
        <v>0</v>
      </c>
      <c r="J71" s="59"/>
    </row>
    <row r="72" spans="1:10" x14ac:dyDescent="0.2">
      <c r="A72" s="9"/>
      <c r="B72" s="7" t="s">
        <v>20</v>
      </c>
      <c r="C72" s="9"/>
      <c r="D72" s="78"/>
      <c r="E72" s="78"/>
      <c r="F72" s="23"/>
      <c r="G72" s="23"/>
      <c r="H72" s="23"/>
      <c r="I72" s="33">
        <f t="shared" si="3"/>
        <v>0</v>
      </c>
      <c r="J72" s="59"/>
    </row>
    <row r="73" spans="1:10" x14ac:dyDescent="0.2">
      <c r="A73" s="9"/>
      <c r="B73" s="7" t="s">
        <v>21</v>
      </c>
      <c r="C73" s="9"/>
      <c r="D73" s="78"/>
      <c r="E73" s="78"/>
      <c r="F73" s="23"/>
      <c r="G73" s="23"/>
      <c r="H73" s="23"/>
      <c r="I73" s="33">
        <f t="shared" si="3"/>
        <v>0</v>
      </c>
      <c r="J73" s="59"/>
    </row>
    <row r="74" spans="1:10" x14ac:dyDescent="0.2">
      <c r="A74" s="9"/>
      <c r="B74" s="49" t="s">
        <v>22</v>
      </c>
      <c r="C74" s="9"/>
      <c r="D74" s="78"/>
      <c r="E74" s="78"/>
      <c r="F74" s="23"/>
      <c r="G74" s="23"/>
      <c r="H74" s="23"/>
      <c r="I74" s="33">
        <f t="shared" si="3"/>
        <v>0</v>
      </c>
      <c r="J74" s="59"/>
    </row>
    <row r="75" spans="1:10" x14ac:dyDescent="0.2">
      <c r="A75" s="9"/>
      <c r="B75" s="49"/>
      <c r="C75" s="9"/>
      <c r="D75" s="78"/>
      <c r="E75" s="78"/>
      <c r="F75" s="23"/>
      <c r="G75" s="23"/>
      <c r="H75" s="23"/>
      <c r="I75" s="33"/>
      <c r="J75" s="59"/>
    </row>
    <row r="76" spans="1:10" x14ac:dyDescent="0.2">
      <c r="A76" s="9"/>
      <c r="B76" s="49"/>
      <c r="C76" s="9"/>
      <c r="D76" s="78"/>
      <c r="E76" s="78"/>
      <c r="F76" s="23"/>
      <c r="G76" s="23"/>
      <c r="H76" s="23"/>
      <c r="I76" s="33"/>
      <c r="J76" s="59"/>
    </row>
    <row r="77" spans="1:10" x14ac:dyDescent="0.2">
      <c r="A77" s="76" t="s">
        <v>80</v>
      </c>
      <c r="B77" s="7" t="s">
        <v>1</v>
      </c>
      <c r="C77" s="9"/>
      <c r="D77" s="78"/>
      <c r="E77" s="78"/>
      <c r="F77" s="23"/>
      <c r="G77" s="23"/>
      <c r="H77" s="23"/>
      <c r="I77" s="33">
        <f t="shared" si="3"/>
        <v>0</v>
      </c>
      <c r="J77" s="59"/>
    </row>
    <row r="78" spans="1:10" x14ac:dyDescent="0.2">
      <c r="A78" s="9"/>
      <c r="B78" s="7" t="s">
        <v>2</v>
      </c>
      <c r="C78" s="9"/>
      <c r="D78" s="78"/>
      <c r="E78" s="78"/>
      <c r="F78" s="23"/>
      <c r="G78" s="23"/>
      <c r="H78" s="23"/>
      <c r="I78" s="33">
        <f t="shared" si="3"/>
        <v>0</v>
      </c>
      <c r="J78" s="59"/>
    </row>
    <row r="79" spans="1:10" x14ac:dyDescent="0.2">
      <c r="A79" s="9"/>
      <c r="B79" s="7" t="s">
        <v>3</v>
      </c>
      <c r="C79" s="9"/>
      <c r="D79" s="83">
        <v>-373.43</v>
      </c>
      <c r="E79" s="78">
        <v>169.74</v>
      </c>
      <c r="F79" s="23"/>
      <c r="G79" s="23"/>
      <c r="H79" s="23"/>
      <c r="I79" s="84">
        <f t="shared" si="3"/>
        <v>-203.69</v>
      </c>
      <c r="J79" s="59"/>
    </row>
    <row r="80" spans="1:10" x14ac:dyDescent="0.2">
      <c r="A80" s="9"/>
      <c r="B80" s="7" t="s">
        <v>15</v>
      </c>
      <c r="C80" s="9"/>
      <c r="D80" s="78"/>
      <c r="E80" s="78"/>
      <c r="F80" s="23"/>
      <c r="G80" s="23"/>
      <c r="H80" s="23"/>
      <c r="I80" s="33">
        <f t="shared" si="3"/>
        <v>0</v>
      </c>
      <c r="J80" s="59"/>
    </row>
    <row r="81" spans="1:10" x14ac:dyDescent="0.2">
      <c r="A81" s="9"/>
      <c r="B81" s="7" t="s">
        <v>17</v>
      </c>
      <c r="C81" s="9"/>
      <c r="D81" s="78"/>
      <c r="E81" s="78"/>
      <c r="F81" s="23"/>
      <c r="G81" s="23"/>
      <c r="H81" s="23"/>
      <c r="I81" s="33">
        <f t="shared" si="3"/>
        <v>0</v>
      </c>
      <c r="J81" s="59"/>
    </row>
    <row r="82" spans="1:10" x14ac:dyDescent="0.2">
      <c r="A82" s="9"/>
      <c r="B82" s="7" t="s">
        <v>4</v>
      </c>
      <c r="C82" s="9"/>
      <c r="D82" s="78"/>
      <c r="E82" s="78"/>
      <c r="F82" s="23"/>
      <c r="G82" s="23"/>
      <c r="H82" s="23"/>
      <c r="I82" s="33">
        <f t="shared" si="3"/>
        <v>0</v>
      </c>
      <c r="J82" s="59"/>
    </row>
    <row r="83" spans="1:10" x14ac:dyDescent="0.2">
      <c r="A83" s="9"/>
      <c r="B83" s="7" t="s">
        <v>14</v>
      </c>
      <c r="C83" s="9"/>
      <c r="D83" s="78"/>
      <c r="E83" s="78"/>
      <c r="F83" s="78"/>
      <c r="G83" s="23"/>
      <c r="H83" s="23"/>
      <c r="I83" s="33">
        <f t="shared" si="3"/>
        <v>0</v>
      </c>
      <c r="J83" s="59"/>
    </row>
    <row r="84" spans="1:10" x14ac:dyDescent="0.2">
      <c r="A84" s="9"/>
      <c r="B84" s="7" t="s">
        <v>12</v>
      </c>
      <c r="C84" s="9"/>
      <c r="D84" s="78"/>
      <c r="E84" s="78"/>
      <c r="F84" s="23"/>
      <c r="G84" s="23"/>
      <c r="H84" s="23"/>
      <c r="I84" s="33">
        <f t="shared" si="3"/>
        <v>0</v>
      </c>
      <c r="J84" s="59"/>
    </row>
    <row r="85" spans="1:10" x14ac:dyDescent="0.2">
      <c r="A85" s="9"/>
      <c r="B85" s="7" t="s">
        <v>16</v>
      </c>
      <c r="C85" s="9"/>
      <c r="D85" s="78"/>
      <c r="E85" s="78"/>
      <c r="F85" s="23"/>
      <c r="G85" s="23"/>
      <c r="H85" s="23"/>
      <c r="I85" s="33">
        <f t="shared" si="3"/>
        <v>0</v>
      </c>
      <c r="J85" s="59"/>
    </row>
    <row r="86" spans="1:10" x14ac:dyDescent="0.2">
      <c r="A86" s="9"/>
      <c r="B86" s="7" t="s">
        <v>19</v>
      </c>
      <c r="C86" s="9"/>
      <c r="D86" s="78"/>
      <c r="E86" s="78"/>
      <c r="F86" s="23"/>
      <c r="G86" s="23"/>
      <c r="H86" s="23"/>
      <c r="I86" s="33">
        <f t="shared" si="3"/>
        <v>0</v>
      </c>
      <c r="J86" s="59"/>
    </row>
    <row r="87" spans="1:10" x14ac:dyDescent="0.2">
      <c r="A87" s="9"/>
      <c r="B87" s="7" t="s">
        <v>20</v>
      </c>
      <c r="C87" s="9"/>
      <c r="D87" s="78"/>
      <c r="E87" s="78"/>
      <c r="F87" s="23"/>
      <c r="G87" s="23"/>
      <c r="H87" s="23"/>
      <c r="I87" s="33">
        <f t="shared" si="3"/>
        <v>0</v>
      </c>
      <c r="J87" s="59"/>
    </row>
    <row r="88" spans="1:10" x14ac:dyDescent="0.2">
      <c r="A88" s="9"/>
      <c r="B88" s="7" t="s">
        <v>21</v>
      </c>
      <c r="C88" s="9"/>
      <c r="D88" s="78"/>
      <c r="E88" s="78"/>
      <c r="F88" s="23"/>
      <c r="G88" s="23"/>
      <c r="H88" s="23"/>
      <c r="I88" s="33">
        <f t="shared" si="3"/>
        <v>0</v>
      </c>
      <c r="J88" s="59"/>
    </row>
    <row r="89" spans="1:10" x14ac:dyDescent="0.2">
      <c r="A89" s="9"/>
      <c r="B89" s="49" t="s">
        <v>22</v>
      </c>
      <c r="C89" s="9"/>
      <c r="D89" s="78"/>
      <c r="E89" s="78"/>
      <c r="F89" s="23"/>
      <c r="G89" s="23"/>
      <c r="H89" s="23"/>
      <c r="I89" s="33">
        <f t="shared" si="3"/>
        <v>0</v>
      </c>
      <c r="J89" s="59"/>
    </row>
    <row r="90" spans="1:10" ht="13.5" thickBot="1" x14ac:dyDescent="0.25">
      <c r="A90" s="12"/>
      <c r="B90" s="48"/>
      <c r="C90" s="12"/>
      <c r="D90" s="79"/>
      <c r="E90" s="79"/>
      <c r="F90" s="24"/>
      <c r="G90" s="24"/>
      <c r="H90" s="24"/>
      <c r="I90" s="34"/>
      <c r="J90" s="59"/>
    </row>
    <row r="91" spans="1:10" x14ac:dyDescent="0.2">
      <c r="A91" s="17"/>
      <c r="B91" s="18"/>
      <c r="C91" s="17"/>
      <c r="D91" s="80"/>
      <c r="E91" s="80"/>
      <c r="F91" s="25"/>
      <c r="G91" s="25"/>
      <c r="H91" s="25"/>
      <c r="I91" s="37">
        <f>SUM(I3:I22)</f>
        <v>0</v>
      </c>
      <c r="J91" s="37">
        <f>SUM(J16:J22)</f>
        <v>0</v>
      </c>
    </row>
    <row r="92" spans="1:10" x14ac:dyDescent="0.2">
      <c r="I92" s="32"/>
    </row>
    <row r="93" spans="1:10" x14ac:dyDescent="0.2">
      <c r="A93" s="56" t="s">
        <v>81</v>
      </c>
      <c r="B93" s="7" t="s">
        <v>1</v>
      </c>
      <c r="I93" s="32">
        <f t="shared" ref="I93:I104" si="4">D93+E93+F93+G93+H93</f>
        <v>0</v>
      </c>
    </row>
    <row r="94" spans="1:10" x14ac:dyDescent="0.2">
      <c r="B94" s="7" t="s">
        <v>2</v>
      </c>
      <c r="I94" s="32">
        <f t="shared" si="4"/>
        <v>0</v>
      </c>
    </row>
    <row r="95" spans="1:10" x14ac:dyDescent="0.2">
      <c r="B95" s="7" t="s">
        <v>3</v>
      </c>
      <c r="D95" s="57">
        <v>366.94</v>
      </c>
      <c r="I95" s="32">
        <f t="shared" si="4"/>
        <v>366.94</v>
      </c>
    </row>
    <row r="96" spans="1:10" x14ac:dyDescent="0.2">
      <c r="B96" s="7" t="s">
        <v>15</v>
      </c>
      <c r="I96" s="32">
        <f t="shared" si="4"/>
        <v>0</v>
      </c>
    </row>
    <row r="97" spans="1:9" x14ac:dyDescent="0.2">
      <c r="B97" s="7" t="s">
        <v>17</v>
      </c>
      <c r="I97" s="32">
        <f t="shared" si="4"/>
        <v>0</v>
      </c>
    </row>
    <row r="98" spans="1:9" x14ac:dyDescent="0.2">
      <c r="B98" s="7" t="s">
        <v>4</v>
      </c>
      <c r="I98" s="32">
        <f t="shared" si="4"/>
        <v>0</v>
      </c>
    </row>
    <row r="99" spans="1:9" x14ac:dyDescent="0.2">
      <c r="B99" s="7" t="s">
        <v>14</v>
      </c>
      <c r="I99" s="32">
        <f t="shared" si="4"/>
        <v>0</v>
      </c>
    </row>
    <row r="100" spans="1:9" x14ac:dyDescent="0.2">
      <c r="B100" s="7" t="s">
        <v>12</v>
      </c>
      <c r="I100" s="32">
        <f t="shared" si="4"/>
        <v>0</v>
      </c>
    </row>
    <row r="101" spans="1:9" x14ac:dyDescent="0.2">
      <c r="B101" s="7" t="s">
        <v>16</v>
      </c>
      <c r="I101" s="32">
        <f t="shared" si="4"/>
        <v>0</v>
      </c>
    </row>
    <row r="102" spans="1:9" x14ac:dyDescent="0.2">
      <c r="B102" s="7" t="s">
        <v>19</v>
      </c>
      <c r="I102" s="32">
        <f t="shared" si="4"/>
        <v>0</v>
      </c>
    </row>
    <row r="103" spans="1:9" x14ac:dyDescent="0.2">
      <c r="B103" s="7" t="s">
        <v>20</v>
      </c>
      <c r="I103" s="32">
        <f t="shared" si="4"/>
        <v>0</v>
      </c>
    </row>
    <row r="104" spans="1:9" x14ac:dyDescent="0.2">
      <c r="B104" s="7" t="s">
        <v>21</v>
      </c>
      <c r="I104" s="32">
        <f t="shared" si="4"/>
        <v>0</v>
      </c>
    </row>
    <row r="105" spans="1:9" x14ac:dyDescent="0.2">
      <c r="I105" s="32"/>
    </row>
    <row r="106" spans="1:9" x14ac:dyDescent="0.2">
      <c r="I106" s="32"/>
    </row>
    <row r="107" spans="1:9" x14ac:dyDescent="0.2">
      <c r="A107" s="56" t="s">
        <v>82</v>
      </c>
      <c r="B107" s="7" t="s">
        <v>1</v>
      </c>
      <c r="I107" s="32">
        <f t="shared" ref="I107:I111" si="5">D107+E107+F107+G107+H107</f>
        <v>0</v>
      </c>
    </row>
    <row r="108" spans="1:9" x14ac:dyDescent="0.2">
      <c r="B108" s="7" t="s">
        <v>2</v>
      </c>
      <c r="I108" s="32">
        <f t="shared" si="5"/>
        <v>0</v>
      </c>
    </row>
    <row r="109" spans="1:9" x14ac:dyDescent="0.2">
      <c r="B109" s="7" t="s">
        <v>3</v>
      </c>
      <c r="D109" s="57">
        <v>27.58</v>
      </c>
      <c r="E109" s="57">
        <v>48.97</v>
      </c>
      <c r="I109" s="32">
        <f t="shared" si="5"/>
        <v>76.55</v>
      </c>
    </row>
    <row r="110" spans="1:9" x14ac:dyDescent="0.2">
      <c r="B110" s="7" t="s">
        <v>15</v>
      </c>
      <c r="I110" s="32">
        <f t="shared" si="5"/>
        <v>0</v>
      </c>
    </row>
    <row r="111" spans="1:9" x14ac:dyDescent="0.2">
      <c r="B111" s="7" t="s">
        <v>17</v>
      </c>
      <c r="I111" s="32">
        <f t="shared" si="5"/>
        <v>0</v>
      </c>
    </row>
    <row r="112" spans="1:9" x14ac:dyDescent="0.2">
      <c r="B112" s="7" t="s">
        <v>4</v>
      </c>
      <c r="I112" s="32">
        <f>D112+E112+F112+G112+H112</f>
        <v>0</v>
      </c>
    </row>
    <row r="113" spans="1:9" x14ac:dyDescent="0.2">
      <c r="B113" s="7" t="s">
        <v>14</v>
      </c>
      <c r="I113" s="32">
        <f t="shared" ref="I113:I118" si="6">D113+E113+F113+G113+H113</f>
        <v>0</v>
      </c>
    </row>
    <row r="114" spans="1:9" x14ac:dyDescent="0.2">
      <c r="B114" s="7" t="s">
        <v>12</v>
      </c>
      <c r="I114" s="32">
        <f t="shared" si="6"/>
        <v>0</v>
      </c>
    </row>
    <row r="115" spans="1:9" x14ac:dyDescent="0.2">
      <c r="B115" s="7" t="s">
        <v>16</v>
      </c>
      <c r="I115" s="32">
        <f t="shared" si="6"/>
        <v>0</v>
      </c>
    </row>
    <row r="116" spans="1:9" x14ac:dyDescent="0.2">
      <c r="B116" s="7" t="s">
        <v>19</v>
      </c>
      <c r="I116" s="32">
        <f t="shared" si="6"/>
        <v>0</v>
      </c>
    </row>
    <row r="117" spans="1:9" x14ac:dyDescent="0.2">
      <c r="B117" s="7" t="s">
        <v>20</v>
      </c>
      <c r="I117" s="32">
        <f t="shared" si="6"/>
        <v>0</v>
      </c>
    </row>
    <row r="118" spans="1:9" x14ac:dyDescent="0.2">
      <c r="B118" s="7" t="s">
        <v>21</v>
      </c>
      <c r="I118" s="32">
        <f t="shared" si="6"/>
        <v>0</v>
      </c>
    </row>
    <row r="119" spans="1:9" x14ac:dyDescent="0.2">
      <c r="I119" s="32"/>
    </row>
    <row r="120" spans="1:9" x14ac:dyDescent="0.2">
      <c r="I120" s="32"/>
    </row>
    <row r="121" spans="1:9" x14ac:dyDescent="0.2">
      <c r="A121" s="56" t="s">
        <v>83</v>
      </c>
      <c r="B121" s="7" t="s">
        <v>1</v>
      </c>
      <c r="I121" s="32">
        <f t="shared" ref="I121:I132" si="7">D121+E121+F121+G121+H121</f>
        <v>0</v>
      </c>
    </row>
    <row r="122" spans="1:9" x14ac:dyDescent="0.2">
      <c r="B122" s="7" t="s">
        <v>2</v>
      </c>
      <c r="I122" s="32">
        <f t="shared" si="7"/>
        <v>0</v>
      </c>
    </row>
    <row r="123" spans="1:9" x14ac:dyDescent="0.2">
      <c r="B123" s="7" t="s">
        <v>3</v>
      </c>
      <c r="I123" s="32">
        <f t="shared" si="7"/>
        <v>0</v>
      </c>
    </row>
    <row r="124" spans="1:9" x14ac:dyDescent="0.2">
      <c r="B124" s="7" t="s">
        <v>15</v>
      </c>
      <c r="I124" s="32">
        <f t="shared" si="7"/>
        <v>0</v>
      </c>
    </row>
    <row r="125" spans="1:9" x14ac:dyDescent="0.2">
      <c r="B125" s="7" t="s">
        <v>17</v>
      </c>
      <c r="I125" s="32">
        <f t="shared" si="7"/>
        <v>0</v>
      </c>
    </row>
    <row r="126" spans="1:9" x14ac:dyDescent="0.2">
      <c r="B126" s="7" t="s">
        <v>4</v>
      </c>
      <c r="I126" s="32">
        <f t="shared" si="7"/>
        <v>0</v>
      </c>
    </row>
    <row r="127" spans="1:9" x14ac:dyDescent="0.2">
      <c r="B127" s="7" t="s">
        <v>14</v>
      </c>
      <c r="I127" s="32">
        <f t="shared" si="7"/>
        <v>0</v>
      </c>
    </row>
    <row r="128" spans="1:9" x14ac:dyDescent="0.2">
      <c r="B128" s="7" t="s">
        <v>12</v>
      </c>
      <c r="I128" s="32">
        <f t="shared" si="7"/>
        <v>0</v>
      </c>
    </row>
    <row r="129" spans="1:9" x14ac:dyDescent="0.2">
      <c r="B129" s="7" t="s">
        <v>16</v>
      </c>
      <c r="I129" s="32">
        <f t="shared" si="7"/>
        <v>0</v>
      </c>
    </row>
    <row r="130" spans="1:9" x14ac:dyDescent="0.2">
      <c r="B130" s="7" t="s">
        <v>19</v>
      </c>
      <c r="I130" s="32">
        <f t="shared" si="7"/>
        <v>0</v>
      </c>
    </row>
    <row r="131" spans="1:9" x14ac:dyDescent="0.2">
      <c r="B131" s="7" t="s">
        <v>20</v>
      </c>
      <c r="I131" s="32">
        <f t="shared" si="7"/>
        <v>0</v>
      </c>
    </row>
    <row r="132" spans="1:9" x14ac:dyDescent="0.2">
      <c r="B132" s="7" t="s">
        <v>21</v>
      </c>
      <c r="I132" s="32">
        <f t="shared" si="7"/>
        <v>0</v>
      </c>
    </row>
    <row r="133" spans="1:9" x14ac:dyDescent="0.2">
      <c r="I133" s="32"/>
    </row>
    <row r="134" spans="1:9" x14ac:dyDescent="0.2">
      <c r="I134" s="32"/>
    </row>
    <row r="135" spans="1:9" x14ac:dyDescent="0.2">
      <c r="A135" s="56" t="s">
        <v>84</v>
      </c>
      <c r="B135" s="7" t="s">
        <v>1</v>
      </c>
      <c r="I135" s="32">
        <f t="shared" ref="I135:I146" si="8">D135+E135+F135+G135+H135</f>
        <v>0</v>
      </c>
    </row>
    <row r="136" spans="1:9" x14ac:dyDescent="0.2">
      <c r="B136" s="7" t="s">
        <v>2</v>
      </c>
      <c r="I136" s="32">
        <f t="shared" si="8"/>
        <v>0</v>
      </c>
    </row>
    <row r="137" spans="1:9" x14ac:dyDescent="0.2">
      <c r="B137" s="7" t="s">
        <v>3</v>
      </c>
      <c r="I137" s="32">
        <f t="shared" si="8"/>
        <v>0</v>
      </c>
    </row>
    <row r="138" spans="1:9" x14ac:dyDescent="0.2">
      <c r="B138" s="7" t="s">
        <v>15</v>
      </c>
      <c r="I138" s="32">
        <f t="shared" si="8"/>
        <v>0</v>
      </c>
    </row>
    <row r="139" spans="1:9" x14ac:dyDescent="0.2">
      <c r="B139" s="7" t="s">
        <v>17</v>
      </c>
      <c r="I139" s="32">
        <f t="shared" si="8"/>
        <v>0</v>
      </c>
    </row>
    <row r="140" spans="1:9" x14ac:dyDescent="0.2">
      <c r="B140" s="7" t="s">
        <v>4</v>
      </c>
      <c r="I140" s="32">
        <f t="shared" si="8"/>
        <v>0</v>
      </c>
    </row>
    <row r="141" spans="1:9" x14ac:dyDescent="0.2">
      <c r="B141" s="7" t="s">
        <v>14</v>
      </c>
      <c r="I141" s="32">
        <f t="shared" si="8"/>
        <v>0</v>
      </c>
    </row>
    <row r="142" spans="1:9" x14ac:dyDescent="0.2">
      <c r="B142" s="7" t="s">
        <v>12</v>
      </c>
      <c r="I142" s="32">
        <f t="shared" si="8"/>
        <v>0</v>
      </c>
    </row>
    <row r="143" spans="1:9" x14ac:dyDescent="0.2">
      <c r="B143" s="7" t="s">
        <v>16</v>
      </c>
      <c r="I143" s="32">
        <f t="shared" si="8"/>
        <v>0</v>
      </c>
    </row>
    <row r="144" spans="1:9" x14ac:dyDescent="0.2">
      <c r="B144" s="7" t="s">
        <v>19</v>
      </c>
      <c r="I144" s="32">
        <f t="shared" si="8"/>
        <v>0</v>
      </c>
    </row>
    <row r="145" spans="1:10" x14ac:dyDescent="0.2">
      <c r="B145" s="7" t="s">
        <v>20</v>
      </c>
      <c r="I145" s="32">
        <f t="shared" si="8"/>
        <v>0</v>
      </c>
    </row>
    <row r="146" spans="1:10" x14ac:dyDescent="0.2">
      <c r="B146" s="7" t="s">
        <v>21</v>
      </c>
      <c r="I146" s="32">
        <f t="shared" si="8"/>
        <v>0</v>
      </c>
    </row>
    <row r="147" spans="1:10" x14ac:dyDescent="0.2">
      <c r="I147" s="32"/>
    </row>
    <row r="148" spans="1:10" x14ac:dyDescent="0.2">
      <c r="I148" s="32"/>
    </row>
    <row r="149" spans="1:10" x14ac:dyDescent="0.2">
      <c r="A149" s="56" t="s">
        <v>85</v>
      </c>
      <c r="B149" s="7" t="s">
        <v>1</v>
      </c>
      <c r="I149" s="32">
        <f t="shared" ref="I149:I160" si="9">D149+E149+F149+G149+H149</f>
        <v>0</v>
      </c>
    </row>
    <row r="150" spans="1:10" x14ac:dyDescent="0.2">
      <c r="B150" s="7" t="s">
        <v>2</v>
      </c>
      <c r="I150" s="32">
        <f t="shared" si="9"/>
        <v>0</v>
      </c>
    </row>
    <row r="151" spans="1:10" x14ac:dyDescent="0.2">
      <c r="B151" s="7" t="s">
        <v>3</v>
      </c>
      <c r="I151" s="32">
        <f t="shared" si="9"/>
        <v>0</v>
      </c>
    </row>
    <row r="152" spans="1:10" s="6" customFormat="1" x14ac:dyDescent="0.2">
      <c r="B152" s="49" t="s">
        <v>15</v>
      </c>
      <c r="D152" s="78"/>
      <c r="E152" s="78"/>
      <c r="F152" s="27"/>
      <c r="G152" s="27"/>
      <c r="H152" s="27"/>
      <c r="I152" s="33">
        <f t="shared" si="9"/>
        <v>0</v>
      </c>
    </row>
    <row r="153" spans="1:10" s="11" customFormat="1" x14ac:dyDescent="0.2">
      <c r="B153" s="49" t="s">
        <v>17</v>
      </c>
      <c r="D153" s="81"/>
      <c r="E153" s="81"/>
      <c r="F153" s="26"/>
      <c r="G153" s="26"/>
      <c r="H153" s="26"/>
      <c r="I153" s="33">
        <f t="shared" si="9"/>
        <v>0</v>
      </c>
      <c r="J153" s="46"/>
    </row>
    <row r="154" spans="1:10" s="6" customFormat="1" x14ac:dyDescent="0.2">
      <c r="B154" s="49" t="s">
        <v>4</v>
      </c>
      <c r="D154" s="78"/>
      <c r="E154" s="78"/>
      <c r="F154" s="27"/>
      <c r="G154" s="27"/>
      <c r="H154" s="27"/>
      <c r="I154" s="33">
        <f t="shared" si="9"/>
        <v>0</v>
      </c>
    </row>
    <row r="155" spans="1:10" x14ac:dyDescent="0.2">
      <c r="A155" s="6"/>
      <c r="B155" s="7" t="s">
        <v>14</v>
      </c>
      <c r="C155" s="6"/>
      <c r="D155" s="78"/>
      <c r="E155" s="78"/>
      <c r="F155" s="27"/>
      <c r="G155" s="27"/>
      <c r="H155" s="27"/>
      <c r="I155" s="32">
        <f t="shared" si="9"/>
        <v>0</v>
      </c>
    </row>
    <row r="156" spans="1:10" x14ac:dyDescent="0.2">
      <c r="A156" s="6"/>
      <c r="B156" s="7" t="s">
        <v>12</v>
      </c>
      <c r="C156" s="6"/>
      <c r="D156" s="78"/>
      <c r="E156" s="78"/>
      <c r="F156" s="27"/>
      <c r="G156" s="27"/>
      <c r="H156" s="27"/>
      <c r="I156" s="32">
        <f t="shared" si="9"/>
        <v>0</v>
      </c>
    </row>
    <row r="157" spans="1:10" x14ac:dyDescent="0.2">
      <c r="A157" s="6"/>
      <c r="B157" s="7" t="s">
        <v>16</v>
      </c>
      <c r="C157" s="6"/>
      <c r="D157" s="78"/>
      <c r="E157" s="78"/>
      <c r="F157" s="27"/>
      <c r="G157" s="27"/>
      <c r="H157" s="27"/>
      <c r="I157" s="32">
        <f t="shared" si="9"/>
        <v>0</v>
      </c>
    </row>
    <row r="158" spans="1:10" x14ac:dyDescent="0.2">
      <c r="A158" s="6"/>
      <c r="B158" s="7" t="s">
        <v>19</v>
      </c>
      <c r="C158" s="6"/>
      <c r="D158" s="78"/>
      <c r="E158" s="78"/>
      <c r="F158" s="27"/>
      <c r="G158" s="27"/>
      <c r="H158" s="27"/>
      <c r="I158" s="32">
        <f t="shared" si="9"/>
        <v>0</v>
      </c>
    </row>
    <row r="159" spans="1:10" x14ac:dyDescent="0.2">
      <c r="A159" s="6"/>
      <c r="B159" s="7" t="s">
        <v>20</v>
      </c>
      <c r="C159" s="6"/>
      <c r="D159" s="78"/>
      <c r="E159" s="78"/>
      <c r="F159" s="27"/>
      <c r="G159" s="27"/>
      <c r="H159" s="27"/>
      <c r="I159" s="32">
        <f t="shared" si="9"/>
        <v>0</v>
      </c>
    </row>
    <row r="160" spans="1:10" x14ac:dyDescent="0.2">
      <c r="A160" s="6"/>
      <c r="B160" s="7" t="s">
        <v>21</v>
      </c>
      <c r="C160" s="6"/>
      <c r="D160" s="78"/>
      <c r="E160" s="78"/>
      <c r="F160" s="27"/>
      <c r="G160" s="27"/>
      <c r="H160" s="27"/>
      <c r="I160" s="32">
        <f t="shared" si="9"/>
        <v>0</v>
      </c>
    </row>
    <row r="161" spans="1:10" x14ac:dyDescent="0.2">
      <c r="A161" s="6"/>
      <c r="C161" s="6"/>
      <c r="D161" s="78"/>
      <c r="E161" s="78"/>
      <c r="F161" s="27"/>
      <c r="G161" s="27"/>
      <c r="H161" s="27"/>
      <c r="I161" s="32"/>
    </row>
    <row r="162" spans="1:10" x14ac:dyDescent="0.2">
      <c r="I162" s="32"/>
    </row>
    <row r="163" spans="1:10" x14ac:dyDescent="0.2">
      <c r="A163" s="56" t="s">
        <v>86</v>
      </c>
      <c r="B163" s="7" t="s">
        <v>1</v>
      </c>
      <c r="I163" s="32">
        <f t="shared" ref="I163:I175" si="10">D163+E163+F163+G163+H163</f>
        <v>0</v>
      </c>
      <c r="J163" s="6"/>
    </row>
    <row r="164" spans="1:10" x14ac:dyDescent="0.2">
      <c r="B164" s="7" t="s">
        <v>2</v>
      </c>
      <c r="I164" s="32">
        <f t="shared" si="10"/>
        <v>0</v>
      </c>
      <c r="J164" s="6"/>
    </row>
    <row r="165" spans="1:10" x14ac:dyDescent="0.2">
      <c r="B165" s="7" t="s">
        <v>3</v>
      </c>
      <c r="I165" s="32">
        <f t="shared" si="10"/>
        <v>0</v>
      </c>
    </row>
    <row r="166" spans="1:10" x14ac:dyDescent="0.2">
      <c r="B166" s="7" t="s">
        <v>15</v>
      </c>
      <c r="I166" s="32">
        <f t="shared" si="10"/>
        <v>0</v>
      </c>
    </row>
    <row r="167" spans="1:10" x14ac:dyDescent="0.2">
      <c r="A167" s="6"/>
      <c r="B167" s="7" t="s">
        <v>17</v>
      </c>
      <c r="C167" s="6"/>
      <c r="D167" s="78"/>
      <c r="E167" s="78"/>
      <c r="F167" s="27"/>
      <c r="G167" s="27"/>
      <c r="H167" s="27"/>
      <c r="I167" s="33">
        <f t="shared" si="10"/>
        <v>0</v>
      </c>
    </row>
    <row r="168" spans="1:10" x14ac:dyDescent="0.2">
      <c r="A168" s="6"/>
      <c r="B168" s="7" t="s">
        <v>4</v>
      </c>
      <c r="C168" s="6"/>
      <c r="D168" s="78"/>
      <c r="E168" s="78"/>
      <c r="F168" s="27"/>
      <c r="G168" s="27"/>
      <c r="H168" s="27"/>
      <c r="I168" s="33">
        <f t="shared" si="10"/>
        <v>0</v>
      </c>
    </row>
    <row r="169" spans="1:10" x14ac:dyDescent="0.2">
      <c r="A169" s="6"/>
      <c r="B169" s="7" t="s">
        <v>14</v>
      </c>
      <c r="C169" s="6"/>
      <c r="D169" s="78"/>
      <c r="E169" s="78"/>
      <c r="F169" s="27"/>
      <c r="G169" s="27"/>
      <c r="H169" s="27"/>
      <c r="I169" s="33">
        <f t="shared" si="10"/>
        <v>0</v>
      </c>
    </row>
    <row r="170" spans="1:10" x14ac:dyDescent="0.2">
      <c r="A170" s="6"/>
      <c r="B170" s="7" t="s">
        <v>12</v>
      </c>
      <c r="C170" s="6"/>
      <c r="D170" s="78"/>
      <c r="E170" s="78"/>
      <c r="F170" s="27"/>
      <c r="G170" s="27"/>
      <c r="H170" s="27"/>
      <c r="I170" s="33">
        <f t="shared" si="10"/>
        <v>0</v>
      </c>
    </row>
    <row r="171" spans="1:10" x14ac:dyDescent="0.2">
      <c r="A171" s="6"/>
      <c r="B171" s="7" t="s">
        <v>16</v>
      </c>
      <c r="C171" s="6"/>
      <c r="D171" s="78"/>
      <c r="E171" s="78"/>
      <c r="F171" s="27"/>
      <c r="G171" s="27"/>
      <c r="H171" s="27"/>
      <c r="I171" s="33">
        <f t="shared" si="10"/>
        <v>0</v>
      </c>
    </row>
    <row r="172" spans="1:10" x14ac:dyDescent="0.2">
      <c r="A172" s="6"/>
      <c r="B172" s="7" t="s">
        <v>19</v>
      </c>
      <c r="C172" s="6"/>
      <c r="D172" s="78"/>
      <c r="E172" s="78"/>
      <c r="F172" s="27"/>
      <c r="G172" s="27"/>
      <c r="H172" s="27"/>
      <c r="I172" s="33">
        <f t="shared" si="10"/>
        <v>0</v>
      </c>
    </row>
    <row r="173" spans="1:10" x14ac:dyDescent="0.2">
      <c r="A173" s="6"/>
      <c r="B173" s="7" t="s">
        <v>20</v>
      </c>
      <c r="C173" s="6"/>
      <c r="D173" s="78"/>
      <c r="E173" s="78"/>
      <c r="F173" s="27"/>
      <c r="G173" s="27"/>
      <c r="H173" s="27"/>
      <c r="I173" s="33">
        <f t="shared" si="10"/>
        <v>0</v>
      </c>
    </row>
    <row r="174" spans="1:10" x14ac:dyDescent="0.2">
      <c r="A174" s="6"/>
      <c r="B174" s="7" t="s">
        <v>21</v>
      </c>
      <c r="C174" s="6"/>
      <c r="D174" s="78"/>
      <c r="E174" s="78"/>
      <c r="F174" s="27"/>
      <c r="G174" s="27"/>
      <c r="H174" s="27"/>
      <c r="I174" s="33">
        <f t="shared" si="10"/>
        <v>0</v>
      </c>
    </row>
    <row r="175" spans="1:10" x14ac:dyDescent="0.2">
      <c r="A175" s="6"/>
      <c r="B175" s="49" t="s">
        <v>22</v>
      </c>
      <c r="C175" s="6"/>
      <c r="D175" s="78"/>
      <c r="E175" s="78"/>
      <c r="F175" s="27"/>
      <c r="G175" s="27"/>
      <c r="H175" s="27"/>
      <c r="I175" s="33">
        <f t="shared" si="10"/>
        <v>0</v>
      </c>
    </row>
    <row r="176" spans="1:10" ht="13.5" thickBot="1" x14ac:dyDescent="0.25">
      <c r="A176" s="5"/>
      <c r="B176" s="48"/>
      <c r="C176" s="5"/>
      <c r="D176" s="79"/>
      <c r="E176" s="79"/>
      <c r="F176" s="28"/>
      <c r="G176" s="28"/>
      <c r="H176" s="28"/>
      <c r="I176" s="34"/>
    </row>
    <row r="177" spans="1:9" x14ac:dyDescent="0.2">
      <c r="A177" s="19"/>
      <c r="B177" s="60"/>
      <c r="C177" s="19"/>
      <c r="D177" s="82"/>
      <c r="E177" s="82"/>
      <c r="F177" s="29"/>
      <c r="G177" s="29"/>
      <c r="H177" s="29"/>
      <c r="I177" s="38">
        <f>SUM(I92:I168)</f>
        <v>443.49</v>
      </c>
    </row>
    <row r="178" spans="1:9" x14ac:dyDescent="0.2">
      <c r="I178" s="32"/>
    </row>
    <row r="179" spans="1:9" x14ac:dyDescent="0.2">
      <c r="A179" s="56" t="s">
        <v>87</v>
      </c>
      <c r="B179" s="7" t="s">
        <v>1</v>
      </c>
      <c r="I179" s="32">
        <f t="shared" ref="I179:I190" si="11">D179+E179+F179+G179+H179</f>
        <v>0</v>
      </c>
    </row>
    <row r="180" spans="1:9" x14ac:dyDescent="0.2">
      <c r="B180" s="7" t="s">
        <v>2</v>
      </c>
      <c r="I180" s="32">
        <f t="shared" si="11"/>
        <v>0</v>
      </c>
    </row>
    <row r="181" spans="1:9" x14ac:dyDescent="0.2">
      <c r="B181" s="7" t="s">
        <v>3</v>
      </c>
      <c r="I181" s="32">
        <f t="shared" si="11"/>
        <v>0</v>
      </c>
    </row>
    <row r="182" spans="1:9" x14ac:dyDescent="0.2">
      <c r="B182" s="7" t="s">
        <v>15</v>
      </c>
      <c r="I182" s="32">
        <f t="shared" si="11"/>
        <v>0</v>
      </c>
    </row>
    <row r="183" spans="1:9" x14ac:dyDescent="0.2">
      <c r="B183" s="7" t="s">
        <v>17</v>
      </c>
      <c r="I183" s="32">
        <f t="shared" si="11"/>
        <v>0</v>
      </c>
    </row>
    <row r="184" spans="1:9" x14ac:dyDescent="0.2">
      <c r="B184" s="7" t="s">
        <v>4</v>
      </c>
      <c r="I184" s="32">
        <f t="shared" si="11"/>
        <v>0</v>
      </c>
    </row>
    <row r="185" spans="1:9" x14ac:dyDescent="0.2">
      <c r="B185" s="7" t="s">
        <v>14</v>
      </c>
      <c r="I185" s="32">
        <f t="shared" si="11"/>
        <v>0</v>
      </c>
    </row>
    <row r="186" spans="1:9" x14ac:dyDescent="0.2">
      <c r="B186" s="7" t="s">
        <v>12</v>
      </c>
      <c r="I186" s="32">
        <f t="shared" si="11"/>
        <v>0</v>
      </c>
    </row>
    <row r="187" spans="1:9" x14ac:dyDescent="0.2">
      <c r="B187" s="7" t="s">
        <v>16</v>
      </c>
      <c r="I187" s="32">
        <f t="shared" si="11"/>
        <v>0</v>
      </c>
    </row>
    <row r="188" spans="1:9" x14ac:dyDescent="0.2">
      <c r="B188" s="7" t="s">
        <v>19</v>
      </c>
      <c r="I188" s="32">
        <f t="shared" si="11"/>
        <v>0</v>
      </c>
    </row>
    <row r="189" spans="1:9" x14ac:dyDescent="0.2">
      <c r="B189" s="7" t="s">
        <v>20</v>
      </c>
      <c r="I189" s="32">
        <f t="shared" si="11"/>
        <v>0</v>
      </c>
    </row>
    <row r="190" spans="1:9" x14ac:dyDescent="0.2">
      <c r="B190" s="7" t="s">
        <v>21</v>
      </c>
      <c r="I190" s="32">
        <f t="shared" si="11"/>
        <v>0</v>
      </c>
    </row>
    <row r="191" spans="1:9" x14ac:dyDescent="0.2">
      <c r="I191" s="32"/>
    </row>
    <row r="192" spans="1:9" x14ac:dyDescent="0.2">
      <c r="I192" s="32"/>
    </row>
    <row r="193" spans="1:9" x14ac:dyDescent="0.2">
      <c r="A193" s="56" t="s">
        <v>88</v>
      </c>
      <c r="B193" s="7" t="s">
        <v>1</v>
      </c>
      <c r="I193" s="32">
        <f t="shared" ref="I193:I204" si="12">D193+E193+F193+G193+H193</f>
        <v>0</v>
      </c>
    </row>
    <row r="194" spans="1:9" x14ac:dyDescent="0.2">
      <c r="B194" s="7" t="s">
        <v>2</v>
      </c>
      <c r="I194" s="32">
        <f t="shared" si="12"/>
        <v>0</v>
      </c>
    </row>
    <row r="195" spans="1:9" x14ac:dyDescent="0.2">
      <c r="B195" s="7" t="s">
        <v>3</v>
      </c>
      <c r="I195" s="32">
        <f t="shared" si="12"/>
        <v>0</v>
      </c>
    </row>
    <row r="196" spans="1:9" x14ac:dyDescent="0.2">
      <c r="B196" s="7" t="s">
        <v>15</v>
      </c>
      <c r="I196" s="32">
        <f t="shared" si="12"/>
        <v>0</v>
      </c>
    </row>
    <row r="197" spans="1:9" x14ac:dyDescent="0.2">
      <c r="B197" s="7" t="s">
        <v>17</v>
      </c>
      <c r="D197" s="57">
        <v>353</v>
      </c>
      <c r="E197" s="57">
        <v>370</v>
      </c>
      <c r="I197" s="32">
        <f>D197+E197+F197+G197+H197</f>
        <v>723</v>
      </c>
    </row>
    <row r="198" spans="1:9" x14ac:dyDescent="0.2">
      <c r="B198" s="7" t="s">
        <v>4</v>
      </c>
      <c r="I198" s="32">
        <f t="shared" si="12"/>
        <v>0</v>
      </c>
    </row>
    <row r="199" spans="1:9" x14ac:dyDescent="0.2">
      <c r="B199" s="7" t="s">
        <v>14</v>
      </c>
      <c r="I199" s="32">
        <f t="shared" si="12"/>
        <v>0</v>
      </c>
    </row>
    <row r="200" spans="1:9" x14ac:dyDescent="0.2">
      <c r="B200" s="7" t="s">
        <v>12</v>
      </c>
      <c r="I200" s="32">
        <f t="shared" si="12"/>
        <v>0</v>
      </c>
    </row>
    <row r="201" spans="1:9" x14ac:dyDescent="0.2">
      <c r="B201" s="7" t="s">
        <v>16</v>
      </c>
      <c r="I201" s="32">
        <f t="shared" si="12"/>
        <v>0</v>
      </c>
    </row>
    <row r="202" spans="1:9" x14ac:dyDescent="0.2">
      <c r="B202" s="7" t="s">
        <v>19</v>
      </c>
      <c r="I202" s="32">
        <f t="shared" si="12"/>
        <v>0</v>
      </c>
    </row>
    <row r="203" spans="1:9" x14ac:dyDescent="0.2">
      <c r="B203" s="7" t="s">
        <v>20</v>
      </c>
      <c r="I203" s="32">
        <f t="shared" si="12"/>
        <v>0</v>
      </c>
    </row>
    <row r="204" spans="1:9" x14ac:dyDescent="0.2">
      <c r="B204" s="7" t="s">
        <v>21</v>
      </c>
      <c r="I204" s="32">
        <f t="shared" si="12"/>
        <v>0</v>
      </c>
    </row>
    <row r="205" spans="1:9" x14ac:dyDescent="0.2">
      <c r="I205" s="32"/>
    </row>
    <row r="206" spans="1:9" x14ac:dyDescent="0.2">
      <c r="I206" s="32">
        <f t="shared" ref="I206:I218" si="13">D206+E206+F206+G206+H206</f>
        <v>0</v>
      </c>
    </row>
    <row r="207" spans="1:9" x14ac:dyDescent="0.2">
      <c r="A207" s="56" t="s">
        <v>89</v>
      </c>
      <c r="B207" s="7" t="s">
        <v>1</v>
      </c>
      <c r="I207" s="32">
        <f t="shared" si="13"/>
        <v>0</v>
      </c>
    </row>
    <row r="208" spans="1:9" x14ac:dyDescent="0.2">
      <c r="B208" s="7" t="s">
        <v>2</v>
      </c>
      <c r="I208" s="32">
        <f t="shared" si="13"/>
        <v>0</v>
      </c>
    </row>
    <row r="209" spans="1:9" x14ac:dyDescent="0.2">
      <c r="B209" s="7" t="s">
        <v>3</v>
      </c>
      <c r="I209" s="32">
        <f t="shared" si="13"/>
        <v>0</v>
      </c>
    </row>
    <row r="210" spans="1:9" x14ac:dyDescent="0.2">
      <c r="B210" s="7" t="s">
        <v>15</v>
      </c>
      <c r="I210" s="32">
        <f t="shared" si="13"/>
        <v>0</v>
      </c>
    </row>
    <row r="211" spans="1:9" x14ac:dyDescent="0.2">
      <c r="B211" s="7" t="s">
        <v>17</v>
      </c>
      <c r="I211" s="32">
        <f t="shared" si="13"/>
        <v>0</v>
      </c>
    </row>
    <row r="212" spans="1:9" x14ac:dyDescent="0.2">
      <c r="B212" s="7" t="s">
        <v>4</v>
      </c>
      <c r="I212" s="32">
        <f t="shared" si="13"/>
        <v>0</v>
      </c>
    </row>
    <row r="213" spans="1:9" x14ac:dyDescent="0.2">
      <c r="B213" s="7" t="s">
        <v>14</v>
      </c>
      <c r="I213" s="32">
        <f t="shared" si="13"/>
        <v>0</v>
      </c>
    </row>
    <row r="214" spans="1:9" x14ac:dyDescent="0.2">
      <c r="B214" s="7" t="s">
        <v>12</v>
      </c>
      <c r="I214" s="32">
        <f t="shared" si="13"/>
        <v>0</v>
      </c>
    </row>
    <row r="215" spans="1:9" x14ac:dyDescent="0.2">
      <c r="B215" s="7" t="s">
        <v>16</v>
      </c>
      <c r="I215" s="32">
        <f t="shared" si="13"/>
        <v>0</v>
      </c>
    </row>
    <row r="216" spans="1:9" x14ac:dyDescent="0.2">
      <c r="B216" s="7" t="s">
        <v>19</v>
      </c>
      <c r="I216" s="32">
        <f t="shared" si="13"/>
        <v>0</v>
      </c>
    </row>
    <row r="217" spans="1:9" x14ac:dyDescent="0.2">
      <c r="B217" s="7" t="s">
        <v>20</v>
      </c>
      <c r="I217" s="32">
        <f t="shared" si="13"/>
        <v>0</v>
      </c>
    </row>
    <row r="218" spans="1:9" x14ac:dyDescent="0.2">
      <c r="B218" s="7" t="s">
        <v>21</v>
      </c>
      <c r="I218" s="32">
        <f t="shared" si="13"/>
        <v>0</v>
      </c>
    </row>
    <row r="219" spans="1:9" x14ac:dyDescent="0.2">
      <c r="I219" s="32"/>
    </row>
    <row r="220" spans="1:9" x14ac:dyDescent="0.2">
      <c r="I220" s="32">
        <f t="shared" ref="I220:I232" si="14">D220+E220+F220+G220+H220</f>
        <v>0</v>
      </c>
    </row>
    <row r="221" spans="1:9" x14ac:dyDescent="0.2">
      <c r="A221" s="56" t="s">
        <v>90</v>
      </c>
      <c r="B221" s="7" t="s">
        <v>1</v>
      </c>
      <c r="I221" s="32">
        <f t="shared" si="14"/>
        <v>0</v>
      </c>
    </row>
    <row r="222" spans="1:9" x14ac:dyDescent="0.2">
      <c r="B222" s="7" t="s">
        <v>2</v>
      </c>
      <c r="I222" s="32">
        <f t="shared" si="14"/>
        <v>0</v>
      </c>
    </row>
    <row r="223" spans="1:9" x14ac:dyDescent="0.2">
      <c r="B223" s="7" t="s">
        <v>3</v>
      </c>
      <c r="I223" s="32">
        <f t="shared" si="14"/>
        <v>0</v>
      </c>
    </row>
    <row r="224" spans="1:9" x14ac:dyDescent="0.2">
      <c r="B224" s="7" t="s">
        <v>15</v>
      </c>
      <c r="I224" s="32">
        <f t="shared" si="14"/>
        <v>0</v>
      </c>
    </row>
    <row r="225" spans="1:9" x14ac:dyDescent="0.2">
      <c r="B225" s="7" t="s">
        <v>17</v>
      </c>
      <c r="I225" s="32">
        <f t="shared" si="14"/>
        <v>0</v>
      </c>
    </row>
    <row r="226" spans="1:9" x14ac:dyDescent="0.2">
      <c r="B226" s="7" t="s">
        <v>4</v>
      </c>
      <c r="I226" s="32">
        <f t="shared" si="14"/>
        <v>0</v>
      </c>
    </row>
    <row r="227" spans="1:9" x14ac:dyDescent="0.2">
      <c r="B227" s="7" t="s">
        <v>14</v>
      </c>
      <c r="I227" s="32">
        <f t="shared" si="14"/>
        <v>0</v>
      </c>
    </row>
    <row r="228" spans="1:9" x14ac:dyDescent="0.2">
      <c r="B228" s="7" t="s">
        <v>12</v>
      </c>
      <c r="I228" s="32">
        <f t="shared" si="14"/>
        <v>0</v>
      </c>
    </row>
    <row r="229" spans="1:9" x14ac:dyDescent="0.2">
      <c r="B229" s="7" t="s">
        <v>16</v>
      </c>
      <c r="I229" s="32">
        <f t="shared" si="14"/>
        <v>0</v>
      </c>
    </row>
    <row r="230" spans="1:9" x14ac:dyDescent="0.2">
      <c r="B230" s="7" t="s">
        <v>19</v>
      </c>
      <c r="I230" s="32">
        <f t="shared" si="14"/>
        <v>0</v>
      </c>
    </row>
    <row r="231" spans="1:9" x14ac:dyDescent="0.2">
      <c r="B231" s="7" t="s">
        <v>20</v>
      </c>
      <c r="I231" s="32">
        <f t="shared" si="14"/>
        <v>0</v>
      </c>
    </row>
    <row r="232" spans="1:9" x14ac:dyDescent="0.2">
      <c r="B232" s="7" t="s">
        <v>21</v>
      </c>
      <c r="I232" s="32">
        <f t="shared" si="14"/>
        <v>0</v>
      </c>
    </row>
    <row r="233" spans="1:9" x14ac:dyDescent="0.2">
      <c r="I233" s="32"/>
    </row>
    <row r="234" spans="1:9" x14ac:dyDescent="0.2">
      <c r="I234" s="32"/>
    </row>
    <row r="235" spans="1:9" x14ac:dyDescent="0.2">
      <c r="A235" s="56" t="s">
        <v>91</v>
      </c>
      <c r="B235" s="7" t="s">
        <v>1</v>
      </c>
      <c r="I235" s="32">
        <f t="shared" ref="I235:I246" si="15">D235+E235+F235+G235+H235</f>
        <v>0</v>
      </c>
    </row>
    <row r="236" spans="1:9" x14ac:dyDescent="0.2">
      <c r="B236" s="7" t="s">
        <v>2</v>
      </c>
      <c r="I236" s="32">
        <f t="shared" si="15"/>
        <v>0</v>
      </c>
    </row>
    <row r="237" spans="1:9" x14ac:dyDescent="0.2">
      <c r="B237" s="7" t="s">
        <v>3</v>
      </c>
      <c r="I237" s="32">
        <f t="shared" si="15"/>
        <v>0</v>
      </c>
    </row>
    <row r="238" spans="1:9" x14ac:dyDescent="0.2">
      <c r="B238" s="7" t="s">
        <v>15</v>
      </c>
      <c r="I238" s="32">
        <f t="shared" si="15"/>
        <v>0</v>
      </c>
    </row>
    <row r="239" spans="1:9" x14ac:dyDescent="0.2">
      <c r="B239" s="7" t="s">
        <v>17</v>
      </c>
      <c r="I239" s="32">
        <f t="shared" si="15"/>
        <v>0</v>
      </c>
    </row>
    <row r="240" spans="1:9" x14ac:dyDescent="0.2">
      <c r="B240" s="7" t="s">
        <v>4</v>
      </c>
      <c r="I240" s="32">
        <f t="shared" si="15"/>
        <v>0</v>
      </c>
    </row>
    <row r="241" spans="1:9" x14ac:dyDescent="0.2">
      <c r="B241" s="7" t="s">
        <v>14</v>
      </c>
      <c r="I241" s="32">
        <f t="shared" si="15"/>
        <v>0</v>
      </c>
    </row>
    <row r="242" spans="1:9" x14ac:dyDescent="0.2">
      <c r="B242" s="7" t="s">
        <v>12</v>
      </c>
      <c r="I242" s="32">
        <f t="shared" si="15"/>
        <v>0</v>
      </c>
    </row>
    <row r="243" spans="1:9" x14ac:dyDescent="0.2">
      <c r="B243" s="7" t="s">
        <v>16</v>
      </c>
      <c r="I243" s="32">
        <f t="shared" si="15"/>
        <v>0</v>
      </c>
    </row>
    <row r="244" spans="1:9" x14ac:dyDescent="0.2">
      <c r="B244" s="7" t="s">
        <v>19</v>
      </c>
      <c r="I244" s="32">
        <f t="shared" si="15"/>
        <v>0</v>
      </c>
    </row>
    <row r="245" spans="1:9" x14ac:dyDescent="0.2">
      <c r="B245" s="7" t="s">
        <v>20</v>
      </c>
      <c r="I245" s="32">
        <f t="shared" si="15"/>
        <v>0</v>
      </c>
    </row>
    <row r="246" spans="1:9" x14ac:dyDescent="0.2">
      <c r="B246" s="7" t="s">
        <v>21</v>
      </c>
      <c r="I246" s="32">
        <f t="shared" si="15"/>
        <v>0</v>
      </c>
    </row>
    <row r="247" spans="1:9" x14ac:dyDescent="0.2">
      <c r="I247" s="32"/>
    </row>
    <row r="248" spans="1:9" x14ac:dyDescent="0.2">
      <c r="I248" s="32"/>
    </row>
    <row r="249" spans="1:9" x14ac:dyDescent="0.2">
      <c r="A249" s="56" t="s">
        <v>92</v>
      </c>
      <c r="B249" s="7" t="s">
        <v>1</v>
      </c>
      <c r="D249" s="57">
        <v>30</v>
      </c>
      <c r="E249" s="57">
        <v>20</v>
      </c>
      <c r="F249" s="20">
        <v>28</v>
      </c>
      <c r="I249" s="32">
        <f t="shared" ref="I249:I261" si="16">D249+E249+F249+G249+H249</f>
        <v>78</v>
      </c>
    </row>
    <row r="250" spans="1:9" x14ac:dyDescent="0.2">
      <c r="B250" s="7" t="s">
        <v>2</v>
      </c>
      <c r="I250" s="32">
        <f t="shared" si="16"/>
        <v>0</v>
      </c>
    </row>
    <row r="251" spans="1:9" x14ac:dyDescent="0.2">
      <c r="B251" s="7" t="s">
        <v>3</v>
      </c>
      <c r="D251" s="57">
        <v>291.98</v>
      </c>
      <c r="E251" s="57">
        <v>72.44</v>
      </c>
      <c r="I251" s="32">
        <f t="shared" si="16"/>
        <v>364.42</v>
      </c>
    </row>
    <row r="252" spans="1:9" x14ac:dyDescent="0.2">
      <c r="B252" s="7" t="s">
        <v>15</v>
      </c>
      <c r="I252" s="32">
        <f t="shared" si="16"/>
        <v>0</v>
      </c>
    </row>
    <row r="253" spans="1:9" x14ac:dyDescent="0.2">
      <c r="A253" s="6"/>
      <c r="B253" s="7" t="s">
        <v>17</v>
      </c>
      <c r="C253" s="6"/>
      <c r="D253" s="78"/>
      <c r="E253" s="78"/>
      <c r="F253" s="27"/>
      <c r="G253" s="27"/>
      <c r="H253" s="27"/>
      <c r="I253" s="33">
        <f t="shared" si="16"/>
        <v>0</v>
      </c>
    </row>
    <row r="254" spans="1:9" x14ac:dyDescent="0.2">
      <c r="A254" s="6"/>
      <c r="B254" s="7" t="s">
        <v>4</v>
      </c>
      <c r="C254" s="6"/>
      <c r="D254" s="78">
        <f>258.97+48.15</f>
        <v>307.12</v>
      </c>
      <c r="E254" s="78"/>
      <c r="F254" s="27"/>
      <c r="G254" s="27"/>
      <c r="H254" s="27"/>
      <c r="I254" s="33">
        <f t="shared" si="16"/>
        <v>307.12</v>
      </c>
    </row>
    <row r="255" spans="1:9" x14ac:dyDescent="0.2">
      <c r="A255" s="6"/>
      <c r="B255" s="7" t="s">
        <v>14</v>
      </c>
      <c r="C255" s="6"/>
      <c r="D255" s="78"/>
      <c r="E255" s="78"/>
      <c r="F255" s="27"/>
      <c r="G255" s="27"/>
      <c r="H255" s="27"/>
      <c r="I255" s="33">
        <f t="shared" si="16"/>
        <v>0</v>
      </c>
    </row>
    <row r="256" spans="1:9" x14ac:dyDescent="0.2">
      <c r="A256" s="6"/>
      <c r="B256" s="7" t="s">
        <v>12</v>
      </c>
      <c r="C256" s="6"/>
      <c r="D256" s="78"/>
      <c r="E256" s="78"/>
      <c r="F256" s="27"/>
      <c r="G256" s="27"/>
      <c r="H256" s="27"/>
      <c r="I256" s="33">
        <f t="shared" si="16"/>
        <v>0</v>
      </c>
    </row>
    <row r="257" spans="1:9" x14ac:dyDescent="0.2">
      <c r="A257" s="6"/>
      <c r="B257" s="7" t="s">
        <v>16</v>
      </c>
      <c r="C257" s="6"/>
      <c r="D257" s="78"/>
      <c r="E257" s="78"/>
      <c r="F257" s="27"/>
      <c r="G257" s="27"/>
      <c r="H257" s="27"/>
      <c r="I257" s="33">
        <f t="shared" si="16"/>
        <v>0</v>
      </c>
    </row>
    <row r="258" spans="1:9" x14ac:dyDescent="0.2">
      <c r="A258" s="6"/>
      <c r="B258" s="7" t="s">
        <v>19</v>
      </c>
      <c r="C258" s="6"/>
      <c r="D258" s="78"/>
      <c r="E258" s="78"/>
      <c r="F258" s="27"/>
      <c r="G258" s="27"/>
      <c r="H258" s="27"/>
      <c r="I258" s="33">
        <f t="shared" si="16"/>
        <v>0</v>
      </c>
    </row>
    <row r="259" spans="1:9" x14ac:dyDescent="0.2">
      <c r="A259" s="6"/>
      <c r="B259" s="7" t="s">
        <v>20</v>
      </c>
      <c r="C259" s="6"/>
      <c r="D259" s="78"/>
      <c r="E259" s="78"/>
      <c r="F259" s="27"/>
      <c r="G259" s="27"/>
      <c r="H259" s="27"/>
      <c r="I259" s="33">
        <f t="shared" si="16"/>
        <v>0</v>
      </c>
    </row>
    <row r="260" spans="1:9" x14ac:dyDescent="0.2">
      <c r="A260" s="6"/>
      <c r="B260" s="7" t="s">
        <v>21</v>
      </c>
      <c r="C260" s="6"/>
      <c r="D260" s="78"/>
      <c r="E260" s="78"/>
      <c r="F260" s="27"/>
      <c r="G260" s="27"/>
      <c r="H260" s="27"/>
      <c r="I260" s="33">
        <f t="shared" si="16"/>
        <v>0</v>
      </c>
    </row>
    <row r="261" spans="1:9" x14ac:dyDescent="0.2">
      <c r="A261" s="6"/>
      <c r="B261" s="49" t="s">
        <v>22</v>
      </c>
      <c r="C261" s="6"/>
      <c r="D261" s="78"/>
      <c r="E261" s="78"/>
      <c r="F261" s="27"/>
      <c r="G261" s="27"/>
      <c r="H261" s="27"/>
      <c r="I261" s="33">
        <f t="shared" si="16"/>
        <v>0</v>
      </c>
    </row>
    <row r="262" spans="1:9" ht="13.5" thickBot="1" x14ac:dyDescent="0.25">
      <c r="A262" s="5"/>
      <c r="B262" s="48"/>
      <c r="C262" s="5"/>
      <c r="D262" s="79"/>
      <c r="E262" s="79"/>
      <c r="F262" s="28"/>
      <c r="G262" s="28"/>
      <c r="H262" s="28"/>
      <c r="I262" s="34"/>
    </row>
    <row r="263" spans="1:9" x14ac:dyDescent="0.2">
      <c r="A263" s="19"/>
      <c r="B263" s="18"/>
      <c r="C263" s="19"/>
      <c r="D263" s="82"/>
      <c r="E263" s="82"/>
      <c r="F263" s="29"/>
      <c r="G263" s="29"/>
      <c r="H263" s="29"/>
      <c r="I263" s="38">
        <f>SUM(I178:I254)</f>
        <v>1472.54</v>
      </c>
    </row>
    <row r="264" spans="1:9" x14ac:dyDescent="0.2">
      <c r="I264" s="32"/>
    </row>
    <row r="265" spans="1:9" x14ac:dyDescent="0.2">
      <c r="A265" s="56" t="s">
        <v>93</v>
      </c>
      <c r="B265" s="7" t="s">
        <v>1</v>
      </c>
      <c r="D265" s="57">
        <v>28.02</v>
      </c>
      <c r="I265" s="32">
        <f t="shared" ref="I265:I276" si="17">D265+E265+F265+G265+H265</f>
        <v>28.02</v>
      </c>
    </row>
    <row r="266" spans="1:9" x14ac:dyDescent="0.2">
      <c r="B266" s="7" t="s">
        <v>2</v>
      </c>
      <c r="I266" s="32">
        <f t="shared" si="17"/>
        <v>0</v>
      </c>
    </row>
    <row r="267" spans="1:9" x14ac:dyDescent="0.2">
      <c r="B267" s="7" t="s">
        <v>3</v>
      </c>
      <c r="D267" s="57">
        <v>37.72</v>
      </c>
      <c r="E267" s="57">
        <f>112.6+40</f>
        <v>152.6</v>
      </c>
      <c r="I267" s="32">
        <f>D267+E267+F267+G267+H267</f>
        <v>190.32</v>
      </c>
    </row>
    <row r="268" spans="1:9" x14ac:dyDescent="0.2">
      <c r="B268" s="7" t="s">
        <v>15</v>
      </c>
      <c r="I268" s="32">
        <f t="shared" si="17"/>
        <v>0</v>
      </c>
    </row>
    <row r="269" spans="1:9" x14ac:dyDescent="0.2">
      <c r="B269" s="7" t="s">
        <v>17</v>
      </c>
      <c r="I269" s="32">
        <f t="shared" si="17"/>
        <v>0</v>
      </c>
    </row>
    <row r="270" spans="1:9" x14ac:dyDescent="0.2">
      <c r="B270" s="7" t="s">
        <v>4</v>
      </c>
      <c r="I270" s="32">
        <f t="shared" si="17"/>
        <v>0</v>
      </c>
    </row>
    <row r="271" spans="1:9" x14ac:dyDescent="0.2">
      <c r="B271" s="7" t="s">
        <v>14</v>
      </c>
      <c r="I271" s="32">
        <f t="shared" si="17"/>
        <v>0</v>
      </c>
    </row>
    <row r="272" spans="1:9" x14ac:dyDescent="0.2">
      <c r="B272" s="7" t="s">
        <v>12</v>
      </c>
      <c r="I272" s="32">
        <f t="shared" si="17"/>
        <v>0</v>
      </c>
    </row>
    <row r="273" spans="1:9" x14ac:dyDescent="0.2">
      <c r="B273" s="7" t="s">
        <v>16</v>
      </c>
      <c r="I273" s="32">
        <f t="shared" si="17"/>
        <v>0</v>
      </c>
    </row>
    <row r="274" spans="1:9" x14ac:dyDescent="0.2">
      <c r="B274" s="7" t="s">
        <v>19</v>
      </c>
      <c r="I274" s="32">
        <f t="shared" si="17"/>
        <v>0</v>
      </c>
    </row>
    <row r="275" spans="1:9" x14ac:dyDescent="0.2">
      <c r="B275" s="7" t="s">
        <v>20</v>
      </c>
      <c r="I275" s="32">
        <f t="shared" si="17"/>
        <v>0</v>
      </c>
    </row>
    <row r="276" spans="1:9" ht="12" customHeight="1" x14ac:dyDescent="0.2">
      <c r="B276" s="7" t="s">
        <v>21</v>
      </c>
      <c r="I276" s="32">
        <f t="shared" si="17"/>
        <v>0</v>
      </c>
    </row>
    <row r="277" spans="1:9" ht="12" customHeight="1" x14ac:dyDescent="0.2">
      <c r="I277" s="32"/>
    </row>
    <row r="278" spans="1:9" x14ac:dyDescent="0.2">
      <c r="I278" s="32"/>
    </row>
    <row r="279" spans="1:9" x14ac:dyDescent="0.2">
      <c r="A279" s="56" t="s">
        <v>94</v>
      </c>
      <c r="B279" s="7" t="s">
        <v>1</v>
      </c>
      <c r="I279" s="32">
        <f t="shared" ref="I279:I290" si="18">D279+E279+F279+G279+H279</f>
        <v>0</v>
      </c>
    </row>
    <row r="280" spans="1:9" x14ac:dyDescent="0.2">
      <c r="B280" s="7" t="s">
        <v>2</v>
      </c>
      <c r="I280" s="32">
        <f t="shared" si="18"/>
        <v>0</v>
      </c>
    </row>
    <row r="281" spans="1:9" x14ac:dyDescent="0.2">
      <c r="B281" s="7" t="s">
        <v>3</v>
      </c>
      <c r="D281" s="57">
        <v>48.9</v>
      </c>
      <c r="I281" s="32">
        <f t="shared" si="18"/>
        <v>48.9</v>
      </c>
    </row>
    <row r="282" spans="1:9" x14ac:dyDescent="0.2">
      <c r="B282" s="7" t="s">
        <v>15</v>
      </c>
      <c r="I282" s="32">
        <f t="shared" si="18"/>
        <v>0</v>
      </c>
    </row>
    <row r="283" spans="1:9" x14ac:dyDescent="0.2">
      <c r="B283" s="7" t="s">
        <v>17</v>
      </c>
      <c r="I283" s="32">
        <f t="shared" si="18"/>
        <v>0</v>
      </c>
    </row>
    <row r="284" spans="1:9" x14ac:dyDescent="0.2">
      <c r="B284" s="7" t="s">
        <v>4</v>
      </c>
      <c r="I284" s="32">
        <f t="shared" si="18"/>
        <v>0</v>
      </c>
    </row>
    <row r="285" spans="1:9" x14ac:dyDescent="0.2">
      <c r="B285" s="7" t="s">
        <v>14</v>
      </c>
      <c r="I285" s="32">
        <f t="shared" si="18"/>
        <v>0</v>
      </c>
    </row>
    <row r="286" spans="1:9" x14ac:dyDescent="0.2">
      <c r="B286" s="7" t="s">
        <v>12</v>
      </c>
      <c r="D286" s="57">
        <v>12.6</v>
      </c>
      <c r="I286" s="32">
        <f t="shared" si="18"/>
        <v>12.6</v>
      </c>
    </row>
    <row r="287" spans="1:9" x14ac:dyDescent="0.2">
      <c r="B287" s="7" t="s">
        <v>16</v>
      </c>
      <c r="I287" s="32">
        <f t="shared" si="18"/>
        <v>0</v>
      </c>
    </row>
    <row r="288" spans="1:9" x14ac:dyDescent="0.2">
      <c r="B288" s="7" t="s">
        <v>19</v>
      </c>
      <c r="I288" s="32">
        <f t="shared" si="18"/>
        <v>0</v>
      </c>
    </row>
    <row r="289" spans="1:9" x14ac:dyDescent="0.2">
      <c r="B289" s="7" t="s">
        <v>20</v>
      </c>
      <c r="I289" s="32">
        <f t="shared" si="18"/>
        <v>0</v>
      </c>
    </row>
    <row r="290" spans="1:9" x14ac:dyDescent="0.2">
      <c r="B290" s="7" t="s">
        <v>21</v>
      </c>
      <c r="I290" s="32">
        <f t="shared" si="18"/>
        <v>0</v>
      </c>
    </row>
    <row r="291" spans="1:9" x14ac:dyDescent="0.2">
      <c r="I291" s="32"/>
    </row>
    <row r="292" spans="1:9" x14ac:dyDescent="0.2">
      <c r="I292" s="32"/>
    </row>
    <row r="293" spans="1:9" x14ac:dyDescent="0.2">
      <c r="A293" s="56" t="s">
        <v>95</v>
      </c>
      <c r="B293" s="7" t="s">
        <v>1</v>
      </c>
      <c r="I293" s="32">
        <f t="shared" ref="I293:I304" si="19">D293+E293+F293+G293+H293</f>
        <v>0</v>
      </c>
    </row>
    <row r="294" spans="1:9" x14ac:dyDescent="0.2">
      <c r="B294" s="7" t="s">
        <v>2</v>
      </c>
      <c r="I294" s="32">
        <f t="shared" si="19"/>
        <v>0</v>
      </c>
    </row>
    <row r="295" spans="1:9" x14ac:dyDescent="0.2">
      <c r="B295" s="7" t="s">
        <v>3</v>
      </c>
      <c r="I295" s="32">
        <f t="shared" si="19"/>
        <v>0</v>
      </c>
    </row>
    <row r="296" spans="1:9" x14ac:dyDescent="0.2">
      <c r="B296" s="7" t="s">
        <v>15</v>
      </c>
      <c r="I296" s="32">
        <f t="shared" si="19"/>
        <v>0</v>
      </c>
    </row>
    <row r="297" spans="1:9" x14ac:dyDescent="0.2">
      <c r="B297" s="7" t="s">
        <v>17</v>
      </c>
      <c r="I297" s="32">
        <f t="shared" si="19"/>
        <v>0</v>
      </c>
    </row>
    <row r="298" spans="1:9" x14ac:dyDescent="0.2">
      <c r="B298" s="7" t="s">
        <v>4</v>
      </c>
      <c r="I298" s="32">
        <f t="shared" si="19"/>
        <v>0</v>
      </c>
    </row>
    <row r="299" spans="1:9" x14ac:dyDescent="0.2">
      <c r="B299" s="7" t="s">
        <v>14</v>
      </c>
      <c r="I299" s="32">
        <f t="shared" si="19"/>
        <v>0</v>
      </c>
    </row>
    <row r="300" spans="1:9" x14ac:dyDescent="0.2">
      <c r="B300" s="7" t="s">
        <v>12</v>
      </c>
      <c r="I300" s="32">
        <f t="shared" si="19"/>
        <v>0</v>
      </c>
    </row>
    <row r="301" spans="1:9" x14ac:dyDescent="0.2">
      <c r="B301" s="7" t="s">
        <v>16</v>
      </c>
      <c r="I301" s="32">
        <f t="shared" si="19"/>
        <v>0</v>
      </c>
    </row>
    <row r="302" spans="1:9" x14ac:dyDescent="0.2">
      <c r="B302" s="7" t="s">
        <v>19</v>
      </c>
      <c r="I302" s="32">
        <f t="shared" si="19"/>
        <v>0</v>
      </c>
    </row>
    <row r="303" spans="1:9" x14ac:dyDescent="0.2">
      <c r="B303" s="7" t="s">
        <v>20</v>
      </c>
      <c r="I303" s="32">
        <f t="shared" si="19"/>
        <v>0</v>
      </c>
    </row>
    <row r="304" spans="1:9" x14ac:dyDescent="0.2">
      <c r="B304" s="7" t="s">
        <v>21</v>
      </c>
      <c r="I304" s="32">
        <f t="shared" si="19"/>
        <v>0</v>
      </c>
    </row>
    <row r="305" spans="1:9" x14ac:dyDescent="0.2">
      <c r="I305" s="32"/>
    </row>
    <row r="306" spans="1:9" x14ac:dyDescent="0.2">
      <c r="I306" s="32"/>
    </row>
    <row r="307" spans="1:9" x14ac:dyDescent="0.2">
      <c r="A307" s="56" t="s">
        <v>96</v>
      </c>
      <c r="B307" s="7" t="s">
        <v>1</v>
      </c>
      <c r="D307" s="57">
        <v>20</v>
      </c>
      <c r="I307" s="32">
        <f t="shared" ref="I307:I318" si="20">D307+E307+F307+G307+H307</f>
        <v>20</v>
      </c>
    </row>
    <row r="308" spans="1:9" x14ac:dyDescent="0.2">
      <c r="B308" s="7" t="s">
        <v>2</v>
      </c>
      <c r="I308" s="32">
        <f t="shared" si="20"/>
        <v>0</v>
      </c>
    </row>
    <row r="309" spans="1:9" x14ac:dyDescent="0.2">
      <c r="B309" s="7" t="s">
        <v>3</v>
      </c>
      <c r="I309" s="32">
        <f t="shared" si="20"/>
        <v>0</v>
      </c>
    </row>
    <row r="310" spans="1:9" x14ac:dyDescent="0.2">
      <c r="B310" s="7" t="s">
        <v>15</v>
      </c>
      <c r="I310" s="32">
        <f t="shared" si="20"/>
        <v>0</v>
      </c>
    </row>
    <row r="311" spans="1:9" x14ac:dyDescent="0.2">
      <c r="B311" s="7" t="s">
        <v>17</v>
      </c>
      <c r="I311" s="32">
        <f t="shared" si="20"/>
        <v>0</v>
      </c>
    </row>
    <row r="312" spans="1:9" x14ac:dyDescent="0.2">
      <c r="B312" s="7" t="s">
        <v>4</v>
      </c>
      <c r="I312" s="32">
        <f t="shared" si="20"/>
        <v>0</v>
      </c>
    </row>
    <row r="313" spans="1:9" x14ac:dyDescent="0.2">
      <c r="B313" s="7" t="s">
        <v>14</v>
      </c>
      <c r="I313" s="32">
        <f t="shared" si="20"/>
        <v>0</v>
      </c>
    </row>
    <row r="314" spans="1:9" x14ac:dyDescent="0.2">
      <c r="B314" s="7" t="s">
        <v>12</v>
      </c>
      <c r="I314" s="32">
        <f t="shared" si="20"/>
        <v>0</v>
      </c>
    </row>
    <row r="315" spans="1:9" x14ac:dyDescent="0.2">
      <c r="B315" s="7" t="s">
        <v>16</v>
      </c>
      <c r="I315" s="32">
        <f t="shared" si="20"/>
        <v>0</v>
      </c>
    </row>
    <row r="316" spans="1:9" x14ac:dyDescent="0.2">
      <c r="B316" s="7" t="s">
        <v>19</v>
      </c>
      <c r="I316" s="32">
        <f t="shared" si="20"/>
        <v>0</v>
      </c>
    </row>
    <row r="317" spans="1:9" x14ac:dyDescent="0.2">
      <c r="B317" s="7" t="s">
        <v>20</v>
      </c>
      <c r="I317" s="32">
        <f t="shared" si="20"/>
        <v>0</v>
      </c>
    </row>
    <row r="318" spans="1:9" x14ac:dyDescent="0.2">
      <c r="B318" s="7" t="s">
        <v>21</v>
      </c>
      <c r="I318" s="32">
        <f t="shared" si="20"/>
        <v>0</v>
      </c>
    </row>
    <row r="319" spans="1:9" x14ac:dyDescent="0.2">
      <c r="I319" s="32"/>
    </row>
    <row r="320" spans="1:9" x14ac:dyDescent="0.2">
      <c r="I320" s="32"/>
    </row>
    <row r="321" spans="1:9" x14ac:dyDescent="0.2">
      <c r="A321" s="56" t="s">
        <v>97</v>
      </c>
      <c r="B321" s="7" t="s">
        <v>1</v>
      </c>
      <c r="I321" s="32">
        <f t="shared" ref="I321:I332" si="21">D321+E321+F321+G321+H321</f>
        <v>0</v>
      </c>
    </row>
    <row r="322" spans="1:9" x14ac:dyDescent="0.2">
      <c r="B322" s="7" t="s">
        <v>2</v>
      </c>
      <c r="I322" s="32">
        <f t="shared" si="21"/>
        <v>0</v>
      </c>
    </row>
    <row r="323" spans="1:9" x14ac:dyDescent="0.2">
      <c r="B323" s="7" t="s">
        <v>3</v>
      </c>
      <c r="D323" s="57">
        <v>87.2</v>
      </c>
      <c r="I323" s="32">
        <f t="shared" si="21"/>
        <v>87.2</v>
      </c>
    </row>
    <row r="324" spans="1:9" x14ac:dyDescent="0.2">
      <c r="B324" s="7" t="s">
        <v>15</v>
      </c>
      <c r="I324" s="32">
        <f t="shared" si="21"/>
        <v>0</v>
      </c>
    </row>
    <row r="325" spans="1:9" x14ac:dyDescent="0.2">
      <c r="B325" s="7" t="s">
        <v>17</v>
      </c>
      <c r="I325" s="32">
        <f t="shared" si="21"/>
        <v>0</v>
      </c>
    </row>
    <row r="326" spans="1:9" x14ac:dyDescent="0.2">
      <c r="B326" s="7" t="s">
        <v>4</v>
      </c>
      <c r="I326" s="32">
        <f t="shared" si="21"/>
        <v>0</v>
      </c>
    </row>
    <row r="327" spans="1:9" x14ac:dyDescent="0.2">
      <c r="B327" s="7" t="s">
        <v>14</v>
      </c>
      <c r="I327" s="32">
        <f t="shared" si="21"/>
        <v>0</v>
      </c>
    </row>
    <row r="328" spans="1:9" x14ac:dyDescent="0.2">
      <c r="B328" s="7" t="s">
        <v>12</v>
      </c>
      <c r="I328" s="32">
        <f t="shared" si="21"/>
        <v>0</v>
      </c>
    </row>
    <row r="329" spans="1:9" x14ac:dyDescent="0.2">
      <c r="B329" s="7" t="s">
        <v>16</v>
      </c>
      <c r="I329" s="32">
        <f t="shared" si="21"/>
        <v>0</v>
      </c>
    </row>
    <row r="330" spans="1:9" x14ac:dyDescent="0.2">
      <c r="B330" s="7" t="s">
        <v>19</v>
      </c>
      <c r="I330" s="32">
        <f t="shared" si="21"/>
        <v>0</v>
      </c>
    </row>
    <row r="331" spans="1:9" x14ac:dyDescent="0.2">
      <c r="B331" s="7" t="s">
        <v>20</v>
      </c>
      <c r="I331" s="32">
        <f t="shared" si="21"/>
        <v>0</v>
      </c>
    </row>
    <row r="332" spans="1:9" x14ac:dyDescent="0.2">
      <c r="B332" s="7" t="s">
        <v>21</v>
      </c>
      <c r="I332" s="32">
        <f t="shared" si="21"/>
        <v>0</v>
      </c>
    </row>
    <row r="333" spans="1:9" x14ac:dyDescent="0.2">
      <c r="I333" s="32"/>
    </row>
    <row r="334" spans="1:9" x14ac:dyDescent="0.2">
      <c r="I334" s="32">
        <f t="shared" ref="I334:I337" si="22">D334+E334+F334+G334+H334</f>
        <v>0</v>
      </c>
    </row>
    <row r="335" spans="1:9" x14ac:dyDescent="0.2">
      <c r="A335" s="56" t="s">
        <v>98</v>
      </c>
      <c r="B335" s="7" t="s">
        <v>1</v>
      </c>
      <c r="I335" s="32">
        <f t="shared" si="22"/>
        <v>0</v>
      </c>
    </row>
    <row r="336" spans="1:9" x14ac:dyDescent="0.2">
      <c r="B336" s="7" t="s">
        <v>2</v>
      </c>
      <c r="I336" s="32">
        <f t="shared" si="22"/>
        <v>0</v>
      </c>
    </row>
    <row r="337" spans="1:9" x14ac:dyDescent="0.2">
      <c r="A337" s="6"/>
      <c r="B337" s="7" t="s">
        <v>3</v>
      </c>
      <c r="C337" s="6"/>
      <c r="D337" s="78">
        <v>684.64</v>
      </c>
      <c r="E337" s="78">
        <v>48.99</v>
      </c>
      <c r="F337" s="27"/>
      <c r="G337" s="27"/>
      <c r="H337" s="27"/>
      <c r="I337" s="33">
        <f t="shared" si="22"/>
        <v>733.63</v>
      </c>
    </row>
    <row r="338" spans="1:9" x14ac:dyDescent="0.2">
      <c r="A338" s="6"/>
      <c r="B338" s="7" t="s">
        <v>15</v>
      </c>
      <c r="C338" s="6"/>
      <c r="D338" s="78"/>
      <c r="E338" s="78"/>
      <c r="F338" s="27"/>
      <c r="G338" s="27"/>
      <c r="H338" s="27"/>
      <c r="I338" s="33">
        <f>D338+E338+F338+G338+H338</f>
        <v>0</v>
      </c>
    </row>
    <row r="339" spans="1:9" x14ac:dyDescent="0.2">
      <c r="A339" s="6"/>
      <c r="B339" s="7" t="s">
        <v>17</v>
      </c>
      <c r="C339" s="6"/>
      <c r="D339" s="78"/>
      <c r="E339" s="78"/>
      <c r="F339" s="27"/>
      <c r="G339" s="27"/>
      <c r="H339" s="27"/>
      <c r="I339" s="33">
        <f t="shared" ref="I339:I347" si="23">D339+E339+F339+G339+H339</f>
        <v>0</v>
      </c>
    </row>
    <row r="340" spans="1:9" x14ac:dyDescent="0.2">
      <c r="A340" s="6"/>
      <c r="B340" s="7" t="s">
        <v>4</v>
      </c>
      <c r="C340" s="6"/>
      <c r="D340" s="78"/>
      <c r="E340" s="78"/>
      <c r="F340" s="27"/>
      <c r="G340" s="27"/>
      <c r="H340" s="27"/>
      <c r="I340" s="33">
        <f t="shared" si="23"/>
        <v>0</v>
      </c>
    </row>
    <row r="341" spans="1:9" x14ac:dyDescent="0.2">
      <c r="A341" s="6"/>
      <c r="B341" s="7" t="s">
        <v>14</v>
      </c>
      <c r="C341" s="6"/>
      <c r="D341" s="78"/>
      <c r="E341" s="78"/>
      <c r="F341" s="27"/>
      <c r="G341" s="27"/>
      <c r="H341" s="27"/>
      <c r="I341" s="33">
        <f t="shared" si="23"/>
        <v>0</v>
      </c>
    </row>
    <row r="342" spans="1:9" x14ac:dyDescent="0.2">
      <c r="A342" s="6"/>
      <c r="B342" s="7" t="s">
        <v>12</v>
      </c>
      <c r="C342" s="6"/>
      <c r="D342" s="78"/>
      <c r="E342" s="78"/>
      <c r="F342" s="27"/>
      <c r="G342" s="27"/>
      <c r="H342" s="27"/>
      <c r="I342" s="33">
        <f t="shared" si="23"/>
        <v>0</v>
      </c>
    </row>
    <row r="343" spans="1:9" x14ac:dyDescent="0.2">
      <c r="A343" s="6"/>
      <c r="B343" s="7" t="s">
        <v>16</v>
      </c>
      <c r="C343" s="6"/>
      <c r="D343" s="78"/>
      <c r="E343" s="78"/>
      <c r="F343" s="27"/>
      <c r="G343" s="27"/>
      <c r="H343" s="27"/>
      <c r="I343" s="33">
        <f t="shared" si="23"/>
        <v>0</v>
      </c>
    </row>
    <row r="344" spans="1:9" x14ac:dyDescent="0.2">
      <c r="A344" s="6"/>
      <c r="B344" s="7" t="s">
        <v>19</v>
      </c>
      <c r="C344" s="6"/>
      <c r="D344" s="78"/>
      <c r="E344" s="78"/>
      <c r="F344" s="27"/>
      <c r="G344" s="27"/>
      <c r="H344" s="27"/>
      <c r="I344" s="33">
        <f t="shared" si="23"/>
        <v>0</v>
      </c>
    </row>
    <row r="345" spans="1:9" x14ac:dyDescent="0.2">
      <c r="A345" s="6"/>
      <c r="B345" s="7" t="s">
        <v>20</v>
      </c>
      <c r="C345" s="6"/>
      <c r="D345" s="78"/>
      <c r="E345" s="78"/>
      <c r="F345" s="27"/>
      <c r="G345" s="27"/>
      <c r="H345" s="27"/>
      <c r="I345" s="33">
        <f t="shared" si="23"/>
        <v>0</v>
      </c>
    </row>
    <row r="346" spans="1:9" x14ac:dyDescent="0.2">
      <c r="A346" s="6"/>
      <c r="B346" s="7" t="s">
        <v>21</v>
      </c>
      <c r="C346" s="6"/>
      <c r="D346" s="78"/>
      <c r="E346" s="78"/>
      <c r="F346" s="27"/>
      <c r="G346" s="27"/>
      <c r="H346" s="27"/>
      <c r="I346" s="33">
        <f t="shared" si="23"/>
        <v>0</v>
      </c>
    </row>
    <row r="347" spans="1:9" x14ac:dyDescent="0.2">
      <c r="A347" s="6"/>
      <c r="B347" s="49" t="s">
        <v>22</v>
      </c>
      <c r="C347" s="6"/>
      <c r="D347" s="78"/>
      <c r="E347" s="78"/>
      <c r="F347" s="27"/>
      <c r="G347" s="27"/>
      <c r="H347" s="27"/>
      <c r="I347" s="33">
        <f t="shared" si="23"/>
        <v>0</v>
      </c>
    </row>
    <row r="348" spans="1:9" ht="13.5" thickBot="1" x14ac:dyDescent="0.25">
      <c r="A348" s="5"/>
      <c r="B348" s="48"/>
      <c r="C348" s="5"/>
      <c r="D348" s="79"/>
      <c r="E348" s="79"/>
      <c r="F348" s="28"/>
      <c r="G348" s="28"/>
      <c r="H348" s="28"/>
      <c r="I348" s="34"/>
    </row>
    <row r="349" spans="1:9" x14ac:dyDescent="0.2">
      <c r="A349" s="19"/>
      <c r="B349" s="18"/>
      <c r="C349" s="19"/>
      <c r="D349" s="82"/>
      <c r="E349" s="82"/>
      <c r="F349" s="29"/>
      <c r="G349" s="29"/>
      <c r="H349" s="29"/>
      <c r="I349" s="38">
        <f>SUM(I264:I338)</f>
        <v>1120.67</v>
      </c>
    </row>
    <row r="350" spans="1:9" x14ac:dyDescent="0.2">
      <c r="I350" s="32"/>
    </row>
    <row r="351" spans="1:9" x14ac:dyDescent="0.2">
      <c r="A351" s="56" t="s">
        <v>99</v>
      </c>
      <c r="B351" s="7" t="s">
        <v>1</v>
      </c>
      <c r="I351" s="32">
        <f t="shared" ref="I351:I362" si="24">D351+E351+F351+G351+H351</f>
        <v>0</v>
      </c>
    </row>
    <row r="352" spans="1:9" x14ac:dyDescent="0.2">
      <c r="B352" s="7" t="s">
        <v>2</v>
      </c>
      <c r="I352" s="32">
        <f t="shared" si="24"/>
        <v>0</v>
      </c>
    </row>
    <row r="353" spans="1:9" x14ac:dyDescent="0.2">
      <c r="B353" s="7" t="s">
        <v>3</v>
      </c>
      <c r="I353" s="32">
        <f t="shared" si="24"/>
        <v>0</v>
      </c>
    </row>
    <row r="354" spans="1:9" x14ac:dyDescent="0.2">
      <c r="B354" s="7" t="s">
        <v>15</v>
      </c>
      <c r="I354" s="32">
        <f t="shared" si="24"/>
        <v>0</v>
      </c>
    </row>
    <row r="355" spans="1:9" x14ac:dyDescent="0.2">
      <c r="B355" s="7" t="s">
        <v>17</v>
      </c>
      <c r="I355" s="32">
        <f t="shared" si="24"/>
        <v>0</v>
      </c>
    </row>
    <row r="356" spans="1:9" x14ac:dyDescent="0.2">
      <c r="B356" s="7" t="s">
        <v>4</v>
      </c>
      <c r="I356" s="32">
        <f t="shared" si="24"/>
        <v>0</v>
      </c>
    </row>
    <row r="357" spans="1:9" x14ac:dyDescent="0.2">
      <c r="B357" s="7" t="s">
        <v>14</v>
      </c>
      <c r="I357" s="32">
        <f t="shared" si="24"/>
        <v>0</v>
      </c>
    </row>
    <row r="358" spans="1:9" x14ac:dyDescent="0.2">
      <c r="B358" s="7" t="s">
        <v>12</v>
      </c>
      <c r="I358" s="32">
        <f t="shared" si="24"/>
        <v>0</v>
      </c>
    </row>
    <row r="359" spans="1:9" x14ac:dyDescent="0.2">
      <c r="B359" s="7" t="s">
        <v>16</v>
      </c>
      <c r="I359" s="32">
        <f t="shared" si="24"/>
        <v>0</v>
      </c>
    </row>
    <row r="360" spans="1:9" x14ac:dyDescent="0.2">
      <c r="B360" s="7" t="s">
        <v>19</v>
      </c>
      <c r="I360" s="32">
        <f t="shared" si="24"/>
        <v>0</v>
      </c>
    </row>
    <row r="361" spans="1:9" x14ac:dyDescent="0.2">
      <c r="B361" s="7" t="s">
        <v>20</v>
      </c>
      <c r="I361" s="32">
        <f t="shared" si="24"/>
        <v>0</v>
      </c>
    </row>
    <row r="362" spans="1:9" x14ac:dyDescent="0.2">
      <c r="B362" s="7" t="s">
        <v>21</v>
      </c>
      <c r="I362" s="32">
        <f t="shared" si="24"/>
        <v>0</v>
      </c>
    </row>
    <row r="363" spans="1:9" x14ac:dyDescent="0.2">
      <c r="I363" s="32"/>
    </row>
    <row r="364" spans="1:9" x14ac:dyDescent="0.2">
      <c r="I364" s="32"/>
    </row>
    <row r="365" spans="1:9" x14ac:dyDescent="0.2">
      <c r="A365" s="56" t="s">
        <v>100</v>
      </c>
      <c r="B365" s="7" t="s">
        <v>1</v>
      </c>
      <c r="I365" s="32">
        <f t="shared" ref="I365:I376" si="25">D365+E365+F365+G365+H365</f>
        <v>0</v>
      </c>
    </row>
    <row r="366" spans="1:9" x14ac:dyDescent="0.2">
      <c r="B366" s="7" t="s">
        <v>2</v>
      </c>
      <c r="I366" s="32">
        <f t="shared" si="25"/>
        <v>0</v>
      </c>
    </row>
    <row r="367" spans="1:9" x14ac:dyDescent="0.2">
      <c r="B367" s="7" t="s">
        <v>3</v>
      </c>
      <c r="I367" s="32">
        <f t="shared" si="25"/>
        <v>0</v>
      </c>
    </row>
    <row r="368" spans="1:9" x14ac:dyDescent="0.2">
      <c r="B368" s="7" t="s">
        <v>15</v>
      </c>
      <c r="I368" s="32">
        <f t="shared" si="25"/>
        <v>0</v>
      </c>
    </row>
    <row r="369" spans="1:9" x14ac:dyDescent="0.2">
      <c r="B369" s="7" t="s">
        <v>17</v>
      </c>
      <c r="I369" s="32">
        <f t="shared" si="25"/>
        <v>0</v>
      </c>
    </row>
    <row r="370" spans="1:9" x14ac:dyDescent="0.2">
      <c r="B370" s="7" t="s">
        <v>4</v>
      </c>
      <c r="I370" s="32">
        <f t="shared" si="25"/>
        <v>0</v>
      </c>
    </row>
    <row r="371" spans="1:9" x14ac:dyDescent="0.2">
      <c r="B371" s="7" t="s">
        <v>14</v>
      </c>
      <c r="I371" s="32">
        <f t="shared" si="25"/>
        <v>0</v>
      </c>
    </row>
    <row r="372" spans="1:9" x14ac:dyDescent="0.2">
      <c r="B372" s="7" t="s">
        <v>12</v>
      </c>
      <c r="I372" s="32">
        <f t="shared" si="25"/>
        <v>0</v>
      </c>
    </row>
    <row r="373" spans="1:9" x14ac:dyDescent="0.2">
      <c r="B373" s="7" t="s">
        <v>16</v>
      </c>
      <c r="I373" s="32">
        <f t="shared" si="25"/>
        <v>0</v>
      </c>
    </row>
    <row r="374" spans="1:9" x14ac:dyDescent="0.2">
      <c r="B374" s="7" t="s">
        <v>19</v>
      </c>
      <c r="I374" s="32">
        <f t="shared" si="25"/>
        <v>0</v>
      </c>
    </row>
    <row r="375" spans="1:9" x14ac:dyDescent="0.2">
      <c r="B375" s="7" t="s">
        <v>20</v>
      </c>
      <c r="I375" s="32">
        <f t="shared" si="25"/>
        <v>0</v>
      </c>
    </row>
    <row r="376" spans="1:9" x14ac:dyDescent="0.2">
      <c r="B376" s="7" t="s">
        <v>21</v>
      </c>
      <c r="I376" s="32">
        <f t="shared" si="25"/>
        <v>0</v>
      </c>
    </row>
    <row r="377" spans="1:9" x14ac:dyDescent="0.2">
      <c r="I377" s="32"/>
    </row>
    <row r="378" spans="1:9" x14ac:dyDescent="0.2">
      <c r="I378" s="32"/>
    </row>
    <row r="379" spans="1:9" x14ac:dyDescent="0.2">
      <c r="A379" s="56" t="s">
        <v>101</v>
      </c>
      <c r="B379" s="7" t="s">
        <v>1</v>
      </c>
      <c r="I379" s="32">
        <f t="shared" ref="I379:I390" si="26">D379+E379+F379+G379+H379</f>
        <v>0</v>
      </c>
    </row>
    <row r="380" spans="1:9" x14ac:dyDescent="0.2">
      <c r="B380" s="7" t="s">
        <v>2</v>
      </c>
      <c r="I380" s="32">
        <f t="shared" si="26"/>
        <v>0</v>
      </c>
    </row>
    <row r="381" spans="1:9" x14ac:dyDescent="0.2">
      <c r="B381" s="7" t="s">
        <v>3</v>
      </c>
      <c r="I381" s="32">
        <f t="shared" si="26"/>
        <v>0</v>
      </c>
    </row>
    <row r="382" spans="1:9" x14ac:dyDescent="0.2">
      <c r="B382" s="7" t="s">
        <v>15</v>
      </c>
      <c r="I382" s="32">
        <f t="shared" si="26"/>
        <v>0</v>
      </c>
    </row>
    <row r="383" spans="1:9" x14ac:dyDescent="0.2">
      <c r="B383" s="7" t="s">
        <v>17</v>
      </c>
      <c r="I383" s="32">
        <f t="shared" si="26"/>
        <v>0</v>
      </c>
    </row>
    <row r="384" spans="1:9" x14ac:dyDescent="0.2">
      <c r="B384" s="7" t="s">
        <v>4</v>
      </c>
      <c r="I384" s="32">
        <f t="shared" si="26"/>
        <v>0</v>
      </c>
    </row>
    <row r="385" spans="1:9" x14ac:dyDescent="0.2">
      <c r="B385" s="7" t="s">
        <v>14</v>
      </c>
      <c r="I385" s="32">
        <f t="shared" si="26"/>
        <v>0</v>
      </c>
    </row>
    <row r="386" spans="1:9" x14ac:dyDescent="0.2">
      <c r="B386" s="7" t="s">
        <v>12</v>
      </c>
      <c r="I386" s="32">
        <f t="shared" si="26"/>
        <v>0</v>
      </c>
    </row>
    <row r="387" spans="1:9" x14ac:dyDescent="0.2">
      <c r="B387" s="7" t="s">
        <v>16</v>
      </c>
      <c r="I387" s="32">
        <f t="shared" si="26"/>
        <v>0</v>
      </c>
    </row>
    <row r="388" spans="1:9" x14ac:dyDescent="0.2">
      <c r="B388" s="7" t="s">
        <v>19</v>
      </c>
      <c r="I388" s="32">
        <f t="shared" si="26"/>
        <v>0</v>
      </c>
    </row>
    <row r="389" spans="1:9" x14ac:dyDescent="0.2">
      <c r="B389" s="7" t="s">
        <v>20</v>
      </c>
      <c r="I389" s="32">
        <f t="shared" si="26"/>
        <v>0</v>
      </c>
    </row>
    <row r="390" spans="1:9" x14ac:dyDescent="0.2">
      <c r="B390" s="7" t="s">
        <v>21</v>
      </c>
      <c r="I390" s="32">
        <f t="shared" si="26"/>
        <v>0</v>
      </c>
    </row>
    <row r="391" spans="1:9" x14ac:dyDescent="0.2">
      <c r="I391" s="32"/>
    </row>
    <row r="392" spans="1:9" x14ac:dyDescent="0.2">
      <c r="I392" s="32"/>
    </row>
    <row r="393" spans="1:9" x14ac:dyDescent="0.2">
      <c r="A393" s="56" t="s">
        <v>102</v>
      </c>
      <c r="B393" s="7" t="s">
        <v>1</v>
      </c>
      <c r="I393" s="32">
        <f t="shared" ref="I393:I404" si="27">D393+E393+F393+G393+H393</f>
        <v>0</v>
      </c>
    </row>
    <row r="394" spans="1:9" x14ac:dyDescent="0.2">
      <c r="B394" s="7" t="s">
        <v>2</v>
      </c>
      <c r="I394" s="32">
        <f t="shared" si="27"/>
        <v>0</v>
      </c>
    </row>
    <row r="395" spans="1:9" x14ac:dyDescent="0.2">
      <c r="B395" s="7" t="s">
        <v>3</v>
      </c>
      <c r="I395" s="32">
        <f t="shared" si="27"/>
        <v>0</v>
      </c>
    </row>
    <row r="396" spans="1:9" x14ac:dyDescent="0.2">
      <c r="B396" s="7" t="s">
        <v>15</v>
      </c>
      <c r="I396" s="32">
        <f t="shared" si="27"/>
        <v>0</v>
      </c>
    </row>
    <row r="397" spans="1:9" x14ac:dyDescent="0.2">
      <c r="B397" s="7" t="s">
        <v>17</v>
      </c>
      <c r="I397" s="32">
        <f t="shared" si="27"/>
        <v>0</v>
      </c>
    </row>
    <row r="398" spans="1:9" x14ac:dyDescent="0.2">
      <c r="B398" s="7" t="s">
        <v>4</v>
      </c>
      <c r="I398" s="32">
        <f t="shared" si="27"/>
        <v>0</v>
      </c>
    </row>
    <row r="399" spans="1:9" x14ac:dyDescent="0.2">
      <c r="B399" s="7" t="s">
        <v>14</v>
      </c>
      <c r="I399" s="32">
        <f t="shared" si="27"/>
        <v>0</v>
      </c>
    </row>
    <row r="400" spans="1:9" x14ac:dyDescent="0.2">
      <c r="B400" s="7" t="s">
        <v>12</v>
      </c>
      <c r="I400" s="32">
        <f t="shared" si="27"/>
        <v>0</v>
      </c>
    </row>
    <row r="401" spans="2:9" x14ac:dyDescent="0.2">
      <c r="B401" s="7" t="s">
        <v>16</v>
      </c>
      <c r="I401" s="32">
        <f t="shared" si="27"/>
        <v>0</v>
      </c>
    </row>
    <row r="402" spans="2:9" x14ac:dyDescent="0.2">
      <c r="B402" s="7" t="s">
        <v>19</v>
      </c>
      <c r="I402" s="32">
        <f t="shared" si="27"/>
        <v>0</v>
      </c>
    </row>
    <row r="403" spans="2:9" x14ac:dyDescent="0.2">
      <c r="B403" s="7" t="s">
        <v>20</v>
      </c>
      <c r="I403" s="32">
        <f t="shared" si="27"/>
        <v>0</v>
      </c>
    </row>
    <row r="404" spans="2:9" x14ac:dyDescent="0.2">
      <c r="B404" s="7" t="s">
        <v>21</v>
      </c>
      <c r="I404" s="32">
        <f t="shared" si="27"/>
        <v>0</v>
      </c>
    </row>
    <row r="405" spans="2:9" x14ac:dyDescent="0.2">
      <c r="I405" s="32"/>
    </row>
    <row r="406" spans="2:9" x14ac:dyDescent="0.2">
      <c r="I406" s="32"/>
    </row>
    <row r="407" spans="2:9" x14ac:dyDescent="0.2">
      <c r="B407" s="7" t="s">
        <v>1</v>
      </c>
      <c r="I407" s="32">
        <f t="shared" ref="I407:I418" si="28">D407+E407+F407+G407+H407</f>
        <v>0</v>
      </c>
    </row>
    <row r="408" spans="2:9" x14ac:dyDescent="0.2">
      <c r="B408" s="7" t="s">
        <v>2</v>
      </c>
      <c r="I408" s="32">
        <f t="shared" si="28"/>
        <v>0</v>
      </c>
    </row>
    <row r="409" spans="2:9" x14ac:dyDescent="0.2">
      <c r="B409" s="7" t="s">
        <v>3</v>
      </c>
      <c r="I409" s="32">
        <f t="shared" si="28"/>
        <v>0</v>
      </c>
    </row>
    <row r="410" spans="2:9" x14ac:dyDescent="0.2">
      <c r="B410" s="7" t="s">
        <v>15</v>
      </c>
      <c r="I410" s="32">
        <f t="shared" si="28"/>
        <v>0</v>
      </c>
    </row>
    <row r="411" spans="2:9" x14ac:dyDescent="0.2">
      <c r="B411" s="7" t="s">
        <v>17</v>
      </c>
      <c r="I411" s="32">
        <f t="shared" si="28"/>
        <v>0</v>
      </c>
    </row>
    <row r="412" spans="2:9" x14ac:dyDescent="0.2">
      <c r="B412" s="7" t="s">
        <v>4</v>
      </c>
      <c r="I412" s="32">
        <f t="shared" si="28"/>
        <v>0</v>
      </c>
    </row>
    <row r="413" spans="2:9" x14ac:dyDescent="0.2">
      <c r="B413" s="7" t="s">
        <v>14</v>
      </c>
      <c r="I413" s="32">
        <f t="shared" si="28"/>
        <v>0</v>
      </c>
    </row>
    <row r="414" spans="2:9" x14ac:dyDescent="0.2">
      <c r="B414" s="7" t="s">
        <v>12</v>
      </c>
      <c r="I414" s="32">
        <f t="shared" si="28"/>
        <v>0</v>
      </c>
    </row>
    <row r="415" spans="2:9" x14ac:dyDescent="0.2">
      <c r="B415" s="7" t="s">
        <v>16</v>
      </c>
      <c r="I415" s="32">
        <f t="shared" si="28"/>
        <v>0</v>
      </c>
    </row>
    <row r="416" spans="2:9" x14ac:dyDescent="0.2">
      <c r="B416" s="7" t="s">
        <v>19</v>
      </c>
      <c r="I416" s="32">
        <f t="shared" si="28"/>
        <v>0</v>
      </c>
    </row>
    <row r="417" spans="1:9" x14ac:dyDescent="0.2">
      <c r="B417" s="7" t="s">
        <v>20</v>
      </c>
      <c r="I417" s="32">
        <f t="shared" si="28"/>
        <v>0</v>
      </c>
    </row>
    <row r="418" spans="1:9" x14ac:dyDescent="0.2">
      <c r="B418" s="7" t="s">
        <v>21</v>
      </c>
      <c r="I418" s="32">
        <f t="shared" si="28"/>
        <v>0</v>
      </c>
    </row>
    <row r="419" spans="1:9" x14ac:dyDescent="0.2">
      <c r="I419" s="32"/>
    </row>
    <row r="420" spans="1:9" x14ac:dyDescent="0.2">
      <c r="I420" s="32"/>
    </row>
    <row r="421" spans="1:9" x14ac:dyDescent="0.2">
      <c r="I421" s="32"/>
    </row>
    <row r="422" spans="1:9" x14ac:dyDescent="0.2">
      <c r="B422" s="7" t="s">
        <v>1</v>
      </c>
      <c r="I422" s="32">
        <f t="shared" ref="I422:I434" si="29">D422+E422+F422+G422+H422</f>
        <v>0</v>
      </c>
    </row>
    <row r="423" spans="1:9" x14ac:dyDescent="0.2">
      <c r="B423" s="7" t="s">
        <v>2</v>
      </c>
      <c r="I423" s="32">
        <f t="shared" si="29"/>
        <v>0</v>
      </c>
    </row>
    <row r="424" spans="1:9" x14ac:dyDescent="0.2">
      <c r="B424" s="7" t="s">
        <v>3</v>
      </c>
      <c r="I424" s="32">
        <f t="shared" si="29"/>
        <v>0</v>
      </c>
    </row>
    <row r="425" spans="1:9" x14ac:dyDescent="0.2">
      <c r="B425" s="7" t="s">
        <v>15</v>
      </c>
      <c r="I425" s="32">
        <f t="shared" si="29"/>
        <v>0</v>
      </c>
    </row>
    <row r="426" spans="1:9" x14ac:dyDescent="0.2">
      <c r="A426" s="6"/>
      <c r="B426" s="7" t="s">
        <v>17</v>
      </c>
      <c r="C426" s="6"/>
      <c r="D426" s="78"/>
      <c r="E426" s="78"/>
      <c r="F426" s="27"/>
      <c r="G426" s="27"/>
      <c r="H426" s="27"/>
      <c r="I426" s="33">
        <f t="shared" si="29"/>
        <v>0</v>
      </c>
    </row>
    <row r="427" spans="1:9" x14ac:dyDescent="0.2">
      <c r="A427" s="6"/>
      <c r="B427" s="7" t="s">
        <v>4</v>
      </c>
      <c r="C427" s="6"/>
      <c r="D427" s="78"/>
      <c r="E427" s="78"/>
      <c r="F427" s="27"/>
      <c r="G427" s="27"/>
      <c r="H427" s="27"/>
      <c r="I427" s="33">
        <f t="shared" si="29"/>
        <v>0</v>
      </c>
    </row>
    <row r="428" spans="1:9" x14ac:dyDescent="0.2">
      <c r="A428" s="6"/>
      <c r="B428" s="7" t="s">
        <v>14</v>
      </c>
      <c r="C428" s="6"/>
      <c r="D428" s="78"/>
      <c r="E428" s="78"/>
      <c r="F428" s="27"/>
      <c r="G428" s="27"/>
      <c r="H428" s="27"/>
      <c r="I428" s="33">
        <f t="shared" si="29"/>
        <v>0</v>
      </c>
    </row>
    <row r="429" spans="1:9" x14ac:dyDescent="0.2">
      <c r="A429" s="6"/>
      <c r="B429" s="7" t="s">
        <v>12</v>
      </c>
      <c r="C429" s="6"/>
      <c r="D429" s="78"/>
      <c r="E429" s="78"/>
      <c r="F429" s="27"/>
      <c r="G429" s="27"/>
      <c r="H429" s="27"/>
      <c r="I429" s="33">
        <f t="shared" si="29"/>
        <v>0</v>
      </c>
    </row>
    <row r="430" spans="1:9" x14ac:dyDescent="0.2">
      <c r="A430" s="6"/>
      <c r="B430" s="7" t="s">
        <v>16</v>
      </c>
      <c r="C430" s="6"/>
      <c r="D430" s="78"/>
      <c r="E430" s="78"/>
      <c r="F430" s="27"/>
      <c r="G430" s="27"/>
      <c r="H430" s="27"/>
      <c r="I430" s="33">
        <f t="shared" si="29"/>
        <v>0</v>
      </c>
    </row>
    <row r="431" spans="1:9" x14ac:dyDescent="0.2">
      <c r="A431" s="6"/>
      <c r="B431" s="7" t="s">
        <v>19</v>
      </c>
      <c r="C431" s="6"/>
      <c r="D431" s="78"/>
      <c r="E431" s="78"/>
      <c r="F431" s="27"/>
      <c r="G431" s="27"/>
      <c r="H431" s="27"/>
      <c r="I431" s="33">
        <f t="shared" si="29"/>
        <v>0</v>
      </c>
    </row>
    <row r="432" spans="1:9" x14ac:dyDescent="0.2">
      <c r="A432" s="6"/>
      <c r="B432" s="7" t="s">
        <v>20</v>
      </c>
      <c r="C432" s="6"/>
      <c r="D432" s="78"/>
      <c r="E432" s="78"/>
      <c r="F432" s="27"/>
      <c r="G432" s="27"/>
      <c r="H432" s="27"/>
      <c r="I432" s="33">
        <f t="shared" si="29"/>
        <v>0</v>
      </c>
    </row>
    <row r="433" spans="1:9" x14ac:dyDescent="0.2">
      <c r="A433" s="6"/>
      <c r="B433" s="7" t="s">
        <v>21</v>
      </c>
      <c r="C433" s="6"/>
      <c r="D433" s="78"/>
      <c r="E433" s="78"/>
      <c r="F433" s="27"/>
      <c r="G433" s="27"/>
      <c r="H433" s="27"/>
      <c r="I433" s="33">
        <f t="shared" si="29"/>
        <v>0</v>
      </c>
    </row>
    <row r="434" spans="1:9" x14ac:dyDescent="0.2">
      <c r="A434" s="6"/>
      <c r="B434" s="7" t="s">
        <v>22</v>
      </c>
      <c r="C434" s="6"/>
      <c r="D434" s="78"/>
      <c r="E434" s="78"/>
      <c r="F434" s="27"/>
      <c r="G434" s="27"/>
      <c r="H434" s="27"/>
      <c r="I434" s="33">
        <f t="shared" si="29"/>
        <v>0</v>
      </c>
    </row>
    <row r="435" spans="1:9" ht="13.5" thickBot="1" x14ac:dyDescent="0.25">
      <c r="A435" s="5"/>
      <c r="B435" s="48"/>
      <c r="C435" s="5"/>
      <c r="D435" s="79"/>
      <c r="E435" s="79"/>
      <c r="F435" s="28"/>
      <c r="G435" s="28"/>
      <c r="H435" s="28"/>
      <c r="I435" s="34"/>
    </row>
    <row r="436" spans="1:9" x14ac:dyDescent="0.2">
      <c r="A436" s="61"/>
      <c r="B436" s="18"/>
      <c r="C436" s="19"/>
      <c r="D436" s="82"/>
      <c r="E436" s="82"/>
      <c r="F436" s="29"/>
      <c r="G436" s="29"/>
      <c r="H436" s="29"/>
      <c r="I436" s="38">
        <f>SUM(I350:I427)</f>
        <v>0</v>
      </c>
    </row>
  </sheetData>
  <pageMargins left="0.75" right="0.75" top="0" bottom="0" header="0.5" footer="0.5"/>
  <pageSetup scale="95" orientation="portrait" horizontalDpi="4294967293" vertic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36"/>
  <sheetViews>
    <sheetView topLeftCell="A244" zoomScaleNormal="100" workbookViewId="0">
      <selection activeCell="A193" sqref="A193"/>
    </sheetView>
  </sheetViews>
  <sheetFormatPr defaultRowHeight="12.75" x14ac:dyDescent="0.2"/>
  <cols>
    <col min="1" max="1" width="6.28515625" customWidth="1"/>
    <col min="2" max="2" width="25.7109375" style="7" customWidth="1"/>
    <col min="3" max="3" width="2.42578125" customWidth="1"/>
    <col min="4" max="4" width="10.42578125" style="57" customWidth="1"/>
    <col min="5" max="8" width="10.42578125" style="20" customWidth="1"/>
    <col min="9" max="9" width="10.28515625" style="30" customWidth="1"/>
  </cols>
  <sheetData>
    <row r="1" spans="1:10" s="56" customFormat="1" ht="103.5" customHeight="1" x14ac:dyDescent="0.2">
      <c r="A1" s="1"/>
      <c r="B1" s="7"/>
      <c r="D1" s="57"/>
      <c r="E1" s="57"/>
      <c r="F1" s="57"/>
      <c r="G1" s="57"/>
      <c r="H1" s="57"/>
      <c r="I1" s="30"/>
    </row>
    <row r="2" spans="1:10" s="3" customFormat="1" ht="17.25" customHeight="1" x14ac:dyDescent="0.25">
      <c r="A2" s="2"/>
      <c r="B2" s="47"/>
      <c r="C2" s="16"/>
      <c r="D2" s="21" t="s">
        <v>6</v>
      </c>
      <c r="E2" s="21" t="s">
        <v>0</v>
      </c>
      <c r="F2" s="21" t="s">
        <v>7</v>
      </c>
      <c r="G2" s="21" t="s">
        <v>8</v>
      </c>
      <c r="H2" s="21"/>
      <c r="I2" s="31" t="s">
        <v>9</v>
      </c>
    </row>
    <row r="3" spans="1:10" x14ac:dyDescent="0.2">
      <c r="B3" s="7" t="s">
        <v>1</v>
      </c>
      <c r="D3" s="77"/>
      <c r="E3" s="22"/>
      <c r="F3" s="22"/>
      <c r="G3" s="22"/>
      <c r="I3" s="35">
        <f t="shared" ref="I3:I13" si="0">D3+E3+F3+G3+H3</f>
        <v>0</v>
      </c>
    </row>
    <row r="4" spans="1:10" x14ac:dyDescent="0.2">
      <c r="B4" s="7" t="s">
        <v>2</v>
      </c>
      <c r="D4" s="77"/>
      <c r="E4" s="22"/>
      <c r="F4" s="22"/>
      <c r="G4" s="22"/>
      <c r="I4" s="32">
        <f t="shared" si="0"/>
        <v>0</v>
      </c>
    </row>
    <row r="5" spans="1:10" x14ac:dyDescent="0.2">
      <c r="B5" s="7" t="s">
        <v>3</v>
      </c>
      <c r="D5" s="77"/>
      <c r="E5" s="22"/>
      <c r="F5" s="22"/>
      <c r="G5" s="22"/>
      <c r="I5" s="32">
        <f t="shared" si="0"/>
        <v>0</v>
      </c>
    </row>
    <row r="6" spans="1:10" x14ac:dyDescent="0.2">
      <c r="B6" s="7" t="s">
        <v>15</v>
      </c>
      <c r="D6" s="77"/>
      <c r="E6" s="22"/>
      <c r="F6" s="22"/>
      <c r="G6" s="22"/>
      <c r="I6" s="32">
        <f t="shared" si="0"/>
        <v>0</v>
      </c>
    </row>
    <row r="7" spans="1:10" x14ac:dyDescent="0.2">
      <c r="B7" s="7" t="s">
        <v>17</v>
      </c>
      <c r="D7" s="77"/>
      <c r="E7" s="22"/>
      <c r="F7" s="22"/>
      <c r="G7" s="22"/>
      <c r="I7" s="32">
        <f t="shared" si="0"/>
        <v>0</v>
      </c>
    </row>
    <row r="8" spans="1:10" x14ac:dyDescent="0.2">
      <c r="B8" s="7" t="s">
        <v>4</v>
      </c>
      <c r="D8" s="77"/>
      <c r="E8" s="22"/>
      <c r="F8" s="22"/>
      <c r="G8" s="22"/>
      <c r="I8" s="32">
        <f t="shared" si="0"/>
        <v>0</v>
      </c>
    </row>
    <row r="9" spans="1:10" x14ac:dyDescent="0.2">
      <c r="B9" s="7" t="s">
        <v>14</v>
      </c>
      <c r="D9" s="77"/>
      <c r="E9" s="22"/>
      <c r="F9" s="22"/>
      <c r="G9" s="22"/>
      <c r="I9" s="32">
        <f t="shared" si="0"/>
        <v>0</v>
      </c>
    </row>
    <row r="10" spans="1:10" x14ac:dyDescent="0.2">
      <c r="B10" s="7" t="s">
        <v>12</v>
      </c>
      <c r="D10" s="77"/>
      <c r="E10" s="22"/>
      <c r="F10" s="22"/>
      <c r="G10" s="22"/>
      <c r="I10" s="32">
        <f t="shared" si="0"/>
        <v>0</v>
      </c>
    </row>
    <row r="11" spans="1:10" x14ac:dyDescent="0.2">
      <c r="B11" s="7" t="s">
        <v>16</v>
      </c>
      <c r="D11" s="77"/>
      <c r="E11" s="22"/>
      <c r="F11" s="22"/>
      <c r="G11" s="22"/>
      <c r="I11" s="32">
        <f t="shared" si="0"/>
        <v>0</v>
      </c>
    </row>
    <row r="12" spans="1:10" x14ac:dyDescent="0.2">
      <c r="B12" s="7" t="s">
        <v>19</v>
      </c>
      <c r="D12" s="77"/>
      <c r="E12" s="22"/>
      <c r="F12" s="22"/>
      <c r="G12" s="22"/>
      <c r="I12" s="32">
        <f t="shared" si="0"/>
        <v>0</v>
      </c>
    </row>
    <row r="13" spans="1:10" x14ac:dyDescent="0.2">
      <c r="B13" s="7" t="s">
        <v>20</v>
      </c>
      <c r="D13" s="77"/>
      <c r="E13" s="22"/>
      <c r="F13" s="22"/>
      <c r="G13" s="22"/>
      <c r="I13" s="32">
        <f t="shared" si="0"/>
        <v>0</v>
      </c>
    </row>
    <row r="14" spans="1:10" x14ac:dyDescent="0.2">
      <c r="B14" s="7" t="s">
        <v>21</v>
      </c>
      <c r="D14" s="77"/>
      <c r="E14" s="22"/>
      <c r="F14" s="22"/>
      <c r="G14" s="22"/>
      <c r="I14" s="32"/>
    </row>
    <row r="15" spans="1:10" x14ac:dyDescent="0.2">
      <c r="D15" s="77"/>
      <c r="E15" s="22"/>
      <c r="F15" s="22"/>
      <c r="G15" s="22"/>
      <c r="I15" s="32"/>
    </row>
    <row r="16" spans="1:10" x14ac:dyDescent="0.2">
      <c r="D16" s="77"/>
      <c r="E16" s="22"/>
      <c r="F16" s="22"/>
      <c r="G16" s="22"/>
      <c r="I16" s="32"/>
      <c r="J16" s="39"/>
    </row>
    <row r="17" spans="1:10" x14ac:dyDescent="0.2">
      <c r="B17" s="7" t="s">
        <v>1</v>
      </c>
      <c r="D17" s="77"/>
      <c r="E17" s="22"/>
      <c r="F17" s="22"/>
      <c r="G17" s="22"/>
      <c r="I17" s="32">
        <f t="shared" ref="I17:I29" si="1">D17+E17+F17+G17+H17</f>
        <v>0</v>
      </c>
    </row>
    <row r="18" spans="1:10" x14ac:dyDescent="0.2">
      <c r="B18" s="7" t="s">
        <v>2</v>
      </c>
      <c r="D18" s="77"/>
      <c r="E18" s="22"/>
      <c r="F18" s="22"/>
      <c r="G18" s="22"/>
      <c r="I18" s="32">
        <f t="shared" si="1"/>
        <v>0</v>
      </c>
    </row>
    <row r="19" spans="1:10" x14ac:dyDescent="0.2">
      <c r="B19" s="7" t="s">
        <v>3</v>
      </c>
      <c r="D19" s="77"/>
      <c r="E19" s="22"/>
      <c r="F19" s="22"/>
      <c r="G19" s="22"/>
      <c r="I19" s="32">
        <f t="shared" si="1"/>
        <v>0</v>
      </c>
    </row>
    <row r="20" spans="1:10" x14ac:dyDescent="0.2">
      <c r="B20" s="7" t="s">
        <v>15</v>
      </c>
      <c r="D20" s="77"/>
      <c r="E20" s="22"/>
      <c r="F20" s="22"/>
      <c r="G20" s="22"/>
      <c r="I20" s="32">
        <f t="shared" si="1"/>
        <v>0</v>
      </c>
    </row>
    <row r="21" spans="1:10" x14ac:dyDescent="0.2">
      <c r="A21" s="9"/>
      <c r="B21" s="7" t="s">
        <v>17</v>
      </c>
      <c r="C21" s="9"/>
      <c r="D21" s="36"/>
      <c r="E21" s="36"/>
      <c r="F21" s="36"/>
      <c r="G21" s="36"/>
      <c r="H21" s="23"/>
      <c r="I21" s="33">
        <f t="shared" si="1"/>
        <v>0</v>
      </c>
      <c r="J21" s="10"/>
    </row>
    <row r="22" spans="1:10" x14ac:dyDescent="0.2">
      <c r="A22" s="9"/>
      <c r="B22" s="7" t="s">
        <v>4</v>
      </c>
      <c r="C22" s="9"/>
      <c r="D22" s="78"/>
      <c r="E22" s="23"/>
      <c r="F22" s="23"/>
      <c r="G22" s="23"/>
      <c r="H22" s="23"/>
      <c r="I22" s="33">
        <f t="shared" si="1"/>
        <v>0</v>
      </c>
      <c r="J22" s="59"/>
    </row>
    <row r="23" spans="1:10" x14ac:dyDescent="0.2">
      <c r="A23" s="9"/>
      <c r="B23" s="7" t="s">
        <v>14</v>
      </c>
      <c r="C23" s="9"/>
      <c r="D23" s="78"/>
      <c r="E23" s="23"/>
      <c r="F23" s="23"/>
      <c r="G23" s="23"/>
      <c r="H23" s="23"/>
      <c r="I23" s="33">
        <f t="shared" si="1"/>
        <v>0</v>
      </c>
      <c r="J23" s="59"/>
    </row>
    <row r="24" spans="1:10" x14ac:dyDescent="0.2">
      <c r="A24" s="9"/>
      <c r="B24" s="7" t="s">
        <v>12</v>
      </c>
      <c r="C24" s="9"/>
      <c r="D24" s="78"/>
      <c r="E24" s="23"/>
      <c r="F24" s="23"/>
      <c r="G24" s="23"/>
      <c r="H24" s="23"/>
      <c r="I24" s="33">
        <f t="shared" si="1"/>
        <v>0</v>
      </c>
      <c r="J24" s="59"/>
    </row>
    <row r="25" spans="1:10" x14ac:dyDescent="0.2">
      <c r="A25" s="9"/>
      <c r="B25" s="7" t="s">
        <v>16</v>
      </c>
      <c r="C25" s="9"/>
      <c r="D25" s="78"/>
      <c r="E25" s="23"/>
      <c r="F25" s="23"/>
      <c r="G25" s="23"/>
      <c r="H25" s="23"/>
      <c r="I25" s="33">
        <f t="shared" si="1"/>
        <v>0</v>
      </c>
      <c r="J25" s="59"/>
    </row>
    <row r="26" spans="1:10" x14ac:dyDescent="0.2">
      <c r="A26" s="9"/>
      <c r="B26" s="7" t="s">
        <v>19</v>
      </c>
      <c r="C26" s="9"/>
      <c r="D26" s="78"/>
      <c r="E26" s="23"/>
      <c r="F26" s="23"/>
      <c r="G26" s="23"/>
      <c r="H26" s="23"/>
      <c r="I26" s="33">
        <f t="shared" si="1"/>
        <v>0</v>
      </c>
      <c r="J26" s="59"/>
    </row>
    <row r="27" spans="1:10" x14ac:dyDescent="0.2">
      <c r="A27" s="9"/>
      <c r="B27" s="7" t="s">
        <v>20</v>
      </c>
      <c r="C27" s="9"/>
      <c r="D27" s="78"/>
      <c r="E27" s="23"/>
      <c r="F27" s="23"/>
      <c r="G27" s="23"/>
      <c r="H27" s="23"/>
      <c r="I27" s="33">
        <f t="shared" si="1"/>
        <v>0</v>
      </c>
      <c r="J27" s="59"/>
    </row>
    <row r="28" spans="1:10" x14ac:dyDescent="0.2">
      <c r="A28" s="9"/>
      <c r="B28" s="7" t="s">
        <v>21</v>
      </c>
      <c r="C28" s="9"/>
      <c r="D28" s="78"/>
      <c r="E28" s="23"/>
      <c r="F28" s="23"/>
      <c r="G28" s="23"/>
      <c r="H28" s="23"/>
      <c r="I28" s="33">
        <f t="shared" si="1"/>
        <v>0</v>
      </c>
      <c r="J28" s="59"/>
    </row>
    <row r="29" spans="1:10" x14ac:dyDescent="0.2">
      <c r="A29" s="9"/>
      <c r="B29" s="49" t="s">
        <v>22</v>
      </c>
      <c r="C29" s="9"/>
      <c r="D29" s="78"/>
      <c r="E29" s="23"/>
      <c r="F29" s="23"/>
      <c r="G29" s="23"/>
      <c r="H29" s="23"/>
      <c r="I29" s="33">
        <f t="shared" si="1"/>
        <v>0</v>
      </c>
      <c r="J29" s="59"/>
    </row>
    <row r="30" spans="1:10" x14ac:dyDescent="0.2">
      <c r="A30" s="9"/>
      <c r="B30" s="49"/>
      <c r="C30" s="9"/>
      <c r="D30" s="78"/>
      <c r="E30" s="23"/>
      <c r="F30" s="23"/>
      <c r="G30" s="23"/>
      <c r="H30" s="23"/>
      <c r="I30" s="33"/>
      <c r="J30" s="59"/>
    </row>
    <row r="31" spans="1:10" x14ac:dyDescent="0.2">
      <c r="A31" s="9"/>
      <c r="B31" s="49"/>
      <c r="C31" s="9"/>
      <c r="D31" s="78"/>
      <c r="E31" s="23"/>
      <c r="F31" s="23"/>
      <c r="G31" s="23"/>
      <c r="H31" s="23"/>
      <c r="I31" s="33"/>
      <c r="J31" s="59"/>
    </row>
    <row r="32" spans="1:10" x14ac:dyDescent="0.2">
      <c r="A32" s="76" t="s">
        <v>103</v>
      </c>
      <c r="B32" s="7" t="s">
        <v>1</v>
      </c>
      <c r="C32" s="9"/>
      <c r="D32" s="78">
        <v>38</v>
      </c>
      <c r="E32" s="23"/>
      <c r="F32" s="23"/>
      <c r="G32" s="23"/>
      <c r="H32" s="23"/>
      <c r="I32" s="33">
        <f t="shared" ref="I32:I44" si="2">D32+E32+F32+G32+H32</f>
        <v>38</v>
      </c>
      <c r="J32" s="59"/>
    </row>
    <row r="33" spans="1:10" x14ac:dyDescent="0.2">
      <c r="A33" s="9"/>
      <c r="B33" s="7" t="s">
        <v>2</v>
      </c>
      <c r="C33" s="9"/>
      <c r="D33" s="78">
        <f>5.45+5.15+14</f>
        <v>24.6</v>
      </c>
      <c r="E33" s="23"/>
      <c r="F33" s="23"/>
      <c r="G33" s="23"/>
      <c r="H33" s="23"/>
      <c r="I33" s="33">
        <f t="shared" si="2"/>
        <v>24.6</v>
      </c>
      <c r="J33" s="59"/>
    </row>
    <row r="34" spans="1:10" x14ac:dyDescent="0.2">
      <c r="A34" s="9"/>
      <c r="B34" s="7" t="s">
        <v>3</v>
      </c>
      <c r="C34" s="9"/>
      <c r="D34" s="78"/>
      <c r="E34" s="23"/>
      <c r="F34" s="23"/>
      <c r="G34" s="23"/>
      <c r="H34" s="23"/>
      <c r="I34" s="33">
        <f t="shared" si="2"/>
        <v>0</v>
      </c>
      <c r="J34" s="59"/>
    </row>
    <row r="35" spans="1:10" x14ac:dyDescent="0.2">
      <c r="A35" s="9"/>
      <c r="B35" s="7" t="s">
        <v>15</v>
      </c>
      <c r="C35" s="9"/>
      <c r="D35" s="78"/>
      <c r="E35" s="23"/>
      <c r="F35" s="23"/>
      <c r="G35" s="23"/>
      <c r="H35" s="23"/>
      <c r="I35" s="33">
        <f t="shared" si="2"/>
        <v>0</v>
      </c>
      <c r="J35" s="59"/>
    </row>
    <row r="36" spans="1:10" x14ac:dyDescent="0.2">
      <c r="A36" s="9"/>
      <c r="B36" s="7" t="s">
        <v>17</v>
      </c>
      <c r="C36" s="9"/>
      <c r="D36" s="78"/>
      <c r="E36" s="23"/>
      <c r="F36" s="23"/>
      <c r="G36" s="23"/>
      <c r="H36" s="23"/>
      <c r="I36" s="33">
        <f t="shared" si="2"/>
        <v>0</v>
      </c>
      <c r="J36" s="59"/>
    </row>
    <row r="37" spans="1:10" x14ac:dyDescent="0.2">
      <c r="A37" s="9"/>
      <c r="B37" s="7" t="s">
        <v>4</v>
      </c>
      <c r="C37" s="9"/>
      <c r="D37" s="78"/>
      <c r="E37" s="23"/>
      <c r="F37" s="23"/>
      <c r="G37" s="23"/>
      <c r="H37" s="23"/>
      <c r="I37" s="33">
        <f t="shared" si="2"/>
        <v>0</v>
      </c>
      <c r="J37" s="59"/>
    </row>
    <row r="38" spans="1:10" x14ac:dyDescent="0.2">
      <c r="A38" s="9"/>
      <c r="B38" s="7" t="s">
        <v>14</v>
      </c>
      <c r="C38" s="9"/>
      <c r="D38" s="78"/>
      <c r="E38" s="23"/>
      <c r="F38" s="23"/>
      <c r="G38" s="23"/>
      <c r="H38" s="23"/>
      <c r="I38" s="33">
        <f t="shared" si="2"/>
        <v>0</v>
      </c>
      <c r="J38" s="59"/>
    </row>
    <row r="39" spans="1:10" x14ac:dyDescent="0.2">
      <c r="A39" s="9"/>
      <c r="B39" s="7" t="s">
        <v>12</v>
      </c>
      <c r="C39" s="9"/>
      <c r="D39" s="78"/>
      <c r="E39" s="23"/>
      <c r="F39" s="23"/>
      <c r="G39" s="23"/>
      <c r="H39" s="23"/>
      <c r="I39" s="33">
        <f t="shared" si="2"/>
        <v>0</v>
      </c>
      <c r="J39" s="59"/>
    </row>
    <row r="40" spans="1:10" x14ac:dyDescent="0.2">
      <c r="A40" s="9"/>
      <c r="B40" s="7" t="s">
        <v>16</v>
      </c>
      <c r="C40" s="9"/>
      <c r="D40" s="78"/>
      <c r="E40" s="23"/>
      <c r="F40" s="23"/>
      <c r="G40" s="23"/>
      <c r="H40" s="23"/>
      <c r="I40" s="33">
        <f t="shared" si="2"/>
        <v>0</v>
      </c>
      <c r="J40" s="59"/>
    </row>
    <row r="41" spans="1:10" x14ac:dyDescent="0.2">
      <c r="A41" s="9"/>
      <c r="B41" s="7" t="s">
        <v>19</v>
      </c>
      <c r="C41" s="9"/>
      <c r="D41" s="78"/>
      <c r="E41" s="23"/>
      <c r="F41" s="23"/>
      <c r="G41" s="23"/>
      <c r="H41" s="23"/>
      <c r="I41" s="33">
        <f t="shared" si="2"/>
        <v>0</v>
      </c>
      <c r="J41" s="59"/>
    </row>
    <row r="42" spans="1:10" x14ac:dyDescent="0.2">
      <c r="A42" s="9"/>
      <c r="B42" s="7" t="s">
        <v>20</v>
      </c>
      <c r="C42" s="9"/>
      <c r="D42" s="78"/>
      <c r="E42" s="23"/>
      <c r="F42" s="23"/>
      <c r="G42" s="23"/>
      <c r="H42" s="23"/>
      <c r="I42" s="33">
        <f t="shared" si="2"/>
        <v>0</v>
      </c>
      <c r="J42" s="59"/>
    </row>
    <row r="43" spans="1:10" x14ac:dyDescent="0.2">
      <c r="A43" s="9"/>
      <c r="B43" s="7" t="s">
        <v>21</v>
      </c>
      <c r="C43" s="9"/>
      <c r="D43" s="78"/>
      <c r="E43" s="23"/>
      <c r="F43" s="23"/>
      <c r="G43" s="23"/>
      <c r="H43" s="23"/>
      <c r="I43" s="33">
        <f t="shared" si="2"/>
        <v>0</v>
      </c>
      <c r="J43" s="59"/>
    </row>
    <row r="44" spans="1:10" x14ac:dyDescent="0.2">
      <c r="A44" s="9"/>
      <c r="B44" s="49" t="s">
        <v>22</v>
      </c>
      <c r="C44" s="9"/>
      <c r="D44" s="78"/>
      <c r="E44" s="23"/>
      <c r="F44" s="23"/>
      <c r="G44" s="23"/>
      <c r="H44" s="23"/>
      <c r="I44" s="33">
        <f t="shared" si="2"/>
        <v>0</v>
      </c>
      <c r="J44" s="59"/>
    </row>
    <row r="45" spans="1:10" x14ac:dyDescent="0.2">
      <c r="A45" s="9"/>
      <c r="B45" s="49"/>
      <c r="C45" s="9"/>
      <c r="D45" s="78"/>
      <c r="E45" s="23"/>
      <c r="F45" s="23"/>
      <c r="G45" s="23"/>
      <c r="H45" s="23"/>
      <c r="I45" s="33"/>
      <c r="J45" s="59"/>
    </row>
    <row r="46" spans="1:10" x14ac:dyDescent="0.2">
      <c r="A46" s="9"/>
      <c r="B46" s="49"/>
      <c r="C46" s="9"/>
      <c r="D46" s="78"/>
      <c r="E46" s="23"/>
      <c r="F46" s="23"/>
      <c r="G46" s="23"/>
      <c r="H46" s="23"/>
      <c r="I46" s="33"/>
      <c r="J46" s="59"/>
    </row>
    <row r="47" spans="1:10" x14ac:dyDescent="0.2">
      <c r="A47" s="76" t="s">
        <v>104</v>
      </c>
      <c r="B47" s="7" t="s">
        <v>1</v>
      </c>
      <c r="C47" s="9"/>
      <c r="D47" s="78">
        <v>30.01</v>
      </c>
      <c r="E47" s="23"/>
      <c r="F47" s="23"/>
      <c r="G47" s="23"/>
      <c r="H47" s="23"/>
      <c r="I47" s="33">
        <f t="shared" ref="I47:I59" si="3">D47+E47+F47+G47+H47</f>
        <v>30.01</v>
      </c>
      <c r="J47" s="59"/>
    </row>
    <row r="48" spans="1:10" x14ac:dyDescent="0.2">
      <c r="A48" s="9"/>
      <c r="B48" s="7" t="s">
        <v>2</v>
      </c>
      <c r="C48" s="9"/>
      <c r="D48" s="78">
        <f>5.45+5.45+14</f>
        <v>24.9</v>
      </c>
      <c r="E48" s="23"/>
      <c r="F48" s="23"/>
      <c r="G48" s="23"/>
      <c r="H48" s="23"/>
      <c r="I48" s="33">
        <f t="shared" si="3"/>
        <v>24.9</v>
      </c>
      <c r="J48" s="59"/>
    </row>
    <row r="49" spans="1:10" x14ac:dyDescent="0.2">
      <c r="A49" s="9"/>
      <c r="B49" s="7" t="s">
        <v>3</v>
      </c>
      <c r="C49" s="9"/>
      <c r="D49" s="78"/>
      <c r="E49" s="23"/>
      <c r="F49" s="23"/>
      <c r="G49" s="23"/>
      <c r="H49" s="23"/>
      <c r="I49" s="33">
        <f t="shared" si="3"/>
        <v>0</v>
      </c>
      <c r="J49" s="59"/>
    </row>
    <row r="50" spans="1:10" x14ac:dyDescent="0.2">
      <c r="A50" s="9"/>
      <c r="B50" s="7" t="s">
        <v>15</v>
      </c>
      <c r="C50" s="9"/>
      <c r="D50" s="78"/>
      <c r="E50" s="23"/>
      <c r="F50" s="23"/>
      <c r="G50" s="23"/>
      <c r="H50" s="23"/>
      <c r="I50" s="33">
        <f t="shared" si="3"/>
        <v>0</v>
      </c>
      <c r="J50" s="59"/>
    </row>
    <row r="51" spans="1:10" x14ac:dyDescent="0.2">
      <c r="A51" s="9"/>
      <c r="B51" s="7" t="s">
        <v>17</v>
      </c>
      <c r="C51" s="9"/>
      <c r="D51" s="78"/>
      <c r="E51" s="23"/>
      <c r="F51" s="23"/>
      <c r="G51" s="23"/>
      <c r="H51" s="23"/>
      <c r="I51" s="33">
        <f t="shared" si="3"/>
        <v>0</v>
      </c>
      <c r="J51" s="59"/>
    </row>
    <row r="52" spans="1:10" x14ac:dyDescent="0.2">
      <c r="A52" s="9"/>
      <c r="B52" s="7" t="s">
        <v>4</v>
      </c>
      <c r="C52" s="9"/>
      <c r="D52" s="78"/>
      <c r="E52" s="23"/>
      <c r="F52" s="23"/>
      <c r="G52" s="23"/>
      <c r="H52" s="23"/>
      <c r="I52" s="33">
        <f t="shared" si="3"/>
        <v>0</v>
      </c>
      <c r="J52" s="59"/>
    </row>
    <row r="53" spans="1:10" x14ac:dyDescent="0.2">
      <c r="A53" s="9"/>
      <c r="B53" s="7" t="s">
        <v>14</v>
      </c>
      <c r="C53" s="9"/>
      <c r="D53" s="78"/>
      <c r="E53" s="23"/>
      <c r="F53" s="23"/>
      <c r="G53" s="23"/>
      <c r="H53" s="23"/>
      <c r="I53" s="33">
        <f t="shared" si="3"/>
        <v>0</v>
      </c>
      <c r="J53" s="59"/>
    </row>
    <row r="54" spans="1:10" x14ac:dyDescent="0.2">
      <c r="A54" s="9"/>
      <c r="B54" s="7" t="s">
        <v>12</v>
      </c>
      <c r="C54" s="9"/>
      <c r="D54" s="78"/>
      <c r="E54" s="23"/>
      <c r="F54" s="23"/>
      <c r="G54" s="23"/>
      <c r="H54" s="23"/>
      <c r="I54" s="33">
        <f t="shared" si="3"/>
        <v>0</v>
      </c>
      <c r="J54" s="59"/>
    </row>
    <row r="55" spans="1:10" x14ac:dyDescent="0.2">
      <c r="A55" s="9"/>
      <c r="B55" s="7" t="s">
        <v>16</v>
      </c>
      <c r="C55" s="9"/>
      <c r="D55" s="78"/>
      <c r="E55" s="23"/>
      <c r="F55" s="23"/>
      <c r="G55" s="23"/>
      <c r="H55" s="23"/>
      <c r="I55" s="33">
        <f t="shared" si="3"/>
        <v>0</v>
      </c>
      <c r="J55" s="59"/>
    </row>
    <row r="56" spans="1:10" x14ac:dyDescent="0.2">
      <c r="A56" s="9"/>
      <c r="B56" s="7" t="s">
        <v>19</v>
      </c>
      <c r="C56" s="9"/>
      <c r="D56" s="78"/>
      <c r="E56" s="23"/>
      <c r="F56" s="23"/>
      <c r="G56" s="23"/>
      <c r="H56" s="23"/>
      <c r="I56" s="33">
        <f t="shared" si="3"/>
        <v>0</v>
      </c>
      <c r="J56" s="59"/>
    </row>
    <row r="57" spans="1:10" x14ac:dyDescent="0.2">
      <c r="A57" s="9"/>
      <c r="B57" s="7" t="s">
        <v>20</v>
      </c>
      <c r="C57" s="9"/>
      <c r="D57" s="78"/>
      <c r="E57" s="23"/>
      <c r="F57" s="23"/>
      <c r="G57" s="23"/>
      <c r="H57" s="23"/>
      <c r="I57" s="33">
        <f t="shared" si="3"/>
        <v>0</v>
      </c>
      <c r="J57" s="59"/>
    </row>
    <row r="58" spans="1:10" x14ac:dyDescent="0.2">
      <c r="A58" s="9"/>
      <c r="B58" s="7" t="s">
        <v>21</v>
      </c>
      <c r="C58" s="9"/>
      <c r="D58" s="78"/>
      <c r="E58" s="23"/>
      <c r="F58" s="23"/>
      <c r="G58" s="23"/>
      <c r="H58" s="23"/>
      <c r="I58" s="33">
        <f t="shared" si="3"/>
        <v>0</v>
      </c>
      <c r="J58" s="59"/>
    </row>
    <row r="59" spans="1:10" x14ac:dyDescent="0.2">
      <c r="A59" s="9"/>
      <c r="B59" s="49" t="s">
        <v>22</v>
      </c>
      <c r="C59" s="9"/>
      <c r="D59" s="78"/>
      <c r="E59" s="23"/>
      <c r="F59" s="23"/>
      <c r="G59" s="23"/>
      <c r="H59" s="23"/>
      <c r="I59" s="33">
        <f t="shared" si="3"/>
        <v>0</v>
      </c>
      <c r="J59" s="59"/>
    </row>
    <row r="60" spans="1:10" x14ac:dyDescent="0.2">
      <c r="A60" s="9"/>
      <c r="B60" s="49"/>
      <c r="C60" s="9"/>
      <c r="D60" s="78"/>
      <c r="E60" s="23"/>
      <c r="F60" s="23"/>
      <c r="G60" s="23"/>
      <c r="H60" s="23"/>
      <c r="I60" s="33"/>
      <c r="J60" s="59"/>
    </row>
    <row r="61" spans="1:10" x14ac:dyDescent="0.2">
      <c r="A61" s="9"/>
      <c r="B61" s="49"/>
      <c r="C61" s="9"/>
      <c r="D61" s="78"/>
      <c r="E61" s="23"/>
      <c r="F61" s="23"/>
      <c r="G61" s="23"/>
      <c r="H61" s="23"/>
      <c r="I61" s="33"/>
      <c r="J61" s="59"/>
    </row>
    <row r="62" spans="1:10" x14ac:dyDescent="0.2">
      <c r="A62" s="76" t="s">
        <v>105</v>
      </c>
      <c r="B62" s="7" t="s">
        <v>1</v>
      </c>
      <c r="C62" s="9"/>
      <c r="D62" s="78">
        <f>9+22</f>
        <v>31</v>
      </c>
      <c r="E62" s="23"/>
      <c r="F62" s="23"/>
      <c r="G62" s="23"/>
      <c r="H62" s="23"/>
      <c r="I62" s="33">
        <f t="shared" ref="I62:I89" si="4">D62+E62+F62+G62+H62</f>
        <v>31</v>
      </c>
      <c r="J62" s="59"/>
    </row>
    <row r="63" spans="1:10" x14ac:dyDescent="0.2">
      <c r="A63" s="9"/>
      <c r="B63" s="7" t="s">
        <v>2</v>
      </c>
      <c r="C63" s="9"/>
      <c r="D63" s="78">
        <f>5.15+5.45+14</f>
        <v>24.6</v>
      </c>
      <c r="E63" s="23"/>
      <c r="F63" s="23"/>
      <c r="G63" s="23"/>
      <c r="H63" s="23"/>
      <c r="I63" s="33">
        <f t="shared" si="4"/>
        <v>24.6</v>
      </c>
      <c r="J63" s="59"/>
    </row>
    <row r="64" spans="1:10" x14ac:dyDescent="0.2">
      <c r="A64" s="9"/>
      <c r="B64" s="7" t="s">
        <v>3</v>
      </c>
      <c r="C64" s="9"/>
      <c r="D64" s="78"/>
      <c r="E64" s="23"/>
      <c r="F64" s="23"/>
      <c r="G64" s="23"/>
      <c r="H64" s="23"/>
      <c r="I64" s="33">
        <f t="shared" si="4"/>
        <v>0</v>
      </c>
      <c r="J64" s="59"/>
    </row>
    <row r="65" spans="1:10" x14ac:dyDescent="0.2">
      <c r="A65" s="9"/>
      <c r="B65" s="7" t="s">
        <v>15</v>
      </c>
      <c r="C65" s="9"/>
      <c r="D65" s="78"/>
      <c r="E65" s="23"/>
      <c r="F65" s="23"/>
      <c r="G65" s="23"/>
      <c r="H65" s="23"/>
      <c r="I65" s="33">
        <f t="shared" si="4"/>
        <v>0</v>
      </c>
      <c r="J65" s="59"/>
    </row>
    <row r="66" spans="1:10" x14ac:dyDescent="0.2">
      <c r="A66" s="9"/>
      <c r="B66" s="7" t="s">
        <v>17</v>
      </c>
      <c r="C66" s="9"/>
      <c r="D66" s="78"/>
      <c r="E66" s="23"/>
      <c r="F66" s="23"/>
      <c r="G66" s="23"/>
      <c r="H66" s="23"/>
      <c r="I66" s="33">
        <f t="shared" si="4"/>
        <v>0</v>
      </c>
      <c r="J66" s="59"/>
    </row>
    <row r="67" spans="1:10" x14ac:dyDescent="0.2">
      <c r="A67" s="9"/>
      <c r="B67" s="7" t="s">
        <v>4</v>
      </c>
      <c r="C67" s="9"/>
      <c r="D67" s="78"/>
      <c r="E67" s="23"/>
      <c r="F67" s="23"/>
      <c r="G67" s="23"/>
      <c r="H67" s="23"/>
      <c r="I67" s="33">
        <f t="shared" si="4"/>
        <v>0</v>
      </c>
      <c r="J67" s="59"/>
    </row>
    <row r="68" spans="1:10" x14ac:dyDescent="0.2">
      <c r="A68" s="9"/>
      <c r="B68" s="7" t="s">
        <v>14</v>
      </c>
      <c r="C68" s="9"/>
      <c r="D68" s="78"/>
      <c r="E68" s="23"/>
      <c r="F68" s="23"/>
      <c r="G68" s="23"/>
      <c r="H68" s="23"/>
      <c r="I68" s="33">
        <f t="shared" si="4"/>
        <v>0</v>
      </c>
      <c r="J68" s="59"/>
    </row>
    <row r="69" spans="1:10" x14ac:dyDescent="0.2">
      <c r="A69" s="9"/>
      <c r="B69" s="7" t="s">
        <v>12</v>
      </c>
      <c r="C69" s="9"/>
      <c r="D69" s="78"/>
      <c r="E69" s="23"/>
      <c r="F69" s="23"/>
      <c r="G69" s="23"/>
      <c r="H69" s="23"/>
      <c r="I69" s="33">
        <f t="shared" si="4"/>
        <v>0</v>
      </c>
      <c r="J69" s="59"/>
    </row>
    <row r="70" spans="1:10" x14ac:dyDescent="0.2">
      <c r="A70" s="9"/>
      <c r="B70" s="7" t="s">
        <v>16</v>
      </c>
      <c r="C70" s="9"/>
      <c r="D70" s="78"/>
      <c r="E70" s="23"/>
      <c r="F70" s="23"/>
      <c r="G70" s="23"/>
      <c r="H70" s="23"/>
      <c r="I70" s="33">
        <f t="shared" si="4"/>
        <v>0</v>
      </c>
      <c r="J70" s="59"/>
    </row>
    <row r="71" spans="1:10" x14ac:dyDescent="0.2">
      <c r="A71" s="9"/>
      <c r="B71" s="7" t="s">
        <v>19</v>
      </c>
      <c r="C71" s="9"/>
      <c r="D71" s="78"/>
      <c r="E71" s="23"/>
      <c r="F71" s="23"/>
      <c r="G71" s="23"/>
      <c r="H71" s="23"/>
      <c r="I71" s="33">
        <f t="shared" si="4"/>
        <v>0</v>
      </c>
      <c r="J71" s="59"/>
    </row>
    <row r="72" spans="1:10" x14ac:dyDescent="0.2">
      <c r="A72" s="9"/>
      <c r="B72" s="7" t="s">
        <v>20</v>
      </c>
      <c r="C72" s="9"/>
      <c r="D72" s="78"/>
      <c r="E72" s="23"/>
      <c r="F72" s="23"/>
      <c r="G72" s="23"/>
      <c r="H72" s="23"/>
      <c r="I72" s="33">
        <f t="shared" si="4"/>
        <v>0</v>
      </c>
      <c r="J72" s="59"/>
    </row>
    <row r="73" spans="1:10" x14ac:dyDescent="0.2">
      <c r="A73" s="9"/>
      <c r="B73" s="7" t="s">
        <v>21</v>
      </c>
      <c r="C73" s="9"/>
      <c r="D73" s="78"/>
      <c r="E73" s="23"/>
      <c r="F73" s="23"/>
      <c r="G73" s="23"/>
      <c r="H73" s="23"/>
      <c r="I73" s="33">
        <f t="shared" si="4"/>
        <v>0</v>
      </c>
      <c r="J73" s="59"/>
    </row>
    <row r="74" spans="1:10" x14ac:dyDescent="0.2">
      <c r="A74" s="9"/>
      <c r="B74" s="49" t="s">
        <v>22</v>
      </c>
      <c r="C74" s="9"/>
      <c r="D74" s="78"/>
      <c r="E74" s="23"/>
      <c r="F74" s="23"/>
      <c r="G74" s="23"/>
      <c r="H74" s="23"/>
      <c r="I74" s="33">
        <f t="shared" si="4"/>
        <v>0</v>
      </c>
      <c r="J74" s="59"/>
    </row>
    <row r="75" spans="1:10" x14ac:dyDescent="0.2">
      <c r="A75" s="9"/>
      <c r="B75" s="49"/>
      <c r="C75" s="9"/>
      <c r="D75" s="78"/>
      <c r="E75" s="23"/>
      <c r="F75" s="23"/>
      <c r="G75" s="23"/>
      <c r="H75" s="23"/>
      <c r="I75" s="33">
        <f t="shared" si="4"/>
        <v>0</v>
      </c>
      <c r="J75" s="59"/>
    </row>
    <row r="76" spans="1:10" x14ac:dyDescent="0.2">
      <c r="A76" s="9"/>
      <c r="B76" s="49"/>
      <c r="C76" s="9"/>
      <c r="D76" s="78"/>
      <c r="E76" s="23"/>
      <c r="F76" s="23"/>
      <c r="G76" s="23"/>
      <c r="H76" s="23"/>
      <c r="I76" s="124"/>
      <c r="J76" s="59"/>
    </row>
    <row r="77" spans="1:10" x14ac:dyDescent="0.2">
      <c r="A77" s="76" t="s">
        <v>106</v>
      </c>
      <c r="B77" s="7" t="s">
        <v>1</v>
      </c>
      <c r="C77" s="9"/>
      <c r="D77" s="78"/>
      <c r="E77" s="23"/>
      <c r="F77" s="23"/>
      <c r="G77" s="23"/>
      <c r="H77" s="23"/>
      <c r="I77" s="33">
        <f t="shared" si="4"/>
        <v>0</v>
      </c>
      <c r="J77" s="59"/>
    </row>
    <row r="78" spans="1:10" x14ac:dyDescent="0.2">
      <c r="A78" s="9"/>
      <c r="B78" s="7" t="s">
        <v>2</v>
      </c>
      <c r="C78" s="9"/>
      <c r="D78" s="78">
        <f>8+5.15+6.65+14</f>
        <v>33.799999999999997</v>
      </c>
      <c r="E78" s="23"/>
      <c r="F78" s="23"/>
      <c r="G78" s="23"/>
      <c r="H78" s="23"/>
      <c r="I78" s="33">
        <f t="shared" si="4"/>
        <v>33.799999999999997</v>
      </c>
      <c r="J78" s="59"/>
    </row>
    <row r="79" spans="1:10" x14ac:dyDescent="0.2">
      <c r="A79" s="9"/>
      <c r="B79" s="7" t="s">
        <v>3</v>
      </c>
      <c r="C79" s="9"/>
      <c r="D79" s="78"/>
      <c r="E79" s="23"/>
      <c r="F79" s="23"/>
      <c r="G79" s="23"/>
      <c r="H79" s="23"/>
      <c r="I79" s="33">
        <f t="shared" si="4"/>
        <v>0</v>
      </c>
      <c r="J79" s="59"/>
    </row>
    <row r="80" spans="1:10" x14ac:dyDescent="0.2">
      <c r="A80" s="9"/>
      <c r="B80" s="7" t="s">
        <v>15</v>
      </c>
      <c r="C80" s="9"/>
      <c r="D80" s="78"/>
      <c r="E80" s="23"/>
      <c r="F80" s="23"/>
      <c r="G80" s="23"/>
      <c r="H80" s="23"/>
      <c r="I80" s="33">
        <f t="shared" si="4"/>
        <v>0</v>
      </c>
      <c r="J80" s="59"/>
    </row>
    <row r="81" spans="1:10" x14ac:dyDescent="0.2">
      <c r="A81" s="9"/>
      <c r="B81" s="7" t="s">
        <v>17</v>
      </c>
      <c r="C81" s="9"/>
      <c r="D81" s="78"/>
      <c r="E81" s="23"/>
      <c r="F81" s="23"/>
      <c r="G81" s="23"/>
      <c r="H81" s="23"/>
      <c r="I81" s="33">
        <f t="shared" si="4"/>
        <v>0</v>
      </c>
      <c r="J81" s="59"/>
    </row>
    <row r="82" spans="1:10" x14ac:dyDescent="0.2">
      <c r="A82" s="9"/>
      <c r="B82" s="7" t="s">
        <v>4</v>
      </c>
      <c r="C82" s="9"/>
      <c r="D82" s="78"/>
      <c r="E82" s="23"/>
      <c r="F82" s="23"/>
      <c r="G82" s="23"/>
      <c r="H82" s="23"/>
      <c r="I82" s="33">
        <f t="shared" si="4"/>
        <v>0</v>
      </c>
      <c r="J82" s="59"/>
    </row>
    <row r="83" spans="1:10" x14ac:dyDescent="0.2">
      <c r="A83" s="9"/>
      <c r="B83" s="7" t="s">
        <v>14</v>
      </c>
      <c r="C83" s="9"/>
      <c r="D83" s="78"/>
      <c r="E83" s="23"/>
      <c r="F83" s="23"/>
      <c r="G83" s="23"/>
      <c r="H83" s="23"/>
      <c r="I83" s="33">
        <f t="shared" si="4"/>
        <v>0</v>
      </c>
      <c r="J83" s="59"/>
    </row>
    <row r="84" spans="1:10" x14ac:dyDescent="0.2">
      <c r="A84" s="9"/>
      <c r="B84" s="7" t="s">
        <v>12</v>
      </c>
      <c r="C84" s="9"/>
      <c r="D84" s="78">
        <v>31.22</v>
      </c>
      <c r="E84" s="23"/>
      <c r="F84" s="23"/>
      <c r="G84" s="23"/>
      <c r="H84" s="23"/>
      <c r="I84" s="33">
        <f t="shared" si="4"/>
        <v>31.22</v>
      </c>
      <c r="J84" s="59"/>
    </row>
    <row r="85" spans="1:10" x14ac:dyDescent="0.2">
      <c r="A85" s="9"/>
      <c r="B85" s="7" t="s">
        <v>16</v>
      </c>
      <c r="C85" s="9"/>
      <c r="D85" s="78"/>
      <c r="E85" s="23"/>
      <c r="F85" s="23"/>
      <c r="G85" s="23"/>
      <c r="H85" s="23"/>
      <c r="I85" s="33">
        <f t="shared" si="4"/>
        <v>0</v>
      </c>
      <c r="J85" s="59"/>
    </row>
    <row r="86" spans="1:10" x14ac:dyDescent="0.2">
      <c r="A86" s="9"/>
      <c r="B86" s="7" t="s">
        <v>19</v>
      </c>
      <c r="C86" s="9"/>
      <c r="D86" s="78"/>
      <c r="E86" s="23"/>
      <c r="F86" s="23"/>
      <c r="G86" s="23"/>
      <c r="H86" s="23"/>
      <c r="I86" s="33">
        <f t="shared" si="4"/>
        <v>0</v>
      </c>
      <c r="J86" s="59"/>
    </row>
    <row r="87" spans="1:10" x14ac:dyDescent="0.2">
      <c r="A87" s="9"/>
      <c r="B87" s="7" t="s">
        <v>20</v>
      </c>
      <c r="C87" s="9"/>
      <c r="D87" s="78"/>
      <c r="E87" s="23"/>
      <c r="F87" s="23"/>
      <c r="G87" s="23"/>
      <c r="H87" s="23"/>
      <c r="I87" s="33">
        <f t="shared" si="4"/>
        <v>0</v>
      </c>
      <c r="J87" s="59"/>
    </row>
    <row r="88" spans="1:10" x14ac:dyDescent="0.2">
      <c r="A88" s="9"/>
      <c r="B88" s="7" t="s">
        <v>21</v>
      </c>
      <c r="C88" s="9"/>
      <c r="D88" s="78"/>
      <c r="E88" s="23"/>
      <c r="F88" s="23"/>
      <c r="G88" s="23"/>
      <c r="H88" s="23"/>
      <c r="I88" s="33">
        <f t="shared" si="4"/>
        <v>0</v>
      </c>
      <c r="J88" s="59"/>
    </row>
    <row r="89" spans="1:10" x14ac:dyDescent="0.2">
      <c r="A89" s="9"/>
      <c r="B89" s="49" t="s">
        <v>22</v>
      </c>
      <c r="C89" s="9"/>
      <c r="D89" s="78"/>
      <c r="E89" s="23"/>
      <c r="F89" s="23"/>
      <c r="G89" s="23"/>
      <c r="H89" s="23"/>
      <c r="I89" s="33">
        <f t="shared" si="4"/>
        <v>0</v>
      </c>
      <c r="J89" s="59"/>
    </row>
    <row r="90" spans="1:10" ht="13.5" thickBot="1" x14ac:dyDescent="0.25">
      <c r="A90" s="12"/>
      <c r="B90" s="48"/>
      <c r="C90" s="12"/>
      <c r="D90" s="79"/>
      <c r="E90" s="24"/>
      <c r="F90" s="24"/>
      <c r="G90" s="24"/>
      <c r="H90" s="24"/>
      <c r="I90" s="34"/>
      <c r="J90" s="59"/>
    </row>
    <row r="91" spans="1:10" x14ac:dyDescent="0.2">
      <c r="A91" s="17"/>
      <c r="B91" s="18"/>
      <c r="C91" s="17"/>
      <c r="D91" s="80"/>
      <c r="E91" s="25"/>
      <c r="F91" s="25"/>
      <c r="G91" s="25"/>
      <c r="H91" s="25"/>
      <c r="I91" s="37">
        <f>SUM(I3:I22)</f>
        <v>0</v>
      </c>
      <c r="J91" s="37">
        <f>SUM(J16:J22)</f>
        <v>0</v>
      </c>
    </row>
    <row r="92" spans="1:10" x14ac:dyDescent="0.2">
      <c r="I92" s="32"/>
    </row>
    <row r="93" spans="1:10" x14ac:dyDescent="0.2">
      <c r="A93" s="56" t="s">
        <v>107</v>
      </c>
      <c r="B93" s="7" t="s">
        <v>1</v>
      </c>
      <c r="D93" s="57">
        <v>29</v>
      </c>
      <c r="I93" s="32">
        <f t="shared" ref="I93:I104" si="5">D93+E93+F93+G93+H93</f>
        <v>29</v>
      </c>
    </row>
    <row r="94" spans="1:10" x14ac:dyDescent="0.2">
      <c r="B94" s="7" t="s">
        <v>2</v>
      </c>
      <c r="D94" s="57">
        <f>5.15+5.15+14</f>
        <v>24.3</v>
      </c>
      <c r="I94" s="32">
        <f t="shared" si="5"/>
        <v>24.3</v>
      </c>
    </row>
    <row r="95" spans="1:10" x14ac:dyDescent="0.2">
      <c r="B95" s="7" t="s">
        <v>3</v>
      </c>
      <c r="I95" s="32">
        <f t="shared" si="5"/>
        <v>0</v>
      </c>
    </row>
    <row r="96" spans="1:10" x14ac:dyDescent="0.2">
      <c r="B96" s="7" t="s">
        <v>15</v>
      </c>
      <c r="I96" s="32">
        <f t="shared" si="5"/>
        <v>0</v>
      </c>
    </row>
    <row r="97" spans="1:9" x14ac:dyDescent="0.2">
      <c r="B97" s="7" t="s">
        <v>17</v>
      </c>
      <c r="I97" s="32">
        <f t="shared" si="5"/>
        <v>0</v>
      </c>
    </row>
    <row r="98" spans="1:9" x14ac:dyDescent="0.2">
      <c r="B98" s="7" t="s">
        <v>4</v>
      </c>
      <c r="I98" s="32">
        <f t="shared" si="5"/>
        <v>0</v>
      </c>
    </row>
    <row r="99" spans="1:9" x14ac:dyDescent="0.2">
      <c r="B99" s="7" t="s">
        <v>14</v>
      </c>
      <c r="I99" s="32">
        <f t="shared" si="5"/>
        <v>0</v>
      </c>
    </row>
    <row r="100" spans="1:9" x14ac:dyDescent="0.2">
      <c r="B100" s="7" t="s">
        <v>12</v>
      </c>
      <c r="I100" s="32">
        <f t="shared" si="5"/>
        <v>0</v>
      </c>
    </row>
    <row r="101" spans="1:9" x14ac:dyDescent="0.2">
      <c r="B101" s="7" t="s">
        <v>16</v>
      </c>
      <c r="I101" s="32">
        <f t="shared" si="5"/>
        <v>0</v>
      </c>
    </row>
    <row r="102" spans="1:9" x14ac:dyDescent="0.2">
      <c r="B102" s="7" t="s">
        <v>19</v>
      </c>
      <c r="I102" s="32">
        <f t="shared" si="5"/>
        <v>0</v>
      </c>
    </row>
    <row r="103" spans="1:9" x14ac:dyDescent="0.2">
      <c r="B103" s="7" t="s">
        <v>20</v>
      </c>
      <c r="I103" s="32">
        <f t="shared" si="5"/>
        <v>0</v>
      </c>
    </row>
    <row r="104" spans="1:9" x14ac:dyDescent="0.2">
      <c r="B104" s="7" t="s">
        <v>21</v>
      </c>
      <c r="I104" s="32">
        <f t="shared" si="5"/>
        <v>0</v>
      </c>
    </row>
    <row r="105" spans="1:9" x14ac:dyDescent="0.2">
      <c r="I105" s="32"/>
    </row>
    <row r="106" spans="1:9" x14ac:dyDescent="0.2">
      <c r="I106" s="32"/>
    </row>
    <row r="107" spans="1:9" x14ac:dyDescent="0.2">
      <c r="A107" s="56" t="s">
        <v>108</v>
      </c>
      <c r="B107" s="7" t="s">
        <v>1</v>
      </c>
      <c r="I107" s="32">
        <f t="shared" ref="I107:I118" si="6">D107+E107+F107+G107+H107</f>
        <v>0</v>
      </c>
    </row>
    <row r="108" spans="1:9" x14ac:dyDescent="0.2">
      <c r="B108" s="7" t="s">
        <v>2</v>
      </c>
      <c r="D108" s="57">
        <f>5.45+5.15+14</f>
        <v>24.6</v>
      </c>
      <c r="I108" s="32">
        <f t="shared" si="6"/>
        <v>24.6</v>
      </c>
    </row>
    <row r="109" spans="1:9" x14ac:dyDescent="0.2">
      <c r="B109" s="7" t="s">
        <v>3</v>
      </c>
      <c r="I109" s="32">
        <f t="shared" si="6"/>
        <v>0</v>
      </c>
    </row>
    <row r="110" spans="1:9" x14ac:dyDescent="0.2">
      <c r="B110" s="7" t="s">
        <v>15</v>
      </c>
      <c r="I110" s="32">
        <f t="shared" si="6"/>
        <v>0</v>
      </c>
    </row>
    <row r="111" spans="1:9" x14ac:dyDescent="0.2">
      <c r="B111" s="7" t="s">
        <v>17</v>
      </c>
      <c r="I111" s="32">
        <f t="shared" si="6"/>
        <v>0</v>
      </c>
    </row>
    <row r="112" spans="1:9" x14ac:dyDescent="0.2">
      <c r="B112" s="7" t="s">
        <v>4</v>
      </c>
      <c r="I112" s="32">
        <f t="shared" si="6"/>
        <v>0</v>
      </c>
    </row>
    <row r="113" spans="1:9" x14ac:dyDescent="0.2">
      <c r="B113" s="7" t="s">
        <v>14</v>
      </c>
      <c r="I113" s="32">
        <f t="shared" si="6"/>
        <v>0</v>
      </c>
    </row>
    <row r="114" spans="1:9" x14ac:dyDescent="0.2">
      <c r="B114" s="7" t="s">
        <v>12</v>
      </c>
      <c r="I114" s="32">
        <f t="shared" si="6"/>
        <v>0</v>
      </c>
    </row>
    <row r="115" spans="1:9" x14ac:dyDescent="0.2">
      <c r="B115" s="7" t="s">
        <v>16</v>
      </c>
      <c r="I115" s="32">
        <f t="shared" si="6"/>
        <v>0</v>
      </c>
    </row>
    <row r="116" spans="1:9" x14ac:dyDescent="0.2">
      <c r="B116" s="7" t="s">
        <v>19</v>
      </c>
      <c r="I116" s="32">
        <f t="shared" si="6"/>
        <v>0</v>
      </c>
    </row>
    <row r="117" spans="1:9" x14ac:dyDescent="0.2">
      <c r="B117" s="7" t="s">
        <v>20</v>
      </c>
      <c r="I117" s="32">
        <f t="shared" si="6"/>
        <v>0</v>
      </c>
    </row>
    <row r="118" spans="1:9" x14ac:dyDescent="0.2">
      <c r="B118" s="7" t="s">
        <v>21</v>
      </c>
      <c r="I118" s="32">
        <f t="shared" si="6"/>
        <v>0</v>
      </c>
    </row>
    <row r="119" spans="1:9" x14ac:dyDescent="0.2">
      <c r="I119" s="32"/>
    </row>
    <row r="120" spans="1:9" x14ac:dyDescent="0.2">
      <c r="I120" s="32"/>
    </row>
    <row r="121" spans="1:9" x14ac:dyDescent="0.2">
      <c r="A121" s="56" t="s">
        <v>109</v>
      </c>
      <c r="B121" s="7" t="s">
        <v>1</v>
      </c>
      <c r="I121" s="32">
        <f t="shared" ref="I121:I131" si="7">D121+E121+F121+G121+H121</f>
        <v>0</v>
      </c>
    </row>
    <row r="122" spans="1:9" x14ac:dyDescent="0.2">
      <c r="B122" s="7" t="s">
        <v>2</v>
      </c>
      <c r="D122" s="57">
        <f>5.15+14</f>
        <v>19.149999999999999</v>
      </c>
      <c r="I122" s="32">
        <f t="shared" si="7"/>
        <v>19.149999999999999</v>
      </c>
    </row>
    <row r="123" spans="1:9" x14ac:dyDescent="0.2">
      <c r="B123" s="7" t="s">
        <v>3</v>
      </c>
      <c r="D123" s="57">
        <v>6.73</v>
      </c>
      <c r="I123" s="32">
        <f t="shared" si="7"/>
        <v>6.73</v>
      </c>
    </row>
    <row r="124" spans="1:9" x14ac:dyDescent="0.2">
      <c r="B124" s="7" t="s">
        <v>15</v>
      </c>
      <c r="I124" s="32">
        <f t="shared" si="7"/>
        <v>0</v>
      </c>
    </row>
    <row r="125" spans="1:9" x14ac:dyDescent="0.2">
      <c r="B125" s="7" t="s">
        <v>17</v>
      </c>
      <c r="I125" s="32">
        <f t="shared" si="7"/>
        <v>0</v>
      </c>
    </row>
    <row r="126" spans="1:9" x14ac:dyDescent="0.2">
      <c r="B126" s="7" t="s">
        <v>4</v>
      </c>
      <c r="I126" s="32">
        <f t="shared" si="7"/>
        <v>0</v>
      </c>
    </row>
    <row r="127" spans="1:9" x14ac:dyDescent="0.2">
      <c r="B127" s="7" t="s">
        <v>14</v>
      </c>
      <c r="I127" s="32">
        <f t="shared" si="7"/>
        <v>0</v>
      </c>
    </row>
    <row r="128" spans="1:9" x14ac:dyDescent="0.2">
      <c r="B128" s="7" t="s">
        <v>12</v>
      </c>
      <c r="I128" s="32">
        <f t="shared" si="7"/>
        <v>0</v>
      </c>
    </row>
    <row r="129" spans="1:9" x14ac:dyDescent="0.2">
      <c r="B129" s="7" t="s">
        <v>16</v>
      </c>
      <c r="I129" s="32">
        <f t="shared" si="7"/>
        <v>0</v>
      </c>
    </row>
    <row r="130" spans="1:9" x14ac:dyDescent="0.2">
      <c r="B130" s="7" t="s">
        <v>19</v>
      </c>
      <c r="I130" s="32">
        <f t="shared" si="7"/>
        <v>0</v>
      </c>
    </row>
    <row r="131" spans="1:9" x14ac:dyDescent="0.2">
      <c r="B131" s="7" t="s">
        <v>20</v>
      </c>
      <c r="I131" s="32">
        <f t="shared" si="7"/>
        <v>0</v>
      </c>
    </row>
    <row r="132" spans="1:9" x14ac:dyDescent="0.2">
      <c r="B132" s="7" t="s">
        <v>21</v>
      </c>
      <c r="I132" s="32"/>
    </row>
    <row r="133" spans="1:9" x14ac:dyDescent="0.2">
      <c r="I133" s="32"/>
    </row>
    <row r="134" spans="1:9" x14ac:dyDescent="0.2">
      <c r="I134" s="32"/>
    </row>
    <row r="135" spans="1:9" x14ac:dyDescent="0.2">
      <c r="A135" s="56" t="s">
        <v>110</v>
      </c>
      <c r="B135" s="7" t="s">
        <v>1</v>
      </c>
      <c r="I135" s="32">
        <f t="shared" ref="I135:I146" si="8">D135+E135+F135+G135+H135</f>
        <v>0</v>
      </c>
    </row>
    <row r="136" spans="1:9" x14ac:dyDescent="0.2">
      <c r="B136" s="7" t="s">
        <v>2</v>
      </c>
      <c r="D136" s="57">
        <f>14+8+8+6.65+6.65</f>
        <v>43.3</v>
      </c>
      <c r="E136" s="20">
        <f>14</f>
        <v>14</v>
      </c>
      <c r="I136" s="32">
        <f t="shared" si="8"/>
        <v>57.3</v>
      </c>
    </row>
    <row r="137" spans="1:9" x14ac:dyDescent="0.2">
      <c r="B137" s="7" t="s">
        <v>3</v>
      </c>
      <c r="I137" s="32">
        <f t="shared" si="8"/>
        <v>0</v>
      </c>
    </row>
    <row r="138" spans="1:9" x14ac:dyDescent="0.2">
      <c r="B138" s="7" t="s">
        <v>15</v>
      </c>
      <c r="I138" s="32">
        <f t="shared" si="8"/>
        <v>0</v>
      </c>
    </row>
    <row r="139" spans="1:9" x14ac:dyDescent="0.2">
      <c r="B139" s="7" t="s">
        <v>17</v>
      </c>
      <c r="I139" s="32">
        <f t="shared" si="8"/>
        <v>0</v>
      </c>
    </row>
    <row r="140" spans="1:9" x14ac:dyDescent="0.2">
      <c r="B140" s="7" t="s">
        <v>4</v>
      </c>
      <c r="I140" s="32">
        <f t="shared" si="8"/>
        <v>0</v>
      </c>
    </row>
    <row r="141" spans="1:9" x14ac:dyDescent="0.2">
      <c r="B141" s="7" t="s">
        <v>14</v>
      </c>
      <c r="I141" s="32">
        <f t="shared" si="8"/>
        <v>0</v>
      </c>
    </row>
    <row r="142" spans="1:9" x14ac:dyDescent="0.2">
      <c r="B142" s="7" t="s">
        <v>12</v>
      </c>
      <c r="I142" s="32">
        <f t="shared" si="8"/>
        <v>0</v>
      </c>
    </row>
    <row r="143" spans="1:9" x14ac:dyDescent="0.2">
      <c r="B143" s="7" t="s">
        <v>16</v>
      </c>
      <c r="I143" s="32">
        <f t="shared" si="8"/>
        <v>0</v>
      </c>
    </row>
    <row r="144" spans="1:9" x14ac:dyDescent="0.2">
      <c r="B144" s="7" t="s">
        <v>19</v>
      </c>
      <c r="I144" s="32">
        <f t="shared" si="8"/>
        <v>0</v>
      </c>
    </row>
    <row r="145" spans="1:10" x14ac:dyDescent="0.2">
      <c r="B145" s="7" t="s">
        <v>20</v>
      </c>
      <c r="I145" s="32">
        <f t="shared" si="8"/>
        <v>0</v>
      </c>
    </row>
    <row r="146" spans="1:10" x14ac:dyDescent="0.2">
      <c r="B146" s="7" t="s">
        <v>21</v>
      </c>
      <c r="I146" s="32">
        <f t="shared" si="8"/>
        <v>0</v>
      </c>
    </row>
    <row r="147" spans="1:10" x14ac:dyDescent="0.2">
      <c r="I147" s="32"/>
    </row>
    <row r="148" spans="1:10" x14ac:dyDescent="0.2">
      <c r="I148" s="32"/>
    </row>
    <row r="149" spans="1:10" x14ac:dyDescent="0.2">
      <c r="A149" s="56" t="s">
        <v>111</v>
      </c>
      <c r="B149" s="7" t="s">
        <v>1</v>
      </c>
      <c r="D149" s="57">
        <v>41</v>
      </c>
      <c r="I149" s="32">
        <f t="shared" ref="I149:I160" si="9">D149+E149+F149+G149+H149</f>
        <v>41</v>
      </c>
    </row>
    <row r="150" spans="1:10" x14ac:dyDescent="0.2">
      <c r="B150" s="7" t="s">
        <v>2</v>
      </c>
      <c r="D150" s="57">
        <f>1.5+1.65</f>
        <v>3.15</v>
      </c>
      <c r="E150" s="20">
        <f>8+8+6.65+6.65+14</f>
        <v>43.3</v>
      </c>
      <c r="I150" s="32">
        <f t="shared" si="9"/>
        <v>46.449999999999996</v>
      </c>
    </row>
    <row r="151" spans="1:10" x14ac:dyDescent="0.2">
      <c r="B151" s="7" t="s">
        <v>3</v>
      </c>
      <c r="D151" s="57">
        <v>225.63</v>
      </c>
      <c r="I151" s="32">
        <f t="shared" si="9"/>
        <v>225.63</v>
      </c>
    </row>
    <row r="152" spans="1:10" x14ac:dyDescent="0.2">
      <c r="A152" s="6"/>
      <c r="B152" s="7" t="s">
        <v>15</v>
      </c>
      <c r="I152" s="32">
        <f t="shared" si="9"/>
        <v>0</v>
      </c>
    </row>
    <row r="153" spans="1:10" s="4" customFormat="1" x14ac:dyDescent="0.2">
      <c r="A153" s="11"/>
      <c r="B153" s="7" t="s">
        <v>17</v>
      </c>
      <c r="C153" s="11"/>
      <c r="D153" s="81"/>
      <c r="E153" s="26"/>
      <c r="F153" s="26"/>
      <c r="G153" s="26"/>
      <c r="H153" s="26"/>
      <c r="I153" s="32">
        <f t="shared" si="9"/>
        <v>0</v>
      </c>
      <c r="J153" s="46"/>
    </row>
    <row r="154" spans="1:10" x14ac:dyDescent="0.2">
      <c r="A154" s="6"/>
      <c r="B154" s="7" t="s">
        <v>4</v>
      </c>
      <c r="C154" s="6"/>
      <c r="D154" s="78"/>
      <c r="E154" s="27"/>
      <c r="F154" s="27"/>
      <c r="G154" s="27"/>
      <c r="H154" s="27"/>
      <c r="I154" s="32">
        <f t="shared" si="9"/>
        <v>0</v>
      </c>
    </row>
    <row r="155" spans="1:10" x14ac:dyDescent="0.2">
      <c r="A155" s="6"/>
      <c r="B155" s="7" t="s">
        <v>14</v>
      </c>
      <c r="C155" s="6"/>
      <c r="D155" s="78"/>
      <c r="E155" s="27"/>
      <c r="F155" s="27"/>
      <c r="G155" s="27"/>
      <c r="H155" s="27"/>
      <c r="I155" s="32">
        <f t="shared" si="9"/>
        <v>0</v>
      </c>
    </row>
    <row r="156" spans="1:10" x14ac:dyDescent="0.2">
      <c r="A156" s="6"/>
      <c r="B156" s="7" t="s">
        <v>12</v>
      </c>
      <c r="C156" s="6"/>
      <c r="D156" s="78"/>
      <c r="E156" s="27"/>
      <c r="F156" s="27"/>
      <c r="G156" s="27"/>
      <c r="H156" s="27"/>
      <c r="I156" s="32">
        <f t="shared" si="9"/>
        <v>0</v>
      </c>
    </row>
    <row r="157" spans="1:10" x14ac:dyDescent="0.2">
      <c r="A157" s="6"/>
      <c r="B157" s="7" t="s">
        <v>16</v>
      </c>
      <c r="C157" s="6"/>
      <c r="D157" s="78"/>
      <c r="E157" s="27"/>
      <c r="F157" s="27"/>
      <c r="G157" s="27"/>
      <c r="H157" s="27"/>
      <c r="I157" s="32">
        <f t="shared" si="9"/>
        <v>0</v>
      </c>
    </row>
    <row r="158" spans="1:10" x14ac:dyDescent="0.2">
      <c r="A158" s="6"/>
      <c r="B158" s="7" t="s">
        <v>19</v>
      </c>
      <c r="C158" s="6"/>
      <c r="D158" s="78"/>
      <c r="E158" s="27"/>
      <c r="F158" s="27"/>
      <c r="G158" s="27"/>
      <c r="H158" s="27"/>
      <c r="I158" s="32">
        <f t="shared" si="9"/>
        <v>0</v>
      </c>
    </row>
    <row r="159" spans="1:10" x14ac:dyDescent="0.2">
      <c r="A159" s="6"/>
      <c r="B159" s="7" t="s">
        <v>20</v>
      </c>
      <c r="C159" s="6"/>
      <c r="D159" s="78"/>
      <c r="E159" s="27"/>
      <c r="F159" s="27"/>
      <c r="G159" s="27"/>
      <c r="H159" s="27"/>
      <c r="I159" s="32">
        <f t="shared" si="9"/>
        <v>0</v>
      </c>
    </row>
    <row r="160" spans="1:10" x14ac:dyDescent="0.2">
      <c r="A160" s="6"/>
      <c r="B160" s="7" t="s">
        <v>21</v>
      </c>
      <c r="C160" s="6"/>
      <c r="D160" s="78"/>
      <c r="E160" s="27"/>
      <c r="F160" s="27"/>
      <c r="G160" s="27"/>
      <c r="H160" s="27"/>
      <c r="I160" s="32">
        <f t="shared" si="9"/>
        <v>0</v>
      </c>
    </row>
    <row r="161" spans="1:10" x14ac:dyDescent="0.2">
      <c r="A161" s="6"/>
      <c r="C161" s="6"/>
      <c r="D161" s="78"/>
      <c r="E161" s="27"/>
      <c r="F161" s="27"/>
      <c r="G161" s="27"/>
      <c r="H161" s="27"/>
      <c r="I161" s="32"/>
    </row>
    <row r="162" spans="1:10" x14ac:dyDescent="0.2">
      <c r="I162" s="32"/>
    </row>
    <row r="163" spans="1:10" x14ac:dyDescent="0.2">
      <c r="A163" s="56" t="s">
        <v>112</v>
      </c>
      <c r="B163" s="7" t="s">
        <v>1</v>
      </c>
      <c r="D163" s="57">
        <v>40</v>
      </c>
      <c r="I163" s="32">
        <f t="shared" ref="I163:I175" si="10">D163+E163+F163+G163+H163</f>
        <v>40</v>
      </c>
      <c r="J163" s="6"/>
    </row>
    <row r="164" spans="1:10" x14ac:dyDescent="0.2">
      <c r="B164" s="7" t="s">
        <v>2</v>
      </c>
      <c r="D164" s="57">
        <f>4+8+4</f>
        <v>16</v>
      </c>
      <c r="E164" s="20">
        <f>5.15+14+5.15</f>
        <v>24.299999999999997</v>
      </c>
      <c r="I164" s="32">
        <f t="shared" si="10"/>
        <v>40.299999999999997</v>
      </c>
      <c r="J164" s="6"/>
    </row>
    <row r="165" spans="1:10" x14ac:dyDescent="0.2">
      <c r="B165" s="7" t="s">
        <v>3</v>
      </c>
      <c r="I165" s="32">
        <f t="shared" si="10"/>
        <v>0</v>
      </c>
    </row>
    <row r="166" spans="1:10" x14ac:dyDescent="0.2">
      <c r="B166" s="7" t="s">
        <v>15</v>
      </c>
      <c r="I166" s="32">
        <f t="shared" si="10"/>
        <v>0</v>
      </c>
    </row>
    <row r="167" spans="1:10" x14ac:dyDescent="0.2">
      <c r="A167" s="6"/>
      <c r="B167" s="7" t="s">
        <v>17</v>
      </c>
      <c r="C167" s="6"/>
      <c r="D167" s="78"/>
      <c r="E167" s="27"/>
      <c r="F167" s="27"/>
      <c r="G167" s="27"/>
      <c r="H167" s="27"/>
      <c r="I167" s="33">
        <f t="shared" si="10"/>
        <v>0</v>
      </c>
    </row>
    <row r="168" spans="1:10" x14ac:dyDescent="0.2">
      <c r="A168" s="6"/>
      <c r="B168" s="7" t="s">
        <v>4</v>
      </c>
      <c r="C168" s="6"/>
      <c r="D168" s="78"/>
      <c r="E168" s="27"/>
      <c r="F168" s="27"/>
      <c r="G168" s="27"/>
      <c r="H168" s="27"/>
      <c r="I168" s="33">
        <f t="shared" si="10"/>
        <v>0</v>
      </c>
    </row>
    <row r="169" spans="1:10" x14ac:dyDescent="0.2">
      <c r="A169" s="6"/>
      <c r="B169" s="7" t="s">
        <v>14</v>
      </c>
      <c r="C169" s="6"/>
      <c r="D169" s="78"/>
      <c r="E169" s="27"/>
      <c r="F169" s="27"/>
      <c r="G169" s="27"/>
      <c r="H169" s="27"/>
      <c r="I169" s="33">
        <f t="shared" si="10"/>
        <v>0</v>
      </c>
    </row>
    <row r="170" spans="1:10" x14ac:dyDescent="0.2">
      <c r="A170" s="6"/>
      <c r="B170" s="7" t="s">
        <v>12</v>
      </c>
      <c r="C170" s="6"/>
      <c r="D170" s="78"/>
      <c r="E170" s="27"/>
      <c r="F170" s="27"/>
      <c r="G170" s="27"/>
      <c r="H170" s="27"/>
      <c r="I170" s="33">
        <f t="shared" si="10"/>
        <v>0</v>
      </c>
    </row>
    <row r="171" spans="1:10" x14ac:dyDescent="0.2">
      <c r="A171" s="6"/>
      <c r="B171" s="7" t="s">
        <v>16</v>
      </c>
      <c r="C171" s="6"/>
      <c r="D171" s="78"/>
      <c r="E171" s="27"/>
      <c r="F171" s="27"/>
      <c r="G171" s="27"/>
      <c r="H171" s="27"/>
      <c r="I171" s="33">
        <f t="shared" si="10"/>
        <v>0</v>
      </c>
    </row>
    <row r="172" spans="1:10" x14ac:dyDescent="0.2">
      <c r="A172" s="6"/>
      <c r="B172" s="7" t="s">
        <v>19</v>
      </c>
      <c r="C172" s="6"/>
      <c r="D172" s="78"/>
      <c r="E172" s="27"/>
      <c r="F172" s="27"/>
      <c r="G172" s="27"/>
      <c r="H172" s="27"/>
      <c r="I172" s="33">
        <f t="shared" si="10"/>
        <v>0</v>
      </c>
    </row>
    <row r="173" spans="1:10" x14ac:dyDescent="0.2">
      <c r="A173" s="6"/>
      <c r="B173" s="7" t="s">
        <v>20</v>
      </c>
      <c r="C173" s="6"/>
      <c r="D173" s="78"/>
      <c r="E173" s="27"/>
      <c r="F173" s="27"/>
      <c r="G173" s="27"/>
      <c r="H173" s="27"/>
      <c r="I173" s="33">
        <f t="shared" si="10"/>
        <v>0</v>
      </c>
    </row>
    <row r="174" spans="1:10" x14ac:dyDescent="0.2">
      <c r="A174" s="6"/>
      <c r="B174" s="7" t="s">
        <v>21</v>
      </c>
      <c r="C174" s="6"/>
      <c r="D174" s="78"/>
      <c r="E174" s="27"/>
      <c r="F174" s="27"/>
      <c r="G174" s="27"/>
      <c r="H174" s="27"/>
      <c r="I174" s="33">
        <f t="shared" si="10"/>
        <v>0</v>
      </c>
    </row>
    <row r="175" spans="1:10" x14ac:dyDescent="0.2">
      <c r="A175" s="6"/>
      <c r="B175" s="49" t="s">
        <v>22</v>
      </c>
      <c r="C175" s="6"/>
      <c r="D175" s="78"/>
      <c r="E175" s="27"/>
      <c r="F175" s="27"/>
      <c r="G175" s="27"/>
      <c r="H175" s="27"/>
      <c r="I175" s="33">
        <f t="shared" si="10"/>
        <v>0</v>
      </c>
    </row>
    <row r="176" spans="1:10" ht="13.5" thickBot="1" x14ac:dyDescent="0.25">
      <c r="A176" s="5"/>
      <c r="B176" s="48"/>
      <c r="C176" s="5"/>
      <c r="D176" s="79"/>
      <c r="E176" s="28"/>
      <c r="F176" s="28"/>
      <c r="G176" s="28"/>
      <c r="H176" s="28"/>
      <c r="I176" s="34"/>
    </row>
    <row r="177" spans="1:9" x14ac:dyDescent="0.2">
      <c r="A177" s="19"/>
      <c r="B177" s="60"/>
      <c r="C177" s="19"/>
      <c r="D177" s="82"/>
      <c r="E177" s="29"/>
      <c r="F177" s="29"/>
      <c r="G177" s="29"/>
      <c r="H177" s="29"/>
      <c r="I177" s="38">
        <f>SUM(I92:I168)</f>
        <v>554.45999999999992</v>
      </c>
    </row>
    <row r="178" spans="1:9" x14ac:dyDescent="0.2">
      <c r="I178" s="32"/>
    </row>
    <row r="179" spans="1:9" x14ac:dyDescent="0.2">
      <c r="A179" s="56" t="s">
        <v>113</v>
      </c>
      <c r="B179" s="7" t="s">
        <v>1</v>
      </c>
      <c r="D179" s="57">
        <v>25</v>
      </c>
      <c r="I179" s="32">
        <f t="shared" ref="I179:I189" si="11">D179+E179+F179+G179+H179</f>
        <v>25</v>
      </c>
    </row>
    <row r="180" spans="1:9" x14ac:dyDescent="0.2">
      <c r="B180" s="7" t="s">
        <v>2</v>
      </c>
      <c r="D180" s="57">
        <f>14+5.15+5.15</f>
        <v>24.299999999999997</v>
      </c>
      <c r="E180" s="20">
        <f>6.65+5.45+14</f>
        <v>26.1</v>
      </c>
      <c r="I180" s="32">
        <f t="shared" si="11"/>
        <v>50.4</v>
      </c>
    </row>
    <row r="181" spans="1:9" x14ac:dyDescent="0.2">
      <c r="B181" s="7" t="s">
        <v>3</v>
      </c>
      <c r="D181" s="57">
        <v>142.85</v>
      </c>
      <c r="E181" s="20">
        <v>41.4</v>
      </c>
      <c r="I181" s="32">
        <f t="shared" si="11"/>
        <v>184.25</v>
      </c>
    </row>
    <row r="182" spans="1:9" x14ac:dyDescent="0.2">
      <c r="B182" s="7" t="s">
        <v>15</v>
      </c>
      <c r="I182" s="32">
        <f t="shared" si="11"/>
        <v>0</v>
      </c>
    </row>
    <row r="183" spans="1:9" x14ac:dyDescent="0.2">
      <c r="B183" s="7" t="s">
        <v>17</v>
      </c>
      <c r="I183" s="32">
        <f t="shared" si="11"/>
        <v>0</v>
      </c>
    </row>
    <row r="184" spans="1:9" x14ac:dyDescent="0.2">
      <c r="B184" s="7" t="s">
        <v>4</v>
      </c>
      <c r="I184" s="32">
        <f t="shared" si="11"/>
        <v>0</v>
      </c>
    </row>
    <row r="185" spans="1:9" x14ac:dyDescent="0.2">
      <c r="B185" s="7" t="s">
        <v>14</v>
      </c>
      <c r="I185" s="32">
        <f t="shared" si="11"/>
        <v>0</v>
      </c>
    </row>
    <row r="186" spans="1:9" x14ac:dyDescent="0.2">
      <c r="B186" s="7" t="s">
        <v>12</v>
      </c>
      <c r="I186" s="32">
        <f t="shared" si="11"/>
        <v>0</v>
      </c>
    </row>
    <row r="187" spans="1:9" x14ac:dyDescent="0.2">
      <c r="B187" s="7" t="s">
        <v>16</v>
      </c>
      <c r="I187" s="32">
        <f t="shared" si="11"/>
        <v>0</v>
      </c>
    </row>
    <row r="188" spans="1:9" x14ac:dyDescent="0.2">
      <c r="B188" s="7" t="s">
        <v>19</v>
      </c>
      <c r="I188" s="32">
        <f t="shared" si="11"/>
        <v>0</v>
      </c>
    </row>
    <row r="189" spans="1:9" x14ac:dyDescent="0.2">
      <c r="B189" s="7" t="s">
        <v>20</v>
      </c>
      <c r="I189" s="32">
        <f t="shared" si="11"/>
        <v>0</v>
      </c>
    </row>
    <row r="190" spans="1:9" x14ac:dyDescent="0.2">
      <c r="B190" s="7" t="s">
        <v>21</v>
      </c>
      <c r="I190" s="32"/>
    </row>
    <row r="191" spans="1:9" x14ac:dyDescent="0.2">
      <c r="I191" s="32"/>
    </row>
    <row r="192" spans="1:9" x14ac:dyDescent="0.2">
      <c r="I192" s="32"/>
    </row>
    <row r="193" spans="1:9" x14ac:dyDescent="0.2">
      <c r="A193" s="56" t="s">
        <v>114</v>
      </c>
      <c r="B193" s="7" t="s">
        <v>1</v>
      </c>
      <c r="D193" s="57">
        <v>21</v>
      </c>
      <c r="I193" s="32">
        <f t="shared" ref="I193:I204" si="12">D193+E193+F193+G193+H193</f>
        <v>21</v>
      </c>
    </row>
    <row r="194" spans="1:9" x14ac:dyDescent="0.2">
      <c r="B194" s="7" t="s">
        <v>2</v>
      </c>
      <c r="D194" s="57">
        <f>5.15+6.65+14</f>
        <v>25.8</v>
      </c>
      <c r="E194" s="20">
        <f>5.15+14</f>
        <v>19.149999999999999</v>
      </c>
      <c r="I194" s="32">
        <f t="shared" si="12"/>
        <v>44.95</v>
      </c>
    </row>
    <row r="195" spans="1:9" x14ac:dyDescent="0.2">
      <c r="B195" s="7" t="s">
        <v>3</v>
      </c>
      <c r="I195" s="32">
        <f t="shared" si="12"/>
        <v>0</v>
      </c>
    </row>
    <row r="196" spans="1:9" x14ac:dyDescent="0.2">
      <c r="B196" s="7" t="s">
        <v>15</v>
      </c>
      <c r="D196" s="57">
        <v>50</v>
      </c>
      <c r="E196" s="20">
        <v>22</v>
      </c>
      <c r="I196" s="32">
        <f t="shared" si="12"/>
        <v>72</v>
      </c>
    </row>
    <row r="197" spans="1:9" x14ac:dyDescent="0.2">
      <c r="B197" s="7" t="s">
        <v>17</v>
      </c>
      <c r="I197" s="32">
        <f t="shared" si="12"/>
        <v>0</v>
      </c>
    </row>
    <row r="198" spans="1:9" x14ac:dyDescent="0.2">
      <c r="B198" s="7" t="s">
        <v>4</v>
      </c>
      <c r="I198" s="32">
        <f t="shared" si="12"/>
        <v>0</v>
      </c>
    </row>
    <row r="199" spans="1:9" x14ac:dyDescent="0.2">
      <c r="B199" s="7" t="s">
        <v>14</v>
      </c>
      <c r="I199" s="32">
        <f t="shared" si="12"/>
        <v>0</v>
      </c>
    </row>
    <row r="200" spans="1:9" x14ac:dyDescent="0.2">
      <c r="B200" s="7" t="s">
        <v>12</v>
      </c>
      <c r="I200" s="32">
        <f t="shared" si="12"/>
        <v>0</v>
      </c>
    </row>
    <row r="201" spans="1:9" x14ac:dyDescent="0.2">
      <c r="B201" s="7" t="s">
        <v>16</v>
      </c>
      <c r="I201" s="32">
        <f t="shared" si="12"/>
        <v>0</v>
      </c>
    </row>
    <row r="202" spans="1:9" x14ac:dyDescent="0.2">
      <c r="B202" s="7" t="s">
        <v>19</v>
      </c>
      <c r="I202" s="32">
        <f t="shared" si="12"/>
        <v>0</v>
      </c>
    </row>
    <row r="203" spans="1:9" x14ac:dyDescent="0.2">
      <c r="B203" s="7" t="s">
        <v>20</v>
      </c>
      <c r="I203" s="32">
        <f t="shared" si="12"/>
        <v>0</v>
      </c>
    </row>
    <row r="204" spans="1:9" x14ac:dyDescent="0.2">
      <c r="B204" s="7" t="s">
        <v>21</v>
      </c>
      <c r="I204" s="32">
        <f t="shared" si="12"/>
        <v>0</v>
      </c>
    </row>
    <row r="205" spans="1:9" x14ac:dyDescent="0.2">
      <c r="I205" s="32"/>
    </row>
    <row r="206" spans="1:9" x14ac:dyDescent="0.2">
      <c r="I206" s="32">
        <f t="shared" ref="I206:I217" si="13">D206+E206+F206+G206+H206</f>
        <v>0</v>
      </c>
    </row>
    <row r="207" spans="1:9" x14ac:dyDescent="0.2">
      <c r="A207" s="56" t="s">
        <v>115</v>
      </c>
      <c r="B207" s="7" t="s">
        <v>1</v>
      </c>
      <c r="D207" s="57">
        <v>21</v>
      </c>
      <c r="I207" s="32">
        <f t="shared" si="13"/>
        <v>21</v>
      </c>
    </row>
    <row r="208" spans="1:9" x14ac:dyDescent="0.2">
      <c r="B208" s="7" t="s">
        <v>2</v>
      </c>
      <c r="D208" s="57">
        <v>14</v>
      </c>
      <c r="E208" s="20">
        <f>5.15</f>
        <v>5.15</v>
      </c>
      <c r="I208" s="32">
        <f t="shared" si="13"/>
        <v>19.149999999999999</v>
      </c>
    </row>
    <row r="209" spans="1:9" x14ac:dyDescent="0.2">
      <c r="B209" s="7" t="s">
        <v>3</v>
      </c>
      <c r="D209" s="57">
        <v>22</v>
      </c>
      <c r="E209" s="20">
        <v>5.69</v>
      </c>
      <c r="F209" s="20">
        <v>14.16</v>
      </c>
      <c r="I209" s="32">
        <f t="shared" si="13"/>
        <v>41.85</v>
      </c>
    </row>
    <row r="210" spans="1:9" x14ac:dyDescent="0.2">
      <c r="B210" s="7" t="s">
        <v>15</v>
      </c>
      <c r="I210" s="32">
        <f t="shared" si="13"/>
        <v>0</v>
      </c>
    </row>
    <row r="211" spans="1:9" x14ac:dyDescent="0.2">
      <c r="B211" s="7" t="s">
        <v>17</v>
      </c>
      <c r="I211" s="32">
        <f t="shared" si="13"/>
        <v>0</v>
      </c>
    </row>
    <row r="212" spans="1:9" x14ac:dyDescent="0.2">
      <c r="B212" s="7" t="s">
        <v>4</v>
      </c>
      <c r="I212" s="32">
        <f t="shared" si="13"/>
        <v>0</v>
      </c>
    </row>
    <row r="213" spans="1:9" x14ac:dyDescent="0.2">
      <c r="B213" s="7" t="s">
        <v>14</v>
      </c>
      <c r="I213" s="32">
        <f t="shared" si="13"/>
        <v>0</v>
      </c>
    </row>
    <row r="214" spans="1:9" x14ac:dyDescent="0.2">
      <c r="B214" s="7" t="s">
        <v>12</v>
      </c>
      <c r="I214" s="32">
        <f t="shared" si="13"/>
        <v>0</v>
      </c>
    </row>
    <row r="215" spans="1:9" x14ac:dyDescent="0.2">
      <c r="B215" s="7" t="s">
        <v>16</v>
      </c>
      <c r="I215" s="32">
        <f t="shared" si="13"/>
        <v>0</v>
      </c>
    </row>
    <row r="216" spans="1:9" x14ac:dyDescent="0.2">
      <c r="B216" s="7" t="s">
        <v>19</v>
      </c>
      <c r="I216" s="32">
        <f t="shared" si="13"/>
        <v>0</v>
      </c>
    </row>
    <row r="217" spans="1:9" x14ac:dyDescent="0.2">
      <c r="B217" s="7" t="s">
        <v>20</v>
      </c>
      <c r="I217" s="32">
        <f t="shared" si="13"/>
        <v>0</v>
      </c>
    </row>
    <row r="218" spans="1:9" x14ac:dyDescent="0.2">
      <c r="B218" s="7" t="s">
        <v>21</v>
      </c>
      <c r="I218" s="32"/>
    </row>
    <row r="219" spans="1:9" x14ac:dyDescent="0.2">
      <c r="I219" s="32"/>
    </row>
    <row r="220" spans="1:9" x14ac:dyDescent="0.2">
      <c r="I220" s="32">
        <f t="shared" ref="I220:I232" si="14">D220+E220+F220+G220+H220</f>
        <v>0</v>
      </c>
    </row>
    <row r="221" spans="1:9" x14ac:dyDescent="0.2">
      <c r="A221" s="56" t="s">
        <v>116</v>
      </c>
      <c r="B221" s="7" t="s">
        <v>1</v>
      </c>
      <c r="D221" s="57">
        <v>20</v>
      </c>
      <c r="I221" s="32">
        <f t="shared" si="14"/>
        <v>20</v>
      </c>
    </row>
    <row r="222" spans="1:9" x14ac:dyDescent="0.2">
      <c r="B222" s="7" t="s">
        <v>2</v>
      </c>
      <c r="D222" s="57">
        <f>5.15+6.65</f>
        <v>11.8</v>
      </c>
      <c r="E222" s="20">
        <f>14+5.15+5.15</f>
        <v>24.299999999999997</v>
      </c>
      <c r="I222" s="32">
        <f t="shared" si="14"/>
        <v>36.099999999999994</v>
      </c>
    </row>
    <row r="223" spans="1:9" x14ac:dyDescent="0.2">
      <c r="B223" s="7" t="s">
        <v>3</v>
      </c>
      <c r="D223" s="57">
        <v>259.25</v>
      </c>
      <c r="I223" s="32">
        <f t="shared" si="14"/>
        <v>259.25</v>
      </c>
    </row>
    <row r="224" spans="1:9" x14ac:dyDescent="0.2">
      <c r="B224" s="7" t="s">
        <v>15</v>
      </c>
      <c r="I224" s="32">
        <f t="shared" si="14"/>
        <v>0</v>
      </c>
    </row>
    <row r="225" spans="1:9" x14ac:dyDescent="0.2">
      <c r="B225" s="7" t="s">
        <v>17</v>
      </c>
      <c r="I225" s="32">
        <f t="shared" si="14"/>
        <v>0</v>
      </c>
    </row>
    <row r="226" spans="1:9" x14ac:dyDescent="0.2">
      <c r="B226" s="7" t="s">
        <v>4</v>
      </c>
      <c r="I226" s="32">
        <f t="shared" si="14"/>
        <v>0</v>
      </c>
    </row>
    <row r="227" spans="1:9" x14ac:dyDescent="0.2">
      <c r="B227" s="7" t="s">
        <v>14</v>
      </c>
      <c r="I227" s="32">
        <f t="shared" si="14"/>
        <v>0</v>
      </c>
    </row>
    <row r="228" spans="1:9" x14ac:dyDescent="0.2">
      <c r="B228" s="7" t="s">
        <v>12</v>
      </c>
      <c r="I228" s="32">
        <f t="shared" si="14"/>
        <v>0</v>
      </c>
    </row>
    <row r="229" spans="1:9" x14ac:dyDescent="0.2">
      <c r="B229" s="7" t="s">
        <v>16</v>
      </c>
      <c r="I229" s="32">
        <f t="shared" si="14"/>
        <v>0</v>
      </c>
    </row>
    <row r="230" spans="1:9" x14ac:dyDescent="0.2">
      <c r="B230" s="7" t="s">
        <v>19</v>
      </c>
      <c r="I230" s="32">
        <f t="shared" si="14"/>
        <v>0</v>
      </c>
    </row>
    <row r="231" spans="1:9" x14ac:dyDescent="0.2">
      <c r="B231" s="7" t="s">
        <v>20</v>
      </c>
      <c r="I231" s="32">
        <f t="shared" si="14"/>
        <v>0</v>
      </c>
    </row>
    <row r="232" spans="1:9" x14ac:dyDescent="0.2">
      <c r="B232" s="7" t="s">
        <v>21</v>
      </c>
      <c r="I232" s="32">
        <f t="shared" si="14"/>
        <v>0</v>
      </c>
    </row>
    <row r="233" spans="1:9" x14ac:dyDescent="0.2">
      <c r="I233" s="32"/>
    </row>
    <row r="234" spans="1:9" x14ac:dyDescent="0.2">
      <c r="I234" s="32"/>
    </row>
    <row r="235" spans="1:9" x14ac:dyDescent="0.2">
      <c r="A235" s="56" t="s">
        <v>117</v>
      </c>
      <c r="B235" s="7" t="s">
        <v>1</v>
      </c>
      <c r="I235" s="32">
        <f t="shared" ref="I235:I246" si="15">D235+E235+F235+G235+H235</f>
        <v>0</v>
      </c>
    </row>
    <row r="236" spans="1:9" x14ac:dyDescent="0.2">
      <c r="B236" s="7" t="s">
        <v>2</v>
      </c>
      <c r="D236" s="57">
        <f>14+5.15+6.65</f>
        <v>25.799999999999997</v>
      </c>
      <c r="I236" s="32">
        <f t="shared" si="15"/>
        <v>25.799999999999997</v>
      </c>
    </row>
    <row r="237" spans="1:9" x14ac:dyDescent="0.2">
      <c r="B237" s="7" t="s">
        <v>3</v>
      </c>
      <c r="D237" s="57">
        <v>3.88</v>
      </c>
      <c r="I237" s="32">
        <f t="shared" si="15"/>
        <v>3.88</v>
      </c>
    </row>
    <row r="238" spans="1:9" x14ac:dyDescent="0.2">
      <c r="B238" s="7" t="s">
        <v>15</v>
      </c>
      <c r="D238" s="57">
        <v>22</v>
      </c>
      <c r="I238" s="32">
        <f t="shared" si="15"/>
        <v>22</v>
      </c>
    </row>
    <row r="239" spans="1:9" x14ac:dyDescent="0.2">
      <c r="B239" s="7" t="s">
        <v>17</v>
      </c>
      <c r="I239" s="32">
        <f t="shared" si="15"/>
        <v>0</v>
      </c>
    </row>
    <row r="240" spans="1:9" x14ac:dyDescent="0.2">
      <c r="B240" s="7" t="s">
        <v>4</v>
      </c>
      <c r="I240" s="32">
        <f t="shared" si="15"/>
        <v>0</v>
      </c>
    </row>
    <row r="241" spans="1:9" x14ac:dyDescent="0.2">
      <c r="B241" s="7" t="s">
        <v>14</v>
      </c>
      <c r="I241" s="32">
        <f t="shared" si="15"/>
        <v>0</v>
      </c>
    </row>
    <row r="242" spans="1:9" x14ac:dyDescent="0.2">
      <c r="B242" s="7" t="s">
        <v>12</v>
      </c>
      <c r="I242" s="32">
        <f t="shared" si="15"/>
        <v>0</v>
      </c>
    </row>
    <row r="243" spans="1:9" x14ac:dyDescent="0.2">
      <c r="B243" s="7" t="s">
        <v>16</v>
      </c>
      <c r="I243" s="32">
        <f t="shared" si="15"/>
        <v>0</v>
      </c>
    </row>
    <row r="244" spans="1:9" x14ac:dyDescent="0.2">
      <c r="B244" s="7" t="s">
        <v>19</v>
      </c>
      <c r="I244" s="32">
        <f t="shared" si="15"/>
        <v>0</v>
      </c>
    </row>
    <row r="245" spans="1:9" x14ac:dyDescent="0.2">
      <c r="B245" s="7" t="s">
        <v>20</v>
      </c>
      <c r="I245" s="32">
        <f t="shared" si="15"/>
        <v>0</v>
      </c>
    </row>
    <row r="246" spans="1:9" x14ac:dyDescent="0.2">
      <c r="B246" s="7" t="s">
        <v>21</v>
      </c>
      <c r="I246" s="32">
        <f t="shared" si="15"/>
        <v>0</v>
      </c>
    </row>
    <row r="247" spans="1:9" x14ac:dyDescent="0.2">
      <c r="I247" s="32"/>
    </row>
    <row r="248" spans="1:9" x14ac:dyDescent="0.2">
      <c r="I248" s="32"/>
    </row>
    <row r="249" spans="1:9" x14ac:dyDescent="0.2">
      <c r="A249" s="56" t="s">
        <v>118</v>
      </c>
      <c r="B249" s="7" t="s">
        <v>1</v>
      </c>
      <c r="D249" s="57">
        <v>26</v>
      </c>
      <c r="E249" s="20">
        <v>20</v>
      </c>
      <c r="F249" s="20">
        <v>28</v>
      </c>
      <c r="I249" s="32">
        <f t="shared" ref="I249:I261" si="16">D249+E249+F249+G249+H249</f>
        <v>74</v>
      </c>
    </row>
    <row r="250" spans="1:9" x14ac:dyDescent="0.2">
      <c r="B250" s="7" t="s">
        <v>2</v>
      </c>
      <c r="D250" s="57">
        <f>14+5.15+5.15</f>
        <v>24.299999999999997</v>
      </c>
      <c r="E250" s="20">
        <f>14+16</f>
        <v>30</v>
      </c>
      <c r="I250" s="32">
        <f t="shared" si="16"/>
        <v>54.3</v>
      </c>
    </row>
    <row r="251" spans="1:9" x14ac:dyDescent="0.2">
      <c r="B251" s="7" t="s">
        <v>3</v>
      </c>
      <c r="I251" s="32">
        <f t="shared" si="16"/>
        <v>0</v>
      </c>
    </row>
    <row r="252" spans="1:9" x14ac:dyDescent="0.2">
      <c r="B252" s="7" t="s">
        <v>15</v>
      </c>
      <c r="I252" s="32">
        <f t="shared" si="16"/>
        <v>0</v>
      </c>
    </row>
    <row r="253" spans="1:9" x14ac:dyDescent="0.2">
      <c r="A253" s="6"/>
      <c r="B253" s="7" t="s">
        <v>17</v>
      </c>
      <c r="C253" s="6"/>
      <c r="D253" s="78"/>
      <c r="E253" s="27"/>
      <c r="F253" s="27"/>
      <c r="G253" s="27"/>
      <c r="H253" s="27"/>
      <c r="I253" s="33">
        <f t="shared" si="16"/>
        <v>0</v>
      </c>
    </row>
    <row r="254" spans="1:9" x14ac:dyDescent="0.2">
      <c r="A254" s="6"/>
      <c r="B254" s="7" t="s">
        <v>4</v>
      </c>
      <c r="C254" s="6"/>
      <c r="D254" s="78"/>
      <c r="E254" s="27">
        <v>18.73</v>
      </c>
      <c r="F254" s="27"/>
      <c r="G254" s="27"/>
      <c r="H254" s="27"/>
      <c r="I254" s="33">
        <f t="shared" si="16"/>
        <v>18.73</v>
      </c>
    </row>
    <row r="255" spans="1:9" x14ac:dyDescent="0.2">
      <c r="A255" s="6"/>
      <c r="B255" s="7" t="s">
        <v>14</v>
      </c>
      <c r="C255" s="6"/>
      <c r="D255" s="78">
        <v>102.95</v>
      </c>
      <c r="E255" s="27"/>
      <c r="F255" s="27"/>
      <c r="G255" s="27"/>
      <c r="H255" s="27"/>
      <c r="I255" s="33">
        <f t="shared" si="16"/>
        <v>102.95</v>
      </c>
    </row>
    <row r="256" spans="1:9" x14ac:dyDescent="0.2">
      <c r="A256" s="6"/>
      <c r="B256" s="7" t="s">
        <v>12</v>
      </c>
      <c r="C256" s="6"/>
      <c r="D256" s="78"/>
      <c r="E256" s="27"/>
      <c r="F256" s="27"/>
      <c r="G256" s="27"/>
      <c r="H256" s="27"/>
      <c r="I256" s="33">
        <f t="shared" si="16"/>
        <v>0</v>
      </c>
    </row>
    <row r="257" spans="1:9" x14ac:dyDescent="0.2">
      <c r="A257" s="6"/>
      <c r="B257" s="7" t="s">
        <v>16</v>
      </c>
      <c r="C257" s="6"/>
      <c r="D257" s="78"/>
      <c r="E257" s="27"/>
      <c r="F257" s="27"/>
      <c r="G257" s="27"/>
      <c r="H257" s="27"/>
      <c r="I257" s="33">
        <f t="shared" si="16"/>
        <v>0</v>
      </c>
    </row>
    <row r="258" spans="1:9" x14ac:dyDescent="0.2">
      <c r="A258" s="6"/>
      <c r="B258" s="7" t="s">
        <v>19</v>
      </c>
      <c r="C258" s="6"/>
      <c r="D258" s="78"/>
      <c r="E258" s="27"/>
      <c r="F258" s="27"/>
      <c r="G258" s="27"/>
      <c r="H258" s="27"/>
      <c r="I258" s="33">
        <f t="shared" si="16"/>
        <v>0</v>
      </c>
    </row>
    <row r="259" spans="1:9" x14ac:dyDescent="0.2">
      <c r="A259" s="6"/>
      <c r="B259" s="7" t="s">
        <v>20</v>
      </c>
      <c r="C259" s="6"/>
      <c r="D259" s="78"/>
      <c r="E259" s="27"/>
      <c r="F259" s="27"/>
      <c r="G259" s="27"/>
      <c r="H259" s="27"/>
      <c r="I259" s="33">
        <f t="shared" si="16"/>
        <v>0</v>
      </c>
    </row>
    <row r="260" spans="1:9" x14ac:dyDescent="0.2">
      <c r="A260" s="6"/>
      <c r="B260" s="7" t="s">
        <v>21</v>
      </c>
      <c r="C260" s="6"/>
      <c r="D260" s="78"/>
      <c r="E260" s="27"/>
      <c r="F260" s="27"/>
      <c r="G260" s="27"/>
      <c r="H260" s="27"/>
      <c r="I260" s="33">
        <f t="shared" si="16"/>
        <v>0</v>
      </c>
    </row>
    <row r="261" spans="1:9" x14ac:dyDescent="0.2">
      <c r="A261" s="6"/>
      <c r="B261" s="49" t="s">
        <v>22</v>
      </c>
      <c r="C261" s="6"/>
      <c r="D261" s="78"/>
      <c r="E261" s="27"/>
      <c r="F261" s="27"/>
      <c r="G261" s="27"/>
      <c r="H261" s="27"/>
      <c r="I261" s="33">
        <f t="shared" si="16"/>
        <v>0</v>
      </c>
    </row>
    <row r="262" spans="1:9" ht="13.5" thickBot="1" x14ac:dyDescent="0.25">
      <c r="A262" s="5"/>
      <c r="B262" s="48"/>
      <c r="C262" s="5"/>
      <c r="D262" s="79"/>
      <c r="E262" s="28"/>
      <c r="F262" s="28"/>
      <c r="G262" s="28"/>
      <c r="H262" s="28"/>
      <c r="I262" s="34"/>
    </row>
    <row r="263" spans="1:9" x14ac:dyDescent="0.2">
      <c r="A263" s="19"/>
      <c r="B263" s="18"/>
      <c r="C263" s="19"/>
      <c r="D263" s="82"/>
      <c r="E263" s="29"/>
      <c r="F263" s="29"/>
      <c r="G263" s="29"/>
      <c r="H263" s="29"/>
      <c r="I263" s="38">
        <f>SUM(I178:I254)</f>
        <v>993.65999999999985</v>
      </c>
    </row>
    <row r="264" spans="1:9" x14ac:dyDescent="0.2">
      <c r="I264" s="32"/>
    </row>
    <row r="265" spans="1:9" x14ac:dyDescent="0.2">
      <c r="A265" s="56" t="s">
        <v>119</v>
      </c>
      <c r="B265" s="7" t="s">
        <v>1</v>
      </c>
      <c r="I265" s="32">
        <f t="shared" ref="I265:I276" si="17">D265+E265+F265+G265+H265</f>
        <v>0</v>
      </c>
    </row>
    <row r="266" spans="1:9" x14ac:dyDescent="0.2">
      <c r="B266" s="7" t="s">
        <v>2</v>
      </c>
      <c r="D266" s="57">
        <f>4+4.6+14+5.15</f>
        <v>27.75</v>
      </c>
      <c r="I266" s="32">
        <f t="shared" si="17"/>
        <v>27.75</v>
      </c>
    </row>
    <row r="267" spans="1:9" x14ac:dyDescent="0.2">
      <c r="B267" s="7" t="s">
        <v>3</v>
      </c>
      <c r="I267" s="32">
        <f t="shared" si="17"/>
        <v>0</v>
      </c>
    </row>
    <row r="268" spans="1:9" x14ac:dyDescent="0.2">
      <c r="B268" s="7" t="s">
        <v>15</v>
      </c>
      <c r="I268" s="32">
        <f t="shared" si="17"/>
        <v>0</v>
      </c>
    </row>
    <row r="269" spans="1:9" x14ac:dyDescent="0.2">
      <c r="B269" s="7" t="s">
        <v>17</v>
      </c>
      <c r="I269" s="32">
        <f t="shared" si="17"/>
        <v>0</v>
      </c>
    </row>
    <row r="270" spans="1:9" x14ac:dyDescent="0.2">
      <c r="B270" s="7" t="s">
        <v>4</v>
      </c>
      <c r="I270" s="32">
        <f t="shared" si="17"/>
        <v>0</v>
      </c>
    </row>
    <row r="271" spans="1:9" x14ac:dyDescent="0.2">
      <c r="B271" s="7" t="s">
        <v>14</v>
      </c>
      <c r="I271" s="32">
        <f t="shared" si="17"/>
        <v>0</v>
      </c>
    </row>
    <row r="272" spans="1:9" x14ac:dyDescent="0.2">
      <c r="B272" s="7" t="s">
        <v>12</v>
      </c>
      <c r="I272" s="32">
        <f t="shared" si="17"/>
        <v>0</v>
      </c>
    </row>
    <row r="273" spans="1:9" x14ac:dyDescent="0.2">
      <c r="B273" s="7" t="s">
        <v>16</v>
      </c>
      <c r="I273" s="32">
        <f t="shared" si="17"/>
        <v>0</v>
      </c>
    </row>
    <row r="274" spans="1:9" x14ac:dyDescent="0.2">
      <c r="B274" s="7" t="s">
        <v>19</v>
      </c>
      <c r="I274" s="32">
        <f t="shared" si="17"/>
        <v>0</v>
      </c>
    </row>
    <row r="275" spans="1:9" x14ac:dyDescent="0.2">
      <c r="B275" s="7" t="s">
        <v>20</v>
      </c>
      <c r="I275" s="32">
        <f t="shared" si="17"/>
        <v>0</v>
      </c>
    </row>
    <row r="276" spans="1:9" ht="12" customHeight="1" x14ac:dyDescent="0.2">
      <c r="B276" s="7" t="s">
        <v>21</v>
      </c>
      <c r="I276" s="32">
        <f t="shared" si="17"/>
        <v>0</v>
      </c>
    </row>
    <row r="277" spans="1:9" ht="12" customHeight="1" x14ac:dyDescent="0.2">
      <c r="I277" s="32"/>
    </row>
    <row r="278" spans="1:9" x14ac:dyDescent="0.2">
      <c r="I278" s="32"/>
    </row>
    <row r="279" spans="1:9" x14ac:dyDescent="0.2">
      <c r="A279" s="56" t="s">
        <v>120</v>
      </c>
      <c r="B279" s="7" t="s">
        <v>1</v>
      </c>
      <c r="I279" s="32">
        <f t="shared" ref="I279:I289" si="18">D279+E279+F279+G279+H279</f>
        <v>0</v>
      </c>
    </row>
    <row r="280" spans="1:9" x14ac:dyDescent="0.2">
      <c r="B280" s="7" t="s">
        <v>2</v>
      </c>
      <c r="D280" s="57">
        <f>5.15+5.45+14</f>
        <v>24.6</v>
      </c>
      <c r="I280" s="32">
        <f t="shared" si="18"/>
        <v>24.6</v>
      </c>
    </row>
    <row r="281" spans="1:9" x14ac:dyDescent="0.2">
      <c r="B281" s="7" t="s">
        <v>3</v>
      </c>
      <c r="I281" s="32">
        <f t="shared" si="18"/>
        <v>0</v>
      </c>
    </row>
    <row r="282" spans="1:9" x14ac:dyDescent="0.2">
      <c r="B282" s="7" t="s">
        <v>15</v>
      </c>
      <c r="I282" s="32">
        <f t="shared" si="18"/>
        <v>0</v>
      </c>
    </row>
    <row r="283" spans="1:9" x14ac:dyDescent="0.2">
      <c r="B283" s="7" t="s">
        <v>17</v>
      </c>
      <c r="I283" s="32">
        <f t="shared" si="18"/>
        <v>0</v>
      </c>
    </row>
    <row r="284" spans="1:9" x14ac:dyDescent="0.2">
      <c r="B284" s="7" t="s">
        <v>4</v>
      </c>
      <c r="I284" s="32">
        <f t="shared" si="18"/>
        <v>0</v>
      </c>
    </row>
    <row r="285" spans="1:9" x14ac:dyDescent="0.2">
      <c r="B285" s="7" t="s">
        <v>14</v>
      </c>
      <c r="I285" s="32">
        <f t="shared" si="18"/>
        <v>0</v>
      </c>
    </row>
    <row r="286" spans="1:9" x14ac:dyDescent="0.2">
      <c r="B286" s="7" t="s">
        <v>12</v>
      </c>
      <c r="I286" s="32">
        <f t="shared" si="18"/>
        <v>0</v>
      </c>
    </row>
    <row r="287" spans="1:9" x14ac:dyDescent="0.2">
      <c r="B287" s="7" t="s">
        <v>16</v>
      </c>
      <c r="I287" s="32">
        <f t="shared" si="18"/>
        <v>0</v>
      </c>
    </row>
    <row r="288" spans="1:9" x14ac:dyDescent="0.2">
      <c r="B288" s="7" t="s">
        <v>19</v>
      </c>
      <c r="I288" s="32">
        <f t="shared" si="18"/>
        <v>0</v>
      </c>
    </row>
    <row r="289" spans="1:9" x14ac:dyDescent="0.2">
      <c r="B289" s="7" t="s">
        <v>20</v>
      </c>
      <c r="I289" s="32">
        <f t="shared" si="18"/>
        <v>0</v>
      </c>
    </row>
    <row r="290" spans="1:9" x14ac:dyDescent="0.2">
      <c r="B290" s="7" t="s">
        <v>21</v>
      </c>
      <c r="I290" s="32"/>
    </row>
    <row r="291" spans="1:9" x14ac:dyDescent="0.2">
      <c r="I291" s="32"/>
    </row>
    <row r="292" spans="1:9" x14ac:dyDescent="0.2">
      <c r="I292" s="32"/>
    </row>
    <row r="293" spans="1:9" x14ac:dyDescent="0.2">
      <c r="A293" s="56" t="s">
        <v>121</v>
      </c>
      <c r="B293" s="7" t="s">
        <v>1</v>
      </c>
      <c r="I293" s="32">
        <f t="shared" ref="I293:I303" si="19">D293+E293+F293+G293+H293</f>
        <v>0</v>
      </c>
    </row>
    <row r="294" spans="1:9" x14ac:dyDescent="0.2">
      <c r="B294" s="7" t="s">
        <v>2</v>
      </c>
      <c r="D294" s="57">
        <f>5.45+6.65+8+8+14</f>
        <v>42.1</v>
      </c>
      <c r="I294" s="32">
        <f t="shared" si="19"/>
        <v>42.1</v>
      </c>
    </row>
    <row r="295" spans="1:9" x14ac:dyDescent="0.2">
      <c r="B295" s="7" t="s">
        <v>3</v>
      </c>
      <c r="I295" s="32">
        <f t="shared" si="19"/>
        <v>0</v>
      </c>
    </row>
    <row r="296" spans="1:9" x14ac:dyDescent="0.2">
      <c r="B296" s="7" t="s">
        <v>15</v>
      </c>
      <c r="I296" s="32">
        <f t="shared" si="19"/>
        <v>0</v>
      </c>
    </row>
    <row r="297" spans="1:9" x14ac:dyDescent="0.2">
      <c r="B297" s="7" t="s">
        <v>17</v>
      </c>
      <c r="I297" s="32">
        <f t="shared" si="19"/>
        <v>0</v>
      </c>
    </row>
    <row r="298" spans="1:9" x14ac:dyDescent="0.2">
      <c r="B298" s="7" t="s">
        <v>4</v>
      </c>
      <c r="I298" s="32">
        <f t="shared" si="19"/>
        <v>0</v>
      </c>
    </row>
    <row r="299" spans="1:9" x14ac:dyDescent="0.2">
      <c r="B299" s="7" t="s">
        <v>14</v>
      </c>
      <c r="I299" s="32">
        <f t="shared" si="19"/>
        <v>0</v>
      </c>
    </row>
    <row r="300" spans="1:9" x14ac:dyDescent="0.2">
      <c r="B300" s="7" t="s">
        <v>12</v>
      </c>
      <c r="I300" s="32">
        <f t="shared" si="19"/>
        <v>0</v>
      </c>
    </row>
    <row r="301" spans="1:9" x14ac:dyDescent="0.2">
      <c r="B301" s="7" t="s">
        <v>16</v>
      </c>
      <c r="I301" s="32">
        <f t="shared" si="19"/>
        <v>0</v>
      </c>
    </row>
    <row r="302" spans="1:9" x14ac:dyDescent="0.2">
      <c r="B302" s="7" t="s">
        <v>19</v>
      </c>
      <c r="I302" s="32">
        <f t="shared" si="19"/>
        <v>0</v>
      </c>
    </row>
    <row r="303" spans="1:9" x14ac:dyDescent="0.2">
      <c r="B303" s="7" t="s">
        <v>20</v>
      </c>
      <c r="I303" s="32">
        <f t="shared" si="19"/>
        <v>0</v>
      </c>
    </row>
    <row r="304" spans="1:9" x14ac:dyDescent="0.2">
      <c r="B304" s="7" t="s">
        <v>21</v>
      </c>
      <c r="I304" s="32"/>
    </row>
    <row r="305" spans="1:9" x14ac:dyDescent="0.2">
      <c r="I305" s="32"/>
    </row>
    <row r="306" spans="1:9" x14ac:dyDescent="0.2">
      <c r="I306" s="32"/>
    </row>
    <row r="307" spans="1:9" x14ac:dyDescent="0.2">
      <c r="A307" s="56" t="s">
        <v>122</v>
      </c>
      <c r="B307" s="7" t="s">
        <v>1</v>
      </c>
      <c r="I307" s="32">
        <f t="shared" ref="I307:I318" si="20">D307+E307+F307+G307+H307</f>
        <v>0</v>
      </c>
    </row>
    <row r="308" spans="1:9" x14ac:dyDescent="0.2">
      <c r="B308" s="7" t="s">
        <v>2</v>
      </c>
      <c r="D308" s="57">
        <f>5.45+14+5.15</f>
        <v>24.6</v>
      </c>
      <c r="I308" s="32">
        <f t="shared" si="20"/>
        <v>24.6</v>
      </c>
    </row>
    <row r="309" spans="1:9" x14ac:dyDescent="0.2">
      <c r="B309" s="7" t="s">
        <v>3</v>
      </c>
      <c r="I309" s="32">
        <f t="shared" si="20"/>
        <v>0</v>
      </c>
    </row>
    <row r="310" spans="1:9" x14ac:dyDescent="0.2">
      <c r="B310" s="7" t="s">
        <v>15</v>
      </c>
      <c r="I310" s="32">
        <f t="shared" si="20"/>
        <v>0</v>
      </c>
    </row>
    <row r="311" spans="1:9" x14ac:dyDescent="0.2">
      <c r="B311" s="7" t="s">
        <v>17</v>
      </c>
      <c r="I311" s="32">
        <f t="shared" si="20"/>
        <v>0</v>
      </c>
    </row>
    <row r="312" spans="1:9" x14ac:dyDescent="0.2">
      <c r="B312" s="7" t="s">
        <v>4</v>
      </c>
      <c r="I312" s="32">
        <f t="shared" si="20"/>
        <v>0</v>
      </c>
    </row>
    <row r="313" spans="1:9" x14ac:dyDescent="0.2">
      <c r="B313" s="7" t="s">
        <v>14</v>
      </c>
      <c r="I313" s="32">
        <f t="shared" si="20"/>
        <v>0</v>
      </c>
    </row>
    <row r="314" spans="1:9" x14ac:dyDescent="0.2">
      <c r="B314" s="7" t="s">
        <v>12</v>
      </c>
      <c r="I314" s="32">
        <f t="shared" si="20"/>
        <v>0</v>
      </c>
    </row>
    <row r="315" spans="1:9" x14ac:dyDescent="0.2">
      <c r="B315" s="7" t="s">
        <v>16</v>
      </c>
      <c r="I315" s="32">
        <f t="shared" si="20"/>
        <v>0</v>
      </c>
    </row>
    <row r="316" spans="1:9" x14ac:dyDescent="0.2">
      <c r="B316" s="7" t="s">
        <v>19</v>
      </c>
      <c r="I316" s="32">
        <f t="shared" si="20"/>
        <v>0</v>
      </c>
    </row>
    <row r="317" spans="1:9" x14ac:dyDescent="0.2">
      <c r="B317" s="7" t="s">
        <v>20</v>
      </c>
      <c r="I317" s="32">
        <f t="shared" si="20"/>
        <v>0</v>
      </c>
    </row>
    <row r="318" spans="1:9" x14ac:dyDescent="0.2">
      <c r="B318" s="7" t="s">
        <v>21</v>
      </c>
      <c r="I318" s="32">
        <f t="shared" si="20"/>
        <v>0</v>
      </c>
    </row>
    <row r="319" spans="1:9" x14ac:dyDescent="0.2">
      <c r="I319" s="32"/>
    </row>
    <row r="320" spans="1:9" x14ac:dyDescent="0.2">
      <c r="I320" s="32"/>
    </row>
    <row r="321" spans="1:9" x14ac:dyDescent="0.2">
      <c r="A321" s="56" t="s">
        <v>123</v>
      </c>
      <c r="B321" s="7" t="s">
        <v>1</v>
      </c>
      <c r="I321" s="32">
        <f t="shared" ref="I321:I325" si="21">D321+E321+F321+G321+H321</f>
        <v>0</v>
      </c>
    </row>
    <row r="322" spans="1:9" x14ac:dyDescent="0.2">
      <c r="B322" s="7" t="s">
        <v>2</v>
      </c>
      <c r="D322" s="57">
        <f>1.65+16+5.45+14</f>
        <v>37.099999999999994</v>
      </c>
      <c r="I322" s="32">
        <f t="shared" si="21"/>
        <v>37.099999999999994</v>
      </c>
    </row>
    <row r="323" spans="1:9" x14ac:dyDescent="0.2">
      <c r="B323" s="7" t="s">
        <v>3</v>
      </c>
      <c r="I323" s="32">
        <f t="shared" si="21"/>
        <v>0</v>
      </c>
    </row>
    <row r="324" spans="1:9" x14ac:dyDescent="0.2">
      <c r="B324" s="7" t="s">
        <v>15</v>
      </c>
      <c r="I324" s="32">
        <f t="shared" si="21"/>
        <v>0</v>
      </c>
    </row>
    <row r="325" spans="1:9" x14ac:dyDescent="0.2">
      <c r="B325" s="7" t="s">
        <v>17</v>
      </c>
      <c r="I325" s="32">
        <f t="shared" si="21"/>
        <v>0</v>
      </c>
    </row>
    <row r="326" spans="1:9" x14ac:dyDescent="0.2">
      <c r="B326" s="7" t="s">
        <v>4</v>
      </c>
      <c r="I326" s="32">
        <f>D326+E326+F326+G326+H326</f>
        <v>0</v>
      </c>
    </row>
    <row r="327" spans="1:9" x14ac:dyDescent="0.2">
      <c r="B327" s="7" t="s">
        <v>14</v>
      </c>
      <c r="I327" s="32">
        <f t="shared" ref="I327:I332" si="22">D327+E327+F327+G327+H327</f>
        <v>0</v>
      </c>
    </row>
    <row r="328" spans="1:9" x14ac:dyDescent="0.2">
      <c r="B328" s="7" t="s">
        <v>12</v>
      </c>
      <c r="I328" s="32">
        <f t="shared" si="22"/>
        <v>0</v>
      </c>
    </row>
    <row r="329" spans="1:9" x14ac:dyDescent="0.2">
      <c r="B329" s="7" t="s">
        <v>16</v>
      </c>
      <c r="I329" s="32">
        <f t="shared" si="22"/>
        <v>0</v>
      </c>
    </row>
    <row r="330" spans="1:9" x14ac:dyDescent="0.2">
      <c r="B330" s="7" t="s">
        <v>19</v>
      </c>
      <c r="I330" s="32">
        <f t="shared" si="22"/>
        <v>0</v>
      </c>
    </row>
    <row r="331" spans="1:9" x14ac:dyDescent="0.2">
      <c r="B331" s="7" t="s">
        <v>20</v>
      </c>
      <c r="I331" s="32">
        <f t="shared" si="22"/>
        <v>0</v>
      </c>
    </row>
    <row r="332" spans="1:9" x14ac:dyDescent="0.2">
      <c r="B332" s="7" t="s">
        <v>21</v>
      </c>
      <c r="I332" s="32">
        <f t="shared" si="22"/>
        <v>0</v>
      </c>
    </row>
    <row r="333" spans="1:9" x14ac:dyDescent="0.2">
      <c r="I333" s="32"/>
    </row>
    <row r="334" spans="1:9" x14ac:dyDescent="0.2">
      <c r="I334" s="32">
        <f t="shared" ref="I334:I347" si="23">D334+E334+F334+G334+H334</f>
        <v>0</v>
      </c>
    </row>
    <row r="335" spans="1:9" x14ac:dyDescent="0.2">
      <c r="A335" s="56" t="s">
        <v>124</v>
      </c>
      <c r="B335" s="7" t="s">
        <v>1</v>
      </c>
      <c r="I335" s="32">
        <f t="shared" si="23"/>
        <v>0</v>
      </c>
    </row>
    <row r="336" spans="1:9" x14ac:dyDescent="0.2">
      <c r="B336" s="7" t="s">
        <v>2</v>
      </c>
      <c r="I336" s="32">
        <f t="shared" si="23"/>
        <v>0</v>
      </c>
    </row>
    <row r="337" spans="1:9" x14ac:dyDescent="0.2">
      <c r="A337" s="6"/>
      <c r="B337" s="7" t="s">
        <v>3</v>
      </c>
      <c r="C337" s="6"/>
      <c r="D337" s="78"/>
      <c r="E337" s="27"/>
      <c r="F337" s="27"/>
      <c r="G337" s="27"/>
      <c r="H337" s="27"/>
      <c r="I337" s="33">
        <f t="shared" si="23"/>
        <v>0</v>
      </c>
    </row>
    <row r="338" spans="1:9" x14ac:dyDescent="0.2">
      <c r="A338" s="6"/>
      <c r="B338" s="7" t="s">
        <v>15</v>
      </c>
      <c r="C338" s="6"/>
      <c r="D338" s="78"/>
      <c r="E338" s="27"/>
      <c r="F338" s="27"/>
      <c r="G338" s="27"/>
      <c r="H338" s="27"/>
      <c r="I338" s="33">
        <f t="shared" si="23"/>
        <v>0</v>
      </c>
    </row>
    <row r="339" spans="1:9" x14ac:dyDescent="0.2">
      <c r="A339" s="6"/>
      <c r="B339" s="7" t="s">
        <v>17</v>
      </c>
      <c r="C339" s="6"/>
      <c r="D339" s="78"/>
      <c r="E339" s="27"/>
      <c r="F339" s="27"/>
      <c r="G339" s="27"/>
      <c r="H339" s="27"/>
      <c r="I339" s="33">
        <f t="shared" si="23"/>
        <v>0</v>
      </c>
    </row>
    <row r="340" spans="1:9" x14ac:dyDescent="0.2">
      <c r="A340" s="6"/>
      <c r="B340" s="7" t="s">
        <v>4</v>
      </c>
      <c r="C340" s="6"/>
      <c r="D340" s="78"/>
      <c r="E340" s="27"/>
      <c r="F340" s="27"/>
      <c r="G340" s="27"/>
      <c r="H340" s="27"/>
      <c r="I340" s="33">
        <f t="shared" si="23"/>
        <v>0</v>
      </c>
    </row>
    <row r="341" spans="1:9" x14ac:dyDescent="0.2">
      <c r="A341" s="6"/>
      <c r="B341" s="7" t="s">
        <v>14</v>
      </c>
      <c r="C341" s="6"/>
      <c r="D341" s="78"/>
      <c r="E341" s="27"/>
      <c r="F341" s="27"/>
      <c r="G341" s="27"/>
      <c r="H341" s="27"/>
      <c r="I341" s="33">
        <f t="shared" si="23"/>
        <v>0</v>
      </c>
    </row>
    <row r="342" spans="1:9" x14ac:dyDescent="0.2">
      <c r="A342" s="6"/>
      <c r="B342" s="7" t="s">
        <v>12</v>
      </c>
      <c r="C342" s="6"/>
      <c r="D342" s="78"/>
      <c r="E342" s="27"/>
      <c r="F342" s="27"/>
      <c r="G342" s="27"/>
      <c r="H342" s="27"/>
      <c r="I342" s="33">
        <f t="shared" si="23"/>
        <v>0</v>
      </c>
    </row>
    <row r="343" spans="1:9" x14ac:dyDescent="0.2">
      <c r="A343" s="6"/>
      <c r="B343" s="7" t="s">
        <v>16</v>
      </c>
      <c r="C343" s="6"/>
      <c r="D343" s="78"/>
      <c r="E343" s="27"/>
      <c r="F343" s="27"/>
      <c r="G343" s="27"/>
      <c r="H343" s="27"/>
      <c r="I343" s="33">
        <f t="shared" si="23"/>
        <v>0</v>
      </c>
    </row>
    <row r="344" spans="1:9" x14ac:dyDescent="0.2">
      <c r="A344" s="6"/>
      <c r="B344" s="7" t="s">
        <v>19</v>
      </c>
      <c r="C344" s="6"/>
      <c r="D344" s="78"/>
      <c r="E344" s="27"/>
      <c r="F344" s="27"/>
      <c r="G344" s="27"/>
      <c r="H344" s="27"/>
      <c r="I344" s="33">
        <f t="shared" si="23"/>
        <v>0</v>
      </c>
    </row>
    <row r="345" spans="1:9" x14ac:dyDescent="0.2">
      <c r="A345" s="6"/>
      <c r="B345" s="7" t="s">
        <v>20</v>
      </c>
      <c r="C345" s="6"/>
      <c r="D345" s="78"/>
      <c r="E345" s="27"/>
      <c r="F345" s="27"/>
      <c r="G345" s="27"/>
      <c r="H345" s="27"/>
      <c r="I345" s="33">
        <f t="shared" si="23"/>
        <v>0</v>
      </c>
    </row>
    <row r="346" spans="1:9" x14ac:dyDescent="0.2">
      <c r="A346" s="6"/>
      <c r="B346" s="7" t="s">
        <v>21</v>
      </c>
      <c r="C346" s="6"/>
      <c r="D346" s="78"/>
      <c r="E346" s="27"/>
      <c r="F346" s="27"/>
      <c r="G346" s="27"/>
      <c r="H346" s="27"/>
      <c r="I346" s="33">
        <f t="shared" si="23"/>
        <v>0</v>
      </c>
    </row>
    <row r="347" spans="1:9" x14ac:dyDescent="0.2">
      <c r="A347" s="6"/>
      <c r="B347" s="49" t="s">
        <v>22</v>
      </c>
      <c r="C347" s="6"/>
      <c r="D347" s="78"/>
      <c r="E347" s="27"/>
      <c r="F347" s="27"/>
      <c r="G347" s="27"/>
      <c r="H347" s="27"/>
      <c r="I347" s="33">
        <f t="shared" si="23"/>
        <v>0</v>
      </c>
    </row>
    <row r="348" spans="1:9" ht="13.5" thickBot="1" x14ac:dyDescent="0.25">
      <c r="A348" s="5"/>
      <c r="B348" s="48"/>
      <c r="C348" s="5"/>
      <c r="D348" s="79"/>
      <c r="E348" s="28"/>
      <c r="F348" s="28"/>
      <c r="G348" s="28"/>
      <c r="H348" s="28"/>
      <c r="I348" s="34"/>
    </row>
    <row r="349" spans="1:9" x14ac:dyDescent="0.2">
      <c r="A349" s="19"/>
      <c r="B349" s="18"/>
      <c r="C349" s="19"/>
      <c r="D349" s="82"/>
      <c r="E349" s="29"/>
      <c r="F349" s="29"/>
      <c r="G349" s="29"/>
      <c r="H349" s="29"/>
      <c r="I349" s="38">
        <f>SUM(I264:I338)</f>
        <v>156.15</v>
      </c>
    </row>
    <row r="350" spans="1:9" x14ac:dyDescent="0.2">
      <c r="I350" s="32"/>
    </row>
    <row r="351" spans="1:9" x14ac:dyDescent="0.2">
      <c r="A351" s="56" t="s">
        <v>125</v>
      </c>
      <c r="B351" s="7" t="s">
        <v>1</v>
      </c>
      <c r="D351" s="57">
        <v>34.520000000000003</v>
      </c>
      <c r="I351" s="32">
        <f t="shared" ref="I351:I362" si="24">D351+E351+F351+G351+H351</f>
        <v>34.520000000000003</v>
      </c>
    </row>
    <row r="352" spans="1:9" x14ac:dyDescent="0.2">
      <c r="B352" s="7" t="s">
        <v>2</v>
      </c>
      <c r="I352" s="32">
        <f t="shared" si="24"/>
        <v>0</v>
      </c>
    </row>
    <row r="353" spans="1:9" x14ac:dyDescent="0.2">
      <c r="B353" s="7" t="s">
        <v>3</v>
      </c>
      <c r="D353" s="57">
        <v>41.4</v>
      </c>
      <c r="I353" s="32">
        <f t="shared" si="24"/>
        <v>41.4</v>
      </c>
    </row>
    <row r="354" spans="1:9" x14ac:dyDescent="0.2">
      <c r="B354" s="7" t="s">
        <v>15</v>
      </c>
      <c r="I354" s="32">
        <f t="shared" si="24"/>
        <v>0</v>
      </c>
    </row>
    <row r="355" spans="1:9" x14ac:dyDescent="0.2">
      <c r="B355" s="7" t="s">
        <v>17</v>
      </c>
      <c r="I355" s="32">
        <f t="shared" si="24"/>
        <v>0</v>
      </c>
    </row>
    <row r="356" spans="1:9" x14ac:dyDescent="0.2">
      <c r="B356" s="7" t="s">
        <v>4</v>
      </c>
      <c r="I356" s="32">
        <f t="shared" si="24"/>
        <v>0</v>
      </c>
    </row>
    <row r="357" spans="1:9" x14ac:dyDescent="0.2">
      <c r="B357" s="7" t="s">
        <v>14</v>
      </c>
      <c r="I357" s="32">
        <f t="shared" si="24"/>
        <v>0</v>
      </c>
    </row>
    <row r="358" spans="1:9" x14ac:dyDescent="0.2">
      <c r="B358" s="7" t="s">
        <v>12</v>
      </c>
      <c r="I358" s="32">
        <f t="shared" si="24"/>
        <v>0</v>
      </c>
    </row>
    <row r="359" spans="1:9" x14ac:dyDescent="0.2">
      <c r="B359" s="7" t="s">
        <v>16</v>
      </c>
      <c r="I359" s="32">
        <f t="shared" si="24"/>
        <v>0</v>
      </c>
    </row>
    <row r="360" spans="1:9" x14ac:dyDescent="0.2">
      <c r="B360" s="7" t="s">
        <v>19</v>
      </c>
      <c r="I360" s="32">
        <f t="shared" si="24"/>
        <v>0</v>
      </c>
    </row>
    <row r="361" spans="1:9" x14ac:dyDescent="0.2">
      <c r="B361" s="7" t="s">
        <v>20</v>
      </c>
      <c r="I361" s="32">
        <f t="shared" si="24"/>
        <v>0</v>
      </c>
    </row>
    <row r="362" spans="1:9" x14ac:dyDescent="0.2">
      <c r="B362" s="7" t="s">
        <v>21</v>
      </c>
      <c r="I362" s="32">
        <f t="shared" si="24"/>
        <v>0</v>
      </c>
    </row>
    <row r="363" spans="1:9" x14ac:dyDescent="0.2">
      <c r="I363" s="32"/>
    </row>
    <row r="364" spans="1:9" x14ac:dyDescent="0.2">
      <c r="I364" s="32"/>
    </row>
    <row r="365" spans="1:9" x14ac:dyDescent="0.2">
      <c r="A365" s="56" t="s">
        <v>126</v>
      </c>
      <c r="B365" s="7" t="s">
        <v>1</v>
      </c>
      <c r="D365" s="57">
        <v>29</v>
      </c>
      <c r="I365" s="32">
        <f t="shared" ref="I365:I376" si="25">D365+E365+F365+G365+H365</f>
        <v>29</v>
      </c>
    </row>
    <row r="366" spans="1:9" x14ac:dyDescent="0.2">
      <c r="B366" s="7" t="s">
        <v>2</v>
      </c>
      <c r="D366" s="57">
        <f>6.65</f>
        <v>6.65</v>
      </c>
      <c r="I366" s="32">
        <f t="shared" si="25"/>
        <v>6.65</v>
      </c>
    </row>
    <row r="367" spans="1:9" x14ac:dyDescent="0.2">
      <c r="B367" s="7" t="s">
        <v>3</v>
      </c>
      <c r="I367" s="32">
        <f t="shared" si="25"/>
        <v>0</v>
      </c>
    </row>
    <row r="368" spans="1:9" x14ac:dyDescent="0.2">
      <c r="B368" s="7" t="s">
        <v>15</v>
      </c>
      <c r="I368" s="32">
        <f t="shared" si="25"/>
        <v>0</v>
      </c>
    </row>
    <row r="369" spans="1:9" x14ac:dyDescent="0.2">
      <c r="B369" s="7" t="s">
        <v>17</v>
      </c>
      <c r="I369" s="32">
        <f t="shared" si="25"/>
        <v>0</v>
      </c>
    </row>
    <row r="370" spans="1:9" x14ac:dyDescent="0.2">
      <c r="B370" s="7" t="s">
        <v>4</v>
      </c>
      <c r="I370" s="32">
        <f t="shared" si="25"/>
        <v>0</v>
      </c>
    </row>
    <row r="371" spans="1:9" x14ac:dyDescent="0.2">
      <c r="B371" s="7" t="s">
        <v>14</v>
      </c>
      <c r="I371" s="32">
        <f t="shared" si="25"/>
        <v>0</v>
      </c>
    </row>
    <row r="372" spans="1:9" x14ac:dyDescent="0.2">
      <c r="B372" s="7" t="s">
        <v>12</v>
      </c>
      <c r="I372" s="32">
        <f t="shared" si="25"/>
        <v>0</v>
      </c>
    </row>
    <row r="373" spans="1:9" x14ac:dyDescent="0.2">
      <c r="B373" s="7" t="s">
        <v>16</v>
      </c>
      <c r="I373" s="32">
        <f t="shared" si="25"/>
        <v>0</v>
      </c>
    </row>
    <row r="374" spans="1:9" x14ac:dyDescent="0.2">
      <c r="B374" s="7" t="s">
        <v>19</v>
      </c>
      <c r="I374" s="32">
        <f t="shared" si="25"/>
        <v>0</v>
      </c>
    </row>
    <row r="375" spans="1:9" x14ac:dyDescent="0.2">
      <c r="B375" s="7" t="s">
        <v>20</v>
      </c>
      <c r="I375" s="32">
        <f t="shared" si="25"/>
        <v>0</v>
      </c>
    </row>
    <row r="376" spans="1:9" x14ac:dyDescent="0.2">
      <c r="B376" s="7" t="s">
        <v>21</v>
      </c>
      <c r="I376" s="32">
        <f t="shared" si="25"/>
        <v>0</v>
      </c>
    </row>
    <row r="377" spans="1:9" x14ac:dyDescent="0.2">
      <c r="I377" s="32"/>
    </row>
    <row r="378" spans="1:9" x14ac:dyDescent="0.2">
      <c r="I378" s="32"/>
    </row>
    <row r="379" spans="1:9" x14ac:dyDescent="0.2">
      <c r="A379" s="56" t="s">
        <v>127</v>
      </c>
      <c r="B379" s="7" t="s">
        <v>1</v>
      </c>
      <c r="D379" s="57">
        <v>40</v>
      </c>
      <c r="I379" s="32">
        <f t="shared" ref="I379:I390" si="26">D379+E379+F379+G379+H379</f>
        <v>40</v>
      </c>
    </row>
    <row r="380" spans="1:9" x14ac:dyDescent="0.2">
      <c r="B380" s="7" t="s">
        <v>2</v>
      </c>
      <c r="D380" s="57">
        <f>8+14+1.5</f>
        <v>23.5</v>
      </c>
      <c r="I380" s="32">
        <f t="shared" si="26"/>
        <v>23.5</v>
      </c>
    </row>
    <row r="381" spans="1:9" x14ac:dyDescent="0.2">
      <c r="B381" s="7" t="s">
        <v>3</v>
      </c>
      <c r="I381" s="32">
        <f t="shared" si="26"/>
        <v>0</v>
      </c>
    </row>
    <row r="382" spans="1:9" x14ac:dyDescent="0.2">
      <c r="B382" s="7" t="s">
        <v>15</v>
      </c>
      <c r="I382" s="32">
        <f t="shared" si="26"/>
        <v>0</v>
      </c>
    </row>
    <row r="383" spans="1:9" x14ac:dyDescent="0.2">
      <c r="B383" s="7" t="s">
        <v>17</v>
      </c>
      <c r="I383" s="32">
        <f t="shared" si="26"/>
        <v>0</v>
      </c>
    </row>
    <row r="384" spans="1:9" x14ac:dyDescent="0.2">
      <c r="B384" s="7" t="s">
        <v>4</v>
      </c>
      <c r="I384" s="32">
        <f t="shared" si="26"/>
        <v>0</v>
      </c>
    </row>
    <row r="385" spans="1:9" x14ac:dyDescent="0.2">
      <c r="B385" s="7" t="s">
        <v>14</v>
      </c>
      <c r="I385" s="32">
        <f t="shared" si="26"/>
        <v>0</v>
      </c>
    </row>
    <row r="386" spans="1:9" x14ac:dyDescent="0.2">
      <c r="B386" s="7" t="s">
        <v>12</v>
      </c>
      <c r="I386" s="32">
        <f t="shared" si="26"/>
        <v>0</v>
      </c>
    </row>
    <row r="387" spans="1:9" x14ac:dyDescent="0.2">
      <c r="B387" s="7" t="s">
        <v>16</v>
      </c>
      <c r="I387" s="32">
        <f t="shared" si="26"/>
        <v>0</v>
      </c>
    </row>
    <row r="388" spans="1:9" x14ac:dyDescent="0.2">
      <c r="B388" s="7" t="s">
        <v>19</v>
      </c>
      <c r="I388" s="32">
        <f t="shared" si="26"/>
        <v>0</v>
      </c>
    </row>
    <row r="389" spans="1:9" x14ac:dyDescent="0.2">
      <c r="B389" s="7" t="s">
        <v>20</v>
      </c>
      <c r="I389" s="32">
        <f t="shared" si="26"/>
        <v>0</v>
      </c>
    </row>
    <row r="390" spans="1:9" x14ac:dyDescent="0.2">
      <c r="B390" s="7" t="s">
        <v>21</v>
      </c>
      <c r="I390" s="32">
        <f t="shared" si="26"/>
        <v>0</v>
      </c>
    </row>
    <row r="391" spans="1:9" x14ac:dyDescent="0.2">
      <c r="I391" s="32"/>
    </row>
    <row r="392" spans="1:9" x14ac:dyDescent="0.2">
      <c r="I392" s="32"/>
    </row>
    <row r="393" spans="1:9" x14ac:dyDescent="0.2">
      <c r="A393" s="56" t="s">
        <v>128</v>
      </c>
      <c r="B393" s="7" t="s">
        <v>1</v>
      </c>
      <c r="D393" s="57">
        <v>40.01</v>
      </c>
      <c r="I393" s="32">
        <f t="shared" ref="I393:I404" si="27">D393+E393+F393+G393+H393</f>
        <v>40.01</v>
      </c>
    </row>
    <row r="394" spans="1:9" x14ac:dyDescent="0.2">
      <c r="B394" s="7" t="s">
        <v>2</v>
      </c>
      <c r="I394" s="32">
        <f t="shared" si="27"/>
        <v>0</v>
      </c>
    </row>
    <row r="395" spans="1:9" x14ac:dyDescent="0.2">
      <c r="B395" s="7" t="s">
        <v>3</v>
      </c>
      <c r="I395" s="32">
        <f t="shared" si="27"/>
        <v>0</v>
      </c>
    </row>
    <row r="396" spans="1:9" x14ac:dyDescent="0.2">
      <c r="B396" s="7" t="s">
        <v>15</v>
      </c>
      <c r="I396" s="32">
        <f t="shared" si="27"/>
        <v>0</v>
      </c>
    </row>
    <row r="397" spans="1:9" x14ac:dyDescent="0.2">
      <c r="B397" s="7" t="s">
        <v>17</v>
      </c>
      <c r="I397" s="32">
        <f t="shared" si="27"/>
        <v>0</v>
      </c>
    </row>
    <row r="398" spans="1:9" x14ac:dyDescent="0.2">
      <c r="B398" s="7" t="s">
        <v>4</v>
      </c>
      <c r="I398" s="32">
        <f t="shared" si="27"/>
        <v>0</v>
      </c>
    </row>
    <row r="399" spans="1:9" x14ac:dyDescent="0.2">
      <c r="B399" s="7" t="s">
        <v>14</v>
      </c>
      <c r="I399" s="32">
        <f t="shared" si="27"/>
        <v>0</v>
      </c>
    </row>
    <row r="400" spans="1:9" x14ac:dyDescent="0.2">
      <c r="B400" s="7" t="s">
        <v>12</v>
      </c>
      <c r="I400" s="32">
        <f t="shared" si="27"/>
        <v>0</v>
      </c>
    </row>
    <row r="401" spans="2:9" x14ac:dyDescent="0.2">
      <c r="B401" s="7" t="s">
        <v>16</v>
      </c>
      <c r="I401" s="32">
        <f t="shared" si="27"/>
        <v>0</v>
      </c>
    </row>
    <row r="402" spans="2:9" x14ac:dyDescent="0.2">
      <c r="B402" s="7" t="s">
        <v>19</v>
      </c>
      <c r="I402" s="32">
        <f t="shared" si="27"/>
        <v>0</v>
      </c>
    </row>
    <row r="403" spans="2:9" x14ac:dyDescent="0.2">
      <c r="B403" s="7" t="s">
        <v>20</v>
      </c>
      <c r="I403" s="32">
        <f t="shared" si="27"/>
        <v>0</v>
      </c>
    </row>
    <row r="404" spans="2:9" x14ac:dyDescent="0.2">
      <c r="B404" s="7" t="s">
        <v>21</v>
      </c>
      <c r="I404" s="32">
        <f t="shared" si="27"/>
        <v>0</v>
      </c>
    </row>
    <row r="405" spans="2:9" x14ac:dyDescent="0.2">
      <c r="I405" s="32"/>
    </row>
    <row r="406" spans="2:9" x14ac:dyDescent="0.2">
      <c r="I406" s="32"/>
    </row>
    <row r="407" spans="2:9" x14ac:dyDescent="0.2">
      <c r="B407" s="7" t="s">
        <v>1</v>
      </c>
      <c r="I407" s="32">
        <f t="shared" ref="I407:I418" si="28">D407+E407+F407+G407+H407</f>
        <v>0</v>
      </c>
    </row>
    <row r="408" spans="2:9" x14ac:dyDescent="0.2">
      <c r="B408" s="7" t="s">
        <v>2</v>
      </c>
      <c r="I408" s="32">
        <f t="shared" si="28"/>
        <v>0</v>
      </c>
    </row>
    <row r="409" spans="2:9" x14ac:dyDescent="0.2">
      <c r="B409" s="7" t="s">
        <v>3</v>
      </c>
      <c r="I409" s="32">
        <f t="shared" si="28"/>
        <v>0</v>
      </c>
    </row>
    <row r="410" spans="2:9" x14ac:dyDescent="0.2">
      <c r="B410" s="7" t="s">
        <v>15</v>
      </c>
      <c r="I410" s="32">
        <f t="shared" si="28"/>
        <v>0</v>
      </c>
    </row>
    <row r="411" spans="2:9" x14ac:dyDescent="0.2">
      <c r="B411" s="7" t="s">
        <v>17</v>
      </c>
      <c r="I411" s="32">
        <f t="shared" si="28"/>
        <v>0</v>
      </c>
    </row>
    <row r="412" spans="2:9" x14ac:dyDescent="0.2">
      <c r="B412" s="7" t="s">
        <v>4</v>
      </c>
      <c r="I412" s="32">
        <f t="shared" si="28"/>
        <v>0</v>
      </c>
    </row>
    <row r="413" spans="2:9" x14ac:dyDescent="0.2">
      <c r="B413" s="7" t="s">
        <v>14</v>
      </c>
      <c r="I413" s="32">
        <f t="shared" si="28"/>
        <v>0</v>
      </c>
    </row>
    <row r="414" spans="2:9" x14ac:dyDescent="0.2">
      <c r="B414" s="7" t="s">
        <v>12</v>
      </c>
      <c r="I414" s="32">
        <f t="shared" si="28"/>
        <v>0</v>
      </c>
    </row>
    <row r="415" spans="2:9" x14ac:dyDescent="0.2">
      <c r="B415" s="7" t="s">
        <v>16</v>
      </c>
      <c r="I415" s="32">
        <f t="shared" si="28"/>
        <v>0</v>
      </c>
    </row>
    <row r="416" spans="2:9" x14ac:dyDescent="0.2">
      <c r="B416" s="7" t="s">
        <v>19</v>
      </c>
      <c r="I416" s="32">
        <f t="shared" si="28"/>
        <v>0</v>
      </c>
    </row>
    <row r="417" spans="1:9" x14ac:dyDescent="0.2">
      <c r="B417" s="7" t="s">
        <v>20</v>
      </c>
      <c r="I417" s="32">
        <f t="shared" si="28"/>
        <v>0</v>
      </c>
    </row>
    <row r="418" spans="1:9" x14ac:dyDescent="0.2">
      <c r="B418" s="7" t="s">
        <v>21</v>
      </c>
      <c r="I418" s="32">
        <f t="shared" si="28"/>
        <v>0</v>
      </c>
    </row>
    <row r="419" spans="1:9" x14ac:dyDescent="0.2">
      <c r="I419" s="32"/>
    </row>
    <row r="420" spans="1:9" x14ac:dyDescent="0.2">
      <c r="I420" s="32"/>
    </row>
    <row r="421" spans="1:9" x14ac:dyDescent="0.2">
      <c r="I421" s="32"/>
    </row>
    <row r="422" spans="1:9" x14ac:dyDescent="0.2">
      <c r="B422" s="7" t="s">
        <v>1</v>
      </c>
      <c r="I422" s="32">
        <f t="shared" ref="I422:I434" si="29">D422+E422+F422+G422+H422</f>
        <v>0</v>
      </c>
    </row>
    <row r="423" spans="1:9" x14ac:dyDescent="0.2">
      <c r="B423" s="7" t="s">
        <v>2</v>
      </c>
      <c r="I423" s="32">
        <f t="shared" si="29"/>
        <v>0</v>
      </c>
    </row>
    <row r="424" spans="1:9" x14ac:dyDescent="0.2">
      <c r="B424" s="7" t="s">
        <v>3</v>
      </c>
      <c r="I424" s="32">
        <f t="shared" si="29"/>
        <v>0</v>
      </c>
    </row>
    <row r="425" spans="1:9" x14ac:dyDescent="0.2">
      <c r="B425" s="7" t="s">
        <v>15</v>
      </c>
      <c r="I425" s="32">
        <f t="shared" si="29"/>
        <v>0</v>
      </c>
    </row>
    <row r="426" spans="1:9" x14ac:dyDescent="0.2">
      <c r="A426" s="6"/>
      <c r="B426" s="7" t="s">
        <v>17</v>
      </c>
      <c r="C426" s="6"/>
      <c r="D426" s="78"/>
      <c r="E426" s="27"/>
      <c r="F426" s="27"/>
      <c r="G426" s="27"/>
      <c r="H426" s="27"/>
      <c r="I426" s="33">
        <f t="shared" si="29"/>
        <v>0</v>
      </c>
    </row>
    <row r="427" spans="1:9" x14ac:dyDescent="0.2">
      <c r="A427" s="6"/>
      <c r="B427" s="7" t="s">
        <v>4</v>
      </c>
      <c r="C427" s="6"/>
      <c r="D427" s="78"/>
      <c r="E427" s="27"/>
      <c r="F427" s="27"/>
      <c r="G427" s="27"/>
      <c r="H427" s="27"/>
      <c r="I427" s="33">
        <f t="shared" si="29"/>
        <v>0</v>
      </c>
    </row>
    <row r="428" spans="1:9" x14ac:dyDescent="0.2">
      <c r="A428" s="6"/>
      <c r="B428" s="7" t="s">
        <v>14</v>
      </c>
      <c r="C428" s="6"/>
      <c r="D428" s="78"/>
      <c r="E428" s="27"/>
      <c r="F428" s="27"/>
      <c r="G428" s="27"/>
      <c r="H428" s="27"/>
      <c r="I428" s="33">
        <f t="shared" si="29"/>
        <v>0</v>
      </c>
    </row>
    <row r="429" spans="1:9" x14ac:dyDescent="0.2">
      <c r="A429" s="6"/>
      <c r="B429" s="7" t="s">
        <v>12</v>
      </c>
      <c r="C429" s="6"/>
      <c r="D429" s="78"/>
      <c r="E429" s="27"/>
      <c r="F429" s="27"/>
      <c r="G429" s="27"/>
      <c r="H429" s="27"/>
      <c r="I429" s="33">
        <f t="shared" si="29"/>
        <v>0</v>
      </c>
    </row>
    <row r="430" spans="1:9" x14ac:dyDescent="0.2">
      <c r="A430" s="6"/>
      <c r="B430" s="7" t="s">
        <v>16</v>
      </c>
      <c r="C430" s="6"/>
      <c r="D430" s="78"/>
      <c r="E430" s="27"/>
      <c r="F430" s="27"/>
      <c r="G430" s="27"/>
      <c r="H430" s="27"/>
      <c r="I430" s="33">
        <f t="shared" si="29"/>
        <v>0</v>
      </c>
    </row>
    <row r="431" spans="1:9" x14ac:dyDescent="0.2">
      <c r="A431" s="6"/>
      <c r="B431" s="7" t="s">
        <v>19</v>
      </c>
      <c r="C431" s="6"/>
      <c r="D431" s="78"/>
      <c r="E431" s="27"/>
      <c r="F431" s="27"/>
      <c r="G431" s="27"/>
      <c r="H431" s="27"/>
      <c r="I431" s="33">
        <f t="shared" si="29"/>
        <v>0</v>
      </c>
    </row>
    <row r="432" spans="1:9" x14ac:dyDescent="0.2">
      <c r="A432" s="6"/>
      <c r="B432" s="7" t="s">
        <v>20</v>
      </c>
      <c r="C432" s="6"/>
      <c r="D432" s="78"/>
      <c r="E432" s="27"/>
      <c r="F432" s="27"/>
      <c r="G432" s="27"/>
      <c r="H432" s="27"/>
      <c r="I432" s="33">
        <f t="shared" si="29"/>
        <v>0</v>
      </c>
    </row>
    <row r="433" spans="1:9" x14ac:dyDescent="0.2">
      <c r="A433" s="6"/>
      <c r="B433" s="7" t="s">
        <v>21</v>
      </c>
      <c r="C433" s="6"/>
      <c r="D433" s="78"/>
      <c r="E433" s="27"/>
      <c r="F433" s="27"/>
      <c r="G433" s="27"/>
      <c r="H433" s="27"/>
      <c r="I433" s="33">
        <f t="shared" si="29"/>
        <v>0</v>
      </c>
    </row>
    <row r="434" spans="1:9" x14ac:dyDescent="0.2">
      <c r="A434" s="6"/>
      <c r="B434" s="7" t="s">
        <v>22</v>
      </c>
      <c r="C434" s="6"/>
      <c r="D434" s="78"/>
      <c r="E434" s="27"/>
      <c r="F434" s="27"/>
      <c r="G434" s="27"/>
      <c r="H434" s="27"/>
      <c r="I434" s="33">
        <f t="shared" si="29"/>
        <v>0</v>
      </c>
    </row>
    <row r="435" spans="1:9" ht="13.5" thickBot="1" x14ac:dyDescent="0.25">
      <c r="A435" s="5"/>
      <c r="B435" s="48"/>
      <c r="C435" s="5"/>
      <c r="D435" s="79"/>
      <c r="E435" s="28"/>
      <c r="F435" s="28"/>
      <c r="G435" s="28"/>
      <c r="H435" s="28"/>
      <c r="I435" s="34"/>
    </row>
    <row r="436" spans="1:9" x14ac:dyDescent="0.2">
      <c r="A436" s="61"/>
      <c r="B436" s="18"/>
      <c r="C436" s="19"/>
      <c r="D436" s="82"/>
      <c r="E436" s="29"/>
      <c r="F436" s="29"/>
      <c r="G436" s="29"/>
      <c r="H436" s="29"/>
      <c r="I436" s="38">
        <f>SUM(I350:I427)</f>
        <v>215.07999999999998</v>
      </c>
    </row>
  </sheetData>
  <phoneticPr fontId="2" type="noConversion"/>
  <pageMargins left="0.75" right="0.75" top="0" bottom="0" header="0.5" footer="0.5"/>
  <pageSetup scale="95" orientation="portrait" horizontalDpi="4294967293" verticalDpi="4294967293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54"/>
  <sheetViews>
    <sheetView workbookViewId="0">
      <selection activeCell="D23" sqref="D23"/>
    </sheetView>
  </sheetViews>
  <sheetFormatPr defaultRowHeight="12.75" x14ac:dyDescent="0.2"/>
  <cols>
    <col min="1" max="1" width="9.7109375" style="40" customWidth="1"/>
    <col min="2" max="6" width="12.42578125" customWidth="1"/>
    <col min="7" max="7" width="15" customWidth="1"/>
    <col min="8" max="8" width="12" customWidth="1"/>
    <col min="9" max="11" width="13" customWidth="1"/>
    <col min="12" max="12" width="14.7109375" customWidth="1"/>
    <col min="13" max="13" width="13" customWidth="1"/>
    <col min="14" max="14" width="14.85546875" customWidth="1"/>
    <col min="15" max="16" width="13" customWidth="1"/>
    <col min="17" max="17" width="12.5703125" customWidth="1"/>
  </cols>
  <sheetData>
    <row r="1" spans="1:18" s="63" customFormat="1" ht="97.5" customHeight="1" x14ac:dyDescent="0.2">
      <c r="A1" s="62"/>
    </row>
    <row r="2" spans="1:18" s="3" customFormat="1" ht="12.75" customHeight="1" x14ac:dyDescent="0.2">
      <c r="A2" s="41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s="3" customFormat="1" ht="38.25" x14ac:dyDescent="0.2">
      <c r="A3" s="43"/>
      <c r="B3" s="44" t="s">
        <v>1</v>
      </c>
      <c r="C3" s="44" t="s">
        <v>2</v>
      </c>
      <c r="D3" s="44" t="s">
        <v>3</v>
      </c>
      <c r="E3" s="44" t="s">
        <v>15</v>
      </c>
      <c r="F3" s="44" t="s">
        <v>17</v>
      </c>
      <c r="G3" s="44" t="s">
        <v>4</v>
      </c>
      <c r="H3" s="44" t="s">
        <v>5</v>
      </c>
      <c r="I3" s="45" t="s">
        <v>13</v>
      </c>
      <c r="J3" s="45" t="s">
        <v>16</v>
      </c>
      <c r="K3" s="45" t="s">
        <v>18</v>
      </c>
      <c r="L3" s="45" t="s">
        <v>23</v>
      </c>
      <c r="M3" s="45" t="s">
        <v>21</v>
      </c>
      <c r="N3" s="45" t="s">
        <v>24</v>
      </c>
      <c r="O3" s="45"/>
      <c r="P3" s="45"/>
      <c r="Q3" s="15" t="s">
        <v>10</v>
      </c>
    </row>
    <row r="4" spans="1:18" x14ac:dyDescent="0.2">
      <c r="A4" s="66">
        <v>42093</v>
      </c>
      <c r="B4" s="64">
        <f>'[1]Cash Daily'!I3</f>
        <v>37</v>
      </c>
      <c r="C4" s="52">
        <f>'[1]Cash Daily'!I4</f>
        <v>12</v>
      </c>
      <c r="D4" s="52">
        <f>'[1]Cash Daily'!I5</f>
        <v>75.900000000000006</v>
      </c>
      <c r="E4" s="52">
        <f>'[1]Cash Daily'!I6</f>
        <v>0</v>
      </c>
      <c r="F4" s="52">
        <f>'[1]Cash Daily'!I7</f>
        <v>0</v>
      </c>
      <c r="G4" s="52">
        <f>'[1]Cash Daily'!I8</f>
        <v>0</v>
      </c>
      <c r="H4" s="52">
        <f>'[1]Cash Daily'!I9</f>
        <v>0</v>
      </c>
      <c r="I4" s="52">
        <f>'[1]Cash Daily'!I10</f>
        <v>0</v>
      </c>
      <c r="J4" s="3">
        <f>'[1]Cash Daily'!I11</f>
        <v>0</v>
      </c>
      <c r="K4" s="3">
        <f>'[1]Cash Daily'!I12</f>
        <v>0</v>
      </c>
      <c r="L4" s="3">
        <f>'[1]Cash Daily'!I13</f>
        <v>0</v>
      </c>
      <c r="M4" s="3">
        <f>'[1]Cash Daily'!I14</f>
        <v>0</v>
      </c>
      <c r="N4" s="3"/>
      <c r="O4" s="3"/>
      <c r="P4" s="3"/>
      <c r="Q4" s="39">
        <f>SUM(B4:P4)</f>
        <v>124.9</v>
      </c>
    </row>
    <row r="5" spans="1:18" x14ac:dyDescent="0.2">
      <c r="A5" s="67">
        <v>42094</v>
      </c>
      <c r="B5" s="64">
        <f>'[1]Cash Daily'!I7</f>
        <v>0</v>
      </c>
      <c r="C5" s="52">
        <f>'[1]Cash Daily'!I8</f>
        <v>0</v>
      </c>
      <c r="D5" s="53">
        <f>'[1]Cash Daily'!I19</f>
        <v>0</v>
      </c>
      <c r="E5" s="53">
        <f>'[1]Cash Daily'!I20</f>
        <v>3</v>
      </c>
      <c r="F5" s="53">
        <f>'[1]Cash Daily'!J21</f>
        <v>0</v>
      </c>
      <c r="G5" s="53">
        <f>'[1]Cash Daily'!I22</f>
        <v>0</v>
      </c>
      <c r="H5" s="53">
        <f>'[1]Cash Daily'!I23</f>
        <v>0</v>
      </c>
      <c r="I5" s="55">
        <f>'[1]Cash Daily'!I24</f>
        <v>26.98</v>
      </c>
      <c r="J5" s="55">
        <f>'[1]Cash Daily'!I25</f>
        <v>0</v>
      </c>
      <c r="K5" s="55">
        <f>'[1]Cash Daily'!I26</f>
        <v>0</v>
      </c>
      <c r="L5" s="55">
        <f>'[1]Cash Daily'!I27</f>
        <v>0</v>
      </c>
      <c r="M5" s="55">
        <f>'[1]Cash Daily'!I28</f>
        <v>0</v>
      </c>
      <c r="N5" s="55">
        <f>'[1]Cash Daily'!I29</f>
        <v>0</v>
      </c>
      <c r="O5" s="55"/>
      <c r="P5" s="55"/>
      <c r="Q5" s="39">
        <f>SUM(B5:P5)</f>
        <v>29.98</v>
      </c>
    </row>
    <row r="6" spans="1:18" x14ac:dyDescent="0.2">
      <c r="A6" s="54"/>
      <c r="B6" s="54"/>
      <c r="C6" s="54"/>
      <c r="D6" s="54"/>
      <c r="E6" s="54"/>
      <c r="F6" s="54"/>
      <c r="G6" s="54"/>
      <c r="H6" s="54"/>
      <c r="I6" s="50"/>
      <c r="J6" s="50"/>
      <c r="K6" s="50"/>
      <c r="L6" s="50"/>
      <c r="M6" s="50"/>
      <c r="N6" s="50"/>
      <c r="O6" s="50"/>
      <c r="P6" s="50"/>
      <c r="Q6" s="39">
        <f>SUM(B6:P6)</f>
        <v>0</v>
      </c>
    </row>
    <row r="7" spans="1:18" s="8" customFormat="1" x14ac:dyDescent="0.2">
      <c r="A7" s="42" t="s">
        <v>11</v>
      </c>
      <c r="B7" s="8">
        <f>SUM(B4:B6)</f>
        <v>37</v>
      </c>
      <c r="C7" s="8">
        <f t="shared" ref="C7:E7" si="0">SUM(B4:B6)</f>
        <v>37</v>
      </c>
      <c r="D7" s="8">
        <f t="shared" si="0"/>
        <v>12</v>
      </c>
      <c r="E7" s="8">
        <f t="shared" si="0"/>
        <v>75.900000000000006</v>
      </c>
      <c r="F7" s="8">
        <f t="shared" ref="F7:N7" si="1">SUM(F4:F6)</f>
        <v>0</v>
      </c>
      <c r="G7" s="8">
        <f t="shared" si="1"/>
        <v>0</v>
      </c>
      <c r="H7" s="8">
        <f t="shared" si="1"/>
        <v>0</v>
      </c>
      <c r="I7" s="8">
        <f t="shared" si="1"/>
        <v>26.98</v>
      </c>
      <c r="J7" s="8">
        <f t="shared" si="1"/>
        <v>0</v>
      </c>
      <c r="K7" s="8">
        <f t="shared" si="1"/>
        <v>0</v>
      </c>
      <c r="L7" s="8">
        <f t="shared" si="1"/>
        <v>0</v>
      </c>
      <c r="M7" s="8">
        <f t="shared" si="1"/>
        <v>0</v>
      </c>
      <c r="N7" s="8">
        <f t="shared" si="1"/>
        <v>0</v>
      </c>
      <c r="Q7" s="65">
        <f>SUM(Q4:Q6)</f>
        <v>154.88</v>
      </c>
    </row>
    <row r="10" spans="1:18" s="3" customFormat="1" ht="38.25" x14ac:dyDescent="0.2">
      <c r="A10" s="43"/>
      <c r="B10" s="44" t="s">
        <v>1</v>
      </c>
      <c r="C10" s="44" t="s">
        <v>2</v>
      </c>
      <c r="D10" s="44" t="s">
        <v>3</v>
      </c>
      <c r="E10" s="44" t="s">
        <v>15</v>
      </c>
      <c r="F10" s="44" t="s">
        <v>17</v>
      </c>
      <c r="G10" s="44" t="s">
        <v>4</v>
      </c>
      <c r="H10" s="44" t="s">
        <v>5</v>
      </c>
      <c r="I10" s="45" t="s">
        <v>13</v>
      </c>
      <c r="J10" s="45" t="s">
        <v>16</v>
      </c>
      <c r="K10" s="45" t="s">
        <v>18</v>
      </c>
      <c r="L10" s="45" t="s">
        <v>23</v>
      </c>
      <c r="M10" s="45" t="s">
        <v>21</v>
      </c>
      <c r="N10" s="45" t="s">
        <v>24</v>
      </c>
      <c r="O10" s="45"/>
      <c r="P10" s="45"/>
      <c r="Q10" s="15" t="s">
        <v>10</v>
      </c>
    </row>
    <row r="11" spans="1:18" s="3" customFormat="1" x14ac:dyDescent="0.2">
      <c r="A11" s="58" t="s">
        <v>30</v>
      </c>
      <c r="B11" s="68">
        <f>'[1]Cash Daily'!I33</f>
        <v>0</v>
      </c>
      <c r="C11" s="68">
        <f>'[1]Cash Daily'!I34</f>
        <v>24.9</v>
      </c>
      <c r="D11" s="68">
        <f>'[1]Cash Daily'!I35</f>
        <v>0</v>
      </c>
      <c r="E11" s="68">
        <f>'[1]Cash Daily'!I36</f>
        <v>0</v>
      </c>
      <c r="F11" s="68">
        <f>'[1]Cash Daily'!I37</f>
        <v>0</v>
      </c>
      <c r="G11" s="68">
        <f>'[1]Cash Daily'!I38</f>
        <v>0</v>
      </c>
      <c r="H11" s="68">
        <f>'[1]Cash Daily'!I39</f>
        <v>0</v>
      </c>
      <c r="I11" s="68">
        <f>'[1]Cash Daily'!I40</f>
        <v>0</v>
      </c>
      <c r="J11" s="68">
        <f>'[1]Cash Daily'!I41</f>
        <v>0</v>
      </c>
      <c r="K11" s="68">
        <f>'[1]Cash Daily'!I42</f>
        <v>0</v>
      </c>
      <c r="L11" s="68">
        <f>'[1]Cash Daily'!I43</f>
        <v>0</v>
      </c>
      <c r="M11" s="68">
        <f>'[1]Cash Daily'!I44</f>
        <v>0</v>
      </c>
      <c r="N11" s="68"/>
      <c r="O11" s="68"/>
      <c r="P11" s="68"/>
      <c r="Q11" s="15">
        <f t="shared" ref="Q11:Q16" si="2">B11+C11+D11+G11+H11+I11</f>
        <v>24.9</v>
      </c>
    </row>
    <row r="12" spans="1:18" s="3" customFormat="1" x14ac:dyDescent="0.2">
      <c r="A12" s="58" t="s">
        <v>31</v>
      </c>
      <c r="B12" s="68">
        <f>'[1]Cash Daily'!I47</f>
        <v>23</v>
      </c>
      <c r="C12" s="68">
        <f>'[1]Cash Daily'!I48</f>
        <v>24.6</v>
      </c>
      <c r="D12" s="68">
        <f>'[1]Cash Daily'!I49</f>
        <v>64.790000000000006</v>
      </c>
      <c r="E12" s="68">
        <f>'[1]Cash Daily'!I50</f>
        <v>0</v>
      </c>
      <c r="F12" s="68">
        <f>'[1]Cash Daily'!I51</f>
        <v>0</v>
      </c>
      <c r="G12" s="68">
        <f>'[1]Cash Daily'!I52</f>
        <v>0</v>
      </c>
      <c r="H12" s="68">
        <f>'[1]Cash Daily'!I53</f>
        <v>0</v>
      </c>
      <c r="I12" s="68">
        <f>'[1]Cash Daily'!I54</f>
        <v>0</v>
      </c>
      <c r="J12" s="68">
        <f>'[1]Cash Daily'!I55</f>
        <v>0</v>
      </c>
      <c r="K12" s="68">
        <f>'[1]Cash Daily'!I56</f>
        <v>0</v>
      </c>
      <c r="L12" s="68">
        <f>'[1]Cash Daily'!I57</f>
        <v>0</v>
      </c>
      <c r="M12" s="68">
        <f>'[1]Cash Daily'!I58</f>
        <v>0</v>
      </c>
      <c r="N12" s="68"/>
      <c r="O12" s="69"/>
      <c r="P12" s="69"/>
      <c r="Q12" s="15">
        <f>B12+C12+D12+G12+H12+J12</f>
        <v>112.39000000000001</v>
      </c>
    </row>
    <row r="13" spans="1:18" s="3" customFormat="1" x14ac:dyDescent="0.2">
      <c r="A13" s="58" t="s">
        <v>32</v>
      </c>
      <c r="B13" s="68">
        <f>'[1]Cash Daily'!I61</f>
        <v>0</v>
      </c>
      <c r="C13" s="68">
        <f>'[1]Cash Daily'!I62</f>
        <v>34.799999999999997</v>
      </c>
      <c r="D13" s="68">
        <f>'[1]Cash Daily'!I63</f>
        <v>173.61</v>
      </c>
      <c r="E13" s="68">
        <f>'[1]Cash Daily'!I64</f>
        <v>0</v>
      </c>
      <c r="F13" s="68">
        <f>'[1]Cash Daily'!I65</f>
        <v>0</v>
      </c>
      <c r="G13" s="68">
        <f>'[1]Cash Daily'!I66</f>
        <v>0</v>
      </c>
      <c r="H13" s="68">
        <f>'[1]Cash Daily'!I67</f>
        <v>0</v>
      </c>
      <c r="I13" s="69">
        <f>'[1]Cash Daily'!I68</f>
        <v>0</v>
      </c>
      <c r="J13" s="69">
        <f>'[1]Cash Daily'!I69</f>
        <v>0</v>
      </c>
      <c r="K13" s="69">
        <f>'[1]Cash Daily'!I70</f>
        <v>0</v>
      </c>
      <c r="L13" s="69">
        <f>'[1]Cash Daily'!I71</f>
        <v>0</v>
      </c>
      <c r="M13" s="69">
        <f>'[1]Cash Daily'!I72</f>
        <v>0</v>
      </c>
      <c r="N13" s="69"/>
      <c r="O13" s="69"/>
      <c r="P13" s="69"/>
      <c r="Q13" s="15">
        <f t="shared" si="2"/>
        <v>208.41000000000003</v>
      </c>
    </row>
    <row r="14" spans="1:18" x14ac:dyDescent="0.2">
      <c r="A14" s="58" t="s">
        <v>33</v>
      </c>
      <c r="B14" s="68">
        <f>'[1]Cash Daily'!I75</f>
        <v>0</v>
      </c>
      <c r="C14" s="68">
        <f>'[1]Cash Daily'!I76</f>
        <v>34.799999999999997</v>
      </c>
      <c r="D14" s="68">
        <f>'[1]Cash Daily'!I77</f>
        <v>0</v>
      </c>
      <c r="E14" s="68">
        <f>'[1]Cash Daily'!I78</f>
        <v>0</v>
      </c>
      <c r="F14" s="68">
        <f>'[1]Cash Daily'!I79</f>
        <v>0</v>
      </c>
      <c r="G14" s="68">
        <f>'[1]Cash Daily'!I80</f>
        <v>0</v>
      </c>
      <c r="H14" s="68">
        <f>'[1]Cash Daily'!I81</f>
        <v>0</v>
      </c>
      <c r="I14" s="68">
        <f>'[1]Cash Daily'!I82</f>
        <v>0</v>
      </c>
      <c r="J14" s="68">
        <f>'[1]Cash Daily'!I83</f>
        <v>0</v>
      </c>
      <c r="K14" s="68">
        <f>'[1]Cash Daily'!I84</f>
        <v>0</v>
      </c>
      <c r="L14" s="68">
        <f>'[1]Cash Daily'!I85</f>
        <v>0</v>
      </c>
      <c r="M14" s="68">
        <f>'[1]Cash Daily'!I86</f>
        <v>0</v>
      </c>
      <c r="N14" s="68"/>
      <c r="O14" s="68"/>
      <c r="P14" s="68"/>
      <c r="Q14" s="15">
        <f t="shared" si="2"/>
        <v>34.799999999999997</v>
      </c>
    </row>
    <row r="15" spans="1:18" x14ac:dyDescent="0.2">
      <c r="A15" s="58" t="s">
        <v>34</v>
      </c>
      <c r="B15" s="68">
        <f>'[1]Cash Daily'!I89</f>
        <v>65</v>
      </c>
      <c r="C15" s="68">
        <f>'[1]Cash Daily'!I90</f>
        <v>47.75</v>
      </c>
      <c r="D15" s="68">
        <f>'[1]Cash Daily'!I91</f>
        <v>82.8</v>
      </c>
      <c r="E15" s="68">
        <f>'[1]Cash Daily'!I92</f>
        <v>15</v>
      </c>
      <c r="F15" s="68">
        <f>'[1]Cash Daily'!I93</f>
        <v>0</v>
      </c>
      <c r="G15" s="68">
        <f>'[1]Cash Daily'!I94</f>
        <v>31.78</v>
      </c>
      <c r="H15" s="68">
        <f>'[1]Cash Daily'!I95</f>
        <v>0</v>
      </c>
      <c r="I15" s="68">
        <f>'[1]Cash Daily'!I96</f>
        <v>0</v>
      </c>
      <c r="J15" s="68">
        <f>'[1]Cash Daily'!I97</f>
        <v>0</v>
      </c>
      <c r="K15" s="68">
        <f>'[1]Cash Daily'!I98</f>
        <v>0</v>
      </c>
      <c r="L15" s="68">
        <f>'[1]Cash Daily'!I99</f>
        <v>0</v>
      </c>
      <c r="M15" s="68">
        <f>'[1]Cash Daily'!I100</f>
        <v>0</v>
      </c>
      <c r="N15" s="68"/>
      <c r="O15" s="68"/>
      <c r="P15" s="68"/>
      <c r="Q15" s="15">
        <f t="shared" si="2"/>
        <v>227.33</v>
      </c>
    </row>
    <row r="16" spans="1:18" x14ac:dyDescent="0.2">
      <c r="A16" s="58" t="s">
        <v>35</v>
      </c>
      <c r="B16" s="70">
        <f>'[1]Cash Daily'!I103</f>
        <v>34</v>
      </c>
      <c r="C16" s="70">
        <f>'[1]Cash Daily'!I104</f>
        <v>38.9</v>
      </c>
      <c r="D16" s="70">
        <f>'[1]Cash Daily'!I105</f>
        <v>75.8</v>
      </c>
      <c r="E16" s="70">
        <f>'[1]Cash Daily'!I106</f>
        <v>0</v>
      </c>
      <c r="F16" s="70">
        <f>'[1]Cash Daily'!I107</f>
        <v>0</v>
      </c>
      <c r="G16" s="70">
        <f>'[1]Cash Daily'!I108</f>
        <v>0</v>
      </c>
      <c r="H16" s="70">
        <f>'[1]Cash Daily'!I109</f>
        <v>0</v>
      </c>
      <c r="I16" s="70">
        <f>'[1]Cash Daily'!I110</f>
        <v>0</v>
      </c>
      <c r="J16" s="70">
        <f>'[1]Cash Daily'!I111</f>
        <v>0</v>
      </c>
      <c r="K16" s="70">
        <f>'[1]Cash Daily'!I112</f>
        <v>0</v>
      </c>
      <c r="L16" s="70">
        <f>'[1]Cash Daily'!I113</f>
        <v>0</v>
      </c>
      <c r="M16" s="70">
        <f>'[1]Cash Daily'!I114</f>
        <v>0</v>
      </c>
      <c r="N16" s="70">
        <f>'[1]Cash Daily'!I115</f>
        <v>0</v>
      </c>
      <c r="O16" s="70"/>
      <c r="P16" s="70"/>
      <c r="Q16" s="51">
        <f t="shared" si="2"/>
        <v>148.69999999999999</v>
      </c>
    </row>
    <row r="17" spans="1:17" x14ac:dyDescent="0.2">
      <c r="A17" s="42" t="s">
        <v>11</v>
      </c>
      <c r="B17" s="8">
        <f t="shared" ref="B17:Q17" si="3">SUM(B11:B16)</f>
        <v>122</v>
      </c>
      <c r="C17" s="8">
        <f t="shared" si="3"/>
        <v>205.75</v>
      </c>
      <c r="D17" s="8">
        <f t="shared" si="3"/>
        <v>397.00000000000006</v>
      </c>
      <c r="E17" s="8">
        <f t="shared" si="3"/>
        <v>15</v>
      </c>
      <c r="F17" s="8">
        <f t="shared" si="3"/>
        <v>0</v>
      </c>
      <c r="G17" s="8">
        <f t="shared" si="3"/>
        <v>31.78</v>
      </c>
      <c r="H17" s="8">
        <f t="shared" si="3"/>
        <v>0</v>
      </c>
      <c r="I17" s="8">
        <f t="shared" si="3"/>
        <v>0</v>
      </c>
      <c r="J17" s="8">
        <f t="shared" si="3"/>
        <v>0</v>
      </c>
      <c r="K17" s="8">
        <f t="shared" si="3"/>
        <v>0</v>
      </c>
      <c r="L17" s="8">
        <f t="shared" si="3"/>
        <v>0</v>
      </c>
      <c r="M17" s="8">
        <f t="shared" si="3"/>
        <v>0</v>
      </c>
      <c r="N17" s="8">
        <f t="shared" si="3"/>
        <v>0</v>
      </c>
      <c r="O17" s="8">
        <f t="shared" si="3"/>
        <v>0</v>
      </c>
      <c r="P17" s="8">
        <f t="shared" si="3"/>
        <v>0</v>
      </c>
      <c r="Q17" s="15">
        <f t="shared" si="3"/>
        <v>756.53</v>
      </c>
    </row>
    <row r="20" spans="1:17" s="3" customFormat="1" ht="38.25" x14ac:dyDescent="0.2">
      <c r="A20" s="43"/>
      <c r="B20" s="44" t="s">
        <v>1</v>
      </c>
      <c r="C20" s="44" t="s">
        <v>2</v>
      </c>
      <c r="D20" s="44" t="s">
        <v>3</v>
      </c>
      <c r="E20" s="44" t="s">
        <v>15</v>
      </c>
      <c r="F20" s="44" t="s">
        <v>17</v>
      </c>
      <c r="G20" s="44" t="s">
        <v>4</v>
      </c>
      <c r="H20" s="44" t="s">
        <v>5</v>
      </c>
      <c r="I20" s="45" t="s">
        <v>13</v>
      </c>
      <c r="J20" s="45" t="s">
        <v>16</v>
      </c>
      <c r="K20" s="45" t="s">
        <v>18</v>
      </c>
      <c r="L20" s="45" t="s">
        <v>23</v>
      </c>
      <c r="M20" s="45" t="s">
        <v>21</v>
      </c>
      <c r="N20" s="45" t="s">
        <v>24</v>
      </c>
      <c r="O20" s="45"/>
      <c r="P20" s="45"/>
      <c r="Q20" s="15" t="s">
        <v>10</v>
      </c>
    </row>
    <row r="21" spans="1:17" x14ac:dyDescent="0.2">
      <c r="A21" s="58" t="s">
        <v>36</v>
      </c>
      <c r="B21" s="68">
        <f>'[1]Cash Daily'!I119</f>
        <v>0</v>
      </c>
      <c r="C21" s="71">
        <f>'[1]Cash Daily'!I120</f>
        <v>0</v>
      </c>
      <c r="D21" s="71">
        <f>'[1]Cash Daily'!I121</f>
        <v>0</v>
      </c>
      <c r="E21" s="71">
        <f>'[1]Cash Daily'!I122</f>
        <v>0</v>
      </c>
      <c r="F21" s="71">
        <f>'[1]Cash Daily'!I123</f>
        <v>0</v>
      </c>
      <c r="G21" s="71">
        <f>'[1]Cash Daily'!I124</f>
        <v>0</v>
      </c>
      <c r="H21" s="71">
        <f>'[1]Cash Daily'!I125</f>
        <v>0</v>
      </c>
      <c r="I21" s="72">
        <f>'[1]Cash Daily'!I126</f>
        <v>0</v>
      </c>
      <c r="J21" s="72">
        <f>'[1]Cash Daily'!I127</f>
        <v>0</v>
      </c>
      <c r="K21" s="72">
        <f>'[1]Cash Daily'!I128</f>
        <v>0</v>
      </c>
      <c r="L21" s="72">
        <f>'[1]Cash Daily'!I129</f>
        <v>0</v>
      </c>
      <c r="M21" s="72">
        <f>'[1]Cash Daily'!I130</f>
        <v>0</v>
      </c>
      <c r="N21" s="72"/>
      <c r="O21" s="72"/>
      <c r="P21" s="72"/>
      <c r="Q21" s="15">
        <f t="shared" ref="Q21:Q26" si="4">B21+C21+D21+G21+H21+I21</f>
        <v>0</v>
      </c>
    </row>
    <row r="22" spans="1:17" x14ac:dyDescent="0.2">
      <c r="A22" s="58" t="s">
        <v>37</v>
      </c>
      <c r="B22" s="68">
        <f>'[1]Cash Daily'!I133</f>
        <v>0</v>
      </c>
      <c r="C22" s="71">
        <f>'[1]Cash Daily'!I134</f>
        <v>54.25</v>
      </c>
      <c r="D22" s="71">
        <f>'[1]Cash Daily'!I135</f>
        <v>0</v>
      </c>
      <c r="E22" s="71">
        <f>'[1]Cash Daily'!I136</f>
        <v>0</v>
      </c>
      <c r="F22" s="71">
        <f>'[1]Cash Daily'!I137</f>
        <v>0</v>
      </c>
      <c r="G22" s="71">
        <f>'[1]Cash Daily'!I138</f>
        <v>0</v>
      </c>
      <c r="H22" s="71">
        <f>'[1]Cash Daily'!I139</f>
        <v>0</v>
      </c>
      <c r="I22" s="72">
        <f>'[1]Cash Daily'!I140</f>
        <v>0</v>
      </c>
      <c r="J22" s="72">
        <f>'[1]Debit Daily'!I141</f>
        <v>0</v>
      </c>
      <c r="K22" s="72">
        <f>'[1]Cash Daily'!I142</f>
        <v>0</v>
      </c>
      <c r="L22" s="72">
        <f>'[1]Cash Daily'!I143</f>
        <v>0</v>
      </c>
      <c r="M22" s="72">
        <f>'[1]Cash Daily'!I144</f>
        <v>0</v>
      </c>
      <c r="N22" s="72"/>
      <c r="O22" s="72"/>
      <c r="P22" s="72"/>
      <c r="Q22" s="15">
        <f t="shared" si="4"/>
        <v>54.25</v>
      </c>
    </row>
    <row r="23" spans="1:17" x14ac:dyDescent="0.2">
      <c r="A23" s="58" t="s">
        <v>38</v>
      </c>
      <c r="B23" s="68">
        <f>'[1]Cash Daily'!I147</f>
        <v>0</v>
      </c>
      <c r="C23" s="71">
        <f>'[1]Cash Daily'!I148</f>
        <v>28.15</v>
      </c>
      <c r="D23" s="71">
        <f>'[1]Cash Daily'!I149</f>
        <v>0</v>
      </c>
      <c r="E23" s="71">
        <f>'[1]Cash Daily'!I150</f>
        <v>0</v>
      </c>
      <c r="F23" s="71">
        <f>'[1]Cash Daily'!I151</f>
        <v>0</v>
      </c>
      <c r="G23" s="71">
        <f>'[1]Cash Daily'!I152</f>
        <v>0</v>
      </c>
      <c r="H23" s="71">
        <f>'[1]Cash Daily'!I153</f>
        <v>0</v>
      </c>
      <c r="I23" s="72">
        <f>'[1]Cash Daily'!I154</f>
        <v>0</v>
      </c>
      <c r="J23" s="72">
        <f>'[1]Cash Daily'!I155</f>
        <v>0</v>
      </c>
      <c r="K23" s="72">
        <f>'[1]Cash Daily'!I156</f>
        <v>0</v>
      </c>
      <c r="L23" s="72">
        <f>'[1]Cash Daily'!I157</f>
        <v>0</v>
      </c>
      <c r="M23" s="72">
        <f>'[1]Cash Daily'!I158</f>
        <v>0</v>
      </c>
      <c r="N23" s="72"/>
      <c r="O23" s="72"/>
      <c r="P23" s="72"/>
      <c r="Q23" s="15">
        <f t="shared" si="4"/>
        <v>28.15</v>
      </c>
    </row>
    <row r="24" spans="1:17" x14ac:dyDescent="0.2">
      <c r="A24" s="58" t="s">
        <v>39</v>
      </c>
      <c r="B24" s="68">
        <f>'[1]Cash Daily'!I161</f>
        <v>32</v>
      </c>
      <c r="C24" s="68">
        <f>'[1]Cash Daily'!I162</f>
        <v>74.400000000000006</v>
      </c>
      <c r="D24" s="68">
        <f>'[1]Cash Daily'!I163</f>
        <v>0</v>
      </c>
      <c r="E24" s="68">
        <f>'[1]Cash Daily'!I164</f>
        <v>0</v>
      </c>
      <c r="F24" s="68">
        <f>'[1]Cash Daily'!I165</f>
        <v>0</v>
      </c>
      <c r="G24" s="68">
        <f>'[1]Cash Daily'!I166</f>
        <v>0</v>
      </c>
      <c r="H24" s="68">
        <f>'[1]Cash Daily'!I167</f>
        <v>0</v>
      </c>
      <c r="I24" s="68">
        <f>'[1]Cash Daily'!I168</f>
        <v>0</v>
      </c>
      <c r="J24" s="68">
        <f>'[1]Cash Daily'!I169</f>
        <v>0</v>
      </c>
      <c r="K24" s="68">
        <f>'[1]Cash Daily'!I170</f>
        <v>0</v>
      </c>
      <c r="L24" s="68">
        <f>'[1]Cash Daily'!I171</f>
        <v>0</v>
      </c>
      <c r="M24" s="68">
        <f>'[1]Cash Daily'!I172</f>
        <v>0</v>
      </c>
      <c r="N24" s="71"/>
      <c r="O24" s="71"/>
      <c r="P24" s="71"/>
      <c r="Q24" s="15">
        <f t="shared" si="4"/>
        <v>106.4</v>
      </c>
    </row>
    <row r="25" spans="1:17" x14ac:dyDescent="0.2">
      <c r="A25" s="58" t="s">
        <v>40</v>
      </c>
      <c r="B25" s="68">
        <f>'[1]Cash Daily'!I175</f>
        <v>98.6</v>
      </c>
      <c r="C25" s="68">
        <f>'[1]Cash Daily'!I176</f>
        <v>24.6</v>
      </c>
      <c r="D25" s="68">
        <f>'[1]Cash Daily'!I177</f>
        <v>90.43</v>
      </c>
      <c r="E25" s="68">
        <f>'[1]Cash Daily'!I178</f>
        <v>0</v>
      </c>
      <c r="F25" s="68">
        <f>'[1]Cash Daily'!I179</f>
        <v>0</v>
      </c>
      <c r="G25" s="68">
        <f>'[1]Cash Daily'!I180</f>
        <v>0</v>
      </c>
      <c r="H25" s="68">
        <f>'[1]Cash Daily'!I181</f>
        <v>0</v>
      </c>
      <c r="I25" s="68">
        <f>'[1]Cash Daily'!I182</f>
        <v>0</v>
      </c>
      <c r="J25" s="68">
        <f>'[1]Cash Daily'!I183</f>
        <v>0</v>
      </c>
      <c r="K25" s="68">
        <f>'[1]Cash Daily'!I184</f>
        <v>0</v>
      </c>
      <c r="L25" s="68">
        <f>'[1]Cash Daily'!I185</f>
        <v>0</v>
      </c>
      <c r="M25" s="68">
        <f>'[1]Cash Daily'!I186</f>
        <v>0</v>
      </c>
      <c r="N25" s="71"/>
      <c r="O25" s="71"/>
      <c r="P25" s="71"/>
      <c r="Q25" s="15">
        <f t="shared" si="4"/>
        <v>213.63</v>
      </c>
    </row>
    <row r="26" spans="1:17" x14ac:dyDescent="0.2">
      <c r="A26" s="58" t="s">
        <v>41</v>
      </c>
      <c r="B26" s="70">
        <f>'[1]Cash Daily'!I189</f>
        <v>0</v>
      </c>
      <c r="C26" s="70">
        <f>'[1]Cash Daily'!I190</f>
        <v>70.599999999999994</v>
      </c>
      <c r="D26" s="70">
        <f>'[1]Cash Daily'!I191</f>
        <v>1052.1600000000001</v>
      </c>
      <c r="E26" s="70">
        <f>'[1]Cash Daily'!I192</f>
        <v>0</v>
      </c>
      <c r="F26" s="70">
        <f>'[1]Cash Daily'!I193</f>
        <v>0</v>
      </c>
      <c r="G26" s="70">
        <f>'[1]Cash Daily'!I194</f>
        <v>0</v>
      </c>
      <c r="H26" s="70">
        <f>'[1]Cash Daily'!I195</f>
        <v>0</v>
      </c>
      <c r="I26" s="70">
        <f>'[1]Cash Daily'!I196</f>
        <v>0</v>
      </c>
      <c r="J26" s="70">
        <f>'[1]Cash Daily'!I197</f>
        <v>0</v>
      </c>
      <c r="K26" s="70">
        <f>'[1]Cash Daily'!I198</f>
        <v>0</v>
      </c>
      <c r="L26" s="70">
        <f>'[1]Cash Daily'!I199</f>
        <v>0</v>
      </c>
      <c r="M26" s="70">
        <f>'[1]Cash Daily'!I200</f>
        <v>0</v>
      </c>
      <c r="N26" s="70">
        <f>'[1]Cash Daily'!I201</f>
        <v>0</v>
      </c>
      <c r="O26" s="73"/>
      <c r="P26" s="73"/>
      <c r="Q26" s="51">
        <f t="shared" si="4"/>
        <v>1122.76</v>
      </c>
    </row>
    <row r="27" spans="1:17" x14ac:dyDescent="0.2">
      <c r="A27" s="42" t="s">
        <v>11</v>
      </c>
      <c r="B27" s="8">
        <f t="shared" ref="B27:Q27" si="5">SUM(B21:B26)</f>
        <v>130.6</v>
      </c>
      <c r="C27" s="8">
        <f t="shared" si="5"/>
        <v>252</v>
      </c>
      <c r="D27" s="8">
        <f t="shared" si="5"/>
        <v>1142.5900000000001</v>
      </c>
      <c r="E27" s="8">
        <f t="shared" si="5"/>
        <v>0</v>
      </c>
      <c r="F27" s="8">
        <f t="shared" si="5"/>
        <v>0</v>
      </c>
      <c r="G27" s="8">
        <f t="shared" si="5"/>
        <v>0</v>
      </c>
      <c r="H27" s="8">
        <f t="shared" si="5"/>
        <v>0</v>
      </c>
      <c r="I27" s="8">
        <f t="shared" si="5"/>
        <v>0</v>
      </c>
      <c r="J27" s="8">
        <f t="shared" si="5"/>
        <v>0</v>
      </c>
      <c r="K27" s="8">
        <f t="shared" si="5"/>
        <v>0</v>
      </c>
      <c r="L27" s="8">
        <f t="shared" si="5"/>
        <v>0</v>
      </c>
      <c r="M27" s="8">
        <f t="shared" si="5"/>
        <v>0</v>
      </c>
      <c r="N27" s="8">
        <f t="shared" si="5"/>
        <v>0</v>
      </c>
      <c r="O27" s="8">
        <f t="shared" si="5"/>
        <v>0</v>
      </c>
      <c r="P27" s="8">
        <f t="shared" si="5"/>
        <v>0</v>
      </c>
      <c r="Q27" s="13">
        <f t="shared" si="5"/>
        <v>1525.19</v>
      </c>
    </row>
    <row r="30" spans="1:17" s="3" customFormat="1" ht="38.25" x14ac:dyDescent="0.2">
      <c r="A30" s="43"/>
      <c r="B30" s="44" t="s">
        <v>1</v>
      </c>
      <c r="C30" s="44" t="s">
        <v>2</v>
      </c>
      <c r="D30" s="44" t="s">
        <v>3</v>
      </c>
      <c r="E30" s="44" t="s">
        <v>15</v>
      </c>
      <c r="F30" s="44" t="s">
        <v>17</v>
      </c>
      <c r="G30" s="44" t="s">
        <v>4</v>
      </c>
      <c r="H30" s="44" t="s">
        <v>5</v>
      </c>
      <c r="I30" s="45" t="s">
        <v>13</v>
      </c>
      <c r="J30" s="45" t="s">
        <v>16</v>
      </c>
      <c r="K30" s="45" t="s">
        <v>18</v>
      </c>
      <c r="L30" s="45" t="s">
        <v>23</v>
      </c>
      <c r="M30" s="45" t="s">
        <v>21</v>
      </c>
      <c r="N30" s="45" t="s">
        <v>24</v>
      </c>
      <c r="O30" s="45"/>
      <c r="P30" s="45"/>
      <c r="Q30" s="15" t="s">
        <v>10</v>
      </c>
    </row>
    <row r="31" spans="1:17" x14ac:dyDescent="0.2">
      <c r="A31" s="58" t="s">
        <v>42</v>
      </c>
      <c r="B31" s="68">
        <f>'[1]Cash Daily'!I205</f>
        <v>61</v>
      </c>
      <c r="C31" s="68">
        <f>'[1]Cash Daily'!I206</f>
        <v>104.05</v>
      </c>
      <c r="D31" s="68">
        <f>'[1]Cash Daily'!I207</f>
        <v>275.05</v>
      </c>
      <c r="E31" s="68">
        <f>'[1]Cash Daily'!I208</f>
        <v>0</v>
      </c>
      <c r="F31" s="68">
        <f>'[1]Cash Daily'!I209</f>
        <v>0</v>
      </c>
      <c r="G31" s="68">
        <f>'[1]Cash Daily'!I210</f>
        <v>0</v>
      </c>
      <c r="H31" s="68">
        <f>'[1]Cash Daily'!I211</f>
        <v>0</v>
      </c>
      <c r="I31" s="68">
        <f>'[1]Cash Daily'!I212</f>
        <v>0</v>
      </c>
      <c r="J31" s="68">
        <f>'[1]Cash Daily'!I213</f>
        <v>0</v>
      </c>
      <c r="K31" s="68">
        <f>'[1]Cash Daily'!I214</f>
        <v>0</v>
      </c>
      <c r="L31" s="68">
        <f>'[1]Cash Daily'!I215</f>
        <v>0</v>
      </c>
      <c r="M31" s="68">
        <f>'[1]Cash Daily'!I216</f>
        <v>0</v>
      </c>
      <c r="N31" s="72"/>
      <c r="O31" s="72"/>
      <c r="P31" s="72"/>
      <c r="Q31" s="15">
        <f t="shared" ref="Q31:Q36" si="6">B31+C31+D31+G31+H31+I31</f>
        <v>440.1</v>
      </c>
    </row>
    <row r="32" spans="1:17" x14ac:dyDescent="0.2">
      <c r="A32" s="58" t="s">
        <v>43</v>
      </c>
      <c r="B32" s="68">
        <f>'[1]Cash Daily'!I219</f>
        <v>0</v>
      </c>
      <c r="C32" s="68">
        <f>'[1]Cash Daily'!I220</f>
        <v>60.6</v>
      </c>
      <c r="D32" s="68">
        <f>'[1]Cash Daily'!I221</f>
        <v>0</v>
      </c>
      <c r="E32" s="68">
        <f>'[1]Cash Daily'!I222</f>
        <v>0</v>
      </c>
      <c r="F32" s="68">
        <f>'[1]Cash Daily'!I223</f>
        <v>0</v>
      </c>
      <c r="G32" s="68">
        <f>'[1]Cash Daily'!I224</f>
        <v>0</v>
      </c>
      <c r="H32" s="68">
        <f>'[1]Cash Daily'!I225</f>
        <v>0</v>
      </c>
      <c r="I32" s="68">
        <f>'[1]Cash Daily'!I226</f>
        <v>0</v>
      </c>
      <c r="J32" s="68">
        <f>'[1]Cash Daily'!I227</f>
        <v>0</v>
      </c>
      <c r="K32" s="68">
        <f>'[1]Cash Daily'!I228</f>
        <v>0</v>
      </c>
      <c r="L32" s="68">
        <f>'[1]Cash Daily'!I229</f>
        <v>0</v>
      </c>
      <c r="M32" s="68">
        <f>'[1]Cash Daily'!I230</f>
        <v>0</v>
      </c>
      <c r="N32" s="72"/>
      <c r="O32" s="72"/>
      <c r="P32" s="72"/>
      <c r="Q32" s="15">
        <f t="shared" si="6"/>
        <v>60.6</v>
      </c>
    </row>
    <row r="33" spans="1:17" x14ac:dyDescent="0.2">
      <c r="A33" s="58" t="s">
        <v>44</v>
      </c>
      <c r="B33" s="68">
        <f>'[1]Cash Daily'!I233</f>
        <v>0</v>
      </c>
      <c r="C33" s="68">
        <f>'[1]Cash Daily'!I234</f>
        <v>60.6</v>
      </c>
      <c r="D33" s="68">
        <f>'[1]Cash Daily'!I235</f>
        <v>130</v>
      </c>
      <c r="E33" s="68">
        <f>'[1]Cash Daily'!I236</f>
        <v>0</v>
      </c>
      <c r="F33" s="68">
        <f>'[1]Cash Daily'!I237</f>
        <v>0</v>
      </c>
      <c r="G33" s="68">
        <f>'[1]Cash Daily'!I238</f>
        <v>0</v>
      </c>
      <c r="H33" s="68">
        <f>'[1]Cash Daily'!I239</f>
        <v>0</v>
      </c>
      <c r="I33" s="68">
        <f>'[1]Cash Daily'!I240</f>
        <v>0</v>
      </c>
      <c r="J33" s="68">
        <f>'[1]Cash Daily'!I241</f>
        <v>0</v>
      </c>
      <c r="K33" s="68">
        <f>'[1]Cash Daily'!I242</f>
        <v>0</v>
      </c>
      <c r="L33" s="68">
        <f>'[1]Cash Daily'!I243</f>
        <v>0</v>
      </c>
      <c r="M33" s="68">
        <f>'[1]Cash Daily'!I244</f>
        <v>0</v>
      </c>
      <c r="N33" s="72"/>
      <c r="O33" s="72"/>
      <c r="P33" s="72"/>
      <c r="Q33" s="15">
        <f t="shared" si="6"/>
        <v>190.6</v>
      </c>
    </row>
    <row r="34" spans="1:17" x14ac:dyDescent="0.2">
      <c r="A34" s="58" t="s">
        <v>45</v>
      </c>
      <c r="B34" s="68">
        <f>'[1]Cash Daily'!I247</f>
        <v>0</v>
      </c>
      <c r="C34" s="68">
        <f>'[1]Cash Daily'!I248</f>
        <v>54.8</v>
      </c>
      <c r="D34" s="68">
        <f>'[1]Cash Daily'!I249</f>
        <v>232.35999999999999</v>
      </c>
      <c r="E34" s="68">
        <f>'[1]Cash Daily'!I250</f>
        <v>0</v>
      </c>
      <c r="F34" s="68">
        <f>'[1]Cash Daily'!I251</f>
        <v>0</v>
      </c>
      <c r="G34" s="68">
        <f>'[1]Cash Daily'!I252</f>
        <v>0</v>
      </c>
      <c r="H34" s="68">
        <f>'[1]Cash Daily'!I253</f>
        <v>0</v>
      </c>
      <c r="I34" s="68">
        <f>'[1]Cash Daily'!I254</f>
        <v>0</v>
      </c>
      <c r="J34" s="68">
        <f>'[1]Cash Daily'!I255</f>
        <v>0</v>
      </c>
      <c r="K34" s="68">
        <f>'[1]Cash Daily'!I256</f>
        <v>0</v>
      </c>
      <c r="L34" s="68">
        <f>'[1]Cash Daily'!I257</f>
        <v>0</v>
      </c>
      <c r="M34" s="68">
        <f>'[1]Cash Daily'!I258</f>
        <v>0</v>
      </c>
      <c r="N34" s="71"/>
      <c r="O34" s="71"/>
      <c r="P34" s="71"/>
      <c r="Q34" s="15">
        <f t="shared" si="6"/>
        <v>287.15999999999997</v>
      </c>
    </row>
    <row r="35" spans="1:17" x14ac:dyDescent="0.2">
      <c r="A35" s="58" t="s">
        <v>46</v>
      </c>
      <c r="B35" s="68">
        <f>'[1]Cash Daily'!I261</f>
        <v>0</v>
      </c>
      <c r="C35" s="68">
        <f>'[1]Cash Daily'!I262</f>
        <v>57.9</v>
      </c>
      <c r="D35" s="68">
        <f>'[1]Cash Daily'!I263</f>
        <v>0</v>
      </c>
      <c r="E35" s="68">
        <f>'[1]Cash Daily'!I264</f>
        <v>0</v>
      </c>
      <c r="F35" s="68">
        <f>'[1]Cash Daily'!I265</f>
        <v>0</v>
      </c>
      <c r="G35" s="68">
        <f>'[1]Cash Daily'!I266</f>
        <v>0</v>
      </c>
      <c r="H35" s="68">
        <f>'[1]Cash Daily'!I267</f>
        <v>0</v>
      </c>
      <c r="I35" s="68">
        <f>'[1]Cash Daily'!I268</f>
        <v>0</v>
      </c>
      <c r="J35" s="68">
        <f>'[1]Cash Daily'!I269</f>
        <v>0</v>
      </c>
      <c r="K35" s="68">
        <f>'[1]Cash Daily'!I270</f>
        <v>0</v>
      </c>
      <c r="L35" s="68">
        <f>'[1]Cash Daily'!I271</f>
        <v>0</v>
      </c>
      <c r="M35" s="68">
        <f>'[1]Cash Daily'!I272</f>
        <v>0</v>
      </c>
      <c r="N35" s="71"/>
      <c r="O35" s="71"/>
      <c r="P35" s="71"/>
      <c r="Q35" s="15">
        <f t="shared" si="6"/>
        <v>57.9</v>
      </c>
    </row>
    <row r="36" spans="1:17" x14ac:dyDescent="0.2">
      <c r="A36" s="58" t="s">
        <v>47</v>
      </c>
      <c r="B36" s="70">
        <f>'[1]Cash Daily'!I275</f>
        <v>28</v>
      </c>
      <c r="C36" s="70">
        <f>'[1]Cash Daily'!I276</f>
        <v>44.95</v>
      </c>
      <c r="D36" s="70">
        <f>'[1]Cash Daily'!I277</f>
        <v>342.1</v>
      </c>
      <c r="E36" s="70">
        <f>'[1]Cash Daily'!I278</f>
        <v>0</v>
      </c>
      <c r="F36" s="70">
        <f>'[1]Cash Daily'!I279</f>
        <v>0</v>
      </c>
      <c r="G36" s="70">
        <f>'[1]Cash Daily'!I280</f>
        <v>0</v>
      </c>
      <c r="H36" s="70">
        <f>'[1]Cash Daily'!I281</f>
        <v>0</v>
      </c>
      <c r="I36" s="70">
        <f>'[1]Cash Daily'!I282</f>
        <v>0</v>
      </c>
      <c r="J36" s="70">
        <f>'[1]Cash Daily'!I283</f>
        <v>0</v>
      </c>
      <c r="K36" s="70">
        <f>'[1]Cash Daily'!I284</f>
        <v>0</v>
      </c>
      <c r="L36" s="70">
        <f>'[1]Cash Daily'!I285</f>
        <v>0</v>
      </c>
      <c r="M36" s="70">
        <f>'[1]Cash Daily'!I286</f>
        <v>0</v>
      </c>
      <c r="N36" s="70">
        <f>'[1]Cash Daily'!I287</f>
        <v>0</v>
      </c>
      <c r="O36" s="73"/>
      <c r="P36" s="73"/>
      <c r="Q36" s="51">
        <f t="shared" si="6"/>
        <v>415.05</v>
      </c>
    </row>
    <row r="37" spans="1:17" x14ac:dyDescent="0.2">
      <c r="A37" s="42" t="s">
        <v>11</v>
      </c>
      <c r="B37" s="8">
        <f t="shared" ref="B37:Q37" si="7">SUM(B31:B36)</f>
        <v>89</v>
      </c>
      <c r="C37" s="8">
        <f t="shared" si="7"/>
        <v>382.9</v>
      </c>
      <c r="D37" s="8">
        <f t="shared" si="7"/>
        <v>979.51</v>
      </c>
      <c r="E37" s="8">
        <f t="shared" si="7"/>
        <v>0</v>
      </c>
      <c r="F37" s="8">
        <f t="shared" si="7"/>
        <v>0</v>
      </c>
      <c r="G37" s="8">
        <f t="shared" si="7"/>
        <v>0</v>
      </c>
      <c r="H37" s="8">
        <f t="shared" si="7"/>
        <v>0</v>
      </c>
      <c r="I37" s="8">
        <f t="shared" si="7"/>
        <v>0</v>
      </c>
      <c r="J37" s="8">
        <f t="shared" si="7"/>
        <v>0</v>
      </c>
      <c r="K37" s="8">
        <f t="shared" si="7"/>
        <v>0</v>
      </c>
      <c r="L37" s="8">
        <f t="shared" si="7"/>
        <v>0</v>
      </c>
      <c r="M37" s="8">
        <f t="shared" si="7"/>
        <v>0</v>
      </c>
      <c r="N37" s="8">
        <f t="shared" si="7"/>
        <v>0</v>
      </c>
      <c r="O37" s="8">
        <f t="shared" si="7"/>
        <v>0</v>
      </c>
      <c r="P37" s="8">
        <f t="shared" si="7"/>
        <v>0</v>
      </c>
      <c r="Q37" s="13">
        <f t="shared" si="7"/>
        <v>1451.41</v>
      </c>
    </row>
    <row r="40" spans="1:17" s="3" customFormat="1" ht="38.25" x14ac:dyDescent="0.2">
      <c r="A40" s="43"/>
      <c r="B40" s="44" t="s">
        <v>1</v>
      </c>
      <c r="C40" s="44" t="s">
        <v>2</v>
      </c>
      <c r="D40" s="44" t="s">
        <v>3</v>
      </c>
      <c r="E40" s="44" t="s">
        <v>15</v>
      </c>
      <c r="F40" s="44" t="s">
        <v>17</v>
      </c>
      <c r="G40" s="44" t="s">
        <v>4</v>
      </c>
      <c r="H40" s="44" t="s">
        <v>5</v>
      </c>
      <c r="I40" s="45" t="s">
        <v>13</v>
      </c>
      <c r="J40" s="45" t="s">
        <v>16</v>
      </c>
      <c r="K40" s="45" t="s">
        <v>18</v>
      </c>
      <c r="L40" s="45" t="s">
        <v>23</v>
      </c>
      <c r="M40" s="45" t="s">
        <v>21</v>
      </c>
      <c r="N40" s="45" t="s">
        <v>24</v>
      </c>
      <c r="O40" s="45"/>
      <c r="P40" s="45"/>
      <c r="Q40" s="15" t="s">
        <v>10</v>
      </c>
    </row>
    <row r="41" spans="1:17" x14ac:dyDescent="0.2">
      <c r="A41" s="58" t="s">
        <v>48</v>
      </c>
      <c r="B41" s="71">
        <f>'[1]Cash Daily'!I291</f>
        <v>0</v>
      </c>
      <c r="C41" s="71">
        <f>'[1]Cash Daily'!I292</f>
        <v>19.45</v>
      </c>
      <c r="D41" s="71">
        <f>'[1]Cash Daily'!I293</f>
        <v>0</v>
      </c>
      <c r="E41" s="71">
        <f>'[1]Cash Daily'!I294</f>
        <v>0</v>
      </c>
      <c r="F41" s="71">
        <f>'[1]Cash Daily'!I295</f>
        <v>0</v>
      </c>
      <c r="G41" s="71">
        <f>'[1]Cash Daily'!I296</f>
        <v>0</v>
      </c>
      <c r="H41" s="71">
        <f>'[1]Cash Daily'!I297</f>
        <v>0</v>
      </c>
      <c r="I41" s="72">
        <f>'[1]Cash Daily'!I298</f>
        <v>0</v>
      </c>
      <c r="J41" s="72">
        <f>'[1]Cash Daily'!I299</f>
        <v>0</v>
      </c>
      <c r="K41" s="72">
        <f>'[1]Cash Daily'!I300</f>
        <v>0</v>
      </c>
      <c r="L41" s="72">
        <f>'[1]Cash Daily'!I301</f>
        <v>0</v>
      </c>
      <c r="M41" s="72">
        <f>'[1]Cash Daily'!I302</f>
        <v>0</v>
      </c>
      <c r="N41" s="72"/>
      <c r="O41" s="72"/>
      <c r="P41" s="72"/>
      <c r="Q41" s="15">
        <f t="shared" ref="Q41:Q46" si="8">B41+C41+D41+G41+H41+I41</f>
        <v>19.45</v>
      </c>
    </row>
    <row r="42" spans="1:17" x14ac:dyDescent="0.2">
      <c r="A42" s="58" t="s">
        <v>49</v>
      </c>
      <c r="B42" s="71">
        <f>'[1]Cash Daily'!I305</f>
        <v>0</v>
      </c>
      <c r="C42" s="71">
        <f>'[1]Cash Daily'!I306</f>
        <v>24.9</v>
      </c>
      <c r="D42" s="71">
        <f>'[1]Cash Daily'!I307</f>
        <v>0</v>
      </c>
      <c r="E42" s="71">
        <f>'[1]Cash Daily'!I308</f>
        <v>0</v>
      </c>
      <c r="F42" s="71">
        <f>'[1]Cash Daily'!I309</f>
        <v>0</v>
      </c>
      <c r="G42" s="71">
        <f>'[1]Cash Daily'!I310</f>
        <v>0</v>
      </c>
      <c r="H42" s="71">
        <f>'[1]Cash Daily'!I311</f>
        <v>0</v>
      </c>
      <c r="I42" s="72">
        <f>'[1]Cash Daily'!I312</f>
        <v>0</v>
      </c>
      <c r="J42" s="72">
        <f>'[1]Cash Daily'!I313</f>
        <v>0</v>
      </c>
      <c r="K42" s="72">
        <f>'[1]Cash Daily'!I314</f>
        <v>0</v>
      </c>
      <c r="L42" s="72">
        <f>'[1]Cash Daily'!I315</f>
        <v>0</v>
      </c>
      <c r="M42" s="72">
        <f>'[1]Cash Daily'!I316</f>
        <v>0</v>
      </c>
      <c r="N42" s="72"/>
      <c r="O42" s="72"/>
      <c r="P42" s="72"/>
      <c r="Q42" s="15">
        <f t="shared" si="8"/>
        <v>24.9</v>
      </c>
    </row>
    <row r="43" spans="1:17" x14ac:dyDescent="0.2">
      <c r="A43" s="58" t="s">
        <v>50</v>
      </c>
      <c r="B43" s="71">
        <f>'[1]Cash Daily'!I319</f>
        <v>0</v>
      </c>
      <c r="C43" s="71">
        <f>'[1]Cash Daily'!I320</f>
        <v>47.55</v>
      </c>
      <c r="D43" s="71">
        <f>'[1]Cash Daily'!I321</f>
        <v>0</v>
      </c>
      <c r="E43" s="71">
        <f>'[1]Cash Daily'!I322</f>
        <v>0</v>
      </c>
      <c r="F43" s="71">
        <f>'[1]Cash Daily'!I323</f>
        <v>0</v>
      </c>
      <c r="G43" s="71">
        <f>'[1]Cash Daily'!I324</f>
        <v>0</v>
      </c>
      <c r="H43" s="71">
        <f>'[1]Cash Daily'!I325</f>
        <v>0</v>
      </c>
      <c r="I43" s="72">
        <f>'[1]Cash Daily'!I326</f>
        <v>0</v>
      </c>
      <c r="J43" s="72">
        <f>'[1]Cash Daily'!I327</f>
        <v>0</v>
      </c>
      <c r="K43" s="72">
        <f>'[1]Cash Daily'!I328</f>
        <v>0</v>
      </c>
      <c r="L43" s="72">
        <f>'[1]Cash Daily'!I329</f>
        <v>0</v>
      </c>
      <c r="M43" s="72">
        <f>'[1]Cash Daily'!I330</f>
        <v>0</v>
      </c>
      <c r="N43" s="72"/>
      <c r="O43" s="72"/>
      <c r="P43" s="72"/>
      <c r="Q43" s="15">
        <f t="shared" si="8"/>
        <v>47.55</v>
      </c>
    </row>
    <row r="44" spans="1:17" x14ac:dyDescent="0.2">
      <c r="A44" s="58" t="s">
        <v>51</v>
      </c>
      <c r="B44" s="71">
        <f>'[1]Cash Daily'!I333</f>
        <v>55</v>
      </c>
      <c r="C44" s="71">
        <f>'[1]Cash Daily'!I334</f>
        <v>53.4</v>
      </c>
      <c r="D44" s="71">
        <f>'[1]Cash Daily'!I335</f>
        <v>353.33</v>
      </c>
      <c r="E44" s="71">
        <f>'[1]Cash Daily'!I336</f>
        <v>0</v>
      </c>
      <c r="F44" s="71">
        <f>'[1]Cash Daily'!I337</f>
        <v>0</v>
      </c>
      <c r="G44" s="71">
        <f>'[1]Cash Daily'!I338</f>
        <v>0</v>
      </c>
      <c r="H44" s="71">
        <f>'[1]Cash Daily'!I339</f>
        <v>0</v>
      </c>
      <c r="I44" s="71">
        <f>'[1]Cash Daily'!I340</f>
        <v>0</v>
      </c>
      <c r="J44" s="71">
        <f>'[1]Cash Daily'!I341</f>
        <v>0</v>
      </c>
      <c r="K44" s="71">
        <f>'[1]Cash Daily'!I342</f>
        <v>0</v>
      </c>
      <c r="L44" s="71">
        <f>'[1]Cash Daily'!I343</f>
        <v>0</v>
      </c>
      <c r="M44" s="71">
        <f>'[1]Cash Daily'!I344</f>
        <v>0</v>
      </c>
      <c r="N44" s="71"/>
      <c r="O44" s="71"/>
      <c r="P44" s="71"/>
      <c r="Q44" s="15">
        <f t="shared" si="8"/>
        <v>461.73</v>
      </c>
    </row>
    <row r="45" spans="1:17" x14ac:dyDescent="0.2">
      <c r="A45" s="58" t="s">
        <v>52</v>
      </c>
      <c r="B45" s="71">
        <f>'[1]Cash Daily'!I347</f>
        <v>0</v>
      </c>
      <c r="C45" s="71">
        <f>'[1]Cash Daily'!I348</f>
        <v>27.3</v>
      </c>
      <c r="D45" s="71">
        <f>'[1]Cash Daily'!I349</f>
        <v>102.34</v>
      </c>
      <c r="E45" s="71">
        <f>'[1]Cash Daily'!I350</f>
        <v>0</v>
      </c>
      <c r="F45" s="71">
        <f>'[1]Cash Daily'!I351</f>
        <v>0</v>
      </c>
      <c r="G45" s="71">
        <f>'[1]Cash Daily'!I352</f>
        <v>0</v>
      </c>
      <c r="H45" s="71">
        <f>'[1]Cash Daily'!I353</f>
        <v>0</v>
      </c>
      <c r="I45" s="71">
        <f>'[1]Cash Daily'!I354</f>
        <v>0</v>
      </c>
      <c r="J45" s="71">
        <f>'[1]Cash Daily'!I355</f>
        <v>0</v>
      </c>
      <c r="K45" s="71">
        <f>'[1]Cash Daily'!I356</f>
        <v>0</v>
      </c>
      <c r="L45" s="71">
        <f>'[1]Cash Daily'!I356</f>
        <v>0</v>
      </c>
      <c r="M45" s="71">
        <f>'[1]Cash Daily'!I358</f>
        <v>0</v>
      </c>
      <c r="N45" s="71"/>
      <c r="O45" s="71"/>
      <c r="P45" s="71"/>
      <c r="Q45" s="15">
        <f t="shared" si="8"/>
        <v>129.64000000000001</v>
      </c>
    </row>
    <row r="46" spans="1:17" x14ac:dyDescent="0.2">
      <c r="A46" s="58" t="s">
        <v>53</v>
      </c>
      <c r="B46" s="73">
        <f>'[1]Cash Daily'!I362</f>
        <v>0</v>
      </c>
      <c r="C46" s="73">
        <f>'[1]Cash Daily'!I363</f>
        <v>27.3</v>
      </c>
      <c r="D46" s="73">
        <f>'[1]Cash Daily'!I364</f>
        <v>106.85</v>
      </c>
      <c r="E46" s="73">
        <f>'[1]Cash Daily'!I365</f>
        <v>0</v>
      </c>
      <c r="F46" s="73">
        <f>'[1]Cash Daily'!I366</f>
        <v>0</v>
      </c>
      <c r="G46" s="73">
        <f>'[1]Cash Daily'!I367</f>
        <v>0</v>
      </c>
      <c r="H46" s="73">
        <f>'[1]Cash Daily'!I368</f>
        <v>0</v>
      </c>
      <c r="I46" s="73">
        <f>'[1]Cash Daily'!I369</f>
        <v>0</v>
      </c>
      <c r="J46" s="73">
        <f>'[1]Cash Daily'!I371</f>
        <v>0</v>
      </c>
      <c r="K46" s="73">
        <f>'[1]Cash Daily'!I371</f>
        <v>0</v>
      </c>
      <c r="L46" s="73">
        <f>'[1]Cash Daily'!I372</f>
        <v>0</v>
      </c>
      <c r="M46" s="73">
        <f>'[1]Cash Daily'!I373</f>
        <v>0</v>
      </c>
      <c r="N46" s="73">
        <f>'[1]Cash Daily'!I374</f>
        <v>0</v>
      </c>
      <c r="O46" s="73"/>
      <c r="P46" s="73"/>
      <c r="Q46" s="51">
        <f t="shared" si="8"/>
        <v>134.15</v>
      </c>
    </row>
    <row r="47" spans="1:17" x14ac:dyDescent="0.2">
      <c r="A47" s="42" t="s">
        <v>11</v>
      </c>
      <c r="B47" s="8">
        <f t="shared" ref="B47:Q47" si="9">SUM(B41:B46)</f>
        <v>55</v>
      </c>
      <c r="C47" s="8">
        <f t="shared" si="9"/>
        <v>199.9</v>
      </c>
      <c r="D47" s="8">
        <f t="shared" si="9"/>
        <v>562.52</v>
      </c>
      <c r="E47" s="8">
        <f t="shared" si="9"/>
        <v>0</v>
      </c>
      <c r="F47" s="8">
        <f t="shared" si="9"/>
        <v>0</v>
      </c>
      <c r="G47" s="8">
        <f t="shared" si="9"/>
        <v>0</v>
      </c>
      <c r="H47" s="8">
        <f t="shared" si="9"/>
        <v>0</v>
      </c>
      <c r="I47" s="8">
        <f t="shared" si="9"/>
        <v>0</v>
      </c>
      <c r="J47" s="8">
        <f t="shared" si="9"/>
        <v>0</v>
      </c>
      <c r="K47" s="8">
        <f t="shared" si="9"/>
        <v>0</v>
      </c>
      <c r="L47" s="8">
        <f t="shared" si="9"/>
        <v>0</v>
      </c>
      <c r="M47" s="8">
        <f t="shared" si="9"/>
        <v>0</v>
      </c>
      <c r="N47" s="8">
        <f t="shared" si="9"/>
        <v>0</v>
      </c>
      <c r="O47" s="8">
        <f t="shared" si="9"/>
        <v>0</v>
      </c>
      <c r="P47" s="8">
        <f t="shared" si="9"/>
        <v>0</v>
      </c>
      <c r="Q47" s="13">
        <f t="shared" si="9"/>
        <v>817.42</v>
      </c>
    </row>
    <row r="54" spans="2:7" customFormat="1" x14ac:dyDescent="0.2">
      <c r="B54" s="74" t="s">
        <v>54</v>
      </c>
      <c r="C54" s="75"/>
      <c r="D54" s="74" t="s">
        <v>55</v>
      </c>
      <c r="E54" s="75">
        <f>Q7+Q17+Q27+Q37+Q47</f>
        <v>4705.43</v>
      </c>
      <c r="F54" s="75"/>
      <c r="G54" s="75">
        <f>SUM(C54-E54)</f>
        <v>-4705.43</v>
      </c>
    </row>
  </sheetData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DEBIT-BANK</vt:lpstr>
      <vt:lpstr>CASH-BANK</vt:lpstr>
      <vt:lpstr>Debit Daily</vt:lpstr>
      <vt:lpstr>Cash Daily</vt:lpstr>
      <vt:lpstr>Sheet4</vt:lpstr>
      <vt:lpstr>'CASH-BANK'!Print_Area</vt:lpstr>
      <vt:lpstr>'DEBIT-BANK'!Print_Area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Renato Alves</cp:lastModifiedBy>
  <cp:lastPrinted>2016-04-18T22:43:48Z</cp:lastPrinted>
  <dcterms:created xsi:type="dcterms:W3CDTF">2015-04-17T19:15:54Z</dcterms:created>
  <dcterms:modified xsi:type="dcterms:W3CDTF">2018-03-27T21:21:08Z</dcterms:modified>
</cp:coreProperties>
</file>