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CF9C4622-2241-463A-A108-442C3060A73D}" xr6:coauthVersionLast="28" xr6:coauthVersionMax="28" xr10:uidLastSave="{00000000-0000-0000-0000-000000000000}"/>
  <bookViews>
    <workbookView xWindow="0" yWindow="0" windowWidth="28275" windowHeight="12225" activeTab="1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DEC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Q36" i="2" l="1"/>
  <c r="Q41" i="2"/>
  <c r="Q42" i="2"/>
  <c r="Q43" i="2"/>
  <c r="Q44" i="2"/>
  <c r="Q45" i="2"/>
  <c r="Q40" i="2"/>
  <c r="Q31" i="2"/>
  <c r="Q22" i="2"/>
  <c r="Q13" i="2"/>
  <c r="Q4" i="2"/>
  <c r="Q13" i="1"/>
  <c r="Q14" i="1"/>
  <c r="Q15" i="1"/>
  <c r="Q16" i="1"/>
  <c r="Q17" i="1"/>
  <c r="Q22" i="1"/>
  <c r="Q23" i="1"/>
  <c r="Q24" i="1"/>
  <c r="Q25" i="1"/>
  <c r="Q26" i="1"/>
  <c r="Q31" i="1"/>
  <c r="Q32" i="1"/>
  <c r="Q33" i="1"/>
  <c r="Q34" i="1"/>
  <c r="Q35" i="1"/>
  <c r="Q40" i="1"/>
  <c r="Q41" i="1"/>
  <c r="Q42" i="1"/>
  <c r="Q43" i="1"/>
  <c r="Q44" i="1"/>
  <c r="Q39" i="1"/>
  <c r="Q30" i="1"/>
  <c r="Q21" i="1"/>
  <c r="Q12" i="1"/>
  <c r="Q3" i="1"/>
  <c r="Q33" i="2" l="1"/>
  <c r="Q32" i="2"/>
  <c r="Q34" i="2"/>
  <c r="Q35" i="2"/>
  <c r="Q23" i="2"/>
  <c r="Q24" i="2"/>
  <c r="Q25" i="2"/>
  <c r="Q26" i="2"/>
  <c r="Q27" i="2"/>
  <c r="Q14" i="2"/>
  <c r="Q15" i="2"/>
  <c r="Q16" i="2"/>
  <c r="Q17" i="2"/>
  <c r="Q18" i="2"/>
  <c r="Q8" i="2"/>
  <c r="Q9" i="2"/>
  <c r="Q5" i="2"/>
  <c r="Q6" i="2"/>
  <c r="Q7" i="2"/>
  <c r="Q45" i="1"/>
  <c r="D125" i="4"/>
  <c r="D165" i="4"/>
  <c r="E123" i="4"/>
  <c r="D383" i="3"/>
  <c r="D251" i="3"/>
  <c r="D398" i="4"/>
  <c r="D384" i="4"/>
  <c r="D370" i="4"/>
  <c r="D356" i="4"/>
  <c r="D311" i="4"/>
  <c r="D283" i="4"/>
  <c r="D269" i="4"/>
  <c r="D252" i="4"/>
  <c r="D238" i="4"/>
  <c r="D224" i="4"/>
  <c r="D210" i="4"/>
  <c r="D196" i="4"/>
  <c r="D182" i="4"/>
  <c r="D63" i="4"/>
  <c r="D151" i="4"/>
  <c r="D137" i="4"/>
  <c r="D123" i="4"/>
  <c r="D109" i="4"/>
  <c r="D18" i="4"/>
  <c r="D195" i="4"/>
  <c r="D181" i="4"/>
  <c r="D164" i="4"/>
  <c r="D136" i="4"/>
  <c r="E284" i="3"/>
  <c r="D78" i="4" l="1"/>
  <c r="D79" i="4"/>
  <c r="I106" i="4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7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8" i="1" l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6" i="1" l="1"/>
  <c r="Q7" i="1"/>
  <c r="Q5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B39" i="1" l="1"/>
  <c r="I441" i="3"/>
  <c r="H3" i="1"/>
  <c r="H9" i="1" s="1"/>
  <c r="D4" i="1"/>
  <c r="D9" i="1" s="1"/>
  <c r="N49" i="2"/>
  <c r="E457" i="4" s="1"/>
  <c r="E9" i="1"/>
  <c r="N48" i="1"/>
  <c r="D457" i="4" s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36" i="1" s="1"/>
  <c r="B40" i="1"/>
  <c r="B43" i="1"/>
  <c r="C13" i="1"/>
  <c r="C12" i="1"/>
  <c r="C44" i="1"/>
  <c r="C43" i="1"/>
  <c r="C41" i="1"/>
  <c r="C40" i="1"/>
  <c r="C39" i="1"/>
  <c r="C35" i="1"/>
  <c r="C34" i="1"/>
  <c r="C33" i="1"/>
  <c r="C30" i="1"/>
  <c r="C26" i="1"/>
  <c r="D25" i="1"/>
  <c r="C25" i="1"/>
  <c r="C24" i="1"/>
  <c r="C23" i="1"/>
  <c r="C21" i="1"/>
  <c r="C14" i="1"/>
  <c r="B21" i="1"/>
  <c r="B14" i="1"/>
  <c r="B18" i="1" s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I457" i="4" l="1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Q4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I453" i="4" l="1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19" i="2"/>
  <c r="Q37" i="2"/>
  <c r="D28" i="2"/>
  <c r="D49" i="2" s="1"/>
  <c r="E448" i="4" s="1"/>
  <c r="Q28" i="2"/>
  <c r="Q46" i="2"/>
  <c r="Q9" i="1"/>
  <c r="Q18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H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sharedStrings.xml><?xml version="1.0" encoding="utf-8"?>
<sst xmlns="http://schemas.openxmlformats.org/spreadsheetml/2006/main" count="1134" uniqueCount="128">
  <si>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</si>
  <si>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</si>
  <si>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</si>
  <si>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</si>
  <si>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</si>
  <si>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</si>
  <si>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</si>
  <si>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</si>
  <si>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</si>
  <si>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</si>
  <si>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</si>
  <si>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</si>
  <si>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</si>
  <si>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</si>
  <si>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</si>
  <si>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</si>
  <si>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</si>
  <si>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</si>
  <si>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</si>
  <si>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</si>
  <si>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</si>
  <si>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</si>
  <si>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</si>
  <si>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</si>
  <si>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</si>
  <si>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</si>
  <si>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</si>
  <si>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D-3</t>
  </si>
  <si>
    <t>D-4</t>
  </si>
  <si>
    <t>C-1</t>
  </si>
  <si>
    <t>C-2</t>
  </si>
  <si>
    <t>C-3</t>
  </si>
  <si>
    <t>C-4</t>
  </si>
  <si>
    <t>C-7</t>
  </si>
  <si>
    <t>C-8</t>
  </si>
  <si>
    <t>C-9</t>
  </si>
  <si>
    <t>C-10</t>
  </si>
  <si>
    <t>C-11</t>
  </si>
  <si>
    <t>C-14</t>
  </si>
  <si>
    <t>C-15</t>
  </si>
  <si>
    <t>C-16</t>
  </si>
  <si>
    <t>C-17</t>
  </si>
  <si>
    <t>C-18</t>
  </si>
  <si>
    <t>C-21</t>
  </si>
  <si>
    <t>C-22</t>
  </si>
  <si>
    <t>C-23</t>
  </si>
  <si>
    <t>C-24</t>
  </si>
  <si>
    <t>C-25</t>
  </si>
  <si>
    <t>C-28</t>
  </si>
  <si>
    <t>C-29</t>
  </si>
  <si>
    <t>C-30</t>
  </si>
  <si>
    <t>D-7</t>
  </si>
  <si>
    <t>D-8</t>
  </si>
  <si>
    <t>D-9</t>
  </si>
  <si>
    <t>D-10</t>
  </si>
  <si>
    <t>D-11</t>
  </si>
  <si>
    <t>D-14</t>
  </si>
  <si>
    <t>D-15</t>
  </si>
  <si>
    <t>D-16</t>
  </si>
  <si>
    <t>D-17</t>
  </si>
  <si>
    <t>D-18</t>
  </si>
  <si>
    <t>D-21</t>
  </si>
  <si>
    <t>D-22</t>
  </si>
  <si>
    <t>D-23</t>
  </si>
  <si>
    <t>D-24</t>
  </si>
  <si>
    <t>D-25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</si>
  <si>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</si>
  <si>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</si>
  <si>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</si>
  <si>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</si>
  <si>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</si>
  <si>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</si>
  <si>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</si>
  <si>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</si>
  <si>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</si>
  <si>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</si>
  <si>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</si>
  <si>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</si>
  <si>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</si>
  <si>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</si>
  <si>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</si>
  <si>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</si>
  <si>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</si>
  <si>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</si>
  <si>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</si>
  <si>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</si>
  <si>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</si>
  <si>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</si>
  <si>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</si>
  <si>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</si>
  <si>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</si>
  <si>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</si>
  <si>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</si>
  <si>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</si>
  <si>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</si>
  <si>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</si>
  <si>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PERSONAL</t>
  </si>
  <si>
    <t>December/CONSOLIDATION</t>
  </si>
  <si>
    <t xml:space="preserve">DECEMBER AR TOTAL </t>
  </si>
  <si>
    <t>DEC-1</t>
  </si>
  <si>
    <t>DEC-2</t>
  </si>
  <si>
    <t>DEC-3</t>
  </si>
  <si>
    <t>DEC-4</t>
  </si>
  <si>
    <t>DEC-5</t>
  </si>
  <si>
    <t>DEC-7</t>
  </si>
  <si>
    <t>DEC-8</t>
  </si>
  <si>
    <t>DEC-9</t>
  </si>
  <si>
    <t>DEC-10</t>
  </si>
  <si>
    <t>DEC-11</t>
  </si>
  <si>
    <t>DEC-12</t>
  </si>
  <si>
    <t>DEC-14</t>
  </si>
  <si>
    <t>DEC-15</t>
  </si>
  <si>
    <t>DEC-16</t>
  </si>
  <si>
    <t>DEC-17</t>
  </si>
  <si>
    <t>DEC-18</t>
  </si>
  <si>
    <t>DEC-19</t>
  </si>
  <si>
    <t>DEC-21</t>
  </si>
  <si>
    <t>DEC-22</t>
  </si>
  <si>
    <t>DEC-23</t>
  </si>
  <si>
    <t>DEC-24</t>
  </si>
  <si>
    <t>DEC-25</t>
  </si>
  <si>
    <t>DEC-26</t>
  </si>
  <si>
    <t>DEC-28</t>
  </si>
  <si>
    <t>DEC-29</t>
  </si>
  <si>
    <t>DEC-30</t>
  </si>
  <si>
    <t>DEC-31</t>
  </si>
  <si>
    <t>D-31</t>
  </si>
  <si>
    <t>C-31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</si>
</sst>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7" fontId="4" fillId="10" borderId="0" xfId="0" applyNumberFormat="1" applyFont="1" applyFill="1"/>
    <xf numFmtId="7" fontId="4" fillId="10" borderId="2" xfId="0" applyNumberFormat="1" applyFont="1" applyFill="1" applyBorder="1"/>
    <xf numFmtId="7" fontId="4" fillId="10" borderId="0" xfId="0" applyNumberFormat="1" applyFont="1" applyFill="1" applyBorder="1"/>
    <xf numFmtId="7" fontId="0" fillId="1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DECEMBER'15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DECEMBER'15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DEC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DEC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40" zoomScaleNormal="100" workbookViewId="0">
      <selection activeCell="B55" sqref="B55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0.42578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62" t="s">
        <v>5</v>
      </c>
      <c r="I2" s="36" t="s">
        <v>13</v>
      </c>
      <c r="J2" s="36" t="s">
        <v>16</v>
      </c>
      <c r="K2" s="36" t="s">
        <v>86</v>
      </c>
      <c r="L2" s="36" t="s">
        <v>96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>SUM(B3:P3)</f>
        <v>0</v>
      </c>
    </row>
    <row r="4" spans="1:17" x14ac:dyDescent="0.2">
      <c r="A4" s="53" t="s">
        <v>99</v>
      </c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ref="Q4:Q7" si="0">SUM(B4:P4)</f>
        <v>0</v>
      </c>
    </row>
    <row r="5" spans="1:17" x14ac:dyDescent="0.2">
      <c r="A5" s="53" t="s">
        <v>100</v>
      </c>
      <c r="B5" s="58">
        <f>'Debit Daily'!I32</f>
        <v>0</v>
      </c>
      <c r="C5" s="45">
        <f>'Debit Daily'!I33</f>
        <v>0</v>
      </c>
      <c r="D5" s="45">
        <f>'Debit Daily'!I34</f>
        <v>100.45</v>
      </c>
      <c r="E5" s="46">
        <f>'Debit Daily'!I35</f>
        <v>22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 t="shared" si="0"/>
        <v>122.45</v>
      </c>
    </row>
    <row r="6" spans="1:17" x14ac:dyDescent="0.2">
      <c r="A6" s="53" t="s">
        <v>101</v>
      </c>
      <c r="B6" s="58">
        <f>'Debit Daily'!I47</f>
        <v>25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25</v>
      </c>
    </row>
    <row r="7" spans="1:17" x14ac:dyDescent="0.2">
      <c r="A7" s="53" t="s">
        <v>102</v>
      </c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0</v>
      </c>
    </row>
    <row r="8" spans="1:17" x14ac:dyDescent="0.2">
      <c r="A8" s="53" t="s">
        <v>103</v>
      </c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32</v>
      </c>
      <c r="J8" s="41">
        <f>'Debit Daily'!I85</f>
        <v>0</v>
      </c>
      <c r="K8" s="41">
        <f>'Debit Daily'!I86</f>
        <v>0</v>
      </c>
      <c r="L8" s="41">
        <f>'Debit Daily'!I87</f>
        <v>163.05000000000001</v>
      </c>
      <c r="M8" s="41">
        <f>'Debit Daily'!I88</f>
        <v>0</v>
      </c>
      <c r="N8" s="41">
        <f>'Debit Daily'!I89</f>
        <v>0</v>
      </c>
      <c r="O8" s="41"/>
      <c r="P8" s="41"/>
      <c r="Q8" s="79">
        <f>SUM(B8:P8)</f>
        <v>195.05</v>
      </c>
    </row>
    <row r="9" spans="1:17" s="6" customFormat="1" x14ac:dyDescent="0.2">
      <c r="A9" s="33" t="s">
        <v>11</v>
      </c>
      <c r="B9" s="6">
        <f>SUM(B3:B8)</f>
        <v>25</v>
      </c>
      <c r="C9" s="6">
        <f>SUM(C3:C8)</f>
        <v>0</v>
      </c>
      <c r="D9" s="6">
        <f>SUM(D3:D8)</f>
        <v>100.45</v>
      </c>
      <c r="E9" s="6">
        <f>SUM(E3:E8)</f>
        <v>22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32</v>
      </c>
      <c r="J9" s="6">
        <f t="shared" si="1"/>
        <v>0</v>
      </c>
      <c r="K9" s="6">
        <f t="shared" si="1"/>
        <v>0</v>
      </c>
      <c r="L9" s="6">
        <f t="shared" si="1"/>
        <v>163.05000000000001</v>
      </c>
      <c r="M9" s="6">
        <f t="shared" si="1"/>
        <v>0</v>
      </c>
      <c r="N9" s="6">
        <f t="shared" si="1"/>
        <v>0</v>
      </c>
      <c r="Q9" s="59">
        <f>SUM(Q3:QI8)</f>
        <v>342.5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86</v>
      </c>
      <c r="L11" s="36" t="s">
        <v>96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104</v>
      </c>
      <c r="B12" s="48">
        <f>'Debit Daily'!I94</f>
        <v>38.85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93">
        <f>SUM(B12:P12)</f>
        <v>38.85</v>
      </c>
    </row>
    <row r="13" spans="1:17" s="1" customFormat="1" x14ac:dyDescent="0.2">
      <c r="A13" s="53" t="s">
        <v>105</v>
      </c>
      <c r="B13" s="48">
        <f>'Debit Daily'!I108</f>
        <v>55.55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4.58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399.55</v>
      </c>
      <c r="N13" s="48"/>
      <c r="O13" s="49"/>
      <c r="P13" s="49"/>
      <c r="Q13" s="193">
        <f t="shared" ref="Q13:Q17" si="2">SUM(B13:P13)</f>
        <v>459.68</v>
      </c>
    </row>
    <row r="14" spans="1:17" s="1" customFormat="1" x14ac:dyDescent="0.2">
      <c r="A14" s="53" t="s">
        <v>106</v>
      </c>
      <c r="B14" s="48">
        <f>'Debit Daily'!I122</f>
        <v>40</v>
      </c>
      <c r="C14" s="48">
        <f>'Debit Daily'!I123</f>
        <v>0</v>
      </c>
      <c r="D14" s="48">
        <f>'Debit Daily'!I124</f>
        <v>60.77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93">
        <f t="shared" si="2"/>
        <v>100.77000000000001</v>
      </c>
    </row>
    <row r="15" spans="1:17" x14ac:dyDescent="0.2">
      <c r="A15" s="53" t="s">
        <v>107</v>
      </c>
      <c r="B15" s="48">
        <f>'Debit Daily'!I136</f>
        <v>0</v>
      </c>
      <c r="C15" s="48">
        <f>'Debit Daily'!I137</f>
        <v>0</v>
      </c>
      <c r="D15" s="48">
        <f>'Debit Daily'!I138</f>
        <v>125.08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93">
        <f t="shared" si="2"/>
        <v>125.08</v>
      </c>
    </row>
    <row r="16" spans="1:17" x14ac:dyDescent="0.2">
      <c r="A16" s="53" t="s">
        <v>108</v>
      </c>
      <c r="B16" s="48">
        <f>'Debit Daily'!I150</f>
        <v>0</v>
      </c>
      <c r="C16" s="48">
        <f>'Debit Daily'!I151</f>
        <v>0</v>
      </c>
      <c r="D16" s="48">
        <f>'Debit Daily'!I152</f>
        <v>182.67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93">
        <f t="shared" si="2"/>
        <v>182.67</v>
      </c>
    </row>
    <row r="17" spans="1:17" x14ac:dyDescent="0.2">
      <c r="A17" s="53" t="s">
        <v>109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79">
        <f t="shared" si="2"/>
        <v>0</v>
      </c>
    </row>
    <row r="18" spans="1:17" x14ac:dyDescent="0.2">
      <c r="A18" s="33" t="s">
        <v>11</v>
      </c>
      <c r="B18" s="6">
        <f t="shared" ref="B18:Q18" si="3">SUM(B12:B17)</f>
        <v>134.4</v>
      </c>
      <c r="C18" s="6">
        <f t="shared" si="3"/>
        <v>0</v>
      </c>
      <c r="D18" s="6">
        <f t="shared" si="3"/>
        <v>368.52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4.58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399.55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907.05000000000007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86</v>
      </c>
      <c r="L20" s="36" t="s">
        <v>96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110</v>
      </c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193">
        <f>SUM(B21:P21)</f>
        <v>0</v>
      </c>
    </row>
    <row r="22" spans="1:17" x14ac:dyDescent="0.2">
      <c r="A22" s="53" t="s">
        <v>111</v>
      </c>
      <c r="B22" s="48">
        <f>'Debit Daily'!I195</f>
        <v>18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193">
        <f t="shared" ref="Q22:Q26" si="4">SUM(B22:P22)</f>
        <v>18</v>
      </c>
    </row>
    <row r="23" spans="1:17" x14ac:dyDescent="0.2">
      <c r="A23" s="53" t="s">
        <v>112</v>
      </c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193">
        <f t="shared" si="4"/>
        <v>0</v>
      </c>
    </row>
    <row r="24" spans="1:17" x14ac:dyDescent="0.2">
      <c r="A24" s="53" t="s">
        <v>113</v>
      </c>
      <c r="B24" s="48">
        <f>'Debit Daily'!I223</f>
        <v>22.45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193">
        <f t="shared" si="4"/>
        <v>22.45</v>
      </c>
    </row>
    <row r="25" spans="1:17" x14ac:dyDescent="0.2">
      <c r="A25" s="53" t="s">
        <v>114</v>
      </c>
      <c r="B25" s="48">
        <f>'Debit Daily'!I237</f>
        <v>0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193">
        <f t="shared" si="4"/>
        <v>0</v>
      </c>
    </row>
    <row r="26" spans="1:17" x14ac:dyDescent="0.2">
      <c r="A26" s="53" t="s">
        <v>115</v>
      </c>
      <c r="B26" s="50">
        <f>'Debit Daily'!I251</f>
        <v>46.01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79">
        <f t="shared" si="4"/>
        <v>46.01</v>
      </c>
    </row>
    <row r="27" spans="1:17" x14ac:dyDescent="0.2">
      <c r="A27" s="33" t="s">
        <v>11</v>
      </c>
      <c r="B27" s="6">
        <f t="shared" ref="B27:Q27" si="5">SUM(B21:B26)</f>
        <v>86.460000000000008</v>
      </c>
      <c r="C27" s="6">
        <f t="shared" si="5"/>
        <v>0</v>
      </c>
      <c r="D27" s="6">
        <f t="shared" si="5"/>
        <v>0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86.460000000000008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86</v>
      </c>
      <c r="L29" s="36" t="s">
        <v>96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116</v>
      </c>
      <c r="B30" s="99">
        <f>'Debit Daily'!I268</f>
        <v>50.22</v>
      </c>
      <c r="C30" s="48">
        <f>'Debit Daily'!I269</f>
        <v>0</v>
      </c>
      <c r="D30" s="48">
        <f>'Debit Daily'!I270</f>
        <v>0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48.97</v>
      </c>
      <c r="I30" s="99">
        <f>'Debit Daily'!I275</f>
        <v>0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193">
        <f>SUM(B30:P30)</f>
        <v>99.19</v>
      </c>
    </row>
    <row r="31" spans="1:17" x14ac:dyDescent="0.2">
      <c r="A31" s="53" t="s">
        <v>117</v>
      </c>
      <c r="B31" s="99">
        <f>'Debit Daily'!I282</f>
        <v>0</v>
      </c>
      <c r="C31" s="48">
        <f>'Debit Daily'!I283</f>
        <v>7.88</v>
      </c>
      <c r="D31" s="48">
        <f>'Debit Daily'!I284</f>
        <v>1491.58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9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193">
        <f t="shared" ref="Q31:Q35" si="6">SUM(B31:P31)</f>
        <v>1499.46</v>
      </c>
    </row>
    <row r="32" spans="1:17" x14ac:dyDescent="0.2">
      <c r="A32" s="53" t="s">
        <v>118</v>
      </c>
      <c r="B32" s="99">
        <f>'Debit Daily'!I296</f>
        <v>10.89</v>
      </c>
      <c r="C32" s="48">
        <f>'Debit Daily'!I297</f>
        <v>0</v>
      </c>
      <c r="D32" s="48">
        <f>'Debit Daily'!I298</f>
        <v>919.06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99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193">
        <f t="shared" si="6"/>
        <v>929.94999999999993</v>
      </c>
    </row>
    <row r="33" spans="1:17" x14ac:dyDescent="0.2">
      <c r="A33" s="53" t="s">
        <v>119</v>
      </c>
      <c r="B33" s="99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9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193">
        <f t="shared" si="6"/>
        <v>0</v>
      </c>
    </row>
    <row r="34" spans="1:17" x14ac:dyDescent="0.2">
      <c r="A34" s="53" t="s">
        <v>120</v>
      </c>
      <c r="B34" s="99">
        <f>'Debit Daily'!I324</f>
        <v>0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99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193">
        <f t="shared" si="6"/>
        <v>0</v>
      </c>
    </row>
    <row r="35" spans="1:17" x14ac:dyDescent="0.2">
      <c r="A35" s="53" t="s">
        <v>121</v>
      </c>
      <c r="B35" s="100">
        <f>'Debit Daily'!I338</f>
        <v>17.43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100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0</v>
      </c>
      <c r="O35" s="44"/>
      <c r="P35" s="44"/>
      <c r="Q35" s="79">
        <f t="shared" si="6"/>
        <v>17.43</v>
      </c>
    </row>
    <row r="36" spans="1:17" ht="16.5" customHeight="1" x14ac:dyDescent="0.2">
      <c r="A36" s="33" t="s">
        <v>11</v>
      </c>
      <c r="B36" s="6">
        <f t="shared" ref="B36:Q36" si="7">SUM(B30:B35)</f>
        <v>78.539999999999992</v>
      </c>
      <c r="C36" s="6">
        <f t="shared" si="7"/>
        <v>7.88</v>
      </c>
      <c r="D36" s="6">
        <f t="shared" si="7"/>
        <v>2410.64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48.97</v>
      </c>
      <c r="I36" s="96">
        <f t="shared" si="7"/>
        <v>0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2546.0299999999997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86</v>
      </c>
      <c r="L38" s="36" t="s">
        <v>96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122</v>
      </c>
      <c r="B39" s="101">
        <f>'Debit Daily'!I355</f>
        <v>17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193">
        <f>SUM(B39:P39)</f>
        <v>17</v>
      </c>
    </row>
    <row r="40" spans="1:17" x14ac:dyDescent="0.2">
      <c r="A40" s="53" t="s">
        <v>123</v>
      </c>
      <c r="B40" s="101">
        <f>'Debit Daily'!I369</f>
        <v>30</v>
      </c>
      <c r="C40" s="42">
        <f>'Debit Daily'!I370</f>
        <v>0</v>
      </c>
      <c r="D40" s="42">
        <f>'Debit Daily'!I371</f>
        <v>156.38999999999999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193">
        <f t="shared" ref="Q40:Q44" si="8">SUM(B40:P40)</f>
        <v>186.39</v>
      </c>
    </row>
    <row r="41" spans="1:17" x14ac:dyDescent="0.2">
      <c r="A41" s="53" t="s">
        <v>124</v>
      </c>
      <c r="B41" s="101">
        <f>'Debit Daily'!I383</f>
        <v>49.75</v>
      </c>
      <c r="C41" s="42">
        <f>'Debit Daily'!I384</f>
        <v>0</v>
      </c>
      <c r="D41" s="42">
        <f>'Debit Daily'!I385</f>
        <v>81.66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31.57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193">
        <f t="shared" si="8"/>
        <v>162.97999999999999</v>
      </c>
    </row>
    <row r="42" spans="1:17" x14ac:dyDescent="0.2">
      <c r="A42" s="53" t="s">
        <v>125</v>
      </c>
      <c r="B42" s="101">
        <f>'Debit Daily'!I397</f>
        <v>94.009999999999991</v>
      </c>
      <c r="C42" s="42">
        <f>'Debit Daily'!I398</f>
        <v>0</v>
      </c>
      <c r="D42" s="42">
        <f>'Debit Daily'!I399</f>
        <v>522.55999999999995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193">
        <f t="shared" si="8"/>
        <v>616.56999999999994</v>
      </c>
    </row>
    <row r="43" spans="1:17" x14ac:dyDescent="0.2">
      <c r="A43" s="53"/>
      <c r="B43" s="101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193">
        <f t="shared" si="8"/>
        <v>0</v>
      </c>
    </row>
    <row r="44" spans="1:17" x14ac:dyDescent="0.2">
      <c r="A44" s="53"/>
      <c r="B44" s="102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79">
        <f t="shared" si="8"/>
        <v>0</v>
      </c>
    </row>
    <row r="45" spans="1:17" ht="15" customHeight="1" x14ac:dyDescent="0.2">
      <c r="A45" s="33" t="s">
        <v>11</v>
      </c>
      <c r="B45" s="96">
        <f t="shared" ref="B45:P45" si="9">SUM(B39:B44)</f>
        <v>190.76</v>
      </c>
      <c r="C45" s="6">
        <f t="shared" si="9"/>
        <v>0</v>
      </c>
      <c r="D45" s="6">
        <f t="shared" si="9"/>
        <v>760.6099999999999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31.57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>SUM(Q39:Q44)</f>
        <v>982.93999999999994</v>
      </c>
    </row>
    <row r="47" spans="1:17" ht="25.5" customHeight="1" x14ac:dyDescent="0.2">
      <c r="B47" s="144" t="s">
        <v>1</v>
      </c>
      <c r="C47" s="144" t="s">
        <v>2</v>
      </c>
      <c r="D47" s="144" t="s">
        <v>3</v>
      </c>
      <c r="E47" s="144" t="s">
        <v>15</v>
      </c>
      <c r="F47" s="144" t="s">
        <v>17</v>
      </c>
      <c r="G47" s="144" t="s">
        <v>4</v>
      </c>
      <c r="H47" s="144" t="s">
        <v>5</v>
      </c>
      <c r="I47" s="145" t="s">
        <v>13</v>
      </c>
      <c r="J47" s="145" t="s">
        <v>16</v>
      </c>
      <c r="K47" s="145" t="s">
        <v>86</v>
      </c>
      <c r="L47" s="145" t="s">
        <v>96</v>
      </c>
      <c r="M47" s="145" t="s">
        <v>19</v>
      </c>
      <c r="N47" s="145" t="s">
        <v>22</v>
      </c>
      <c r="O47" s="145" t="s">
        <v>21</v>
      </c>
    </row>
    <row r="48" spans="1:17" ht="21.95" customHeight="1" x14ac:dyDescent="0.2">
      <c r="A48" s="107" t="s">
        <v>85</v>
      </c>
      <c r="B48" s="18">
        <f t="shared" ref="B48:N48" si="10">SUM(B9+B18+B27+B36+B45)</f>
        <v>515.16</v>
      </c>
      <c r="C48" s="18">
        <f t="shared" si="10"/>
        <v>7.88</v>
      </c>
      <c r="D48" s="18">
        <f t="shared" si="10"/>
        <v>3640.2199999999993</v>
      </c>
      <c r="E48" s="18">
        <f t="shared" si="10"/>
        <v>22</v>
      </c>
      <c r="F48" s="18">
        <f t="shared" si="10"/>
        <v>0</v>
      </c>
      <c r="G48" s="18">
        <f t="shared" si="10"/>
        <v>0</v>
      </c>
      <c r="H48" s="18">
        <f t="shared" si="10"/>
        <v>48.97</v>
      </c>
      <c r="I48" s="18">
        <f t="shared" si="10"/>
        <v>68.150000000000006</v>
      </c>
      <c r="J48" s="18">
        <f t="shared" si="10"/>
        <v>0</v>
      </c>
      <c r="K48" s="18">
        <f t="shared" si="10"/>
        <v>0</v>
      </c>
      <c r="L48" s="18">
        <f t="shared" si="10"/>
        <v>163.05000000000001</v>
      </c>
      <c r="M48" s="18">
        <f t="shared" si="10"/>
        <v>399.55</v>
      </c>
      <c r="N48" s="18">
        <f t="shared" si="10"/>
        <v>0</v>
      </c>
    </row>
    <row r="49" spans="2:7" ht="5.25" customHeight="1" x14ac:dyDescent="0.2"/>
    <row r="50" spans="2:7" x14ac:dyDescent="0.2">
      <c r="B50" s="67" t="s">
        <v>23</v>
      </c>
      <c r="C50" s="68"/>
      <c r="D50" s="67" t="s">
        <v>69</v>
      </c>
      <c r="E50" s="68">
        <f>Q9+Q18+Q27+Q36+Q45</f>
        <v>4864.9799999999996</v>
      </c>
      <c r="F50" s="68"/>
      <c r="G50" s="68">
        <f>SUM(C50-E50)</f>
        <v>-4864.9799999999996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3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25" zoomScaleNormal="100" workbookViewId="0">
      <selection activeCell="Q36" sqref="Q36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61" customWidth="1"/>
    <col min="15" max="15" width="14.42578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7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8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86</v>
      </c>
      <c r="L3" s="36" t="s">
        <v>96</v>
      </c>
      <c r="M3" s="36" t="s">
        <v>19</v>
      </c>
      <c r="N3" s="149" t="s">
        <v>22</v>
      </c>
      <c r="O3" s="36" t="s">
        <v>21</v>
      </c>
      <c r="P3" s="36"/>
      <c r="Q3" s="13" t="s">
        <v>10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50"/>
      <c r="O4" s="1"/>
      <c r="P4" s="1"/>
      <c r="Q4" s="190">
        <f>SUM(B4:P4)</f>
        <v>0</v>
      </c>
    </row>
    <row r="5" spans="1:18" x14ac:dyDescent="0.2">
      <c r="A5" s="53" t="s">
        <v>99</v>
      </c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8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11.98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51"/>
      <c r="O5" s="51"/>
      <c r="P5" s="51"/>
      <c r="Q5" s="190">
        <f t="shared" ref="Q5:Q7" si="0">SUM(B5:P5)</f>
        <v>19.98</v>
      </c>
    </row>
    <row r="6" spans="1:18" x14ac:dyDescent="0.2">
      <c r="A6" s="53" t="s">
        <v>100</v>
      </c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13.66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51"/>
      <c r="O6" s="51"/>
      <c r="P6" s="51"/>
      <c r="Q6" s="190">
        <f t="shared" si="0"/>
        <v>13.66</v>
      </c>
    </row>
    <row r="7" spans="1:18" x14ac:dyDescent="0.2">
      <c r="A7" s="53" t="s">
        <v>101</v>
      </c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5.97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51"/>
      <c r="O7" s="51"/>
      <c r="P7" s="51"/>
      <c r="Q7" s="190">
        <f t="shared" si="0"/>
        <v>5.97</v>
      </c>
    </row>
    <row r="8" spans="1:18" x14ac:dyDescent="0.2">
      <c r="A8" s="53" t="s">
        <v>102</v>
      </c>
      <c r="B8" s="58">
        <f>'Cash Daily'!I62</f>
        <v>0</v>
      </c>
      <c r="C8" s="58">
        <f>'Cash Daily'!I63</f>
        <v>61.55</v>
      </c>
      <c r="D8" s="46">
        <f>'Cash Daily'!I64</f>
        <v>0</v>
      </c>
      <c r="E8" s="46">
        <f>'Cash Daily'!I65</f>
        <v>2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51"/>
      <c r="O8" s="51"/>
      <c r="P8" s="51"/>
      <c r="Q8" s="190">
        <f>SUM(B8:P8)</f>
        <v>63.55</v>
      </c>
    </row>
    <row r="9" spans="1:18" x14ac:dyDescent="0.2">
      <c r="A9" s="53" t="s">
        <v>103</v>
      </c>
      <c r="B9" s="60">
        <f>'Cash Daily'!I77</f>
        <v>25</v>
      </c>
      <c r="C9" s="60">
        <f>'Cash Daily'!I78</f>
        <v>38.299999999999997</v>
      </c>
      <c r="D9" s="47">
        <f>'Cash Daily'!I79</f>
        <v>1181.1600000000001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16.899999999999999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52"/>
      <c r="O9" s="41"/>
      <c r="P9" s="41"/>
      <c r="Q9" s="191">
        <f>SUM(B9:P9)</f>
        <v>1261.3600000000001</v>
      </c>
    </row>
    <row r="10" spans="1:18" s="6" customFormat="1" x14ac:dyDescent="0.2">
      <c r="A10" s="33" t="s">
        <v>11</v>
      </c>
      <c r="B10" s="6">
        <f>SUM(B4:B9)</f>
        <v>25</v>
      </c>
      <c r="C10" s="74">
        <f>SUM(C4:C9)</f>
        <v>99.85</v>
      </c>
      <c r="D10" s="74">
        <f>SUM(D4:D9)</f>
        <v>1181.1600000000001</v>
      </c>
      <c r="E10" s="74">
        <f>SUM(E4:E9)</f>
        <v>10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48.51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53">
        <f t="shared" si="1"/>
        <v>0</v>
      </c>
      <c r="Q10" s="59">
        <f>SUM(Q4:Q9)</f>
        <v>1364.5200000000002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86</v>
      </c>
      <c r="L12" s="36" t="s">
        <v>96</v>
      </c>
      <c r="M12" s="36" t="s">
        <v>19</v>
      </c>
      <c r="N12" s="149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104</v>
      </c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0.25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4"/>
      <c r="O13" s="61"/>
      <c r="P13" s="61"/>
      <c r="Q13" s="192">
        <f>SUM(B13:P13)</f>
        <v>0.25</v>
      </c>
    </row>
    <row r="14" spans="1:18" s="1" customFormat="1" x14ac:dyDescent="0.2">
      <c r="A14" s="53" t="s">
        <v>105</v>
      </c>
      <c r="B14" s="94">
        <f>'Cash Daily'!I108</f>
        <v>0</v>
      </c>
      <c r="C14" s="61">
        <f>'Cash Daily'!I109</f>
        <v>47.3</v>
      </c>
      <c r="D14" s="61">
        <f>'Cash Daily'!I110</f>
        <v>0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4"/>
      <c r="O14" s="62"/>
      <c r="P14" s="62"/>
      <c r="Q14" s="192">
        <f t="shared" ref="Q14:Q18" si="2">SUM(B14:P14)</f>
        <v>47.3</v>
      </c>
    </row>
    <row r="15" spans="1:18" s="1" customFormat="1" x14ac:dyDescent="0.2">
      <c r="A15" s="53" t="s">
        <v>106</v>
      </c>
      <c r="B15" s="94">
        <f>'Cash Daily'!I122</f>
        <v>24</v>
      </c>
      <c r="C15" s="61">
        <f>'Cash Daily'!I123</f>
        <v>50.55</v>
      </c>
      <c r="D15" s="61">
        <f>'Cash Daily'!I124</f>
        <v>27.2</v>
      </c>
      <c r="E15" s="94">
        <f>'Cash Daily'!I125</f>
        <v>25.5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5"/>
      <c r="O15" s="62"/>
      <c r="P15" s="62"/>
      <c r="Q15" s="192">
        <f t="shared" si="2"/>
        <v>127.25</v>
      </c>
    </row>
    <row r="16" spans="1:18" x14ac:dyDescent="0.2">
      <c r="A16" s="53" t="s">
        <v>107</v>
      </c>
      <c r="B16" s="94">
        <f>'Cash Daily'!I136</f>
        <v>37</v>
      </c>
      <c r="C16" s="61">
        <f>'Cash Daily'!I137</f>
        <v>21.65</v>
      </c>
      <c r="D16" s="61">
        <f>'Cash Daily'!I138</f>
        <v>60.150000000000006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4"/>
      <c r="O16" s="61"/>
      <c r="P16" s="61"/>
      <c r="Q16" s="192">
        <f t="shared" si="2"/>
        <v>118.80000000000001</v>
      </c>
    </row>
    <row r="17" spans="1:17" x14ac:dyDescent="0.2">
      <c r="A17" s="53" t="s">
        <v>108</v>
      </c>
      <c r="B17" s="94">
        <f>'Cash Daily'!I150</f>
        <v>24</v>
      </c>
      <c r="C17" s="61">
        <f>'Cash Daily'!I151</f>
        <v>45.75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4"/>
      <c r="O17" s="61"/>
      <c r="P17" s="61"/>
      <c r="Q17" s="192">
        <f t="shared" si="2"/>
        <v>69.75</v>
      </c>
    </row>
    <row r="18" spans="1:17" x14ac:dyDescent="0.2">
      <c r="A18" s="53" t="s">
        <v>109</v>
      </c>
      <c r="B18" s="95">
        <f>'Cash Daily'!I164</f>
        <v>57</v>
      </c>
      <c r="C18" s="63">
        <f>'Cash Daily'!I165</f>
        <v>31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6"/>
      <c r="O18" s="63"/>
      <c r="P18" s="63"/>
      <c r="Q18" s="191">
        <f t="shared" si="2"/>
        <v>88</v>
      </c>
    </row>
    <row r="19" spans="1:17" x14ac:dyDescent="0.2">
      <c r="A19" s="33" t="s">
        <v>11</v>
      </c>
      <c r="B19" s="96">
        <f t="shared" ref="B19:Q19" si="3">SUM(B13:B18)</f>
        <v>142</v>
      </c>
      <c r="C19" s="6">
        <f t="shared" si="3"/>
        <v>196.25</v>
      </c>
      <c r="D19" s="6">
        <f t="shared" si="3"/>
        <v>87.350000000000009</v>
      </c>
      <c r="E19" s="6">
        <f t="shared" si="3"/>
        <v>25.75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53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451.35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86</v>
      </c>
      <c r="L21" s="36" t="s">
        <v>96</v>
      </c>
      <c r="M21" s="36" t="s">
        <v>19</v>
      </c>
      <c r="N21" s="149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110</v>
      </c>
      <c r="B22" s="94">
        <f>'Cash Daily'!I181</f>
        <v>68</v>
      </c>
      <c r="C22" s="94">
        <f>'Cash Daily'!I182</f>
        <v>63.1</v>
      </c>
      <c r="D22" s="61">
        <f>'Cash Daily'!I183</f>
        <v>165.41</v>
      </c>
      <c r="E22" s="61">
        <f>'Cash Daily'!I184</f>
        <v>0</v>
      </c>
      <c r="F22" s="61">
        <f>'Cash Daily'!I185</f>
        <v>0</v>
      </c>
      <c r="G22" s="61">
        <f>'Cash Daily'!I186</f>
        <v>33.65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4"/>
      <c r="O22" s="61"/>
      <c r="P22" s="65"/>
      <c r="Q22" s="192">
        <f>SUM(B22:P22)</f>
        <v>330.15999999999997</v>
      </c>
    </row>
    <row r="23" spans="1:17" x14ac:dyDescent="0.2">
      <c r="A23" s="53" t="s">
        <v>111</v>
      </c>
      <c r="B23" s="94">
        <f>'Cash Daily'!I195</f>
        <v>41</v>
      </c>
      <c r="C23" s="94">
        <f>'Cash Daily'!I196</f>
        <v>49.8</v>
      </c>
      <c r="D23" s="61">
        <f>'Cash Daily'!I197</f>
        <v>55.37</v>
      </c>
      <c r="E23" s="61">
        <f>'Cash Daily'!I97</f>
        <v>0.25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63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4"/>
      <c r="O23" s="62"/>
      <c r="P23" s="65"/>
      <c r="Q23" s="192">
        <f t="shared" ref="Q23:Q27" si="4">SUM(B23:P23)</f>
        <v>209.42</v>
      </c>
    </row>
    <row r="24" spans="1:17" x14ac:dyDescent="0.2">
      <c r="A24" s="53" t="s">
        <v>112</v>
      </c>
      <c r="B24" s="94">
        <f>'Cash Daily'!I209</f>
        <v>0</v>
      </c>
      <c r="C24" s="94">
        <f>'Cash Daily'!I210</f>
        <v>25.3</v>
      </c>
      <c r="D24" s="61">
        <f>'Cash Daily'!I211</f>
        <v>19.16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5"/>
      <c r="O24" s="62"/>
      <c r="P24" s="65"/>
      <c r="Q24" s="192">
        <f t="shared" si="4"/>
        <v>44.46</v>
      </c>
    </row>
    <row r="25" spans="1:17" x14ac:dyDescent="0.2">
      <c r="A25" s="53" t="s">
        <v>113</v>
      </c>
      <c r="B25" s="94">
        <f>'Cash Daily'!I223</f>
        <v>30</v>
      </c>
      <c r="C25" s="94">
        <f>'Cash Daily'!I224</f>
        <v>36.200000000000003</v>
      </c>
      <c r="D25" s="61">
        <f>'Cash Daily'!I225</f>
        <v>65.37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11.25</v>
      </c>
      <c r="J25" s="61">
        <f>'Cash Daily'!I231</f>
        <v>0</v>
      </c>
      <c r="K25" s="61">
        <f>'Cash Daily'!I232</f>
        <v>159.97999999999999</v>
      </c>
      <c r="L25" s="61">
        <f>'Cash Daily'!I233</f>
        <v>0</v>
      </c>
      <c r="M25" s="61">
        <f>'Cash Daily'!I234</f>
        <v>0</v>
      </c>
      <c r="N25" s="154"/>
      <c r="O25" s="61"/>
      <c r="P25" s="64"/>
      <c r="Q25" s="192">
        <f t="shared" si="4"/>
        <v>302.79999999999995</v>
      </c>
    </row>
    <row r="26" spans="1:17" x14ac:dyDescent="0.2">
      <c r="A26" s="53" t="s">
        <v>114</v>
      </c>
      <c r="B26" s="94">
        <f>'Cash Daily'!I237</f>
        <v>0</v>
      </c>
      <c r="C26" s="94">
        <f>'Cash Daily'!I238</f>
        <v>25.6</v>
      </c>
      <c r="D26" s="61">
        <f>'Cash Daily'!I239</f>
        <v>70.17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4"/>
      <c r="O26" s="61"/>
      <c r="P26" s="64"/>
      <c r="Q26" s="192">
        <f t="shared" si="4"/>
        <v>95.77000000000001</v>
      </c>
    </row>
    <row r="27" spans="1:17" x14ac:dyDescent="0.2">
      <c r="A27" s="53" t="s">
        <v>115</v>
      </c>
      <c r="B27" s="95">
        <f>'Cash Daily'!I251</f>
        <v>20</v>
      </c>
      <c r="C27" s="95">
        <f>'Cash Daily'!I252</f>
        <v>31.05</v>
      </c>
      <c r="D27" s="63">
        <f>'Cash Daily'!I253</f>
        <v>155.55000000000001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6"/>
      <c r="O27" s="63"/>
      <c r="P27" s="66"/>
      <c r="Q27" s="191">
        <f t="shared" si="4"/>
        <v>206.60000000000002</v>
      </c>
    </row>
    <row r="28" spans="1:17" x14ac:dyDescent="0.2">
      <c r="A28" s="33" t="s">
        <v>11</v>
      </c>
      <c r="B28" s="6">
        <f t="shared" ref="B28:Q28" si="5">SUM(B22:B27)</f>
        <v>159</v>
      </c>
      <c r="C28" s="6">
        <f t="shared" si="5"/>
        <v>231.05000000000004</v>
      </c>
      <c r="D28" s="6">
        <f t="shared" si="5"/>
        <v>531.03</v>
      </c>
      <c r="E28" s="6">
        <f t="shared" si="5"/>
        <v>0.25</v>
      </c>
      <c r="F28" s="6">
        <f t="shared" si="5"/>
        <v>0</v>
      </c>
      <c r="G28" s="6">
        <f t="shared" si="5"/>
        <v>33.65</v>
      </c>
      <c r="H28" s="6">
        <f t="shared" si="5"/>
        <v>0</v>
      </c>
      <c r="I28" s="6">
        <f t="shared" si="5"/>
        <v>74.25</v>
      </c>
      <c r="J28" s="6">
        <f t="shared" si="5"/>
        <v>0</v>
      </c>
      <c r="K28" s="6">
        <f t="shared" si="5"/>
        <v>159.97999999999999</v>
      </c>
      <c r="L28" s="6">
        <f t="shared" si="5"/>
        <v>0</v>
      </c>
      <c r="M28" s="6">
        <f t="shared" si="5"/>
        <v>0</v>
      </c>
      <c r="N28" s="153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1189.21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86</v>
      </c>
      <c r="L30" s="36" t="s">
        <v>96</v>
      </c>
      <c r="M30" s="36" t="s">
        <v>19</v>
      </c>
      <c r="N30" s="149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116</v>
      </c>
      <c r="B31" s="94">
        <f>'Cash Daily'!I268</f>
        <v>0</v>
      </c>
      <c r="C31" s="94">
        <f>'Cash Daily'!I269</f>
        <v>40.9</v>
      </c>
      <c r="D31" s="61">
        <f>'Cash Daily'!I270</f>
        <v>56.92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7"/>
      <c r="O31" s="65"/>
      <c r="P31" s="65"/>
      <c r="Q31" s="192">
        <f>SUM(B31:P31)</f>
        <v>97.82</v>
      </c>
    </row>
    <row r="32" spans="1:17" x14ac:dyDescent="0.2">
      <c r="A32" s="53" t="s">
        <v>117</v>
      </c>
      <c r="B32" s="94">
        <f>'Cash Daily'!I282</f>
        <v>20</v>
      </c>
      <c r="C32" s="94">
        <f>'Cash Daily'!I283</f>
        <v>46.95</v>
      </c>
      <c r="D32" s="61">
        <f>'Cash Daily'!I284</f>
        <v>6.21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7"/>
      <c r="O32" s="65"/>
      <c r="P32" s="65"/>
      <c r="Q32" s="192">
        <f t="shared" ref="Q32:Q36" si="6">SUM(B32:P32)</f>
        <v>73.16</v>
      </c>
    </row>
    <row r="33" spans="1:17" x14ac:dyDescent="0.2">
      <c r="A33" s="53" t="s">
        <v>118</v>
      </c>
      <c r="B33" s="94">
        <f>'Cash Daily'!I296</f>
        <v>30.5</v>
      </c>
      <c r="C33" s="94">
        <f>'Cash Daily'!I297</f>
        <v>0</v>
      </c>
      <c r="D33" s="61">
        <f>'Cash Daily'!I298</f>
        <v>62.48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7"/>
      <c r="O33" s="65"/>
      <c r="P33" s="65"/>
      <c r="Q33" s="192">
        <f>SUM(B33:P33)</f>
        <v>92.97999999999999</v>
      </c>
    </row>
    <row r="34" spans="1:17" x14ac:dyDescent="0.2">
      <c r="A34" s="53" t="s">
        <v>119</v>
      </c>
      <c r="B34" s="94">
        <f>'Cash Daily'!I310</f>
        <v>0</v>
      </c>
      <c r="C34" s="94">
        <f>'Cash Daily'!I311</f>
        <v>47.25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8"/>
      <c r="O34" s="64"/>
      <c r="P34" s="64"/>
      <c r="Q34" s="192">
        <f t="shared" si="6"/>
        <v>47.25</v>
      </c>
    </row>
    <row r="35" spans="1:17" x14ac:dyDescent="0.2">
      <c r="A35" s="53" t="s">
        <v>120</v>
      </c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8"/>
      <c r="O35" s="64"/>
      <c r="P35" s="64"/>
      <c r="Q35" s="192">
        <f t="shared" si="6"/>
        <v>0</v>
      </c>
    </row>
    <row r="36" spans="1:17" x14ac:dyDescent="0.2">
      <c r="A36" s="53" t="s">
        <v>121</v>
      </c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33.700000000000003</v>
      </c>
      <c r="L36" s="63">
        <f>'Cash Daily'!I348</f>
        <v>0</v>
      </c>
      <c r="M36" s="63">
        <f>'Cash Daily'!I349</f>
        <v>0</v>
      </c>
      <c r="N36" s="156"/>
      <c r="O36" s="66"/>
      <c r="P36" s="66"/>
      <c r="Q36" s="191">
        <f>SUM(B36:P36)</f>
        <v>33.700000000000003</v>
      </c>
    </row>
    <row r="37" spans="1:17" x14ac:dyDescent="0.2">
      <c r="A37" s="33" t="s">
        <v>11</v>
      </c>
      <c r="B37" s="6">
        <f t="shared" ref="B37:Q37" si="7">SUM(B31:B36)</f>
        <v>50.5</v>
      </c>
      <c r="C37" s="6">
        <f>SUM(C31:C36)</f>
        <v>135.1</v>
      </c>
      <c r="D37" s="6">
        <f t="shared" si="7"/>
        <v>125.61</v>
      </c>
      <c r="E37" s="9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33.700000000000003</v>
      </c>
      <c r="L37" s="6">
        <f t="shared" si="7"/>
        <v>0</v>
      </c>
      <c r="M37" s="6">
        <f t="shared" si="7"/>
        <v>0</v>
      </c>
      <c r="N37" s="153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344.90999999999997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86</v>
      </c>
      <c r="L39" s="36" t="s">
        <v>96</v>
      </c>
      <c r="M39" s="36" t="s">
        <v>19</v>
      </c>
      <c r="N39" s="149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122</v>
      </c>
      <c r="B40" s="103">
        <f>'Cash Daily'!I355</f>
        <v>0</v>
      </c>
      <c r="C40" s="64">
        <f>'Cash Daily'!I356</f>
        <v>25.3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8.09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7"/>
      <c r="O40" s="65"/>
      <c r="P40" s="65"/>
      <c r="Q40" s="192">
        <f>SUM(B40:P40)</f>
        <v>33.39</v>
      </c>
    </row>
    <row r="41" spans="1:17" x14ac:dyDescent="0.2">
      <c r="A41" s="53" t="s">
        <v>123</v>
      </c>
      <c r="B41" s="64">
        <f>'Cash Daily'!I369</f>
        <v>20</v>
      </c>
      <c r="C41" s="64">
        <f>'Cash Daily'!I370</f>
        <v>46.05</v>
      </c>
      <c r="D41" s="64">
        <f>'Cash Daily'!I371</f>
        <v>14.39</v>
      </c>
      <c r="E41" s="103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7"/>
      <c r="O41" s="65"/>
      <c r="P41" s="65"/>
      <c r="Q41" s="192">
        <f t="shared" ref="Q41:Q45" si="8">SUM(B41:P41)</f>
        <v>80.44</v>
      </c>
    </row>
    <row r="42" spans="1:17" x14ac:dyDescent="0.2">
      <c r="A42" s="53" t="s">
        <v>124</v>
      </c>
      <c r="B42" s="64">
        <f>'Cash Daily'!I383</f>
        <v>0</v>
      </c>
      <c r="C42" s="64">
        <f>'Cash Daily'!I384</f>
        <v>68.400000000000006</v>
      </c>
      <c r="D42" s="64">
        <f>'Cash Daily'!I385</f>
        <v>4.3600000000000003</v>
      </c>
      <c r="E42" s="103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7"/>
      <c r="O42" s="65"/>
      <c r="P42" s="65"/>
      <c r="Q42" s="192">
        <f t="shared" si="8"/>
        <v>72.760000000000005</v>
      </c>
    </row>
    <row r="43" spans="1:17" x14ac:dyDescent="0.2">
      <c r="A43" s="53" t="s">
        <v>125</v>
      </c>
      <c r="B43" s="64">
        <f>'Cash Daily'!I397</f>
        <v>0</v>
      </c>
      <c r="C43" s="64">
        <f>'Cash Daily'!I398</f>
        <v>78.099999999999994</v>
      </c>
      <c r="D43" s="64">
        <f>'Cash Daily'!I399</f>
        <v>138.88</v>
      </c>
      <c r="E43" s="103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8"/>
      <c r="O43" s="64"/>
      <c r="P43" s="64"/>
      <c r="Q43" s="192">
        <f t="shared" si="8"/>
        <v>216.98</v>
      </c>
    </row>
    <row r="44" spans="1:17" x14ac:dyDescent="0.2">
      <c r="A44" s="53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3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8"/>
      <c r="O44" s="64"/>
      <c r="P44" s="64"/>
      <c r="Q44" s="192">
        <f t="shared" si="8"/>
        <v>0</v>
      </c>
    </row>
    <row r="45" spans="1:17" x14ac:dyDescent="0.2">
      <c r="A45" s="53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9"/>
      <c r="O45" s="66"/>
      <c r="P45" s="66"/>
      <c r="Q45" s="191">
        <f t="shared" si="8"/>
        <v>0</v>
      </c>
    </row>
    <row r="46" spans="1:17" x14ac:dyDescent="0.2">
      <c r="A46" s="33" t="s">
        <v>11</v>
      </c>
      <c r="B46" s="6">
        <f t="shared" ref="B46:Q46" si="9">SUM(B40:B45)</f>
        <v>20</v>
      </c>
      <c r="C46" s="6">
        <f t="shared" si="9"/>
        <v>217.85</v>
      </c>
      <c r="D46" s="6">
        <f t="shared" si="9"/>
        <v>157.63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8.09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53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403.57</v>
      </c>
    </row>
    <row r="48" spans="1:17" ht="30.75" customHeight="1" x14ac:dyDescent="0.2">
      <c r="B48" s="144" t="s">
        <v>1</v>
      </c>
      <c r="C48" s="144" t="s">
        <v>2</v>
      </c>
      <c r="D48" s="144" t="s">
        <v>3</v>
      </c>
      <c r="E48" s="144" t="s">
        <v>15</v>
      </c>
      <c r="F48" s="144" t="s">
        <v>17</v>
      </c>
      <c r="G48" s="144" t="s">
        <v>4</v>
      </c>
      <c r="H48" s="144" t="s">
        <v>5</v>
      </c>
      <c r="I48" s="145" t="s">
        <v>13</v>
      </c>
      <c r="J48" s="145" t="s">
        <v>16</v>
      </c>
      <c r="K48" s="145" t="s">
        <v>86</v>
      </c>
      <c r="L48" s="145" t="s">
        <v>96</v>
      </c>
      <c r="M48" s="145" t="s">
        <v>19</v>
      </c>
      <c r="N48" s="160" t="s">
        <v>22</v>
      </c>
      <c r="O48" s="145" t="s">
        <v>21</v>
      </c>
    </row>
    <row r="49" spans="1:14" ht="20.100000000000001" customHeight="1" x14ac:dyDescent="0.2">
      <c r="A49" s="104" t="s">
        <v>85</v>
      </c>
      <c r="B49" s="18">
        <f t="shared" ref="B49:N49" si="10">SUM(B10+B19+B28+B37+B46)</f>
        <v>396.5</v>
      </c>
      <c r="C49" s="18">
        <f t="shared" si="10"/>
        <v>880.10000000000014</v>
      </c>
      <c r="D49" s="18">
        <f t="shared" si="10"/>
        <v>2082.7799999999997</v>
      </c>
      <c r="E49" s="18">
        <f t="shared" si="10"/>
        <v>36</v>
      </c>
      <c r="F49" s="18">
        <f t="shared" si="10"/>
        <v>0</v>
      </c>
      <c r="G49" s="18">
        <f t="shared" si="10"/>
        <v>33.65</v>
      </c>
      <c r="H49" s="18">
        <f t="shared" si="10"/>
        <v>0</v>
      </c>
      <c r="I49" s="18">
        <f t="shared" si="10"/>
        <v>130.85</v>
      </c>
      <c r="J49" s="18">
        <f t="shared" si="10"/>
        <v>0</v>
      </c>
      <c r="K49" s="18">
        <f t="shared" si="10"/>
        <v>193.68</v>
      </c>
      <c r="L49" s="18">
        <f t="shared" si="10"/>
        <v>0</v>
      </c>
      <c r="M49" s="18">
        <f t="shared" si="10"/>
        <v>0</v>
      </c>
      <c r="N49" s="161">
        <f t="shared" si="10"/>
        <v>0</v>
      </c>
    </row>
    <row r="51" spans="1:14" x14ac:dyDescent="0.2">
      <c r="A51"/>
      <c r="B51" s="67" t="s">
        <v>23</v>
      </c>
      <c r="C51" s="68"/>
      <c r="D51" s="67" t="s">
        <v>24</v>
      </c>
      <c r="E51" s="98">
        <f>Q10+Q19+Q28+Q37+Q46</f>
        <v>3753.5600000000004</v>
      </c>
      <c r="F51" s="68"/>
      <c r="G51" s="68">
        <f>SUM(C51-E51)</f>
        <v>-3753.5600000000004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opLeftCell="A106" zoomScaleNormal="100" workbookViewId="0">
      <selection activeCell="D123" sqref="D123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B3" s="5" t="s">
        <v>1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14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16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86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96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A17" s="52" t="s">
        <v>25</v>
      </c>
      <c r="B17" s="5" t="s">
        <v>1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14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16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86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96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81" t="s">
        <v>26</v>
      </c>
      <c r="B32" s="5" t="s">
        <v>1</v>
      </c>
      <c r="C32" s="7"/>
      <c r="D32" s="87"/>
      <c r="E32" s="87"/>
      <c r="F32" s="87"/>
      <c r="G32" s="87"/>
      <c r="H32" s="87"/>
      <c r="I32" s="24">
        <f>SUM(D32+E32+F32+G32+H32)</f>
        <v>0</v>
      </c>
      <c r="J32" s="54"/>
    </row>
    <row r="33" spans="1:10" x14ac:dyDescent="0.2">
      <c r="A33" s="81"/>
      <c r="B33" s="5" t="s">
        <v>2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3</v>
      </c>
      <c r="C34" s="7"/>
      <c r="D34" s="87">
        <v>78.39</v>
      </c>
      <c r="E34" s="87">
        <v>22.06</v>
      </c>
      <c r="F34" s="87"/>
      <c r="G34" s="87"/>
      <c r="H34" s="87"/>
      <c r="I34" s="24">
        <f>SUM(D34+E34+F34+G34+H34)</f>
        <v>100.45</v>
      </c>
      <c r="J34" s="54"/>
    </row>
    <row r="35" spans="1:10" x14ac:dyDescent="0.2">
      <c r="A35" s="81"/>
      <c r="B35" s="5" t="s">
        <v>15</v>
      </c>
      <c r="C35" s="7"/>
      <c r="D35" s="87">
        <v>22</v>
      </c>
      <c r="E35" s="87"/>
      <c r="F35" s="87"/>
      <c r="G35" s="87"/>
      <c r="H35" s="87"/>
      <c r="I35" s="24">
        <f>SUM(D35+E35+F35+G35+H35)</f>
        <v>22</v>
      </c>
      <c r="J35" s="54"/>
    </row>
    <row r="36" spans="1:10" x14ac:dyDescent="0.2">
      <c r="A36" s="81"/>
      <c r="B36" s="5" t="s">
        <v>17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4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14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12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16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86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96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5" t="s">
        <v>18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40"/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81" t="s">
        <v>27</v>
      </c>
      <c r="B47" s="5" t="s">
        <v>1</v>
      </c>
      <c r="C47" s="7"/>
      <c r="D47" s="87">
        <v>25</v>
      </c>
      <c r="E47" s="87"/>
      <c r="F47" s="87"/>
      <c r="G47" s="87"/>
      <c r="H47" s="87"/>
      <c r="I47" s="24">
        <f t="shared" si="3"/>
        <v>25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3</v>
      </c>
      <c r="C49" s="7"/>
      <c r="D49" s="87"/>
      <c r="E49" s="87"/>
      <c r="F49" s="87"/>
      <c r="G49" s="87"/>
      <c r="H49" s="87"/>
      <c r="I49" s="24">
        <f t="shared" si="3"/>
        <v>0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4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14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12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16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86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96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B60" s="40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81" t="s">
        <v>28</v>
      </c>
      <c r="B62" s="5" t="s">
        <v>1</v>
      </c>
      <c r="C62" s="7"/>
      <c r="D62" s="87"/>
      <c r="E62" s="87"/>
      <c r="F62" s="87"/>
      <c r="G62" s="87"/>
      <c r="H62" s="87"/>
      <c r="I62" s="24">
        <f t="shared" si="3"/>
        <v>0</v>
      </c>
      <c r="J62" s="54"/>
    </row>
    <row r="63" spans="1:10" x14ac:dyDescent="0.2">
      <c r="A63" s="81"/>
      <c r="B63" s="5" t="s">
        <v>2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3</v>
      </c>
      <c r="C64" s="7"/>
      <c r="D64" s="87"/>
      <c r="E64" s="87"/>
      <c r="F64" s="87"/>
      <c r="G64" s="87"/>
      <c r="H64" s="87"/>
      <c r="I64" s="24">
        <f t="shared" si="3"/>
        <v>0</v>
      </c>
      <c r="J64" s="54"/>
    </row>
    <row r="65" spans="1:10" x14ac:dyDescent="0.2">
      <c r="A65" s="81"/>
      <c r="B65" s="5" t="s">
        <v>15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17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4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14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12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A70" s="81"/>
      <c r="B70" s="5" t="s">
        <v>16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86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96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19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18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87</v>
      </c>
      <c r="B77" s="5" t="s">
        <v>1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3</v>
      </c>
      <c r="C79" s="7"/>
      <c r="D79" s="87"/>
      <c r="E79" s="87"/>
      <c r="F79" s="87"/>
      <c r="G79" s="87"/>
      <c r="H79" s="87"/>
      <c r="I79" s="24">
        <f t="shared" si="3"/>
        <v>0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14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12</v>
      </c>
      <c r="C84" s="7"/>
      <c r="D84" s="87">
        <v>32</v>
      </c>
      <c r="E84" s="87"/>
      <c r="F84" s="87"/>
      <c r="G84" s="87"/>
      <c r="H84" s="87"/>
      <c r="I84" s="24">
        <f t="shared" si="3"/>
        <v>32</v>
      </c>
      <c r="J84" s="54"/>
    </row>
    <row r="85" spans="1:10" x14ac:dyDescent="0.2">
      <c r="A85" s="81"/>
      <c r="B85" s="5" t="s">
        <v>16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86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96</v>
      </c>
      <c r="C87" s="7"/>
      <c r="D87" s="87">
        <v>163.05000000000001</v>
      </c>
      <c r="E87" s="87"/>
      <c r="F87" s="87"/>
      <c r="G87" s="87"/>
      <c r="H87" s="87"/>
      <c r="I87" s="24">
        <f t="shared" si="3"/>
        <v>163.05000000000001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20</v>
      </c>
      <c r="C89" s="7"/>
      <c r="D89" s="87"/>
      <c r="E89" s="87"/>
      <c r="F89" s="87"/>
      <c r="G89" s="87"/>
      <c r="H89" s="87"/>
      <c r="I89" s="24">
        <f t="shared" si="3"/>
        <v>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51</v>
      </c>
      <c r="B94" s="5" t="s">
        <v>1</v>
      </c>
      <c r="D94" s="89">
        <v>38.85</v>
      </c>
      <c r="I94" s="23">
        <f t="shared" ref="I94:I106" si="4">D94+E94+F94+G94+H94</f>
        <v>38.85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86</v>
      </c>
      <c r="I103" s="23">
        <f t="shared" si="4"/>
        <v>0</v>
      </c>
    </row>
    <row r="104" spans="1:9" x14ac:dyDescent="0.2">
      <c r="B104" s="5" t="s">
        <v>96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52</v>
      </c>
      <c r="B108" s="5" t="s">
        <v>1</v>
      </c>
      <c r="D108" s="89">
        <v>55.55</v>
      </c>
      <c r="I108" s="23">
        <f t="shared" ref="I108:I112" si="5">D108+E108+F108+G108+H108</f>
        <v>55.55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D115" s="89">
        <v>4.58</v>
      </c>
      <c r="I115" s="23">
        <f t="shared" si="6"/>
        <v>4.58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86</v>
      </c>
      <c r="I117" s="23">
        <f t="shared" si="6"/>
        <v>0</v>
      </c>
    </row>
    <row r="118" spans="1:9" x14ac:dyDescent="0.2">
      <c r="B118" s="5" t="s">
        <v>96</v>
      </c>
      <c r="I118" s="23">
        <f t="shared" si="6"/>
        <v>0</v>
      </c>
    </row>
    <row r="119" spans="1:9" x14ac:dyDescent="0.2">
      <c r="B119" s="5" t="s">
        <v>19</v>
      </c>
      <c r="D119" s="89">
        <v>399.55</v>
      </c>
      <c r="I119" s="23">
        <f t="shared" si="6"/>
        <v>399.55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53</v>
      </c>
      <c r="B122" s="5" t="s">
        <v>1</v>
      </c>
      <c r="D122" s="89">
        <v>40</v>
      </c>
      <c r="I122" s="23">
        <f t="shared" ref="I122:I134" si="7">D122+E122+F122+G122+H122</f>
        <v>40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D124" s="89">
        <v>60.77</v>
      </c>
      <c r="I124" s="23">
        <f t="shared" si="7"/>
        <v>60.77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86</v>
      </c>
      <c r="I131" s="23">
        <f t="shared" si="7"/>
        <v>0</v>
      </c>
    </row>
    <row r="132" spans="1:9" x14ac:dyDescent="0.2">
      <c r="B132" s="5" t="s">
        <v>96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54</v>
      </c>
      <c r="B136" s="5" t="s">
        <v>1</v>
      </c>
      <c r="I136" s="23">
        <f t="shared" ref="I136:I148" si="8">D136+E136+F136+G136+H136</f>
        <v>0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D138" s="89">
        <v>125.08</v>
      </c>
      <c r="I138" s="23">
        <f t="shared" si="8"/>
        <v>125.08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86</v>
      </c>
      <c r="I145" s="23">
        <f t="shared" si="8"/>
        <v>0</v>
      </c>
    </row>
    <row r="146" spans="1:10" x14ac:dyDescent="0.2">
      <c r="B146" s="5" t="s">
        <v>96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55</v>
      </c>
      <c r="B150" s="5" t="s">
        <v>1</v>
      </c>
      <c r="I150" s="23">
        <f t="shared" ref="I150:I162" si="9">D150+E150+F150+G150+H150</f>
        <v>0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D152" s="89">
        <v>160.94</v>
      </c>
      <c r="E152" s="89">
        <v>21.73</v>
      </c>
      <c r="I152" s="23">
        <f t="shared" si="9"/>
        <v>182.67</v>
      </c>
    </row>
    <row r="153" spans="1:10" s="4" customFormat="1" x14ac:dyDescent="0.2">
      <c r="A153" s="81"/>
      <c r="B153" s="40" t="s">
        <v>15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40" t="s">
        <v>17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4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81"/>
      <c r="B156" s="5" t="s">
        <v>14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12</v>
      </c>
      <c r="C157" s="4"/>
      <c r="D157" s="87"/>
      <c r="E157" s="87"/>
      <c r="F157" s="87"/>
      <c r="G157" s="87"/>
      <c r="H157" s="87"/>
      <c r="I157" s="23">
        <f t="shared" si="9"/>
        <v>0</v>
      </c>
    </row>
    <row r="158" spans="1:10" x14ac:dyDescent="0.2">
      <c r="A158" s="81"/>
      <c r="B158" s="5" t="s">
        <v>16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86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96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88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4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14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12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16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86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96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20</v>
      </c>
      <c r="C176" s="4"/>
      <c r="D176" s="87"/>
      <c r="E176" s="87"/>
      <c r="F176" s="87"/>
      <c r="G176" s="87"/>
      <c r="H176" s="87"/>
      <c r="I176" s="24">
        <f t="shared" si="10"/>
        <v>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907.05</v>
      </c>
    </row>
    <row r="180" spans="1:9" x14ac:dyDescent="0.2">
      <c r="I180" s="23"/>
    </row>
    <row r="181" spans="1:9" x14ac:dyDescent="0.2">
      <c r="A181" s="52" t="s">
        <v>56</v>
      </c>
      <c r="B181" s="5" t="s">
        <v>1</v>
      </c>
      <c r="I181" s="23">
        <f t="shared" ref="I181:I193" si="11">D181+E181+F181+G181+H181</f>
        <v>0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86</v>
      </c>
      <c r="I190" s="23">
        <f t="shared" si="11"/>
        <v>0</v>
      </c>
    </row>
    <row r="191" spans="1:9" x14ac:dyDescent="0.2">
      <c r="B191" s="5" t="s">
        <v>96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57</v>
      </c>
      <c r="B195" s="5" t="s">
        <v>1</v>
      </c>
      <c r="D195" s="89">
        <v>18</v>
      </c>
      <c r="I195" s="23">
        <f t="shared" ref="I195:I207" si="12">D195+E195+F195+G195+H195</f>
        <v>18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I197" s="23">
        <f t="shared" si="12"/>
        <v>0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86</v>
      </c>
      <c r="I204" s="23">
        <f t="shared" si="12"/>
        <v>0</v>
      </c>
    </row>
    <row r="205" spans="1:9" x14ac:dyDescent="0.2">
      <c r="B205" s="5" t="s">
        <v>96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58</v>
      </c>
      <c r="B209" s="5" t="s">
        <v>1</v>
      </c>
      <c r="I209" s="23">
        <f t="shared" ref="I209:I221" si="13">D209+E209+F209+G209+H209</f>
        <v>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I211" s="23">
        <f t="shared" si="13"/>
        <v>0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I216" s="23">
        <f t="shared" si="13"/>
        <v>0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86</v>
      </c>
      <c r="I218" s="23">
        <f t="shared" si="13"/>
        <v>0</v>
      </c>
    </row>
    <row r="219" spans="1:9" x14ac:dyDescent="0.2">
      <c r="B219" s="5" t="s">
        <v>96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59</v>
      </c>
      <c r="B223" s="5" t="s">
        <v>1</v>
      </c>
      <c r="D223" s="89">
        <v>22.45</v>
      </c>
      <c r="I223" s="23">
        <f t="shared" ref="I223:I235" si="14">D223+E223+F223+G223+H223</f>
        <v>22.45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86</v>
      </c>
      <c r="I232" s="23">
        <f t="shared" si="14"/>
        <v>0</v>
      </c>
    </row>
    <row r="233" spans="1:9" x14ac:dyDescent="0.2">
      <c r="B233" s="5" t="s">
        <v>96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60</v>
      </c>
      <c r="B237" s="5" t="s">
        <v>1</v>
      </c>
      <c r="I237" s="23">
        <f t="shared" ref="I237:I249" si="15">D237+E237+F237+G237+H237</f>
        <v>0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I239" s="23">
        <f t="shared" si="15"/>
        <v>0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86</v>
      </c>
      <c r="I246" s="23">
        <f t="shared" si="15"/>
        <v>0</v>
      </c>
    </row>
    <row r="247" spans="1:9" x14ac:dyDescent="0.2">
      <c r="B247" s="5" t="s">
        <v>96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89</v>
      </c>
      <c r="B251" s="5" t="s">
        <v>1</v>
      </c>
      <c r="D251" s="89">
        <f>12.36+33.65</f>
        <v>46.01</v>
      </c>
      <c r="I251" s="23">
        <f t="shared" ref="I251:I264" si="16">D251+E251+F251+G251+H251</f>
        <v>46.01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81"/>
      <c r="B255" s="5" t="s">
        <v>17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4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14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12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A259" s="81"/>
      <c r="B259" s="5" t="s">
        <v>16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86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96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19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20</v>
      </c>
      <c r="C263" s="4"/>
      <c r="D263" s="87"/>
      <c r="E263" s="87"/>
      <c r="F263" s="87"/>
      <c r="G263" s="87"/>
      <c r="H263" s="87"/>
      <c r="I263" s="24">
        <f t="shared" si="16"/>
        <v>0</v>
      </c>
    </row>
    <row r="264" spans="1:9" x14ac:dyDescent="0.2">
      <c r="A264" s="81"/>
      <c r="B264" s="40" t="s">
        <v>18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86.460000000000008</v>
      </c>
    </row>
    <row r="267" spans="1:9" x14ac:dyDescent="0.2">
      <c r="I267" s="23"/>
    </row>
    <row r="268" spans="1:9" x14ac:dyDescent="0.2">
      <c r="A268" s="52" t="s">
        <v>61</v>
      </c>
      <c r="B268" s="5" t="s">
        <v>1</v>
      </c>
      <c r="D268" s="89">
        <v>50.22</v>
      </c>
      <c r="I268" s="23">
        <f t="shared" ref="I268:I280" si="17">D268+E268+F268+G268+H268</f>
        <v>50.22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I270" s="23">
        <f t="shared" si="17"/>
        <v>0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D274" s="89">
        <v>48.97</v>
      </c>
      <c r="I274" s="23">
        <f t="shared" si="17"/>
        <v>48.97</v>
      </c>
    </row>
    <row r="275" spans="1:9" x14ac:dyDescent="0.2">
      <c r="B275" s="5" t="s">
        <v>12</v>
      </c>
      <c r="I275" s="23">
        <f t="shared" si="17"/>
        <v>0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86</v>
      </c>
      <c r="I277" s="23">
        <f t="shared" si="17"/>
        <v>0</v>
      </c>
    </row>
    <row r="278" spans="1:9" x14ac:dyDescent="0.2">
      <c r="B278" s="5" t="s">
        <v>96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62</v>
      </c>
      <c r="B282" s="5" t="s">
        <v>1</v>
      </c>
      <c r="I282" s="23">
        <f t="shared" ref="I282:I294" si="18">D282+E282+F282+G282+H282</f>
        <v>0</v>
      </c>
    </row>
    <row r="283" spans="1:9" x14ac:dyDescent="0.2">
      <c r="B283" s="5" t="s">
        <v>2</v>
      </c>
      <c r="D283" s="89">
        <v>7.88</v>
      </c>
      <c r="I283" s="23">
        <f t="shared" si="18"/>
        <v>7.88</v>
      </c>
    </row>
    <row r="284" spans="1:9" x14ac:dyDescent="0.2">
      <c r="B284" s="5" t="s">
        <v>3</v>
      </c>
      <c r="D284" s="89">
        <v>335.32</v>
      </c>
      <c r="E284" s="89">
        <f>1283.15-126.89</f>
        <v>1156.26</v>
      </c>
      <c r="I284" s="23">
        <f t="shared" si="18"/>
        <v>1491.58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86</v>
      </c>
      <c r="I291" s="23">
        <f t="shared" si="18"/>
        <v>0</v>
      </c>
    </row>
    <row r="292" spans="1:9" x14ac:dyDescent="0.2">
      <c r="B292" s="5" t="s">
        <v>96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63</v>
      </c>
      <c r="B296" s="5" t="s">
        <v>1</v>
      </c>
      <c r="D296" s="89">
        <v>10.89</v>
      </c>
      <c r="I296" s="23">
        <f t="shared" ref="I296:I308" si="19">D296+E296+F296+G296+H296</f>
        <v>10.89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D298" s="89">
        <v>919.06</v>
      </c>
      <c r="I298" s="23">
        <f t="shared" si="19"/>
        <v>919.06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86</v>
      </c>
      <c r="I305" s="23">
        <f t="shared" si="19"/>
        <v>0</v>
      </c>
    </row>
    <row r="306" spans="1:9" x14ac:dyDescent="0.2">
      <c r="B306" s="5" t="s">
        <v>96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64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86</v>
      </c>
      <c r="I319" s="23">
        <f t="shared" si="20"/>
        <v>0</v>
      </c>
    </row>
    <row r="320" spans="1:9" x14ac:dyDescent="0.2">
      <c r="B320" s="5" t="s">
        <v>96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65</v>
      </c>
      <c r="B324" s="5" t="s">
        <v>1</v>
      </c>
      <c r="I324" s="23">
        <f t="shared" ref="I324:I336" si="21">D324+E324+F324+G324+H324</f>
        <v>0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86</v>
      </c>
      <c r="I333" s="23">
        <f t="shared" si="21"/>
        <v>0</v>
      </c>
    </row>
    <row r="334" spans="1:9" x14ac:dyDescent="0.2">
      <c r="B334" s="5" t="s">
        <v>96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90</v>
      </c>
      <c r="B338" s="5" t="s">
        <v>1</v>
      </c>
      <c r="D338" s="89">
        <v>17.43</v>
      </c>
      <c r="I338" s="23">
        <f t="shared" ref="I338:I340" si="22">D338+E338+F338+G338+H338</f>
        <v>17.43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81"/>
      <c r="B340" s="5" t="s">
        <v>3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15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17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4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14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A345" s="81"/>
      <c r="B345" s="5" t="s">
        <v>12</v>
      </c>
      <c r="C345" s="4"/>
      <c r="D345" s="87"/>
      <c r="E345" s="87"/>
      <c r="F345" s="87"/>
      <c r="G345" s="87"/>
      <c r="H345" s="87"/>
      <c r="I345" s="24">
        <f t="shared" si="23"/>
        <v>0</v>
      </c>
    </row>
    <row r="346" spans="1:9" x14ac:dyDescent="0.2">
      <c r="A346" s="81"/>
      <c r="B346" s="5" t="s">
        <v>16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86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96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19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20</v>
      </c>
      <c r="C350" s="4"/>
      <c r="D350" s="87"/>
      <c r="E350" s="87"/>
      <c r="F350" s="87"/>
      <c r="G350" s="87"/>
      <c r="H350" s="87"/>
      <c r="I350" s="24">
        <f t="shared" si="23"/>
        <v>0</v>
      </c>
    </row>
    <row r="351" spans="1:9" x14ac:dyDescent="0.2">
      <c r="A351" s="81"/>
      <c r="B351" s="40" t="s">
        <v>18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2546.0299999999997</v>
      </c>
    </row>
    <row r="354" spans="1:9" x14ac:dyDescent="0.2">
      <c r="I354" s="23"/>
    </row>
    <row r="355" spans="1:9" x14ac:dyDescent="0.2">
      <c r="A355" s="52" t="s">
        <v>66</v>
      </c>
      <c r="B355" s="5" t="s">
        <v>1</v>
      </c>
      <c r="D355" s="89">
        <v>17</v>
      </c>
      <c r="I355" s="23">
        <f t="shared" ref="I355:I367" si="24">D355+E355+F355+G355+H355</f>
        <v>17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86</v>
      </c>
      <c r="I364" s="23">
        <f t="shared" si="24"/>
        <v>0</v>
      </c>
    </row>
    <row r="365" spans="1:9" x14ac:dyDescent="0.2">
      <c r="B365" s="5" t="s">
        <v>96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67</v>
      </c>
      <c r="B369" s="5" t="s">
        <v>1</v>
      </c>
      <c r="D369" s="89">
        <v>30</v>
      </c>
      <c r="I369" s="23">
        <f t="shared" ref="I369:I381" si="25">D369+E369+F369+G369+H369</f>
        <v>30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D371" s="89">
        <v>85</v>
      </c>
      <c r="E371" s="89">
        <v>71.39</v>
      </c>
      <c r="I371" s="23">
        <f t="shared" si="25"/>
        <v>156.38999999999999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86</v>
      </c>
      <c r="I378" s="23">
        <f t="shared" si="25"/>
        <v>0</v>
      </c>
    </row>
    <row r="379" spans="1:9" x14ac:dyDescent="0.2">
      <c r="B379" s="5" t="s">
        <v>96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68</v>
      </c>
      <c r="B383" s="5" t="s">
        <v>1</v>
      </c>
      <c r="D383" s="89">
        <f>20+29.75</f>
        <v>49.75</v>
      </c>
      <c r="I383" s="23">
        <f t="shared" ref="I383:I395" si="26">D383+E383+F383+G383+H383</f>
        <v>49.75</v>
      </c>
    </row>
    <row r="384" spans="1:9" x14ac:dyDescent="0.2">
      <c r="B384" s="5" t="s">
        <v>2</v>
      </c>
      <c r="I384" s="23">
        <f t="shared" si="26"/>
        <v>0</v>
      </c>
    </row>
    <row r="385" spans="1:9" x14ac:dyDescent="0.2">
      <c r="B385" s="5" t="s">
        <v>3</v>
      </c>
      <c r="D385" s="89">
        <v>81.66</v>
      </c>
      <c r="I385" s="23">
        <f t="shared" si="26"/>
        <v>81.66</v>
      </c>
    </row>
    <row r="386" spans="1:9" x14ac:dyDescent="0.2">
      <c r="B386" s="5" t="s">
        <v>15</v>
      </c>
      <c r="I386" s="23">
        <f t="shared" si="26"/>
        <v>0</v>
      </c>
    </row>
    <row r="387" spans="1:9" x14ac:dyDescent="0.2">
      <c r="B387" s="5" t="s">
        <v>17</v>
      </c>
      <c r="I387" s="23">
        <f t="shared" si="26"/>
        <v>0</v>
      </c>
    </row>
    <row r="388" spans="1:9" x14ac:dyDescent="0.2">
      <c r="B388" s="5" t="s">
        <v>4</v>
      </c>
      <c r="I388" s="23">
        <f t="shared" si="26"/>
        <v>0</v>
      </c>
    </row>
    <row r="389" spans="1:9" x14ac:dyDescent="0.2">
      <c r="B389" s="5" t="s">
        <v>14</v>
      </c>
      <c r="I389" s="23">
        <f t="shared" si="26"/>
        <v>0</v>
      </c>
    </row>
    <row r="390" spans="1:9" x14ac:dyDescent="0.2">
      <c r="B390" s="5" t="s">
        <v>12</v>
      </c>
      <c r="D390" s="89">
        <v>31.57</v>
      </c>
      <c r="I390" s="23">
        <f t="shared" si="26"/>
        <v>31.57</v>
      </c>
    </row>
    <row r="391" spans="1:9" x14ac:dyDescent="0.2">
      <c r="B391" s="5" t="s">
        <v>16</v>
      </c>
      <c r="I391" s="23">
        <f t="shared" si="26"/>
        <v>0</v>
      </c>
    </row>
    <row r="392" spans="1:9" x14ac:dyDescent="0.2">
      <c r="B392" s="5" t="s">
        <v>86</v>
      </c>
      <c r="I392" s="23">
        <f t="shared" si="26"/>
        <v>0</v>
      </c>
    </row>
    <row r="393" spans="1:9" x14ac:dyDescent="0.2">
      <c r="B393" s="5" t="s">
        <v>96</v>
      </c>
      <c r="I393" s="23">
        <f t="shared" si="26"/>
        <v>0</v>
      </c>
    </row>
    <row r="394" spans="1:9" x14ac:dyDescent="0.2">
      <c r="B394" s="5" t="s">
        <v>19</v>
      </c>
      <c r="I394" s="23">
        <f t="shared" si="26"/>
        <v>0</v>
      </c>
    </row>
    <row r="395" spans="1:9" x14ac:dyDescent="0.2">
      <c r="B395" s="5" t="s">
        <v>18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126</v>
      </c>
      <c r="B397" s="5" t="s">
        <v>1</v>
      </c>
      <c r="D397" s="89">
        <v>46.46</v>
      </c>
      <c r="E397" s="89">
        <v>47.55</v>
      </c>
      <c r="I397" s="23">
        <f t="shared" ref="I397:I409" si="27">D397+E397+F397+G397+H397</f>
        <v>94.009999999999991</v>
      </c>
    </row>
    <row r="398" spans="1:9" x14ac:dyDescent="0.2">
      <c r="B398" s="5" t="s">
        <v>2</v>
      </c>
      <c r="I398" s="23">
        <f t="shared" si="27"/>
        <v>0</v>
      </c>
    </row>
    <row r="399" spans="1:9" x14ac:dyDescent="0.2">
      <c r="B399" s="5" t="s">
        <v>3</v>
      </c>
      <c r="D399" s="89">
        <v>489.94</v>
      </c>
      <c r="E399" s="89">
        <v>32.619999999999997</v>
      </c>
      <c r="I399" s="23">
        <f t="shared" si="27"/>
        <v>522.55999999999995</v>
      </c>
    </row>
    <row r="400" spans="1:9" x14ac:dyDescent="0.2">
      <c r="B400" s="5" t="s">
        <v>15</v>
      </c>
      <c r="I400" s="23">
        <f t="shared" si="27"/>
        <v>0</v>
      </c>
    </row>
    <row r="401" spans="2:9" x14ac:dyDescent="0.2">
      <c r="B401" s="5" t="s">
        <v>17</v>
      </c>
      <c r="I401" s="23">
        <f t="shared" si="27"/>
        <v>0</v>
      </c>
    </row>
    <row r="402" spans="2:9" x14ac:dyDescent="0.2">
      <c r="B402" s="5" t="s">
        <v>4</v>
      </c>
      <c r="I402" s="23">
        <f t="shared" si="27"/>
        <v>0</v>
      </c>
    </row>
    <row r="403" spans="2:9" x14ac:dyDescent="0.2">
      <c r="B403" s="5" t="s">
        <v>14</v>
      </c>
      <c r="I403" s="23">
        <f t="shared" si="27"/>
        <v>0</v>
      </c>
    </row>
    <row r="404" spans="2:9" x14ac:dyDescent="0.2">
      <c r="B404" s="5" t="s">
        <v>12</v>
      </c>
      <c r="I404" s="23">
        <f t="shared" si="27"/>
        <v>0</v>
      </c>
    </row>
    <row r="405" spans="2:9" x14ac:dyDescent="0.2">
      <c r="B405" s="5" t="s">
        <v>16</v>
      </c>
      <c r="I405" s="23">
        <f t="shared" si="27"/>
        <v>0</v>
      </c>
    </row>
    <row r="406" spans="2:9" x14ac:dyDescent="0.2">
      <c r="B406" s="5" t="s">
        <v>86</v>
      </c>
      <c r="I406" s="23">
        <f t="shared" si="27"/>
        <v>0</v>
      </c>
    </row>
    <row r="407" spans="2:9" x14ac:dyDescent="0.2">
      <c r="B407" s="5" t="s">
        <v>96</v>
      </c>
      <c r="I407" s="23">
        <f t="shared" si="27"/>
        <v>0</v>
      </c>
    </row>
    <row r="408" spans="2:9" x14ac:dyDescent="0.2">
      <c r="B408" s="5" t="s">
        <v>19</v>
      </c>
      <c r="I408" s="23">
        <f t="shared" si="27"/>
        <v>0</v>
      </c>
    </row>
    <row r="409" spans="2:9" x14ac:dyDescent="0.2">
      <c r="B409" s="5" t="s">
        <v>18</v>
      </c>
      <c r="I409" s="23">
        <f t="shared" si="27"/>
        <v>0</v>
      </c>
    </row>
    <row r="410" spans="2:9" x14ac:dyDescent="0.2">
      <c r="I410" s="23"/>
    </row>
    <row r="411" spans="2:9" x14ac:dyDescent="0.2">
      <c r="B411" s="5" t="s">
        <v>1</v>
      </c>
      <c r="I411" s="23">
        <f t="shared" ref="I411:I423" si="28">D411+E411+F411+G411+H411</f>
        <v>0</v>
      </c>
    </row>
    <row r="412" spans="2:9" x14ac:dyDescent="0.2">
      <c r="B412" s="5" t="s">
        <v>2</v>
      </c>
      <c r="I412" s="23">
        <f t="shared" si="28"/>
        <v>0</v>
      </c>
    </row>
    <row r="413" spans="2:9" x14ac:dyDescent="0.2">
      <c r="B413" s="5" t="s">
        <v>3</v>
      </c>
      <c r="I413" s="23">
        <f t="shared" si="28"/>
        <v>0</v>
      </c>
    </row>
    <row r="414" spans="2:9" x14ac:dyDescent="0.2">
      <c r="B414" s="5" t="s">
        <v>15</v>
      </c>
      <c r="I414" s="23">
        <f t="shared" si="28"/>
        <v>0</v>
      </c>
    </row>
    <row r="415" spans="2:9" x14ac:dyDescent="0.2">
      <c r="B415" s="5" t="s">
        <v>17</v>
      </c>
      <c r="I415" s="23">
        <f t="shared" si="28"/>
        <v>0</v>
      </c>
    </row>
    <row r="416" spans="2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86</v>
      </c>
      <c r="I420" s="23">
        <f t="shared" si="28"/>
        <v>0</v>
      </c>
    </row>
    <row r="421" spans="1:9" x14ac:dyDescent="0.2">
      <c r="B421" s="5" t="s">
        <v>96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27</v>
      </c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14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12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16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86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96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20</v>
      </c>
      <c r="C438" s="4"/>
      <c r="D438" s="87"/>
      <c r="E438" s="87"/>
      <c r="F438" s="87"/>
      <c r="G438" s="87"/>
      <c r="H438" s="87"/>
      <c r="I438" s="24">
        <f t="shared" si="29"/>
        <v>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982.93999999999983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opLeftCell="A94" zoomScale="115" zoomScaleNormal="115" workbookViewId="0">
      <selection activeCell="D126" sqref="D126"/>
    </sheetView>
  </sheetViews>
  <sheetFormatPr defaultRowHeight="12.75" x14ac:dyDescent="0.2"/>
  <cols>
    <col min="1" max="1" width="4.85546875" style="52" customWidth="1"/>
    <col min="2" max="2" width="23.28515625" style="163" customWidth="1"/>
    <col min="3" max="3" width="1.85546875" customWidth="1"/>
    <col min="4" max="4" width="11.85546875" style="172" customWidth="1"/>
    <col min="5" max="8" width="9.42578125" style="172" customWidth="1"/>
    <col min="9" max="9" width="10.28515625" style="21" customWidth="1"/>
  </cols>
  <sheetData>
    <row r="1" spans="1:10" s="75" customFormat="1" ht="57.75" customHeight="1" x14ac:dyDescent="0.2">
      <c r="A1" s="70"/>
      <c r="B1" s="163"/>
      <c r="D1" s="172"/>
      <c r="E1" s="173"/>
      <c r="F1" s="173"/>
      <c r="G1" s="173"/>
      <c r="H1" s="173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B3" s="163" t="s">
        <v>1</v>
      </c>
      <c r="I3" s="171"/>
    </row>
    <row r="4" spans="1:10" ht="12.75" customHeight="1" x14ac:dyDescent="0.2">
      <c r="B4" s="163" t="s">
        <v>2</v>
      </c>
      <c r="D4" s="174"/>
      <c r="E4" s="174"/>
      <c r="G4" s="174"/>
      <c r="I4" s="23">
        <f t="shared" ref="I4:I15" si="0">D4+E4+F4+G4+H4</f>
        <v>0</v>
      </c>
    </row>
    <row r="5" spans="1:10" ht="12.75" customHeight="1" x14ac:dyDescent="0.2">
      <c r="B5" s="163" t="s">
        <v>3</v>
      </c>
      <c r="D5" s="174"/>
      <c r="E5" s="174"/>
      <c r="F5" s="174"/>
      <c r="G5" s="174"/>
      <c r="I5" s="171">
        <f t="shared" si="0"/>
        <v>0</v>
      </c>
    </row>
    <row r="6" spans="1:10" ht="12.75" customHeight="1" x14ac:dyDescent="0.2">
      <c r="B6" s="163" t="s">
        <v>15</v>
      </c>
      <c r="D6" s="174"/>
      <c r="E6" s="174"/>
      <c r="F6" s="174"/>
      <c r="G6" s="174"/>
      <c r="I6" s="23">
        <f t="shared" si="0"/>
        <v>0</v>
      </c>
    </row>
    <row r="7" spans="1:10" ht="12.75" customHeight="1" x14ac:dyDescent="0.2">
      <c r="B7" s="163" t="s">
        <v>17</v>
      </c>
      <c r="D7" s="174"/>
      <c r="E7" s="174"/>
      <c r="F7" s="174"/>
      <c r="G7" s="174"/>
      <c r="I7" s="23">
        <f t="shared" si="0"/>
        <v>0</v>
      </c>
    </row>
    <row r="8" spans="1:10" ht="12.75" customHeight="1" x14ac:dyDescent="0.2">
      <c r="B8" s="163" t="s">
        <v>4</v>
      </c>
      <c r="D8" s="174"/>
      <c r="E8" s="174"/>
      <c r="F8" s="174"/>
      <c r="G8" s="174"/>
      <c r="I8" s="23">
        <f t="shared" si="0"/>
        <v>0</v>
      </c>
    </row>
    <row r="9" spans="1:10" ht="12.75" customHeight="1" x14ac:dyDescent="0.2">
      <c r="B9" s="163" t="s">
        <v>14</v>
      </c>
      <c r="D9" s="174"/>
      <c r="E9" s="174"/>
      <c r="F9" s="174"/>
      <c r="G9" s="174"/>
      <c r="I9" s="23">
        <f t="shared" si="0"/>
        <v>0</v>
      </c>
    </row>
    <row r="10" spans="1:10" ht="12.75" customHeight="1" x14ac:dyDescent="0.2">
      <c r="B10" s="163" t="s">
        <v>12</v>
      </c>
      <c r="D10" s="174"/>
      <c r="E10" s="174"/>
      <c r="F10" s="174"/>
      <c r="G10" s="174"/>
      <c r="I10" s="23">
        <f t="shared" si="0"/>
        <v>0</v>
      </c>
    </row>
    <row r="11" spans="1:10" ht="12.75" customHeight="1" x14ac:dyDescent="0.2">
      <c r="B11" s="163" t="s">
        <v>16</v>
      </c>
      <c r="D11" s="174"/>
      <c r="E11" s="174"/>
      <c r="F11" s="174"/>
      <c r="G11" s="174"/>
      <c r="I11" s="23">
        <f t="shared" si="0"/>
        <v>0</v>
      </c>
    </row>
    <row r="12" spans="1:10" ht="12.75" customHeight="1" x14ac:dyDescent="0.2">
      <c r="B12" s="163" t="s">
        <v>86</v>
      </c>
      <c r="D12" s="174"/>
      <c r="E12" s="174"/>
      <c r="F12" s="174"/>
      <c r="G12" s="174"/>
      <c r="I12" s="23">
        <f t="shared" si="0"/>
        <v>0</v>
      </c>
    </row>
    <row r="13" spans="1:10" ht="12.75" customHeight="1" x14ac:dyDescent="0.2">
      <c r="B13" s="163" t="s">
        <v>96</v>
      </c>
      <c r="D13" s="174"/>
      <c r="E13" s="174"/>
      <c r="F13" s="174"/>
      <c r="G13" s="174"/>
      <c r="I13" s="23">
        <f t="shared" si="0"/>
        <v>0</v>
      </c>
    </row>
    <row r="14" spans="1:10" ht="12.75" customHeight="1" x14ac:dyDescent="0.2">
      <c r="B14" s="163" t="s">
        <v>19</v>
      </c>
      <c r="D14" s="174"/>
      <c r="E14" s="174"/>
      <c r="F14" s="174"/>
      <c r="G14" s="174"/>
      <c r="I14" s="23">
        <f t="shared" si="0"/>
        <v>0</v>
      </c>
    </row>
    <row r="15" spans="1:10" ht="12.75" customHeight="1" x14ac:dyDescent="0.2">
      <c r="B15" s="163" t="s">
        <v>18</v>
      </c>
      <c r="D15" s="174"/>
      <c r="E15" s="174"/>
      <c r="F15" s="174"/>
      <c r="G15" s="174"/>
      <c r="I15" s="23">
        <f t="shared" si="0"/>
        <v>0</v>
      </c>
    </row>
    <row r="16" spans="1:10" ht="12.75" customHeight="1" x14ac:dyDescent="0.2">
      <c r="D16" s="174"/>
      <c r="E16" s="174"/>
      <c r="F16" s="174"/>
      <c r="G16" s="174"/>
      <c r="I16" s="23"/>
      <c r="J16" s="30"/>
    </row>
    <row r="17" spans="1:10" ht="12.75" customHeight="1" x14ac:dyDescent="0.2">
      <c r="A17" s="52" t="s">
        <v>29</v>
      </c>
      <c r="B17" s="163" t="s">
        <v>1</v>
      </c>
      <c r="D17" s="174"/>
      <c r="E17" s="174"/>
      <c r="F17" s="174"/>
      <c r="G17" s="174"/>
      <c r="I17" s="23">
        <f t="shared" ref="I17:I30" si="1">D17+E17+F17+G17+H17</f>
        <v>0</v>
      </c>
    </row>
    <row r="18" spans="1:10" ht="12.75" customHeight="1" x14ac:dyDescent="0.2">
      <c r="B18" s="163" t="s">
        <v>2</v>
      </c>
      <c r="D18" s="174">
        <f>3+8+8+6.65+6.65+15</f>
        <v>47.3</v>
      </c>
      <c r="E18" s="174"/>
      <c r="F18" s="174"/>
      <c r="G18" s="174"/>
      <c r="I18" s="23">
        <f t="shared" si="1"/>
        <v>47.3</v>
      </c>
    </row>
    <row r="19" spans="1:10" ht="12.75" customHeight="1" x14ac:dyDescent="0.2">
      <c r="B19" s="163" t="s">
        <v>3</v>
      </c>
      <c r="D19" s="174"/>
      <c r="E19" s="174"/>
      <c r="F19" s="174"/>
      <c r="G19" s="174"/>
      <c r="I19" s="23">
        <f t="shared" si="1"/>
        <v>0</v>
      </c>
    </row>
    <row r="20" spans="1:10" ht="12.75" customHeight="1" x14ac:dyDescent="0.2">
      <c r="B20" s="163" t="s">
        <v>15</v>
      </c>
      <c r="D20" s="174">
        <v>8</v>
      </c>
      <c r="E20" s="174"/>
      <c r="F20" s="174"/>
      <c r="G20" s="174"/>
      <c r="I20" s="23">
        <f t="shared" si="1"/>
        <v>8</v>
      </c>
    </row>
    <row r="21" spans="1:10" ht="12.75" customHeight="1" x14ac:dyDescent="0.2">
      <c r="A21" s="81"/>
      <c r="B21" s="163" t="s">
        <v>17</v>
      </c>
      <c r="C21" s="7"/>
      <c r="D21" s="175"/>
      <c r="E21" s="175"/>
      <c r="F21" s="175"/>
      <c r="G21" s="175"/>
      <c r="H21" s="176"/>
      <c r="I21" s="24">
        <f t="shared" si="1"/>
        <v>0</v>
      </c>
      <c r="J21" s="8"/>
    </row>
    <row r="22" spans="1:10" ht="12.75" customHeight="1" x14ac:dyDescent="0.2">
      <c r="A22" s="81"/>
      <c r="B22" s="163" t="s">
        <v>4</v>
      </c>
      <c r="C22" s="7"/>
      <c r="D22" s="177"/>
      <c r="E22" s="176"/>
      <c r="F22" s="176"/>
      <c r="G22" s="176"/>
      <c r="H22" s="176"/>
      <c r="I22" s="24">
        <f t="shared" si="1"/>
        <v>0</v>
      </c>
      <c r="J22" s="54"/>
    </row>
    <row r="23" spans="1:10" ht="12.75" customHeight="1" x14ac:dyDescent="0.2">
      <c r="A23" s="81"/>
      <c r="B23" s="163" t="s">
        <v>14</v>
      </c>
      <c r="C23" s="7"/>
      <c r="D23" s="177"/>
      <c r="E23" s="176"/>
      <c r="F23" s="176"/>
      <c r="G23" s="176"/>
      <c r="H23" s="176"/>
      <c r="I23" s="24">
        <f t="shared" si="1"/>
        <v>0</v>
      </c>
      <c r="J23" s="54"/>
    </row>
    <row r="24" spans="1:10" ht="12.75" customHeight="1" x14ac:dyDescent="0.2">
      <c r="A24" s="81"/>
      <c r="B24" s="163" t="s">
        <v>12</v>
      </c>
      <c r="C24" s="7"/>
      <c r="D24" s="177">
        <v>11.98</v>
      </c>
      <c r="E24" s="176"/>
      <c r="F24" s="176"/>
      <c r="G24" s="176"/>
      <c r="H24" s="176"/>
      <c r="I24" s="24">
        <f t="shared" si="1"/>
        <v>11.98</v>
      </c>
      <c r="J24" s="54"/>
    </row>
    <row r="25" spans="1:10" ht="12.75" customHeight="1" x14ac:dyDescent="0.2">
      <c r="A25" s="81"/>
      <c r="B25" s="163" t="s">
        <v>16</v>
      </c>
      <c r="C25" s="7"/>
      <c r="D25" s="177"/>
      <c r="E25" s="176"/>
      <c r="F25" s="176"/>
      <c r="G25" s="176"/>
      <c r="H25" s="176"/>
      <c r="I25" s="24">
        <f t="shared" si="1"/>
        <v>0</v>
      </c>
      <c r="J25" s="54"/>
    </row>
    <row r="26" spans="1:10" ht="12.75" customHeight="1" x14ac:dyDescent="0.2">
      <c r="A26" s="81"/>
      <c r="B26" s="163" t="s">
        <v>86</v>
      </c>
      <c r="C26" s="7"/>
      <c r="D26" s="177"/>
      <c r="E26" s="176"/>
      <c r="F26" s="176"/>
      <c r="G26" s="176"/>
      <c r="H26" s="176"/>
      <c r="I26" s="24">
        <f t="shared" si="1"/>
        <v>0</v>
      </c>
      <c r="J26" s="54"/>
    </row>
    <row r="27" spans="1:10" ht="12.75" customHeight="1" x14ac:dyDescent="0.2">
      <c r="A27" s="81"/>
      <c r="B27" s="163" t="s">
        <v>96</v>
      </c>
      <c r="C27" s="7"/>
      <c r="D27" s="177"/>
      <c r="E27" s="176"/>
      <c r="F27" s="176"/>
      <c r="G27" s="176"/>
      <c r="H27" s="176"/>
      <c r="I27" s="24">
        <f t="shared" si="1"/>
        <v>0</v>
      </c>
      <c r="J27" s="54"/>
    </row>
    <row r="28" spans="1:10" ht="12.75" customHeight="1" x14ac:dyDescent="0.2">
      <c r="A28" s="81"/>
      <c r="B28" s="163" t="s">
        <v>19</v>
      </c>
      <c r="C28" s="7"/>
      <c r="D28" s="177"/>
      <c r="E28" s="176"/>
      <c r="F28" s="176"/>
      <c r="G28" s="176"/>
      <c r="H28" s="176"/>
      <c r="I28" s="24">
        <f t="shared" si="1"/>
        <v>0</v>
      </c>
      <c r="J28" s="54"/>
    </row>
    <row r="29" spans="1:10" ht="12.75" customHeight="1" x14ac:dyDescent="0.2">
      <c r="A29" s="81"/>
      <c r="B29" s="164" t="s">
        <v>20</v>
      </c>
      <c r="C29" s="7"/>
      <c r="D29" s="177"/>
      <c r="E29" s="176"/>
      <c r="F29" s="176"/>
      <c r="G29" s="176"/>
      <c r="H29" s="176"/>
      <c r="I29" s="24">
        <f t="shared" si="1"/>
        <v>0</v>
      </c>
      <c r="J29" s="54"/>
    </row>
    <row r="30" spans="1:10" ht="12.75" customHeight="1" x14ac:dyDescent="0.2">
      <c r="A30" s="81"/>
      <c r="B30" s="163" t="s">
        <v>18</v>
      </c>
      <c r="C30" s="7"/>
      <c r="D30" s="177"/>
      <c r="E30" s="176"/>
      <c r="F30" s="176"/>
      <c r="G30" s="176"/>
      <c r="H30" s="176"/>
      <c r="I30" s="24">
        <f t="shared" si="1"/>
        <v>0</v>
      </c>
      <c r="J30" s="54"/>
    </row>
    <row r="31" spans="1:10" ht="12.75" customHeight="1" x14ac:dyDescent="0.2">
      <c r="A31" s="81"/>
      <c r="B31" s="164"/>
      <c r="C31" s="7"/>
      <c r="D31" s="177"/>
      <c r="E31" s="176"/>
      <c r="F31" s="176"/>
      <c r="G31" s="176"/>
      <c r="H31" s="176"/>
      <c r="I31" s="24"/>
      <c r="J31" s="54"/>
    </row>
    <row r="32" spans="1:10" ht="12.75" customHeight="1" x14ac:dyDescent="0.2">
      <c r="A32" s="81" t="s">
        <v>30</v>
      </c>
      <c r="B32" s="163" t="s">
        <v>1</v>
      </c>
      <c r="C32" s="7"/>
      <c r="D32" s="177"/>
      <c r="E32" s="176"/>
      <c r="F32" s="176"/>
      <c r="G32" s="176"/>
      <c r="H32" s="176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63" t="s">
        <v>2</v>
      </c>
      <c r="C33" s="7"/>
      <c r="D33" s="177"/>
      <c r="E33" s="176"/>
      <c r="F33" s="176"/>
      <c r="G33" s="176"/>
      <c r="H33" s="176"/>
      <c r="I33" s="24">
        <f t="shared" si="2"/>
        <v>0</v>
      </c>
      <c r="J33" s="54"/>
    </row>
    <row r="34" spans="1:14" ht="12.75" customHeight="1" x14ac:dyDescent="0.2">
      <c r="A34" s="81"/>
      <c r="B34" s="163" t="s">
        <v>3</v>
      </c>
      <c r="C34" s="7"/>
      <c r="D34" s="177"/>
      <c r="E34" s="176"/>
      <c r="F34" s="176"/>
      <c r="G34" s="176"/>
      <c r="H34" s="176"/>
      <c r="I34" s="24">
        <f t="shared" si="2"/>
        <v>0</v>
      </c>
      <c r="J34" s="54"/>
    </row>
    <row r="35" spans="1:14" ht="12.75" customHeight="1" x14ac:dyDescent="0.2">
      <c r="A35" s="81"/>
      <c r="B35" s="163" t="s">
        <v>15</v>
      </c>
      <c r="C35" s="7"/>
      <c r="D35" s="177"/>
      <c r="E35" s="177"/>
      <c r="F35" s="176"/>
      <c r="G35" s="176"/>
      <c r="H35" s="176"/>
      <c r="I35" s="24">
        <f t="shared" si="2"/>
        <v>0</v>
      </c>
      <c r="J35" s="54"/>
      <c r="N35" s="6"/>
    </row>
    <row r="36" spans="1:14" ht="12.75" customHeight="1" x14ac:dyDescent="0.2">
      <c r="A36" s="81"/>
      <c r="B36" s="163" t="s">
        <v>17</v>
      </c>
      <c r="C36" s="7"/>
      <c r="D36" s="177"/>
      <c r="E36" s="176"/>
      <c r="F36" s="176"/>
      <c r="G36" s="176"/>
      <c r="H36" s="176"/>
      <c r="I36" s="24">
        <f t="shared" si="2"/>
        <v>0</v>
      </c>
      <c r="J36" s="54"/>
    </row>
    <row r="37" spans="1:14" ht="12.75" customHeight="1" x14ac:dyDescent="0.2">
      <c r="A37" s="81"/>
      <c r="B37" s="163" t="s">
        <v>4</v>
      </c>
      <c r="C37" s="7"/>
      <c r="D37" s="177"/>
      <c r="E37" s="176"/>
      <c r="F37" s="176"/>
      <c r="G37" s="176"/>
      <c r="H37" s="176"/>
      <c r="I37" s="24">
        <f t="shared" si="2"/>
        <v>0</v>
      </c>
      <c r="J37" s="54"/>
    </row>
    <row r="38" spans="1:14" ht="12.75" customHeight="1" x14ac:dyDescent="0.2">
      <c r="A38" s="81"/>
      <c r="B38" s="163" t="s">
        <v>14</v>
      </c>
      <c r="C38" s="7"/>
      <c r="D38" s="177"/>
      <c r="E38" s="176"/>
      <c r="F38" s="176"/>
      <c r="G38" s="176"/>
      <c r="H38" s="176"/>
      <c r="I38" s="24">
        <f t="shared" si="2"/>
        <v>0</v>
      </c>
      <c r="J38" s="54"/>
    </row>
    <row r="39" spans="1:14" ht="12.75" customHeight="1" x14ac:dyDescent="0.2">
      <c r="A39" s="81"/>
      <c r="B39" s="163" t="s">
        <v>12</v>
      </c>
      <c r="C39" s="7"/>
      <c r="D39" s="177">
        <v>13.66</v>
      </c>
      <c r="E39" s="176"/>
      <c r="F39" s="176"/>
      <c r="G39" s="176"/>
      <c r="H39" s="176"/>
      <c r="I39" s="24">
        <f t="shared" si="2"/>
        <v>13.66</v>
      </c>
      <c r="J39" s="54"/>
    </row>
    <row r="40" spans="1:14" ht="12.75" customHeight="1" x14ac:dyDescent="0.2">
      <c r="A40" s="81"/>
      <c r="B40" s="163" t="s">
        <v>16</v>
      </c>
      <c r="C40" s="7"/>
      <c r="D40" s="177"/>
      <c r="E40" s="176"/>
      <c r="F40" s="176"/>
      <c r="G40" s="176"/>
      <c r="H40" s="176"/>
      <c r="I40" s="24">
        <f t="shared" si="2"/>
        <v>0</v>
      </c>
      <c r="J40" s="54"/>
    </row>
    <row r="41" spans="1:14" ht="12.75" customHeight="1" x14ac:dyDescent="0.2">
      <c r="A41" s="81"/>
      <c r="B41" s="163" t="s">
        <v>86</v>
      </c>
      <c r="C41" s="7"/>
      <c r="D41" s="177"/>
      <c r="E41" s="176"/>
      <c r="F41" s="176"/>
      <c r="G41" s="176"/>
      <c r="H41" s="176"/>
      <c r="I41" s="24">
        <f t="shared" si="2"/>
        <v>0</v>
      </c>
      <c r="J41" s="54"/>
    </row>
    <row r="42" spans="1:14" ht="12.75" customHeight="1" x14ac:dyDescent="0.2">
      <c r="A42" s="81"/>
      <c r="B42" s="163" t="s">
        <v>96</v>
      </c>
      <c r="C42" s="7"/>
      <c r="D42" s="177"/>
      <c r="E42" s="176"/>
      <c r="F42" s="176"/>
      <c r="G42" s="176"/>
      <c r="H42" s="176"/>
      <c r="I42" s="24">
        <f t="shared" si="2"/>
        <v>0</v>
      </c>
      <c r="J42" s="54"/>
    </row>
    <row r="43" spans="1:14" ht="12.75" customHeight="1" x14ac:dyDescent="0.2">
      <c r="A43" s="81"/>
      <c r="B43" s="163" t="s">
        <v>19</v>
      </c>
      <c r="C43" s="7"/>
      <c r="D43" s="177"/>
      <c r="E43" s="176"/>
      <c r="F43" s="176"/>
      <c r="G43" s="176"/>
      <c r="H43" s="176"/>
      <c r="I43" s="24">
        <f t="shared" si="2"/>
        <v>0</v>
      </c>
      <c r="J43" s="54"/>
    </row>
    <row r="44" spans="1:14" ht="12.75" customHeight="1" x14ac:dyDescent="0.2">
      <c r="A44" s="81"/>
      <c r="B44" s="164" t="s">
        <v>20</v>
      </c>
      <c r="C44" s="7"/>
      <c r="D44" s="177"/>
      <c r="E44" s="176"/>
      <c r="F44" s="176"/>
      <c r="G44" s="176"/>
      <c r="H44" s="176"/>
      <c r="I44" s="24">
        <f t="shared" si="2"/>
        <v>0</v>
      </c>
      <c r="J44" s="54"/>
    </row>
    <row r="45" spans="1:14" ht="12.75" customHeight="1" x14ac:dyDescent="0.2">
      <c r="A45" s="81"/>
      <c r="B45" s="163" t="s">
        <v>18</v>
      </c>
      <c r="C45" s="7"/>
      <c r="D45" s="177"/>
      <c r="E45" s="176"/>
      <c r="F45" s="176"/>
      <c r="G45" s="176"/>
      <c r="H45" s="176"/>
      <c r="I45" s="24">
        <f t="shared" si="2"/>
        <v>0</v>
      </c>
      <c r="J45" s="54"/>
    </row>
    <row r="46" spans="1:14" ht="12.75" customHeight="1" x14ac:dyDescent="0.2">
      <c r="A46" s="81"/>
      <c r="B46" s="164"/>
      <c r="C46" s="7"/>
      <c r="D46" s="177"/>
      <c r="E46" s="176"/>
      <c r="F46" s="176"/>
      <c r="G46" s="176"/>
      <c r="H46" s="176"/>
      <c r="I46" s="24"/>
      <c r="J46" s="54"/>
    </row>
    <row r="47" spans="1:14" ht="12.75" customHeight="1" x14ac:dyDescent="0.2">
      <c r="A47" s="81" t="s">
        <v>31</v>
      </c>
      <c r="B47" s="163" t="s">
        <v>1</v>
      </c>
      <c r="C47" s="7"/>
      <c r="D47" s="177"/>
      <c r="E47" s="176"/>
      <c r="F47" s="176"/>
      <c r="G47" s="176"/>
      <c r="H47" s="176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63" t="s">
        <v>2</v>
      </c>
      <c r="C48" s="7"/>
      <c r="D48" s="177"/>
      <c r="E48" s="177"/>
      <c r="F48" s="176"/>
      <c r="G48" s="176"/>
      <c r="H48" s="176"/>
      <c r="I48" s="24">
        <f t="shared" si="3"/>
        <v>0</v>
      </c>
      <c r="J48" s="54"/>
    </row>
    <row r="49" spans="1:10" ht="12.75" customHeight="1" x14ac:dyDescent="0.2">
      <c r="A49" s="81"/>
      <c r="B49" s="163" t="s">
        <v>3</v>
      </c>
      <c r="C49" s="7"/>
      <c r="D49" s="177"/>
      <c r="E49" s="176"/>
      <c r="F49" s="176"/>
      <c r="G49" s="176"/>
      <c r="H49" s="176"/>
      <c r="I49" s="24">
        <f t="shared" si="3"/>
        <v>0</v>
      </c>
      <c r="J49" s="54"/>
    </row>
    <row r="50" spans="1:10" ht="12.75" customHeight="1" x14ac:dyDescent="0.2">
      <c r="A50" s="81"/>
      <c r="B50" s="163" t="s">
        <v>15</v>
      </c>
      <c r="C50" s="7"/>
      <c r="D50" s="177"/>
      <c r="E50" s="176"/>
      <c r="F50" s="176"/>
      <c r="G50" s="176"/>
      <c r="H50" s="176"/>
      <c r="I50" s="24">
        <f t="shared" si="3"/>
        <v>0</v>
      </c>
      <c r="J50" s="54"/>
    </row>
    <row r="51" spans="1:10" ht="12.75" customHeight="1" x14ac:dyDescent="0.2">
      <c r="A51" s="81"/>
      <c r="B51" s="163" t="s">
        <v>17</v>
      </c>
      <c r="C51" s="7"/>
      <c r="D51" s="177"/>
      <c r="E51" s="176"/>
      <c r="F51" s="176"/>
      <c r="G51" s="176"/>
      <c r="H51" s="176"/>
      <c r="I51" s="24">
        <f t="shared" si="3"/>
        <v>0</v>
      </c>
      <c r="J51" s="54"/>
    </row>
    <row r="52" spans="1:10" ht="12.75" customHeight="1" x14ac:dyDescent="0.2">
      <c r="A52" s="81"/>
      <c r="B52" s="163" t="s">
        <v>4</v>
      </c>
      <c r="C52" s="7"/>
      <c r="D52" s="177"/>
      <c r="E52" s="176"/>
      <c r="F52" s="176"/>
      <c r="G52" s="176"/>
      <c r="H52" s="176"/>
      <c r="I52" s="24">
        <f t="shared" si="3"/>
        <v>0</v>
      </c>
      <c r="J52" s="54"/>
    </row>
    <row r="53" spans="1:10" ht="12.75" customHeight="1" x14ac:dyDescent="0.2">
      <c r="A53" s="81"/>
      <c r="B53" s="163" t="s">
        <v>14</v>
      </c>
      <c r="C53" s="7"/>
      <c r="D53" s="177"/>
      <c r="E53" s="176"/>
      <c r="F53" s="176"/>
      <c r="G53" s="176"/>
      <c r="H53" s="176"/>
      <c r="I53" s="24">
        <f t="shared" si="3"/>
        <v>0</v>
      </c>
      <c r="J53" s="54"/>
    </row>
    <row r="54" spans="1:10" ht="12.75" customHeight="1" x14ac:dyDescent="0.2">
      <c r="A54" s="81"/>
      <c r="B54" s="163" t="s">
        <v>12</v>
      </c>
      <c r="C54" s="7"/>
      <c r="D54" s="177">
        <v>5.97</v>
      </c>
      <c r="E54" s="176"/>
      <c r="F54" s="176"/>
      <c r="G54" s="176"/>
      <c r="H54" s="176"/>
      <c r="I54" s="24">
        <f t="shared" si="3"/>
        <v>5.97</v>
      </c>
      <c r="J54" s="54"/>
    </row>
    <row r="55" spans="1:10" ht="12.75" customHeight="1" x14ac:dyDescent="0.2">
      <c r="A55" s="81"/>
      <c r="B55" s="163" t="s">
        <v>16</v>
      </c>
      <c r="C55" s="7"/>
      <c r="D55" s="177"/>
      <c r="E55" s="176"/>
      <c r="F55" s="176"/>
      <c r="G55" s="176"/>
      <c r="H55" s="176"/>
      <c r="I55" s="24">
        <f t="shared" si="3"/>
        <v>0</v>
      </c>
      <c r="J55" s="54"/>
    </row>
    <row r="56" spans="1:10" ht="12.75" customHeight="1" x14ac:dyDescent="0.2">
      <c r="A56" s="81"/>
      <c r="B56" s="163" t="s">
        <v>86</v>
      </c>
      <c r="C56" s="7"/>
      <c r="D56" s="177"/>
      <c r="E56" s="176"/>
      <c r="F56" s="176"/>
      <c r="G56" s="176"/>
      <c r="H56" s="176"/>
      <c r="I56" s="24">
        <f t="shared" si="3"/>
        <v>0</v>
      </c>
      <c r="J56" s="54"/>
    </row>
    <row r="57" spans="1:10" ht="12.75" customHeight="1" x14ac:dyDescent="0.2">
      <c r="A57" s="81"/>
      <c r="B57" s="163" t="s">
        <v>96</v>
      </c>
      <c r="C57" s="7"/>
      <c r="D57" s="177"/>
      <c r="E57" s="176"/>
      <c r="F57" s="176"/>
      <c r="G57" s="176"/>
      <c r="H57" s="176"/>
      <c r="I57" s="24">
        <f t="shared" si="3"/>
        <v>0</v>
      </c>
      <c r="J57" s="54"/>
    </row>
    <row r="58" spans="1:10" ht="12.75" customHeight="1" x14ac:dyDescent="0.2">
      <c r="A58" s="81"/>
      <c r="B58" s="163" t="s">
        <v>19</v>
      </c>
      <c r="C58" s="7"/>
      <c r="D58" s="177"/>
      <c r="E58" s="176"/>
      <c r="F58" s="176"/>
      <c r="G58" s="176"/>
      <c r="H58" s="176"/>
      <c r="I58" s="24">
        <f t="shared" si="3"/>
        <v>0</v>
      </c>
      <c r="J58" s="54"/>
    </row>
    <row r="59" spans="1:10" ht="12.75" customHeight="1" x14ac:dyDescent="0.2">
      <c r="A59" s="81"/>
      <c r="B59" s="164" t="s">
        <v>20</v>
      </c>
      <c r="C59" s="7"/>
      <c r="D59" s="177"/>
      <c r="E59" s="176"/>
      <c r="F59" s="176"/>
      <c r="G59" s="176"/>
      <c r="H59" s="176"/>
      <c r="I59" s="24">
        <f t="shared" si="3"/>
        <v>0</v>
      </c>
      <c r="J59" s="54"/>
    </row>
    <row r="60" spans="1:10" ht="12.75" customHeight="1" x14ac:dyDescent="0.2">
      <c r="A60" s="81"/>
      <c r="B60" s="163" t="s">
        <v>18</v>
      </c>
      <c r="C60" s="7"/>
      <c r="D60" s="177"/>
      <c r="E60" s="176"/>
      <c r="F60" s="176"/>
      <c r="G60" s="176"/>
      <c r="H60" s="176"/>
      <c r="I60" s="24">
        <f t="shared" si="3"/>
        <v>0</v>
      </c>
      <c r="J60" s="54"/>
    </row>
    <row r="61" spans="1:10" ht="12.75" customHeight="1" x14ac:dyDescent="0.2">
      <c r="A61" s="81"/>
      <c r="B61" s="164"/>
      <c r="C61" s="7"/>
      <c r="D61" s="177"/>
      <c r="E61" s="176"/>
      <c r="F61" s="176"/>
      <c r="G61" s="176"/>
      <c r="H61" s="176"/>
      <c r="I61" s="24"/>
      <c r="J61" s="54"/>
    </row>
    <row r="62" spans="1:10" ht="12.75" customHeight="1" x14ac:dyDescent="0.2">
      <c r="A62" s="81" t="s">
        <v>32</v>
      </c>
      <c r="B62" s="163" t="s">
        <v>1</v>
      </c>
      <c r="C62" s="7"/>
      <c r="D62" s="177"/>
      <c r="E62" s="176"/>
      <c r="F62" s="176"/>
      <c r="G62" s="176"/>
      <c r="H62" s="176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63" t="s">
        <v>2</v>
      </c>
      <c r="C63" s="7"/>
      <c r="D63" s="177">
        <f>8+5.15+6.65+5.15+5.15+5.15+5.15+5.15+8+8</f>
        <v>61.55</v>
      </c>
      <c r="E63" s="177"/>
      <c r="F63" s="176"/>
      <c r="G63" s="176"/>
      <c r="H63" s="176"/>
      <c r="I63" s="24">
        <f t="shared" si="4"/>
        <v>61.55</v>
      </c>
      <c r="J63" s="54"/>
    </row>
    <row r="64" spans="1:10" ht="12.75" customHeight="1" x14ac:dyDescent="0.2">
      <c r="A64" s="81"/>
      <c r="B64" s="163" t="s">
        <v>3</v>
      </c>
      <c r="C64" s="7"/>
      <c r="D64" s="177"/>
      <c r="E64" s="176"/>
      <c r="F64" s="176"/>
      <c r="G64" s="176"/>
      <c r="H64" s="176"/>
      <c r="I64" s="24">
        <f t="shared" si="4"/>
        <v>0</v>
      </c>
      <c r="J64" s="54"/>
    </row>
    <row r="65" spans="1:10" ht="12.75" customHeight="1" x14ac:dyDescent="0.2">
      <c r="A65" s="81"/>
      <c r="B65" s="163" t="s">
        <v>15</v>
      </c>
      <c r="C65" s="7"/>
      <c r="D65" s="177">
        <v>2</v>
      </c>
      <c r="E65" s="176"/>
      <c r="F65" s="176"/>
      <c r="G65" s="176"/>
      <c r="H65" s="176"/>
      <c r="I65" s="24">
        <f t="shared" si="4"/>
        <v>2</v>
      </c>
      <c r="J65" s="54"/>
    </row>
    <row r="66" spans="1:10" ht="12.75" customHeight="1" x14ac:dyDescent="0.2">
      <c r="A66" s="81"/>
      <c r="B66" s="163" t="s">
        <v>17</v>
      </c>
      <c r="C66" s="7"/>
      <c r="D66" s="177"/>
      <c r="E66" s="176"/>
      <c r="F66" s="176"/>
      <c r="G66" s="176"/>
      <c r="H66" s="176"/>
      <c r="I66" s="24">
        <f t="shared" si="4"/>
        <v>0</v>
      </c>
      <c r="J66" s="54"/>
    </row>
    <row r="67" spans="1:10" ht="12.75" customHeight="1" x14ac:dyDescent="0.2">
      <c r="A67" s="81"/>
      <c r="B67" s="163" t="s">
        <v>4</v>
      </c>
      <c r="C67" s="7"/>
      <c r="D67" s="177"/>
      <c r="E67" s="176"/>
      <c r="F67" s="176"/>
      <c r="G67" s="176"/>
      <c r="H67" s="176"/>
      <c r="I67" s="24">
        <f t="shared" si="4"/>
        <v>0</v>
      </c>
      <c r="J67" s="54"/>
    </row>
    <row r="68" spans="1:10" ht="12.75" customHeight="1" x14ac:dyDescent="0.2">
      <c r="A68" s="81"/>
      <c r="B68" s="163" t="s">
        <v>14</v>
      </c>
      <c r="C68" s="7"/>
      <c r="D68" s="177"/>
      <c r="E68" s="176"/>
      <c r="F68" s="176"/>
      <c r="G68" s="176"/>
      <c r="H68" s="176"/>
      <c r="I68" s="24">
        <f t="shared" si="4"/>
        <v>0</v>
      </c>
      <c r="J68" s="54"/>
    </row>
    <row r="69" spans="1:10" ht="12.75" customHeight="1" x14ac:dyDescent="0.2">
      <c r="A69" s="81"/>
      <c r="B69" s="163" t="s">
        <v>12</v>
      </c>
      <c r="C69" s="7"/>
      <c r="D69" s="177"/>
      <c r="E69" s="176"/>
      <c r="F69" s="176"/>
      <c r="G69" s="176"/>
      <c r="H69" s="176"/>
      <c r="I69" s="24">
        <f t="shared" si="4"/>
        <v>0</v>
      </c>
      <c r="J69" s="54"/>
    </row>
    <row r="70" spans="1:10" ht="12.75" customHeight="1" x14ac:dyDescent="0.2">
      <c r="A70" s="81"/>
      <c r="B70" s="163" t="s">
        <v>16</v>
      </c>
      <c r="C70" s="7"/>
      <c r="D70" s="177"/>
      <c r="E70" s="176"/>
      <c r="F70" s="176"/>
      <c r="G70" s="176"/>
      <c r="H70" s="176"/>
      <c r="I70" s="24">
        <f t="shared" si="4"/>
        <v>0</v>
      </c>
      <c r="J70" s="54"/>
    </row>
    <row r="71" spans="1:10" ht="12.75" customHeight="1" x14ac:dyDescent="0.2">
      <c r="A71" s="81"/>
      <c r="B71" s="163" t="s">
        <v>86</v>
      </c>
      <c r="C71" s="7"/>
      <c r="D71" s="177"/>
      <c r="E71" s="176"/>
      <c r="F71" s="176"/>
      <c r="G71" s="176"/>
      <c r="H71" s="176"/>
      <c r="I71" s="24">
        <f t="shared" si="4"/>
        <v>0</v>
      </c>
      <c r="J71" s="54"/>
    </row>
    <row r="72" spans="1:10" ht="12.75" customHeight="1" x14ac:dyDescent="0.2">
      <c r="A72" s="81"/>
      <c r="B72" s="163" t="s">
        <v>96</v>
      </c>
      <c r="C72" s="7"/>
      <c r="D72" s="177"/>
      <c r="E72" s="176"/>
      <c r="F72" s="176"/>
      <c r="G72" s="176"/>
      <c r="H72" s="176"/>
      <c r="I72" s="24">
        <f t="shared" si="4"/>
        <v>0</v>
      </c>
      <c r="J72" s="54"/>
    </row>
    <row r="73" spans="1:10" ht="12.75" customHeight="1" x14ac:dyDescent="0.2">
      <c r="A73" s="81"/>
      <c r="B73" s="163" t="s">
        <v>19</v>
      </c>
      <c r="C73" s="7"/>
      <c r="D73" s="177"/>
      <c r="E73" s="176"/>
      <c r="F73" s="176"/>
      <c r="G73" s="176"/>
      <c r="H73" s="176"/>
      <c r="I73" s="24">
        <f t="shared" si="4"/>
        <v>0</v>
      </c>
      <c r="J73" s="54"/>
    </row>
    <row r="74" spans="1:10" ht="12.75" customHeight="1" x14ac:dyDescent="0.2">
      <c r="A74" s="81"/>
      <c r="B74" s="164" t="s">
        <v>20</v>
      </c>
      <c r="C74" s="7"/>
      <c r="D74" s="177"/>
      <c r="E74" s="176"/>
      <c r="F74" s="176"/>
      <c r="G74" s="176"/>
      <c r="H74" s="176"/>
      <c r="I74" s="24">
        <f t="shared" si="4"/>
        <v>0</v>
      </c>
      <c r="J74" s="54"/>
    </row>
    <row r="75" spans="1:10" ht="12.75" customHeight="1" x14ac:dyDescent="0.2">
      <c r="A75" s="81"/>
      <c r="B75" s="163" t="s">
        <v>18</v>
      </c>
      <c r="C75" s="7"/>
      <c r="D75" s="177"/>
      <c r="E75" s="176"/>
      <c r="F75" s="176"/>
      <c r="G75" s="176"/>
      <c r="H75" s="176"/>
      <c r="I75" s="24">
        <f t="shared" si="4"/>
        <v>0</v>
      </c>
      <c r="J75" s="54"/>
    </row>
    <row r="76" spans="1:10" ht="12.75" customHeight="1" x14ac:dyDescent="0.2">
      <c r="A76" s="81"/>
      <c r="B76" s="164"/>
      <c r="C76" s="7"/>
      <c r="D76" s="177"/>
      <c r="E76" s="176"/>
      <c r="F76" s="176"/>
      <c r="G76" s="176"/>
      <c r="H76" s="176"/>
      <c r="I76" s="24"/>
      <c r="J76" s="54"/>
    </row>
    <row r="77" spans="1:10" ht="12.75" customHeight="1" x14ac:dyDescent="0.2">
      <c r="A77" s="81" t="s">
        <v>92</v>
      </c>
      <c r="B77" s="163" t="s">
        <v>1</v>
      </c>
      <c r="C77" s="7"/>
      <c r="D77" s="177">
        <v>25</v>
      </c>
      <c r="E77" s="176"/>
      <c r="F77" s="176"/>
      <c r="G77" s="176"/>
      <c r="H77" s="176"/>
      <c r="I77" s="24">
        <f t="shared" ref="I77:I90" si="5">D77+E77+F77+G77+H77</f>
        <v>25</v>
      </c>
      <c r="J77" s="54"/>
    </row>
    <row r="78" spans="1:10" ht="12.75" customHeight="1" x14ac:dyDescent="0.2">
      <c r="A78" s="81"/>
      <c r="B78" s="163" t="s">
        <v>2</v>
      </c>
      <c r="C78" s="7"/>
      <c r="D78" s="177">
        <f>5.15+5.15+14+14</f>
        <v>38.299999999999997</v>
      </c>
      <c r="E78" s="176"/>
      <c r="F78" s="176"/>
      <c r="G78" s="176"/>
      <c r="H78" s="176"/>
      <c r="I78" s="24">
        <f t="shared" si="5"/>
        <v>38.299999999999997</v>
      </c>
      <c r="J78" s="54"/>
    </row>
    <row r="79" spans="1:10" ht="12.75" customHeight="1" x14ac:dyDescent="0.2">
      <c r="A79" s="81"/>
      <c r="B79" s="163" t="s">
        <v>3</v>
      </c>
      <c r="C79" s="7"/>
      <c r="D79" s="177">
        <f>1113.88+67.28</f>
        <v>1181.1600000000001</v>
      </c>
      <c r="E79" s="176"/>
      <c r="F79" s="176"/>
      <c r="G79" s="176"/>
      <c r="H79" s="176"/>
      <c r="I79" s="24">
        <f t="shared" si="5"/>
        <v>1181.1600000000001</v>
      </c>
      <c r="J79" s="54"/>
    </row>
    <row r="80" spans="1:10" ht="12.75" customHeight="1" x14ac:dyDescent="0.2">
      <c r="A80" s="81"/>
      <c r="B80" s="163" t="s">
        <v>15</v>
      </c>
      <c r="C80" s="7"/>
      <c r="D80" s="177"/>
      <c r="E80" s="176"/>
      <c r="F80" s="176"/>
      <c r="G80" s="176"/>
      <c r="H80" s="176"/>
      <c r="I80" s="24">
        <f t="shared" si="5"/>
        <v>0</v>
      </c>
      <c r="J80" s="54"/>
    </row>
    <row r="81" spans="1:10" ht="12.75" customHeight="1" x14ac:dyDescent="0.2">
      <c r="A81" s="81"/>
      <c r="B81" s="163" t="s">
        <v>17</v>
      </c>
      <c r="C81" s="7"/>
      <c r="D81" s="177"/>
      <c r="E81" s="176"/>
      <c r="F81" s="176"/>
      <c r="G81" s="176"/>
      <c r="H81" s="176"/>
      <c r="I81" s="24">
        <f t="shared" si="5"/>
        <v>0</v>
      </c>
      <c r="J81" s="54"/>
    </row>
    <row r="82" spans="1:10" ht="12.75" customHeight="1" x14ac:dyDescent="0.2">
      <c r="A82" s="81"/>
      <c r="B82" s="163" t="s">
        <v>4</v>
      </c>
      <c r="C82" s="7"/>
      <c r="D82" s="177"/>
      <c r="E82" s="176"/>
      <c r="F82" s="176"/>
      <c r="G82" s="176"/>
      <c r="H82" s="176"/>
      <c r="I82" s="24">
        <f t="shared" si="5"/>
        <v>0</v>
      </c>
      <c r="J82" s="54"/>
    </row>
    <row r="83" spans="1:10" ht="12.75" customHeight="1" x14ac:dyDescent="0.2">
      <c r="A83" s="81"/>
      <c r="B83" s="163" t="s">
        <v>14</v>
      </c>
      <c r="C83" s="7"/>
      <c r="D83" s="177"/>
      <c r="E83" s="176"/>
      <c r="F83" s="176"/>
      <c r="G83" s="176"/>
      <c r="H83" s="176"/>
      <c r="I83" s="24">
        <f t="shared" si="5"/>
        <v>0</v>
      </c>
      <c r="J83" s="54"/>
    </row>
    <row r="84" spans="1:10" ht="12.75" customHeight="1" x14ac:dyDescent="0.2">
      <c r="A84" s="81"/>
      <c r="B84" s="163" t="s">
        <v>12</v>
      </c>
      <c r="C84" s="7"/>
      <c r="D84" s="177">
        <v>16.899999999999999</v>
      </c>
      <c r="E84" s="176"/>
      <c r="F84" s="176"/>
      <c r="G84" s="176"/>
      <c r="H84" s="176"/>
      <c r="I84" s="24">
        <f t="shared" si="5"/>
        <v>16.899999999999999</v>
      </c>
      <c r="J84" s="54"/>
    </row>
    <row r="85" spans="1:10" ht="12.75" customHeight="1" x14ac:dyDescent="0.2">
      <c r="A85" s="81"/>
      <c r="B85" s="163" t="s">
        <v>16</v>
      </c>
      <c r="C85" s="7"/>
      <c r="D85" s="177"/>
      <c r="E85" s="176"/>
      <c r="F85" s="176"/>
      <c r="G85" s="176"/>
      <c r="H85" s="176"/>
      <c r="I85" s="24">
        <f t="shared" si="5"/>
        <v>0</v>
      </c>
      <c r="J85" s="54"/>
    </row>
    <row r="86" spans="1:10" ht="12.75" customHeight="1" x14ac:dyDescent="0.2">
      <c r="A86" s="81"/>
      <c r="B86" s="163" t="s">
        <v>86</v>
      </c>
      <c r="C86" s="7"/>
      <c r="D86" s="177"/>
      <c r="E86" s="176"/>
      <c r="F86" s="176"/>
      <c r="G86" s="176"/>
      <c r="H86" s="176"/>
      <c r="I86" s="24">
        <f t="shared" si="5"/>
        <v>0</v>
      </c>
      <c r="J86" s="54"/>
    </row>
    <row r="87" spans="1:10" ht="12.75" customHeight="1" x14ac:dyDescent="0.2">
      <c r="A87" s="81"/>
      <c r="B87" s="163" t="s">
        <v>96</v>
      </c>
      <c r="C87" s="7"/>
      <c r="D87" s="177"/>
      <c r="E87" s="176"/>
      <c r="F87" s="176"/>
      <c r="G87" s="176"/>
      <c r="H87" s="176"/>
      <c r="I87" s="24">
        <f t="shared" si="5"/>
        <v>0</v>
      </c>
      <c r="J87" s="54"/>
    </row>
    <row r="88" spans="1:10" ht="12.75" customHeight="1" x14ac:dyDescent="0.2">
      <c r="A88" s="81"/>
      <c r="B88" s="163" t="s">
        <v>19</v>
      </c>
      <c r="C88" s="7"/>
      <c r="D88" s="177"/>
      <c r="E88" s="176"/>
      <c r="F88" s="176"/>
      <c r="G88" s="176"/>
      <c r="H88" s="176"/>
      <c r="I88" s="24">
        <f t="shared" si="5"/>
        <v>0</v>
      </c>
      <c r="J88" s="54"/>
    </row>
    <row r="89" spans="1:10" ht="12.75" customHeight="1" x14ac:dyDescent="0.2">
      <c r="A89" s="81"/>
      <c r="B89" s="164" t="s">
        <v>20</v>
      </c>
      <c r="C89" s="7"/>
      <c r="D89" s="177"/>
      <c r="E89" s="176"/>
      <c r="F89" s="176"/>
      <c r="G89" s="176"/>
      <c r="H89" s="176"/>
      <c r="I89" s="24">
        <f t="shared" si="5"/>
        <v>0</v>
      </c>
      <c r="J89" s="54"/>
    </row>
    <row r="90" spans="1:10" ht="12.75" customHeight="1" x14ac:dyDescent="0.2">
      <c r="A90" s="81"/>
      <c r="B90" s="164" t="s">
        <v>18</v>
      </c>
      <c r="C90" s="7"/>
      <c r="D90" s="177"/>
      <c r="E90" s="176"/>
      <c r="F90" s="176"/>
      <c r="G90" s="176"/>
      <c r="H90" s="176"/>
      <c r="I90" s="24">
        <f t="shared" si="5"/>
        <v>0</v>
      </c>
      <c r="J90" s="54"/>
    </row>
    <row r="91" spans="1:10" ht="12.75" customHeight="1" thickBot="1" x14ac:dyDescent="0.25">
      <c r="A91" s="82"/>
      <c r="B91" s="165"/>
      <c r="C91" s="10"/>
      <c r="D91" s="178"/>
      <c r="E91" s="179"/>
      <c r="F91" s="179"/>
      <c r="G91" s="179"/>
      <c r="H91" s="179"/>
      <c r="I91" s="25"/>
      <c r="J91" s="54"/>
    </row>
    <row r="92" spans="1:10" x14ac:dyDescent="0.2">
      <c r="A92" s="83"/>
      <c r="B92" s="166"/>
      <c r="C92" s="15"/>
      <c r="D92" s="180"/>
      <c r="E92" s="181"/>
      <c r="F92" s="181"/>
      <c r="G92" s="181"/>
      <c r="H92" s="181"/>
      <c r="I92" s="28">
        <f>SUM(I3:I22)</f>
        <v>55.3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33</v>
      </c>
      <c r="B94" s="163" t="s">
        <v>1</v>
      </c>
      <c r="I94" s="23">
        <f t="shared" ref="I94:I105" si="6">D94+E94+F94+G94+H94</f>
        <v>0</v>
      </c>
    </row>
    <row r="95" spans="1:10" x14ac:dyDescent="0.2">
      <c r="B95" s="163" t="s">
        <v>2</v>
      </c>
      <c r="I95" s="23">
        <f t="shared" si="6"/>
        <v>0</v>
      </c>
    </row>
    <row r="96" spans="1:10" x14ac:dyDescent="0.2">
      <c r="B96" s="163" t="s">
        <v>3</v>
      </c>
      <c r="I96" s="23">
        <f t="shared" si="6"/>
        <v>0</v>
      </c>
    </row>
    <row r="97" spans="1:9" x14ac:dyDescent="0.2">
      <c r="B97" s="163" t="s">
        <v>15</v>
      </c>
      <c r="D97" s="172">
        <v>0.25</v>
      </c>
      <c r="I97" s="23">
        <f t="shared" si="6"/>
        <v>0.25</v>
      </c>
    </row>
    <row r="98" spans="1:9" x14ac:dyDescent="0.2">
      <c r="B98" s="163" t="s">
        <v>17</v>
      </c>
      <c r="I98" s="23">
        <f t="shared" si="6"/>
        <v>0</v>
      </c>
    </row>
    <row r="99" spans="1:9" x14ac:dyDescent="0.2">
      <c r="B99" s="163" t="s">
        <v>4</v>
      </c>
      <c r="I99" s="23">
        <f t="shared" si="6"/>
        <v>0</v>
      </c>
    </row>
    <row r="100" spans="1:9" x14ac:dyDescent="0.2">
      <c r="B100" s="163" t="s">
        <v>14</v>
      </c>
      <c r="I100" s="23">
        <f t="shared" si="6"/>
        <v>0</v>
      </c>
    </row>
    <row r="101" spans="1:9" x14ac:dyDescent="0.2">
      <c r="B101" s="163" t="s">
        <v>12</v>
      </c>
      <c r="I101" s="23">
        <f t="shared" si="6"/>
        <v>0</v>
      </c>
    </row>
    <row r="102" spans="1:9" x14ac:dyDescent="0.2">
      <c r="B102" s="163" t="s">
        <v>16</v>
      </c>
      <c r="I102" s="23">
        <f t="shared" si="6"/>
        <v>0</v>
      </c>
    </row>
    <row r="103" spans="1:9" x14ac:dyDescent="0.2">
      <c r="B103" s="163" t="s">
        <v>86</v>
      </c>
      <c r="I103" s="23">
        <f t="shared" si="6"/>
        <v>0</v>
      </c>
    </row>
    <row r="104" spans="1:9" x14ac:dyDescent="0.2">
      <c r="B104" s="163" t="s">
        <v>96</v>
      </c>
      <c r="I104" s="23">
        <f t="shared" si="6"/>
        <v>0</v>
      </c>
    </row>
    <row r="105" spans="1:9" x14ac:dyDescent="0.2">
      <c r="B105" s="163" t="s">
        <v>19</v>
      </c>
      <c r="I105" s="23">
        <f t="shared" si="6"/>
        <v>0</v>
      </c>
    </row>
    <row r="106" spans="1:9" x14ac:dyDescent="0.2">
      <c r="B106" s="164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34</v>
      </c>
      <c r="B108" s="163" t="s">
        <v>1</v>
      </c>
      <c r="I108" s="23">
        <f t="shared" ref="I108:I120" si="7">D108+E108+F108+G108+H108</f>
        <v>0</v>
      </c>
    </row>
    <row r="109" spans="1:9" x14ac:dyDescent="0.2">
      <c r="B109" s="163" t="s">
        <v>2</v>
      </c>
      <c r="D109" s="172">
        <f>8+16+1.65+5.15+1.5+15</f>
        <v>47.3</v>
      </c>
      <c r="I109" s="23">
        <f t="shared" si="7"/>
        <v>47.3</v>
      </c>
    </row>
    <row r="110" spans="1:9" x14ac:dyDescent="0.2">
      <c r="B110" s="163" t="s">
        <v>3</v>
      </c>
      <c r="I110" s="23">
        <f t="shared" si="7"/>
        <v>0</v>
      </c>
    </row>
    <row r="111" spans="1:9" x14ac:dyDescent="0.2">
      <c r="B111" s="163" t="s">
        <v>15</v>
      </c>
      <c r="I111" s="23">
        <f t="shared" si="7"/>
        <v>0</v>
      </c>
    </row>
    <row r="112" spans="1:9" x14ac:dyDescent="0.2">
      <c r="B112" s="163" t="s">
        <v>17</v>
      </c>
      <c r="I112" s="23">
        <f t="shared" si="7"/>
        <v>0</v>
      </c>
    </row>
    <row r="113" spans="1:9" x14ac:dyDescent="0.2">
      <c r="B113" s="163" t="s">
        <v>4</v>
      </c>
      <c r="I113" s="23">
        <f t="shared" si="7"/>
        <v>0</v>
      </c>
    </row>
    <row r="114" spans="1:9" x14ac:dyDescent="0.2">
      <c r="B114" s="163" t="s">
        <v>14</v>
      </c>
      <c r="I114" s="23">
        <f t="shared" si="7"/>
        <v>0</v>
      </c>
    </row>
    <row r="115" spans="1:9" x14ac:dyDescent="0.2">
      <c r="B115" s="163" t="s">
        <v>12</v>
      </c>
      <c r="I115" s="23">
        <f t="shared" si="7"/>
        <v>0</v>
      </c>
    </row>
    <row r="116" spans="1:9" x14ac:dyDescent="0.2">
      <c r="B116" s="163" t="s">
        <v>16</v>
      </c>
      <c r="I116" s="23">
        <f t="shared" si="7"/>
        <v>0</v>
      </c>
    </row>
    <row r="117" spans="1:9" x14ac:dyDescent="0.2">
      <c r="B117" s="163" t="s">
        <v>86</v>
      </c>
      <c r="I117" s="23">
        <f t="shared" si="7"/>
        <v>0</v>
      </c>
    </row>
    <row r="118" spans="1:9" x14ac:dyDescent="0.2">
      <c r="B118" s="163" t="s">
        <v>96</v>
      </c>
      <c r="I118" s="23">
        <f t="shared" si="7"/>
        <v>0</v>
      </c>
    </row>
    <row r="119" spans="1:9" x14ac:dyDescent="0.2">
      <c r="B119" s="163" t="s">
        <v>19</v>
      </c>
      <c r="I119" s="23">
        <f t="shared" si="7"/>
        <v>0</v>
      </c>
    </row>
    <row r="120" spans="1:9" x14ac:dyDescent="0.2">
      <c r="B120" s="164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35</v>
      </c>
      <c r="B122" s="163" t="s">
        <v>1</v>
      </c>
      <c r="D122" s="172">
        <v>24</v>
      </c>
      <c r="I122" s="23">
        <f t="shared" ref="I122:I134" si="8">D122+E122+F122+G122+H122</f>
        <v>24</v>
      </c>
    </row>
    <row r="123" spans="1:9" x14ac:dyDescent="0.2">
      <c r="B123" s="163" t="s">
        <v>2</v>
      </c>
      <c r="D123" s="172">
        <f>5.45+1.5+5.45+1.5+15</f>
        <v>28.9</v>
      </c>
      <c r="E123" s="172">
        <f>6.65+15</f>
        <v>21.65</v>
      </c>
      <c r="I123" s="23">
        <f t="shared" si="8"/>
        <v>50.55</v>
      </c>
    </row>
    <row r="124" spans="1:9" x14ac:dyDescent="0.2">
      <c r="B124" s="163" t="s">
        <v>3</v>
      </c>
      <c r="D124" s="172">
        <v>27.2</v>
      </c>
      <c r="I124" s="23">
        <f t="shared" si="8"/>
        <v>27.2</v>
      </c>
    </row>
    <row r="125" spans="1:9" x14ac:dyDescent="0.2">
      <c r="B125" s="163" t="s">
        <v>15</v>
      </c>
      <c r="D125" s="172">
        <f>4+4.5+9+3+4+1</f>
        <v>25.5</v>
      </c>
      <c r="I125" s="23">
        <f t="shared" si="8"/>
        <v>25.5</v>
      </c>
    </row>
    <row r="126" spans="1:9" x14ac:dyDescent="0.2">
      <c r="B126" s="163" t="s">
        <v>17</v>
      </c>
      <c r="I126" s="23">
        <f t="shared" si="8"/>
        <v>0</v>
      </c>
    </row>
    <row r="127" spans="1:9" x14ac:dyDescent="0.2">
      <c r="B127" s="163" t="s">
        <v>4</v>
      </c>
      <c r="I127" s="23">
        <f t="shared" si="8"/>
        <v>0</v>
      </c>
    </row>
    <row r="128" spans="1:9" x14ac:dyDescent="0.2">
      <c r="B128" s="163" t="s">
        <v>14</v>
      </c>
      <c r="I128" s="23">
        <f t="shared" si="8"/>
        <v>0</v>
      </c>
    </row>
    <row r="129" spans="1:9" x14ac:dyDescent="0.2">
      <c r="B129" s="163" t="s">
        <v>12</v>
      </c>
      <c r="I129" s="23">
        <f t="shared" si="8"/>
        <v>0</v>
      </c>
    </row>
    <row r="130" spans="1:9" x14ac:dyDescent="0.2">
      <c r="B130" s="163" t="s">
        <v>16</v>
      </c>
      <c r="I130" s="23">
        <f t="shared" si="8"/>
        <v>0</v>
      </c>
    </row>
    <row r="131" spans="1:9" x14ac:dyDescent="0.2">
      <c r="B131" s="163" t="s">
        <v>86</v>
      </c>
      <c r="I131" s="23">
        <f t="shared" si="8"/>
        <v>0</v>
      </c>
    </row>
    <row r="132" spans="1:9" x14ac:dyDescent="0.2">
      <c r="B132" s="163" t="s">
        <v>96</v>
      </c>
      <c r="I132" s="23">
        <f t="shared" si="8"/>
        <v>0</v>
      </c>
    </row>
    <row r="133" spans="1:9" x14ac:dyDescent="0.2">
      <c r="B133" s="163" t="s">
        <v>19</v>
      </c>
      <c r="I133" s="23">
        <f t="shared" si="8"/>
        <v>0</v>
      </c>
    </row>
    <row r="134" spans="1:9" x14ac:dyDescent="0.2">
      <c r="B134" s="164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36</v>
      </c>
      <c r="B136" s="163" t="s">
        <v>1</v>
      </c>
      <c r="D136" s="172">
        <f>18+19</f>
        <v>37</v>
      </c>
      <c r="I136" s="23">
        <f t="shared" ref="I136:I148" si="9">D136+E136+F136+G136+H136</f>
        <v>37</v>
      </c>
    </row>
    <row r="137" spans="1:9" x14ac:dyDescent="0.2">
      <c r="B137" s="163" t="s">
        <v>2</v>
      </c>
      <c r="D137" s="172">
        <f>5.15+1.5+15</f>
        <v>21.65</v>
      </c>
      <c r="I137" s="23">
        <f t="shared" si="9"/>
        <v>21.65</v>
      </c>
    </row>
    <row r="138" spans="1:9" x14ac:dyDescent="0.2">
      <c r="B138" s="163" t="s">
        <v>3</v>
      </c>
      <c r="D138" s="172">
        <v>45.06</v>
      </c>
      <c r="E138" s="172">
        <v>15.09</v>
      </c>
      <c r="I138" s="23">
        <f t="shared" si="9"/>
        <v>60.150000000000006</v>
      </c>
    </row>
    <row r="139" spans="1:9" x14ac:dyDescent="0.2">
      <c r="B139" s="163" t="s">
        <v>15</v>
      </c>
      <c r="I139" s="23">
        <f t="shared" si="9"/>
        <v>0</v>
      </c>
    </row>
    <row r="140" spans="1:9" x14ac:dyDescent="0.2">
      <c r="B140" s="163" t="s">
        <v>17</v>
      </c>
      <c r="I140" s="23">
        <f t="shared" si="9"/>
        <v>0</v>
      </c>
    </row>
    <row r="141" spans="1:9" x14ac:dyDescent="0.2">
      <c r="B141" s="163" t="s">
        <v>4</v>
      </c>
      <c r="I141" s="23">
        <f t="shared" si="9"/>
        <v>0</v>
      </c>
    </row>
    <row r="142" spans="1:9" x14ac:dyDescent="0.2">
      <c r="B142" s="163" t="s">
        <v>14</v>
      </c>
      <c r="I142" s="23">
        <f t="shared" si="9"/>
        <v>0</v>
      </c>
    </row>
    <row r="143" spans="1:9" x14ac:dyDescent="0.2">
      <c r="B143" s="163" t="s">
        <v>12</v>
      </c>
      <c r="I143" s="23">
        <f t="shared" si="9"/>
        <v>0</v>
      </c>
    </row>
    <row r="144" spans="1:9" x14ac:dyDescent="0.2">
      <c r="B144" s="163" t="s">
        <v>16</v>
      </c>
      <c r="I144" s="23">
        <f t="shared" si="9"/>
        <v>0</v>
      </c>
    </row>
    <row r="145" spans="1:10" x14ac:dyDescent="0.2">
      <c r="B145" s="163" t="s">
        <v>86</v>
      </c>
      <c r="I145" s="23">
        <f t="shared" si="9"/>
        <v>0</v>
      </c>
    </row>
    <row r="146" spans="1:10" x14ac:dyDescent="0.2">
      <c r="B146" s="163" t="s">
        <v>96</v>
      </c>
      <c r="I146" s="23">
        <f t="shared" si="9"/>
        <v>0</v>
      </c>
    </row>
    <row r="147" spans="1:10" x14ac:dyDescent="0.2">
      <c r="B147" s="163" t="s">
        <v>19</v>
      </c>
      <c r="I147" s="23">
        <f t="shared" si="9"/>
        <v>0</v>
      </c>
    </row>
    <row r="148" spans="1:10" x14ac:dyDescent="0.2">
      <c r="B148" s="164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37</v>
      </c>
      <c r="B150" s="163" t="s">
        <v>1</v>
      </c>
      <c r="D150" s="172">
        <v>24</v>
      </c>
      <c r="I150" s="23">
        <f t="shared" ref="I150:I162" si="10">D150+E150+F150+G150+H150</f>
        <v>24</v>
      </c>
    </row>
    <row r="151" spans="1:10" x14ac:dyDescent="0.2">
      <c r="B151" s="163" t="s">
        <v>2</v>
      </c>
      <c r="D151" s="172">
        <f>5.15+5.45+15+5.15+15</f>
        <v>45.75</v>
      </c>
      <c r="I151" s="23">
        <f t="shared" si="10"/>
        <v>45.75</v>
      </c>
    </row>
    <row r="152" spans="1:10" x14ac:dyDescent="0.2">
      <c r="B152" s="163" t="s">
        <v>3</v>
      </c>
      <c r="I152" s="23">
        <f t="shared" si="10"/>
        <v>0</v>
      </c>
    </row>
    <row r="153" spans="1:10" x14ac:dyDescent="0.2">
      <c r="B153" s="163" t="s">
        <v>15</v>
      </c>
      <c r="I153" s="23">
        <f t="shared" si="10"/>
        <v>0</v>
      </c>
    </row>
    <row r="154" spans="1:10" s="2" customFormat="1" x14ac:dyDescent="0.2">
      <c r="A154" s="84"/>
      <c r="B154" s="163" t="s">
        <v>17</v>
      </c>
      <c r="C154" s="9"/>
      <c r="D154" s="182"/>
      <c r="E154" s="182"/>
      <c r="F154" s="182"/>
      <c r="G154" s="182"/>
      <c r="H154" s="182"/>
      <c r="I154" s="23">
        <f t="shared" si="10"/>
        <v>0</v>
      </c>
      <c r="J154" s="37"/>
    </row>
    <row r="155" spans="1:10" x14ac:dyDescent="0.2">
      <c r="A155" s="81"/>
      <c r="B155" s="163" t="s">
        <v>4</v>
      </c>
      <c r="C155" s="4"/>
      <c r="D155" s="177"/>
      <c r="E155" s="177"/>
      <c r="F155" s="177"/>
      <c r="G155" s="177"/>
      <c r="H155" s="177"/>
      <c r="I155" s="23">
        <f t="shared" si="10"/>
        <v>0</v>
      </c>
    </row>
    <row r="156" spans="1:10" x14ac:dyDescent="0.2">
      <c r="A156" s="81"/>
      <c r="B156" s="163" t="s">
        <v>14</v>
      </c>
      <c r="C156" s="4"/>
      <c r="D156" s="177"/>
      <c r="E156" s="177"/>
      <c r="F156" s="177"/>
      <c r="G156" s="177"/>
      <c r="H156" s="177"/>
      <c r="I156" s="23">
        <f t="shared" si="10"/>
        <v>0</v>
      </c>
    </row>
    <row r="157" spans="1:10" x14ac:dyDescent="0.2">
      <c r="A157" s="81"/>
      <c r="B157" s="163" t="s">
        <v>12</v>
      </c>
      <c r="C157" s="4"/>
      <c r="D157" s="177"/>
      <c r="E157" s="177"/>
      <c r="F157" s="177"/>
      <c r="G157" s="177"/>
      <c r="H157" s="177"/>
      <c r="I157" s="23">
        <f t="shared" si="10"/>
        <v>0</v>
      </c>
    </row>
    <row r="158" spans="1:10" x14ac:dyDescent="0.2">
      <c r="A158" s="81"/>
      <c r="B158" s="163" t="s">
        <v>16</v>
      </c>
      <c r="C158" s="4"/>
      <c r="D158" s="177"/>
      <c r="E158" s="177"/>
      <c r="F158" s="177"/>
      <c r="G158" s="177"/>
      <c r="H158" s="177"/>
      <c r="I158" s="23">
        <f t="shared" si="10"/>
        <v>0</v>
      </c>
    </row>
    <row r="159" spans="1:10" x14ac:dyDescent="0.2">
      <c r="A159" s="81"/>
      <c r="B159" s="163" t="s">
        <v>86</v>
      </c>
      <c r="C159" s="4"/>
      <c r="D159" s="177"/>
      <c r="E159" s="177"/>
      <c r="F159" s="177"/>
      <c r="G159" s="177"/>
      <c r="H159" s="177"/>
      <c r="I159" s="23">
        <f t="shared" si="10"/>
        <v>0</v>
      </c>
    </row>
    <row r="160" spans="1:10" x14ac:dyDescent="0.2">
      <c r="A160" s="81"/>
      <c r="B160" s="163" t="s">
        <v>96</v>
      </c>
      <c r="C160" s="4"/>
      <c r="D160" s="177"/>
      <c r="E160" s="177"/>
      <c r="F160" s="177"/>
      <c r="G160" s="177"/>
      <c r="H160" s="177"/>
      <c r="I160" s="23">
        <f t="shared" si="10"/>
        <v>0</v>
      </c>
    </row>
    <row r="161" spans="1:10" x14ac:dyDescent="0.2">
      <c r="A161" s="81"/>
      <c r="B161" s="163" t="s">
        <v>19</v>
      </c>
      <c r="C161" s="4"/>
      <c r="D161" s="177"/>
      <c r="E161" s="177"/>
      <c r="F161" s="177"/>
      <c r="G161" s="177"/>
      <c r="H161" s="177"/>
      <c r="I161" s="23">
        <f t="shared" si="10"/>
        <v>0</v>
      </c>
    </row>
    <row r="162" spans="1:10" x14ac:dyDescent="0.2">
      <c r="A162" s="81"/>
      <c r="B162" s="163" t="s">
        <v>18</v>
      </c>
      <c r="C162" s="4"/>
      <c r="D162" s="177"/>
      <c r="E162" s="177"/>
      <c r="F162" s="177"/>
      <c r="G162" s="177"/>
      <c r="H162" s="177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93</v>
      </c>
      <c r="B164" s="163" t="s">
        <v>1</v>
      </c>
      <c r="D164" s="172">
        <f>30+27</f>
        <v>57</v>
      </c>
      <c r="I164" s="23">
        <f t="shared" ref="I164:I177" si="11">D164+E164+F164+G164+H164</f>
        <v>57</v>
      </c>
      <c r="J164" s="4"/>
    </row>
    <row r="165" spans="1:10" x14ac:dyDescent="0.2">
      <c r="B165" s="163" t="s">
        <v>2</v>
      </c>
      <c r="D165" s="172">
        <f>16+15</f>
        <v>31</v>
      </c>
      <c r="I165" s="23">
        <f t="shared" si="11"/>
        <v>31</v>
      </c>
      <c r="J165" s="4"/>
    </row>
    <row r="166" spans="1:10" x14ac:dyDescent="0.2">
      <c r="B166" s="163" t="s">
        <v>3</v>
      </c>
      <c r="I166" s="23">
        <f t="shared" si="11"/>
        <v>0</v>
      </c>
    </row>
    <row r="167" spans="1:10" x14ac:dyDescent="0.2">
      <c r="B167" s="163" t="s">
        <v>15</v>
      </c>
      <c r="I167" s="23">
        <f t="shared" si="11"/>
        <v>0</v>
      </c>
    </row>
    <row r="168" spans="1:10" x14ac:dyDescent="0.2">
      <c r="A168" s="81"/>
      <c r="B168" s="163" t="s">
        <v>17</v>
      </c>
      <c r="C168" s="4"/>
      <c r="D168" s="177"/>
      <c r="E168" s="177"/>
      <c r="F168" s="177"/>
      <c r="G168" s="177"/>
      <c r="H168" s="177"/>
      <c r="I168" s="24">
        <f t="shared" si="11"/>
        <v>0</v>
      </c>
    </row>
    <row r="169" spans="1:10" x14ac:dyDescent="0.2">
      <c r="A169" s="81"/>
      <c r="B169" s="163" t="s">
        <v>4</v>
      </c>
      <c r="C169" s="4"/>
      <c r="D169" s="177"/>
      <c r="E169" s="177"/>
      <c r="F169" s="177"/>
      <c r="G169" s="177"/>
      <c r="H169" s="177"/>
      <c r="I169" s="24">
        <f t="shared" si="11"/>
        <v>0</v>
      </c>
    </row>
    <row r="170" spans="1:10" x14ac:dyDescent="0.2">
      <c r="A170" s="81"/>
      <c r="B170" s="163" t="s">
        <v>14</v>
      </c>
      <c r="C170" s="4"/>
      <c r="D170" s="177"/>
      <c r="E170" s="177"/>
      <c r="F170" s="177"/>
      <c r="G170" s="177"/>
      <c r="H170" s="177"/>
      <c r="I170" s="24">
        <f t="shared" si="11"/>
        <v>0</v>
      </c>
    </row>
    <row r="171" spans="1:10" x14ac:dyDescent="0.2">
      <c r="A171" s="81"/>
      <c r="B171" s="163" t="s">
        <v>12</v>
      </c>
      <c r="C171" s="4"/>
      <c r="D171" s="177"/>
      <c r="E171" s="177"/>
      <c r="F171" s="177"/>
      <c r="G171" s="177"/>
      <c r="H171" s="177"/>
      <c r="I171" s="24">
        <f t="shared" si="11"/>
        <v>0</v>
      </c>
    </row>
    <row r="172" spans="1:10" x14ac:dyDescent="0.2">
      <c r="A172" s="81"/>
      <c r="B172" s="163" t="s">
        <v>16</v>
      </c>
      <c r="C172" s="4"/>
      <c r="D172" s="177"/>
      <c r="E172" s="177"/>
      <c r="F172" s="177"/>
      <c r="G172" s="177"/>
      <c r="H172" s="177"/>
      <c r="I172" s="24">
        <f t="shared" si="11"/>
        <v>0</v>
      </c>
    </row>
    <row r="173" spans="1:10" x14ac:dyDescent="0.2">
      <c r="A173" s="81"/>
      <c r="B173" s="163" t="s">
        <v>86</v>
      </c>
      <c r="C173" s="4"/>
      <c r="D173" s="177"/>
      <c r="E173" s="177"/>
      <c r="F173" s="177"/>
      <c r="G173" s="177"/>
      <c r="H173" s="177"/>
      <c r="I173" s="24">
        <f t="shared" si="11"/>
        <v>0</v>
      </c>
    </row>
    <row r="174" spans="1:10" x14ac:dyDescent="0.2">
      <c r="A174" s="81"/>
      <c r="B174" s="163" t="s">
        <v>96</v>
      </c>
      <c r="C174" s="4"/>
      <c r="D174" s="177"/>
      <c r="E174" s="177"/>
      <c r="F174" s="177"/>
      <c r="G174" s="177"/>
      <c r="H174" s="177"/>
      <c r="I174" s="24">
        <f t="shared" si="11"/>
        <v>0</v>
      </c>
    </row>
    <row r="175" spans="1:10" x14ac:dyDescent="0.2">
      <c r="A175" s="81"/>
      <c r="B175" s="163" t="s">
        <v>19</v>
      </c>
      <c r="C175" s="4"/>
      <c r="D175" s="177"/>
      <c r="E175" s="177"/>
      <c r="F175" s="177"/>
      <c r="G175" s="177"/>
      <c r="H175" s="177"/>
      <c r="I175" s="24">
        <f t="shared" si="11"/>
        <v>0</v>
      </c>
    </row>
    <row r="176" spans="1:10" x14ac:dyDescent="0.2">
      <c r="A176" s="81"/>
      <c r="B176" s="164" t="s">
        <v>20</v>
      </c>
      <c r="C176" s="4"/>
      <c r="D176" s="177"/>
      <c r="E176" s="177"/>
      <c r="F176" s="177"/>
      <c r="G176" s="177"/>
      <c r="H176" s="177"/>
      <c r="I176" s="24">
        <f t="shared" si="11"/>
        <v>0</v>
      </c>
    </row>
    <row r="177" spans="1:9" x14ac:dyDescent="0.2">
      <c r="A177" s="81"/>
      <c r="B177" s="164" t="s">
        <v>18</v>
      </c>
      <c r="C177" s="4"/>
      <c r="D177" s="177"/>
      <c r="E177" s="177"/>
      <c r="F177" s="177"/>
      <c r="G177" s="177"/>
      <c r="H177" s="177"/>
      <c r="I177" s="24">
        <f t="shared" si="11"/>
        <v>0</v>
      </c>
    </row>
    <row r="178" spans="1:9" ht="13.5" thickBot="1" x14ac:dyDescent="0.25">
      <c r="A178" s="82"/>
      <c r="B178" s="165"/>
      <c r="C178" s="3"/>
      <c r="D178" s="178"/>
      <c r="E178" s="178"/>
      <c r="F178" s="178"/>
      <c r="G178" s="178"/>
      <c r="H178" s="178"/>
      <c r="I178" s="25"/>
    </row>
    <row r="179" spans="1:9" x14ac:dyDescent="0.2">
      <c r="A179" s="85"/>
      <c r="B179" s="167"/>
      <c r="C179" s="17"/>
      <c r="D179" s="183"/>
      <c r="E179" s="183"/>
      <c r="F179" s="183"/>
      <c r="G179" s="183"/>
      <c r="H179" s="183"/>
      <c r="I179" s="29">
        <f>SUM(I93:I169)</f>
        <v>451.35</v>
      </c>
    </row>
    <row r="180" spans="1:9" x14ac:dyDescent="0.2">
      <c r="I180" s="23"/>
    </row>
    <row r="181" spans="1:9" x14ac:dyDescent="0.2">
      <c r="A181" s="52" t="s">
        <v>38</v>
      </c>
      <c r="B181" s="163" t="s">
        <v>1</v>
      </c>
      <c r="D181" s="172">
        <f>38+30</f>
        <v>68</v>
      </c>
      <c r="I181" s="23">
        <f t="shared" ref="I181:I192" si="12">D181+E181+F181+G181+H181</f>
        <v>68</v>
      </c>
    </row>
    <row r="182" spans="1:9" x14ac:dyDescent="0.2">
      <c r="B182" s="163" t="s">
        <v>2</v>
      </c>
      <c r="D182" s="172">
        <f>8+6.65+6.65+5.15+5.15+1.5+15+15</f>
        <v>63.1</v>
      </c>
      <c r="I182" s="23">
        <f t="shared" si="12"/>
        <v>63.1</v>
      </c>
    </row>
    <row r="183" spans="1:9" x14ac:dyDescent="0.2">
      <c r="B183" s="163" t="s">
        <v>3</v>
      </c>
      <c r="D183" s="172">
        <v>22.26</v>
      </c>
      <c r="E183" s="172">
        <v>51.55</v>
      </c>
      <c r="F183" s="172">
        <v>91.6</v>
      </c>
      <c r="I183" s="23">
        <f t="shared" si="12"/>
        <v>165.41</v>
      </c>
    </row>
    <row r="184" spans="1:9" x14ac:dyDescent="0.2">
      <c r="B184" s="163" t="s">
        <v>15</v>
      </c>
      <c r="I184" s="23">
        <f t="shared" si="12"/>
        <v>0</v>
      </c>
    </row>
    <row r="185" spans="1:9" x14ac:dyDescent="0.2">
      <c r="B185" s="163" t="s">
        <v>17</v>
      </c>
      <c r="I185" s="23">
        <f t="shared" si="12"/>
        <v>0</v>
      </c>
    </row>
    <row r="186" spans="1:9" x14ac:dyDescent="0.2">
      <c r="B186" s="163" t="s">
        <v>4</v>
      </c>
      <c r="D186" s="172">
        <v>33.65</v>
      </c>
      <c r="I186" s="23">
        <f t="shared" si="12"/>
        <v>33.65</v>
      </c>
    </row>
    <row r="187" spans="1:9" x14ac:dyDescent="0.2">
      <c r="B187" s="163" t="s">
        <v>14</v>
      </c>
      <c r="I187" s="23">
        <f t="shared" si="12"/>
        <v>0</v>
      </c>
    </row>
    <row r="188" spans="1:9" x14ac:dyDescent="0.2">
      <c r="B188" s="163" t="s">
        <v>12</v>
      </c>
      <c r="I188" s="23">
        <f t="shared" si="12"/>
        <v>0</v>
      </c>
    </row>
    <row r="189" spans="1:9" x14ac:dyDescent="0.2">
      <c r="B189" s="163" t="s">
        <v>16</v>
      </c>
      <c r="I189" s="23">
        <f t="shared" si="12"/>
        <v>0</v>
      </c>
    </row>
    <row r="190" spans="1:9" x14ac:dyDescent="0.2">
      <c r="B190" s="163" t="s">
        <v>86</v>
      </c>
      <c r="I190" s="23">
        <f t="shared" si="12"/>
        <v>0</v>
      </c>
    </row>
    <row r="191" spans="1:9" x14ac:dyDescent="0.2">
      <c r="B191" s="163" t="s">
        <v>96</v>
      </c>
      <c r="I191" s="23">
        <f t="shared" si="12"/>
        <v>0</v>
      </c>
    </row>
    <row r="192" spans="1:9" x14ac:dyDescent="0.2">
      <c r="B192" s="163" t="s">
        <v>19</v>
      </c>
      <c r="I192" s="23">
        <f t="shared" si="12"/>
        <v>0</v>
      </c>
    </row>
    <row r="193" spans="1:9" x14ac:dyDescent="0.2">
      <c r="B193" s="164" t="s">
        <v>18</v>
      </c>
      <c r="I193" s="23"/>
    </row>
    <row r="194" spans="1:9" x14ac:dyDescent="0.2">
      <c r="I194" s="23"/>
    </row>
    <row r="195" spans="1:9" x14ac:dyDescent="0.2">
      <c r="A195" s="52" t="s">
        <v>39</v>
      </c>
      <c r="B195" s="163" t="s">
        <v>1</v>
      </c>
      <c r="D195" s="172">
        <f>20+21</f>
        <v>41</v>
      </c>
      <c r="I195" s="23">
        <f t="shared" ref="I195:I206" si="13">D195+E195+F195+G195+H195</f>
        <v>41</v>
      </c>
    </row>
    <row r="196" spans="1:9" x14ac:dyDescent="0.2">
      <c r="B196" s="163" t="s">
        <v>2</v>
      </c>
      <c r="D196" s="172">
        <f>8+6.65+5.15+15+15</f>
        <v>49.8</v>
      </c>
      <c r="I196" s="23">
        <f t="shared" si="13"/>
        <v>49.8</v>
      </c>
    </row>
    <row r="197" spans="1:9" x14ac:dyDescent="0.2">
      <c r="B197" s="163" t="s">
        <v>3</v>
      </c>
      <c r="D197" s="172">
        <v>33.119999999999997</v>
      </c>
      <c r="E197" s="172">
        <v>22.25</v>
      </c>
      <c r="I197" s="23">
        <f t="shared" si="13"/>
        <v>55.37</v>
      </c>
    </row>
    <row r="198" spans="1:9" x14ac:dyDescent="0.2">
      <c r="B198" s="163" t="s">
        <v>15</v>
      </c>
      <c r="I198" s="23">
        <f t="shared" si="13"/>
        <v>0</v>
      </c>
    </row>
    <row r="199" spans="1:9" x14ac:dyDescent="0.2">
      <c r="B199" s="163" t="s">
        <v>17</v>
      </c>
      <c r="I199" s="23">
        <f t="shared" si="13"/>
        <v>0</v>
      </c>
    </row>
    <row r="200" spans="1:9" x14ac:dyDescent="0.2">
      <c r="B200" s="163" t="s">
        <v>4</v>
      </c>
      <c r="I200" s="23">
        <f t="shared" si="13"/>
        <v>0</v>
      </c>
    </row>
    <row r="201" spans="1:9" x14ac:dyDescent="0.2">
      <c r="B201" s="163" t="s">
        <v>14</v>
      </c>
      <c r="I201" s="23">
        <f t="shared" si="13"/>
        <v>0</v>
      </c>
    </row>
    <row r="202" spans="1:9" x14ac:dyDescent="0.2">
      <c r="B202" s="163" t="s">
        <v>12</v>
      </c>
      <c r="D202" s="172">
        <v>63</v>
      </c>
      <c r="I202" s="23">
        <f t="shared" si="13"/>
        <v>63</v>
      </c>
    </row>
    <row r="203" spans="1:9" x14ac:dyDescent="0.2">
      <c r="B203" s="163" t="s">
        <v>16</v>
      </c>
      <c r="I203" s="23">
        <f t="shared" si="13"/>
        <v>0</v>
      </c>
    </row>
    <row r="204" spans="1:9" x14ac:dyDescent="0.2">
      <c r="B204" s="163" t="s">
        <v>86</v>
      </c>
      <c r="I204" s="23">
        <f t="shared" si="13"/>
        <v>0</v>
      </c>
    </row>
    <row r="205" spans="1:9" x14ac:dyDescent="0.2">
      <c r="B205" s="163" t="s">
        <v>96</v>
      </c>
      <c r="I205" s="23">
        <f t="shared" si="13"/>
        <v>0</v>
      </c>
    </row>
    <row r="206" spans="1:9" x14ac:dyDescent="0.2">
      <c r="B206" s="163" t="s">
        <v>19</v>
      </c>
      <c r="I206" s="23">
        <f t="shared" si="13"/>
        <v>0</v>
      </c>
    </row>
    <row r="207" spans="1:9" x14ac:dyDescent="0.2">
      <c r="B207" s="164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40</v>
      </c>
      <c r="B209" s="163" t="s">
        <v>1</v>
      </c>
      <c r="I209" s="23">
        <f t="shared" si="14"/>
        <v>0</v>
      </c>
    </row>
    <row r="210" spans="1:9" x14ac:dyDescent="0.2">
      <c r="B210" s="163" t="s">
        <v>2</v>
      </c>
      <c r="D210" s="172">
        <f>5.15+5.15+15</f>
        <v>25.3</v>
      </c>
      <c r="I210" s="23">
        <f t="shared" si="14"/>
        <v>25.3</v>
      </c>
    </row>
    <row r="211" spans="1:9" x14ac:dyDescent="0.2">
      <c r="B211" s="163" t="s">
        <v>3</v>
      </c>
      <c r="D211" s="172">
        <v>19.16</v>
      </c>
      <c r="I211" s="23">
        <f t="shared" si="14"/>
        <v>19.16</v>
      </c>
    </row>
    <row r="212" spans="1:9" x14ac:dyDescent="0.2">
      <c r="B212" s="163" t="s">
        <v>15</v>
      </c>
      <c r="I212" s="23">
        <f t="shared" si="14"/>
        <v>0</v>
      </c>
    </row>
    <row r="213" spans="1:9" x14ac:dyDescent="0.2">
      <c r="B213" s="163" t="s">
        <v>17</v>
      </c>
      <c r="I213" s="23">
        <f t="shared" si="14"/>
        <v>0</v>
      </c>
    </row>
    <row r="214" spans="1:9" x14ac:dyDescent="0.2">
      <c r="B214" s="163" t="s">
        <v>4</v>
      </c>
      <c r="I214" s="23">
        <f t="shared" si="14"/>
        <v>0</v>
      </c>
    </row>
    <row r="215" spans="1:9" x14ac:dyDescent="0.2">
      <c r="B215" s="163" t="s">
        <v>14</v>
      </c>
      <c r="I215" s="23">
        <f t="shared" si="14"/>
        <v>0</v>
      </c>
    </row>
    <row r="216" spans="1:9" x14ac:dyDescent="0.2">
      <c r="B216" s="163" t="s">
        <v>12</v>
      </c>
      <c r="I216" s="23">
        <f t="shared" si="14"/>
        <v>0</v>
      </c>
    </row>
    <row r="217" spans="1:9" x14ac:dyDescent="0.2">
      <c r="B217" s="163" t="s">
        <v>16</v>
      </c>
      <c r="I217" s="23">
        <f t="shared" si="14"/>
        <v>0</v>
      </c>
    </row>
    <row r="218" spans="1:9" x14ac:dyDescent="0.2">
      <c r="B218" s="163" t="s">
        <v>86</v>
      </c>
      <c r="I218" s="23">
        <f t="shared" si="14"/>
        <v>0</v>
      </c>
    </row>
    <row r="219" spans="1:9" x14ac:dyDescent="0.2">
      <c r="B219" s="163" t="s">
        <v>96</v>
      </c>
      <c r="I219" s="23">
        <f t="shared" si="14"/>
        <v>0</v>
      </c>
    </row>
    <row r="220" spans="1:9" x14ac:dyDescent="0.2">
      <c r="B220" s="163" t="s">
        <v>19</v>
      </c>
      <c r="I220" s="23">
        <f t="shared" si="14"/>
        <v>0</v>
      </c>
    </row>
    <row r="221" spans="1:9" x14ac:dyDescent="0.2">
      <c r="B221" s="164" t="s">
        <v>18</v>
      </c>
      <c r="I221" s="23"/>
    </row>
    <row r="222" spans="1:9" x14ac:dyDescent="0.2">
      <c r="I222" s="23"/>
    </row>
    <row r="223" spans="1:9" x14ac:dyDescent="0.2">
      <c r="A223" s="52" t="s">
        <v>41</v>
      </c>
      <c r="B223" s="163" t="s">
        <v>1</v>
      </c>
      <c r="D223" s="172">
        <v>30</v>
      </c>
      <c r="I223" s="23">
        <f t="shared" ref="I223:I234" si="15">D223+E223+F223+G223+H223</f>
        <v>30</v>
      </c>
    </row>
    <row r="224" spans="1:9" x14ac:dyDescent="0.2">
      <c r="B224" s="163" t="s">
        <v>2</v>
      </c>
      <c r="D224" s="172">
        <f>5.15+5.45+5.15+5.45+15</f>
        <v>36.200000000000003</v>
      </c>
      <c r="I224" s="23">
        <f t="shared" si="15"/>
        <v>36.200000000000003</v>
      </c>
    </row>
    <row r="225" spans="1:9" x14ac:dyDescent="0.2">
      <c r="B225" s="163" t="s">
        <v>3</v>
      </c>
      <c r="D225" s="172">
        <v>13.02</v>
      </c>
      <c r="E225" s="172">
        <v>103.5</v>
      </c>
      <c r="F225" s="172">
        <v>-51.15</v>
      </c>
      <c r="I225" s="23">
        <f t="shared" si="15"/>
        <v>65.37</v>
      </c>
    </row>
    <row r="226" spans="1:9" x14ac:dyDescent="0.2">
      <c r="B226" s="163" t="s">
        <v>15</v>
      </c>
      <c r="I226" s="23">
        <f t="shared" si="15"/>
        <v>0</v>
      </c>
    </row>
    <row r="227" spans="1:9" x14ac:dyDescent="0.2">
      <c r="B227" s="163" t="s">
        <v>17</v>
      </c>
      <c r="I227" s="23">
        <f t="shared" si="15"/>
        <v>0</v>
      </c>
    </row>
    <row r="228" spans="1:9" x14ac:dyDescent="0.2">
      <c r="B228" s="163" t="s">
        <v>4</v>
      </c>
      <c r="I228" s="23">
        <f t="shared" si="15"/>
        <v>0</v>
      </c>
    </row>
    <row r="229" spans="1:9" x14ac:dyDescent="0.2">
      <c r="B229" s="163" t="s">
        <v>14</v>
      </c>
      <c r="I229" s="23">
        <f t="shared" si="15"/>
        <v>0</v>
      </c>
    </row>
    <row r="230" spans="1:9" x14ac:dyDescent="0.2">
      <c r="B230" s="163" t="s">
        <v>12</v>
      </c>
      <c r="D230" s="172">
        <v>11.25</v>
      </c>
      <c r="I230" s="23">
        <f t="shared" si="15"/>
        <v>11.25</v>
      </c>
    </row>
    <row r="231" spans="1:9" x14ac:dyDescent="0.2">
      <c r="B231" s="163" t="s">
        <v>16</v>
      </c>
      <c r="I231" s="23">
        <f t="shared" si="15"/>
        <v>0</v>
      </c>
    </row>
    <row r="232" spans="1:9" x14ac:dyDescent="0.2">
      <c r="B232" s="163" t="s">
        <v>86</v>
      </c>
      <c r="D232" s="172">
        <v>159.97999999999999</v>
      </c>
      <c r="I232" s="23">
        <f t="shared" si="15"/>
        <v>159.97999999999999</v>
      </c>
    </row>
    <row r="233" spans="1:9" x14ac:dyDescent="0.2">
      <c r="B233" s="163" t="s">
        <v>96</v>
      </c>
      <c r="I233" s="23">
        <f t="shared" si="15"/>
        <v>0</v>
      </c>
    </row>
    <row r="234" spans="1:9" x14ac:dyDescent="0.2">
      <c r="B234" s="163" t="s">
        <v>19</v>
      </c>
      <c r="I234" s="23">
        <f t="shared" si="15"/>
        <v>0</v>
      </c>
    </row>
    <row r="235" spans="1:9" x14ac:dyDescent="0.2">
      <c r="B235" s="164" t="s">
        <v>18</v>
      </c>
      <c r="I235" s="23"/>
    </row>
    <row r="236" spans="1:9" x14ac:dyDescent="0.2">
      <c r="I236" s="23"/>
    </row>
    <row r="237" spans="1:9" x14ac:dyDescent="0.2">
      <c r="A237" s="52" t="s">
        <v>42</v>
      </c>
      <c r="B237" s="163" t="s">
        <v>1</v>
      </c>
      <c r="I237" s="23">
        <f t="shared" ref="I237:I248" si="16">D237+E237+F237+G237+H237</f>
        <v>0</v>
      </c>
    </row>
    <row r="238" spans="1:9" x14ac:dyDescent="0.2">
      <c r="B238" s="163" t="s">
        <v>2</v>
      </c>
      <c r="D238" s="172">
        <f>5.15+5.45+15</f>
        <v>25.6</v>
      </c>
      <c r="I238" s="23">
        <f t="shared" si="16"/>
        <v>25.6</v>
      </c>
    </row>
    <row r="239" spans="1:9" x14ac:dyDescent="0.2">
      <c r="B239" s="163" t="s">
        <v>3</v>
      </c>
      <c r="D239" s="172">
        <v>44.35</v>
      </c>
      <c r="E239" s="172">
        <v>25.82</v>
      </c>
      <c r="I239" s="23">
        <f t="shared" si="16"/>
        <v>70.17</v>
      </c>
    </row>
    <row r="240" spans="1:9" x14ac:dyDescent="0.2">
      <c r="B240" s="163" t="s">
        <v>15</v>
      </c>
      <c r="I240" s="23">
        <f t="shared" si="16"/>
        <v>0</v>
      </c>
    </row>
    <row r="241" spans="1:9" x14ac:dyDescent="0.2">
      <c r="B241" s="163" t="s">
        <v>17</v>
      </c>
      <c r="I241" s="23">
        <f t="shared" si="16"/>
        <v>0</v>
      </c>
    </row>
    <row r="242" spans="1:9" x14ac:dyDescent="0.2">
      <c r="B242" s="163" t="s">
        <v>4</v>
      </c>
      <c r="I242" s="23">
        <f t="shared" si="16"/>
        <v>0</v>
      </c>
    </row>
    <row r="243" spans="1:9" x14ac:dyDescent="0.2">
      <c r="B243" s="163" t="s">
        <v>14</v>
      </c>
      <c r="I243" s="23">
        <f t="shared" si="16"/>
        <v>0</v>
      </c>
    </row>
    <row r="244" spans="1:9" x14ac:dyDescent="0.2">
      <c r="B244" s="163" t="s">
        <v>12</v>
      </c>
      <c r="I244" s="23">
        <f t="shared" si="16"/>
        <v>0</v>
      </c>
    </row>
    <row r="245" spans="1:9" x14ac:dyDescent="0.2">
      <c r="B245" s="163" t="s">
        <v>16</v>
      </c>
      <c r="I245" s="23">
        <f t="shared" si="16"/>
        <v>0</v>
      </c>
    </row>
    <row r="246" spans="1:9" x14ac:dyDescent="0.2">
      <c r="B246" s="163" t="s">
        <v>86</v>
      </c>
      <c r="I246" s="23">
        <f t="shared" si="16"/>
        <v>0</v>
      </c>
    </row>
    <row r="247" spans="1:9" x14ac:dyDescent="0.2">
      <c r="B247" s="163" t="s">
        <v>96</v>
      </c>
      <c r="I247" s="23">
        <f t="shared" si="16"/>
        <v>0</v>
      </c>
    </row>
    <row r="248" spans="1:9" x14ac:dyDescent="0.2">
      <c r="B248" s="163" t="s">
        <v>19</v>
      </c>
      <c r="I248" s="23">
        <f t="shared" si="16"/>
        <v>0</v>
      </c>
    </row>
    <row r="249" spans="1:9" x14ac:dyDescent="0.2">
      <c r="B249" s="164" t="s">
        <v>18</v>
      </c>
      <c r="I249" s="23"/>
    </row>
    <row r="250" spans="1:9" x14ac:dyDescent="0.2">
      <c r="I250" s="23"/>
    </row>
    <row r="251" spans="1:9" x14ac:dyDescent="0.2">
      <c r="A251" s="52" t="s">
        <v>94</v>
      </c>
      <c r="B251" s="163" t="s">
        <v>1</v>
      </c>
      <c r="D251" s="172">
        <v>20</v>
      </c>
      <c r="I251" s="23">
        <f t="shared" ref="I251:I264" si="17">D251+E251+F251+G251+H251</f>
        <v>20</v>
      </c>
    </row>
    <row r="252" spans="1:9" x14ac:dyDescent="0.2">
      <c r="B252" s="163" t="s">
        <v>2</v>
      </c>
      <c r="D252" s="172">
        <f>5.15+5.45+5.45+15</f>
        <v>31.05</v>
      </c>
      <c r="I252" s="23">
        <f t="shared" si="17"/>
        <v>31.05</v>
      </c>
    </row>
    <row r="253" spans="1:9" x14ac:dyDescent="0.2">
      <c r="B253" s="163" t="s">
        <v>3</v>
      </c>
      <c r="D253" s="172">
        <v>155.55000000000001</v>
      </c>
      <c r="I253" s="23">
        <f t="shared" si="17"/>
        <v>155.55000000000001</v>
      </c>
    </row>
    <row r="254" spans="1:9" x14ac:dyDescent="0.2">
      <c r="B254" s="163" t="s">
        <v>15</v>
      </c>
      <c r="I254" s="23">
        <f t="shared" si="17"/>
        <v>0</v>
      </c>
    </row>
    <row r="255" spans="1:9" x14ac:dyDescent="0.2">
      <c r="A255" s="81"/>
      <c r="B255" s="163" t="s">
        <v>17</v>
      </c>
      <c r="C255" s="4"/>
      <c r="D255" s="177"/>
      <c r="E255" s="177"/>
      <c r="F255" s="177"/>
      <c r="G255" s="177"/>
      <c r="H255" s="177"/>
      <c r="I255" s="24">
        <f t="shared" si="17"/>
        <v>0</v>
      </c>
    </row>
    <row r="256" spans="1:9" x14ac:dyDescent="0.2">
      <c r="A256" s="81"/>
      <c r="B256" s="163" t="s">
        <v>4</v>
      </c>
      <c r="C256" s="4"/>
      <c r="D256" s="177"/>
      <c r="E256" s="177"/>
      <c r="F256" s="177"/>
      <c r="G256" s="177"/>
      <c r="H256" s="177"/>
      <c r="I256" s="24">
        <f t="shared" si="17"/>
        <v>0</v>
      </c>
    </row>
    <row r="257" spans="1:9" x14ac:dyDescent="0.2">
      <c r="A257" s="81"/>
      <c r="B257" s="163" t="s">
        <v>14</v>
      </c>
      <c r="C257" s="4"/>
      <c r="D257" s="177"/>
      <c r="E257" s="177"/>
      <c r="F257" s="177"/>
      <c r="G257" s="177"/>
      <c r="H257" s="177"/>
      <c r="I257" s="24">
        <f t="shared" si="17"/>
        <v>0</v>
      </c>
    </row>
    <row r="258" spans="1:9" x14ac:dyDescent="0.2">
      <c r="A258" s="81"/>
      <c r="B258" s="163" t="s">
        <v>12</v>
      </c>
      <c r="C258" s="4"/>
      <c r="D258" s="177"/>
      <c r="E258" s="177"/>
      <c r="F258" s="177"/>
      <c r="G258" s="177"/>
      <c r="H258" s="177"/>
      <c r="I258" s="24">
        <f t="shared" si="17"/>
        <v>0</v>
      </c>
    </row>
    <row r="259" spans="1:9" x14ac:dyDescent="0.2">
      <c r="A259" s="81"/>
      <c r="B259" s="163" t="s">
        <v>16</v>
      </c>
      <c r="C259" s="4"/>
      <c r="D259" s="177"/>
      <c r="E259" s="177"/>
      <c r="F259" s="177"/>
      <c r="G259" s="177"/>
      <c r="H259" s="177"/>
      <c r="I259" s="24">
        <f t="shared" si="17"/>
        <v>0</v>
      </c>
    </row>
    <row r="260" spans="1:9" x14ac:dyDescent="0.2">
      <c r="A260" s="81"/>
      <c r="B260" s="163" t="s">
        <v>86</v>
      </c>
      <c r="C260" s="4"/>
      <c r="D260" s="177"/>
      <c r="E260" s="177"/>
      <c r="F260" s="177"/>
      <c r="G260" s="177"/>
      <c r="H260" s="177"/>
      <c r="I260" s="24">
        <f t="shared" si="17"/>
        <v>0</v>
      </c>
    </row>
    <row r="261" spans="1:9" x14ac:dyDescent="0.2">
      <c r="A261" s="81"/>
      <c r="B261" s="163" t="s">
        <v>96</v>
      </c>
      <c r="C261" s="4"/>
      <c r="D261" s="177"/>
      <c r="E261" s="177"/>
      <c r="F261" s="177"/>
      <c r="G261" s="177"/>
      <c r="H261" s="177"/>
      <c r="I261" s="24">
        <f t="shared" si="17"/>
        <v>0</v>
      </c>
    </row>
    <row r="262" spans="1:9" x14ac:dyDescent="0.2">
      <c r="A262" s="81"/>
      <c r="B262" s="163" t="s">
        <v>19</v>
      </c>
      <c r="C262" s="4"/>
      <c r="D262" s="177"/>
      <c r="E262" s="177"/>
      <c r="F262" s="177"/>
      <c r="G262" s="177"/>
      <c r="H262" s="177"/>
      <c r="I262" s="24">
        <f t="shared" si="17"/>
        <v>0</v>
      </c>
    </row>
    <row r="263" spans="1:9" x14ac:dyDescent="0.2">
      <c r="A263" s="81"/>
      <c r="B263" s="164" t="s">
        <v>20</v>
      </c>
      <c r="C263" s="4"/>
      <c r="D263" s="177"/>
      <c r="E263" s="177"/>
      <c r="F263" s="177"/>
      <c r="G263" s="177"/>
      <c r="H263" s="177"/>
      <c r="I263" s="24">
        <f t="shared" si="17"/>
        <v>0</v>
      </c>
    </row>
    <row r="264" spans="1:9" x14ac:dyDescent="0.2">
      <c r="A264" s="81"/>
      <c r="B264" s="164" t="s">
        <v>18</v>
      </c>
      <c r="C264" s="4"/>
      <c r="D264" s="177"/>
      <c r="E264" s="177"/>
      <c r="F264" s="177"/>
      <c r="G264" s="177"/>
      <c r="H264" s="177"/>
      <c r="I264" s="24">
        <f t="shared" si="17"/>
        <v>0</v>
      </c>
    </row>
    <row r="265" spans="1:9" ht="13.5" thickBot="1" x14ac:dyDescent="0.25">
      <c r="A265" s="82"/>
      <c r="B265" s="165"/>
      <c r="C265" s="3"/>
      <c r="D265" s="178"/>
      <c r="E265" s="178"/>
      <c r="F265" s="178"/>
      <c r="G265" s="178"/>
      <c r="H265" s="178"/>
      <c r="I265" s="25"/>
    </row>
    <row r="266" spans="1:9" x14ac:dyDescent="0.2">
      <c r="A266" s="85"/>
      <c r="B266" s="166"/>
      <c r="C266" s="17"/>
      <c r="D266" s="183"/>
      <c r="E266" s="183"/>
      <c r="F266" s="183"/>
      <c r="G266" s="183"/>
      <c r="H266" s="183"/>
      <c r="I266" s="29">
        <f>SUM(I180:I256)</f>
        <v>1188.9599999999998</v>
      </c>
    </row>
    <row r="267" spans="1:9" x14ac:dyDescent="0.2">
      <c r="I267" s="23"/>
    </row>
    <row r="268" spans="1:9" x14ac:dyDescent="0.2">
      <c r="A268" s="52" t="s">
        <v>43</v>
      </c>
      <c r="B268" s="163" t="s">
        <v>1</v>
      </c>
      <c r="I268" s="23">
        <f t="shared" ref="I268:I279" si="18">D268+E268+F268+G268+H268</f>
        <v>0</v>
      </c>
    </row>
    <row r="269" spans="1:9" x14ac:dyDescent="0.2">
      <c r="B269" s="163" t="s">
        <v>2</v>
      </c>
      <c r="D269" s="172">
        <f>6.65+16+1.65+1.6+15</f>
        <v>40.9</v>
      </c>
      <c r="I269" s="23">
        <f t="shared" si="18"/>
        <v>40.9</v>
      </c>
    </row>
    <row r="270" spans="1:9" x14ac:dyDescent="0.2">
      <c r="B270" s="163" t="s">
        <v>3</v>
      </c>
      <c r="D270" s="172">
        <v>56.92</v>
      </c>
      <c r="I270" s="23">
        <f t="shared" si="18"/>
        <v>56.92</v>
      </c>
    </row>
    <row r="271" spans="1:9" x14ac:dyDescent="0.2">
      <c r="B271" s="163" t="s">
        <v>15</v>
      </c>
      <c r="I271" s="23">
        <f t="shared" si="18"/>
        <v>0</v>
      </c>
    </row>
    <row r="272" spans="1:9" x14ac:dyDescent="0.2">
      <c r="B272" s="163" t="s">
        <v>17</v>
      </c>
      <c r="I272" s="23">
        <f t="shared" si="18"/>
        <v>0</v>
      </c>
    </row>
    <row r="273" spans="1:9" x14ac:dyDescent="0.2">
      <c r="B273" s="163" t="s">
        <v>4</v>
      </c>
      <c r="I273" s="23">
        <f t="shared" si="18"/>
        <v>0</v>
      </c>
    </row>
    <row r="274" spans="1:9" x14ac:dyDescent="0.2">
      <c r="B274" s="163" t="s">
        <v>14</v>
      </c>
      <c r="I274" s="23">
        <f t="shared" si="18"/>
        <v>0</v>
      </c>
    </row>
    <row r="275" spans="1:9" x14ac:dyDescent="0.2">
      <c r="B275" s="163" t="s">
        <v>12</v>
      </c>
      <c r="I275" s="23">
        <f t="shared" si="18"/>
        <v>0</v>
      </c>
    </row>
    <row r="276" spans="1:9" x14ac:dyDescent="0.2">
      <c r="B276" s="163" t="s">
        <v>16</v>
      </c>
      <c r="I276" s="23">
        <f t="shared" si="18"/>
        <v>0</v>
      </c>
    </row>
    <row r="277" spans="1:9" x14ac:dyDescent="0.2">
      <c r="B277" s="163" t="s">
        <v>86</v>
      </c>
      <c r="I277" s="23">
        <f t="shared" si="18"/>
        <v>0</v>
      </c>
    </row>
    <row r="278" spans="1:9" x14ac:dyDescent="0.2">
      <c r="B278" s="163" t="s">
        <v>96</v>
      </c>
      <c r="I278" s="23">
        <f t="shared" si="18"/>
        <v>0</v>
      </c>
    </row>
    <row r="279" spans="1:9" ht="12" customHeight="1" x14ac:dyDescent="0.2">
      <c r="B279" s="163" t="s">
        <v>19</v>
      </c>
      <c r="I279" s="23">
        <f t="shared" si="18"/>
        <v>0</v>
      </c>
    </row>
    <row r="280" spans="1:9" ht="12" customHeight="1" x14ac:dyDescent="0.2">
      <c r="B280" s="164" t="s">
        <v>18</v>
      </c>
      <c r="I280" s="23"/>
    </row>
    <row r="281" spans="1:9" x14ac:dyDescent="0.2">
      <c r="I281" s="23"/>
    </row>
    <row r="282" spans="1:9" x14ac:dyDescent="0.2">
      <c r="A282" s="52" t="s">
        <v>44</v>
      </c>
      <c r="B282" s="163" t="s">
        <v>1</v>
      </c>
      <c r="D282" s="172">
        <v>20</v>
      </c>
      <c r="I282" s="23">
        <f t="shared" ref="I282:I293" si="19">D282+E282+F282+G282+H282</f>
        <v>20</v>
      </c>
    </row>
    <row r="283" spans="1:9" x14ac:dyDescent="0.2">
      <c r="B283" s="163" t="s">
        <v>2</v>
      </c>
      <c r="D283" s="172">
        <f>2.15+5.15+1.5+15+5.15+1.65+1.35+15</f>
        <v>46.95</v>
      </c>
      <c r="I283" s="23">
        <f t="shared" si="19"/>
        <v>46.95</v>
      </c>
    </row>
    <row r="284" spans="1:9" x14ac:dyDescent="0.2">
      <c r="B284" s="163" t="s">
        <v>3</v>
      </c>
      <c r="D284" s="172">
        <v>6.21</v>
      </c>
      <c r="I284" s="23">
        <f t="shared" si="19"/>
        <v>6.21</v>
      </c>
    </row>
    <row r="285" spans="1:9" x14ac:dyDescent="0.2">
      <c r="B285" s="163" t="s">
        <v>15</v>
      </c>
      <c r="I285" s="23">
        <f t="shared" si="19"/>
        <v>0</v>
      </c>
    </row>
    <row r="286" spans="1:9" x14ac:dyDescent="0.2">
      <c r="B286" s="163" t="s">
        <v>17</v>
      </c>
      <c r="I286" s="23">
        <f t="shared" si="19"/>
        <v>0</v>
      </c>
    </row>
    <row r="287" spans="1:9" x14ac:dyDescent="0.2">
      <c r="B287" s="163" t="s">
        <v>4</v>
      </c>
      <c r="I287" s="23">
        <f t="shared" si="19"/>
        <v>0</v>
      </c>
    </row>
    <row r="288" spans="1:9" x14ac:dyDescent="0.2">
      <c r="B288" s="163" t="s">
        <v>14</v>
      </c>
      <c r="I288" s="23">
        <f t="shared" si="19"/>
        <v>0</v>
      </c>
    </row>
    <row r="289" spans="1:9" x14ac:dyDescent="0.2">
      <c r="B289" s="163" t="s">
        <v>12</v>
      </c>
      <c r="I289" s="23">
        <f t="shared" si="19"/>
        <v>0</v>
      </c>
    </row>
    <row r="290" spans="1:9" x14ac:dyDescent="0.2">
      <c r="B290" s="163" t="s">
        <v>16</v>
      </c>
      <c r="I290" s="23">
        <f t="shared" si="19"/>
        <v>0</v>
      </c>
    </row>
    <row r="291" spans="1:9" x14ac:dyDescent="0.2">
      <c r="B291" s="163" t="s">
        <v>86</v>
      </c>
      <c r="I291" s="23">
        <f t="shared" si="19"/>
        <v>0</v>
      </c>
    </row>
    <row r="292" spans="1:9" x14ac:dyDescent="0.2">
      <c r="B292" s="163" t="s">
        <v>96</v>
      </c>
      <c r="I292" s="23">
        <f t="shared" si="19"/>
        <v>0</v>
      </c>
    </row>
    <row r="293" spans="1:9" x14ac:dyDescent="0.2">
      <c r="B293" s="163" t="s">
        <v>19</v>
      </c>
      <c r="I293" s="23">
        <f t="shared" si="19"/>
        <v>0</v>
      </c>
    </row>
    <row r="294" spans="1:9" x14ac:dyDescent="0.2">
      <c r="B294" s="164" t="s">
        <v>18</v>
      </c>
      <c r="I294" s="23"/>
    </row>
    <row r="295" spans="1:9" x14ac:dyDescent="0.2">
      <c r="I295" s="23"/>
    </row>
    <row r="296" spans="1:9" x14ac:dyDescent="0.2">
      <c r="A296" s="52" t="s">
        <v>45</v>
      </c>
      <c r="B296" s="163" t="s">
        <v>1</v>
      </c>
      <c r="D296" s="172">
        <v>30.5</v>
      </c>
      <c r="I296" s="23">
        <f t="shared" ref="I296:I307" si="20">D296+E296+F296+G296+H296</f>
        <v>30.5</v>
      </c>
    </row>
    <row r="297" spans="1:9" x14ac:dyDescent="0.2">
      <c r="B297" s="163" t="s">
        <v>2</v>
      </c>
      <c r="I297" s="23">
        <f t="shared" si="20"/>
        <v>0</v>
      </c>
    </row>
    <row r="298" spans="1:9" x14ac:dyDescent="0.2">
      <c r="B298" s="163" t="s">
        <v>3</v>
      </c>
      <c r="D298" s="172">
        <v>62.48</v>
      </c>
      <c r="I298" s="23">
        <f t="shared" si="20"/>
        <v>62.48</v>
      </c>
    </row>
    <row r="299" spans="1:9" x14ac:dyDescent="0.2">
      <c r="B299" s="163" t="s">
        <v>15</v>
      </c>
      <c r="I299" s="23">
        <f t="shared" si="20"/>
        <v>0</v>
      </c>
    </row>
    <row r="300" spans="1:9" x14ac:dyDescent="0.2">
      <c r="B300" s="163" t="s">
        <v>17</v>
      </c>
      <c r="I300" s="23">
        <f t="shared" si="20"/>
        <v>0</v>
      </c>
    </row>
    <row r="301" spans="1:9" x14ac:dyDescent="0.2">
      <c r="B301" s="163" t="s">
        <v>4</v>
      </c>
      <c r="I301" s="23">
        <f t="shared" si="20"/>
        <v>0</v>
      </c>
    </row>
    <row r="302" spans="1:9" x14ac:dyDescent="0.2">
      <c r="B302" s="163" t="s">
        <v>14</v>
      </c>
      <c r="I302" s="23">
        <f t="shared" si="20"/>
        <v>0</v>
      </c>
    </row>
    <row r="303" spans="1:9" x14ac:dyDescent="0.2">
      <c r="B303" s="163" t="s">
        <v>12</v>
      </c>
      <c r="I303" s="23">
        <f t="shared" si="20"/>
        <v>0</v>
      </c>
    </row>
    <row r="304" spans="1:9" x14ac:dyDescent="0.2">
      <c r="B304" s="163" t="s">
        <v>16</v>
      </c>
      <c r="I304" s="23">
        <f t="shared" si="20"/>
        <v>0</v>
      </c>
    </row>
    <row r="305" spans="1:9" x14ac:dyDescent="0.2">
      <c r="B305" s="163" t="s">
        <v>86</v>
      </c>
      <c r="I305" s="23">
        <f t="shared" si="20"/>
        <v>0</v>
      </c>
    </row>
    <row r="306" spans="1:9" x14ac:dyDescent="0.2">
      <c r="B306" s="163" t="s">
        <v>96</v>
      </c>
      <c r="I306" s="23">
        <f t="shared" si="20"/>
        <v>0</v>
      </c>
    </row>
    <row r="307" spans="1:9" x14ac:dyDescent="0.2">
      <c r="B307" s="163" t="s">
        <v>19</v>
      </c>
      <c r="I307" s="23">
        <f t="shared" si="20"/>
        <v>0</v>
      </c>
    </row>
    <row r="308" spans="1:9" x14ac:dyDescent="0.2">
      <c r="B308" s="164" t="s">
        <v>18</v>
      </c>
      <c r="I308" s="23"/>
    </row>
    <row r="309" spans="1:9" x14ac:dyDescent="0.2">
      <c r="I309" s="23"/>
    </row>
    <row r="310" spans="1:9" x14ac:dyDescent="0.2">
      <c r="A310" s="52" t="s">
        <v>46</v>
      </c>
      <c r="B310" s="163" t="s">
        <v>1</v>
      </c>
      <c r="I310" s="23">
        <f t="shared" ref="I310:I321" si="21">D310+E310+F310+G310+H310</f>
        <v>0</v>
      </c>
    </row>
    <row r="311" spans="1:9" x14ac:dyDescent="0.2">
      <c r="B311" s="163" t="s">
        <v>2</v>
      </c>
      <c r="D311" s="172">
        <f>1.5+5.15+5.15+15+5.45+15</f>
        <v>47.25</v>
      </c>
      <c r="I311" s="23">
        <f t="shared" si="21"/>
        <v>47.25</v>
      </c>
    </row>
    <row r="312" spans="1:9" x14ac:dyDescent="0.2">
      <c r="B312" s="163" t="s">
        <v>3</v>
      </c>
      <c r="I312" s="23">
        <f t="shared" si="21"/>
        <v>0</v>
      </c>
    </row>
    <row r="313" spans="1:9" x14ac:dyDescent="0.2">
      <c r="B313" s="163" t="s">
        <v>15</v>
      </c>
      <c r="I313" s="23">
        <f t="shared" si="21"/>
        <v>0</v>
      </c>
    </row>
    <row r="314" spans="1:9" x14ac:dyDescent="0.2">
      <c r="B314" s="163" t="s">
        <v>17</v>
      </c>
      <c r="I314" s="23">
        <f t="shared" si="21"/>
        <v>0</v>
      </c>
    </row>
    <row r="315" spans="1:9" x14ac:dyDescent="0.2">
      <c r="B315" s="163" t="s">
        <v>4</v>
      </c>
      <c r="I315" s="23">
        <f t="shared" si="21"/>
        <v>0</v>
      </c>
    </row>
    <row r="316" spans="1:9" x14ac:dyDescent="0.2">
      <c r="B316" s="163" t="s">
        <v>14</v>
      </c>
      <c r="I316" s="23">
        <f t="shared" si="21"/>
        <v>0</v>
      </c>
    </row>
    <row r="317" spans="1:9" x14ac:dyDescent="0.2">
      <c r="B317" s="163" t="s">
        <v>12</v>
      </c>
      <c r="I317" s="23">
        <f t="shared" si="21"/>
        <v>0</v>
      </c>
    </row>
    <row r="318" spans="1:9" x14ac:dyDescent="0.2">
      <c r="B318" s="163" t="s">
        <v>16</v>
      </c>
      <c r="I318" s="23">
        <f t="shared" si="21"/>
        <v>0</v>
      </c>
    </row>
    <row r="319" spans="1:9" x14ac:dyDescent="0.2">
      <c r="B319" s="163" t="s">
        <v>86</v>
      </c>
      <c r="I319" s="23">
        <f t="shared" si="21"/>
        <v>0</v>
      </c>
    </row>
    <row r="320" spans="1:9" x14ac:dyDescent="0.2">
      <c r="B320" s="163" t="s">
        <v>96</v>
      </c>
      <c r="I320" s="23">
        <f t="shared" si="21"/>
        <v>0</v>
      </c>
    </row>
    <row r="321" spans="1:9" x14ac:dyDescent="0.2">
      <c r="B321" s="163" t="s">
        <v>19</v>
      </c>
      <c r="I321" s="23">
        <f t="shared" si="21"/>
        <v>0</v>
      </c>
    </row>
    <row r="322" spans="1:9" x14ac:dyDescent="0.2">
      <c r="B322" s="164" t="s">
        <v>18</v>
      </c>
      <c r="I322" s="23"/>
    </row>
    <row r="323" spans="1:9" x14ac:dyDescent="0.2">
      <c r="I323" s="23"/>
    </row>
    <row r="324" spans="1:9" x14ac:dyDescent="0.2">
      <c r="A324" s="52" t="s">
        <v>47</v>
      </c>
      <c r="B324" s="163" t="s">
        <v>1</v>
      </c>
      <c r="I324" s="23">
        <f t="shared" ref="I324:I335" si="22">D324+E324+F324+G324+H324</f>
        <v>0</v>
      </c>
    </row>
    <row r="325" spans="1:9" x14ac:dyDescent="0.2">
      <c r="B325" s="163" t="s">
        <v>2</v>
      </c>
      <c r="I325" s="23">
        <f t="shared" si="22"/>
        <v>0</v>
      </c>
    </row>
    <row r="326" spans="1:9" x14ac:dyDescent="0.2">
      <c r="B326" s="163" t="s">
        <v>3</v>
      </c>
      <c r="I326" s="23">
        <f t="shared" si="22"/>
        <v>0</v>
      </c>
    </row>
    <row r="327" spans="1:9" x14ac:dyDescent="0.2">
      <c r="B327" s="163" t="s">
        <v>15</v>
      </c>
      <c r="I327" s="23">
        <f t="shared" si="22"/>
        <v>0</v>
      </c>
    </row>
    <row r="328" spans="1:9" x14ac:dyDescent="0.2">
      <c r="B328" s="163" t="s">
        <v>17</v>
      </c>
      <c r="I328" s="23">
        <f t="shared" si="22"/>
        <v>0</v>
      </c>
    </row>
    <row r="329" spans="1:9" x14ac:dyDescent="0.2">
      <c r="B329" s="163" t="s">
        <v>4</v>
      </c>
      <c r="I329" s="23">
        <f t="shared" si="22"/>
        <v>0</v>
      </c>
    </row>
    <row r="330" spans="1:9" x14ac:dyDescent="0.2">
      <c r="B330" s="163" t="s">
        <v>14</v>
      </c>
      <c r="I330" s="23">
        <f t="shared" si="22"/>
        <v>0</v>
      </c>
    </row>
    <row r="331" spans="1:9" x14ac:dyDescent="0.2">
      <c r="B331" s="163" t="s">
        <v>12</v>
      </c>
      <c r="I331" s="23">
        <f t="shared" si="22"/>
        <v>0</v>
      </c>
    </row>
    <row r="332" spans="1:9" x14ac:dyDescent="0.2">
      <c r="B332" s="163" t="s">
        <v>16</v>
      </c>
      <c r="I332" s="23">
        <f t="shared" si="22"/>
        <v>0</v>
      </c>
    </row>
    <row r="333" spans="1:9" x14ac:dyDescent="0.2">
      <c r="B333" s="163" t="s">
        <v>86</v>
      </c>
      <c r="I333" s="23">
        <f t="shared" si="22"/>
        <v>0</v>
      </c>
    </row>
    <row r="334" spans="1:9" x14ac:dyDescent="0.2">
      <c r="B334" s="163" t="s">
        <v>96</v>
      </c>
      <c r="I334" s="23">
        <f t="shared" si="22"/>
        <v>0</v>
      </c>
    </row>
    <row r="335" spans="1:9" x14ac:dyDescent="0.2">
      <c r="B335" s="163" t="s">
        <v>19</v>
      </c>
      <c r="I335" s="23">
        <f t="shared" si="22"/>
        <v>0</v>
      </c>
    </row>
    <row r="336" spans="1:9" x14ac:dyDescent="0.2">
      <c r="B336" s="164" t="s">
        <v>18</v>
      </c>
      <c r="I336" s="23"/>
    </row>
    <row r="337" spans="1:9" x14ac:dyDescent="0.2">
      <c r="I337" s="23"/>
    </row>
    <row r="338" spans="1:9" x14ac:dyDescent="0.2">
      <c r="A338" s="52" t="s">
        <v>95</v>
      </c>
      <c r="B338" s="163" t="s">
        <v>1</v>
      </c>
      <c r="I338" s="23">
        <f t="shared" ref="I338:I351" si="23">D338+E338+F338+G338+H338</f>
        <v>0</v>
      </c>
    </row>
    <row r="339" spans="1:9" x14ac:dyDescent="0.2">
      <c r="B339" s="163" t="s">
        <v>2</v>
      </c>
      <c r="I339" s="23">
        <f t="shared" si="23"/>
        <v>0</v>
      </c>
    </row>
    <row r="340" spans="1:9" x14ac:dyDescent="0.2">
      <c r="A340" s="81"/>
      <c r="B340" s="163" t="s">
        <v>3</v>
      </c>
      <c r="C340" s="4"/>
      <c r="D340" s="177"/>
      <c r="E340" s="177"/>
      <c r="F340" s="177"/>
      <c r="G340" s="177"/>
      <c r="H340" s="177"/>
      <c r="I340" s="24">
        <f t="shared" si="23"/>
        <v>0</v>
      </c>
    </row>
    <row r="341" spans="1:9" x14ac:dyDescent="0.2">
      <c r="A341" s="81"/>
      <c r="B341" s="163" t="s">
        <v>15</v>
      </c>
      <c r="C341" s="4"/>
      <c r="D341" s="177"/>
      <c r="E341" s="177"/>
      <c r="F341" s="177"/>
      <c r="G341" s="177"/>
      <c r="H341" s="177"/>
      <c r="I341" s="24">
        <f t="shared" si="23"/>
        <v>0</v>
      </c>
    </row>
    <row r="342" spans="1:9" x14ac:dyDescent="0.2">
      <c r="A342" s="81"/>
      <c r="B342" s="163" t="s">
        <v>17</v>
      </c>
      <c r="C342" s="4"/>
      <c r="D342" s="177"/>
      <c r="E342" s="177"/>
      <c r="F342" s="177"/>
      <c r="G342" s="177"/>
      <c r="H342" s="177"/>
      <c r="I342" s="24">
        <f t="shared" si="23"/>
        <v>0</v>
      </c>
    </row>
    <row r="343" spans="1:9" x14ac:dyDescent="0.2">
      <c r="A343" s="81"/>
      <c r="B343" s="163" t="s">
        <v>4</v>
      </c>
      <c r="C343" s="4"/>
      <c r="D343" s="177"/>
      <c r="E343" s="177"/>
      <c r="F343" s="177"/>
      <c r="G343" s="177"/>
      <c r="H343" s="177"/>
      <c r="I343" s="24">
        <f t="shared" si="23"/>
        <v>0</v>
      </c>
    </row>
    <row r="344" spans="1:9" x14ac:dyDescent="0.2">
      <c r="A344" s="81"/>
      <c r="B344" s="163" t="s">
        <v>14</v>
      </c>
      <c r="C344" s="4"/>
      <c r="D344" s="177"/>
      <c r="E344" s="177"/>
      <c r="F344" s="177"/>
      <c r="G344" s="177"/>
      <c r="H344" s="177"/>
      <c r="I344" s="24">
        <f t="shared" si="23"/>
        <v>0</v>
      </c>
    </row>
    <row r="345" spans="1:9" x14ac:dyDescent="0.2">
      <c r="A345" s="81"/>
      <c r="B345" s="163" t="s">
        <v>12</v>
      </c>
      <c r="C345" s="4"/>
      <c r="D345" s="177"/>
      <c r="E345" s="177"/>
      <c r="F345" s="177"/>
      <c r="G345" s="177"/>
      <c r="H345" s="177"/>
      <c r="I345" s="24">
        <f t="shared" si="23"/>
        <v>0</v>
      </c>
    </row>
    <row r="346" spans="1:9" x14ac:dyDescent="0.2">
      <c r="A346" s="81"/>
      <c r="B346" s="163" t="s">
        <v>16</v>
      </c>
      <c r="C346" s="4"/>
      <c r="D346" s="177"/>
      <c r="E346" s="177"/>
      <c r="F346" s="177"/>
      <c r="G346" s="177"/>
      <c r="H346" s="177"/>
      <c r="I346" s="24">
        <f t="shared" si="23"/>
        <v>0</v>
      </c>
    </row>
    <row r="347" spans="1:9" x14ac:dyDescent="0.2">
      <c r="A347" s="81"/>
      <c r="B347" s="163" t="s">
        <v>86</v>
      </c>
      <c r="C347" s="4"/>
      <c r="D347" s="177">
        <v>33.700000000000003</v>
      </c>
      <c r="E347" s="177"/>
      <c r="F347" s="177"/>
      <c r="G347" s="177"/>
      <c r="H347" s="177"/>
      <c r="I347" s="24">
        <f t="shared" si="23"/>
        <v>33.700000000000003</v>
      </c>
    </row>
    <row r="348" spans="1:9" x14ac:dyDescent="0.2">
      <c r="A348" s="81"/>
      <c r="B348" s="163" t="s">
        <v>96</v>
      </c>
      <c r="C348" s="4"/>
      <c r="D348" s="177"/>
      <c r="E348" s="177"/>
      <c r="F348" s="177"/>
      <c r="G348" s="177"/>
      <c r="H348" s="177"/>
      <c r="I348" s="24">
        <f t="shared" si="23"/>
        <v>0</v>
      </c>
    </row>
    <row r="349" spans="1:9" x14ac:dyDescent="0.2">
      <c r="A349" s="81"/>
      <c r="B349" s="163" t="s">
        <v>19</v>
      </c>
      <c r="C349" s="4"/>
      <c r="D349" s="177"/>
      <c r="E349" s="177"/>
      <c r="F349" s="177"/>
      <c r="G349" s="177"/>
      <c r="H349" s="177"/>
      <c r="I349" s="24">
        <f t="shared" si="23"/>
        <v>0</v>
      </c>
    </row>
    <row r="350" spans="1:9" x14ac:dyDescent="0.2">
      <c r="A350" s="81"/>
      <c r="B350" s="164" t="s">
        <v>20</v>
      </c>
      <c r="C350" s="4"/>
      <c r="D350" s="177"/>
      <c r="E350" s="177"/>
      <c r="F350" s="177"/>
      <c r="G350" s="177"/>
      <c r="H350" s="177"/>
      <c r="I350" s="24">
        <f t="shared" si="23"/>
        <v>0</v>
      </c>
    </row>
    <row r="351" spans="1:9" x14ac:dyDescent="0.2">
      <c r="A351" s="81"/>
      <c r="B351" s="164" t="s">
        <v>18</v>
      </c>
      <c r="C351" s="4"/>
      <c r="D351" s="177"/>
      <c r="E351" s="177"/>
      <c r="F351" s="177"/>
      <c r="G351" s="177"/>
      <c r="H351" s="177"/>
      <c r="I351" s="24">
        <f t="shared" si="23"/>
        <v>0</v>
      </c>
    </row>
    <row r="352" spans="1:9" ht="13.5" thickBot="1" x14ac:dyDescent="0.25">
      <c r="A352" s="82"/>
      <c r="B352" s="165"/>
      <c r="C352" s="3"/>
      <c r="D352" s="178"/>
      <c r="E352" s="178"/>
      <c r="F352" s="178"/>
      <c r="G352" s="178"/>
      <c r="H352" s="178"/>
      <c r="I352" s="25"/>
    </row>
    <row r="353" spans="1:9" x14ac:dyDescent="0.2">
      <c r="A353" s="85"/>
      <c r="B353" s="166"/>
      <c r="C353" s="17"/>
      <c r="D353" s="183"/>
      <c r="E353" s="183"/>
      <c r="F353" s="183"/>
      <c r="G353" s="183"/>
      <c r="H353" s="183"/>
      <c r="I353" s="29">
        <f>SUM(I267:I341)</f>
        <v>311.20999999999998</v>
      </c>
    </row>
    <row r="354" spans="1:9" x14ac:dyDescent="0.2">
      <c r="I354" s="23"/>
    </row>
    <row r="355" spans="1:9" x14ac:dyDescent="0.2">
      <c r="A355" s="52" t="s">
        <v>48</v>
      </c>
      <c r="B355" s="163" t="s">
        <v>1</v>
      </c>
      <c r="I355" s="23">
        <f t="shared" ref="I355:I366" si="24">D355+E355+F355+G355+H355</f>
        <v>0</v>
      </c>
    </row>
    <row r="356" spans="1:9" x14ac:dyDescent="0.2">
      <c r="B356" s="163" t="s">
        <v>2</v>
      </c>
      <c r="D356" s="172">
        <f>5.15+5.15+15</f>
        <v>25.3</v>
      </c>
      <c r="I356" s="23">
        <f t="shared" si="24"/>
        <v>25.3</v>
      </c>
    </row>
    <row r="357" spans="1:9" x14ac:dyDescent="0.2">
      <c r="B357" s="163" t="s">
        <v>3</v>
      </c>
      <c r="I357" s="23">
        <f t="shared" si="24"/>
        <v>0</v>
      </c>
    </row>
    <row r="358" spans="1:9" x14ac:dyDescent="0.2">
      <c r="B358" s="163" t="s">
        <v>15</v>
      </c>
      <c r="I358" s="23">
        <f t="shared" si="24"/>
        <v>0</v>
      </c>
    </row>
    <row r="359" spans="1:9" x14ac:dyDescent="0.2">
      <c r="B359" s="163" t="s">
        <v>17</v>
      </c>
      <c r="I359" s="23">
        <f t="shared" si="24"/>
        <v>0</v>
      </c>
    </row>
    <row r="360" spans="1:9" x14ac:dyDescent="0.2">
      <c r="B360" s="163" t="s">
        <v>4</v>
      </c>
      <c r="I360" s="23">
        <f t="shared" si="24"/>
        <v>0</v>
      </c>
    </row>
    <row r="361" spans="1:9" x14ac:dyDescent="0.2">
      <c r="B361" s="163" t="s">
        <v>14</v>
      </c>
      <c r="I361" s="23">
        <f t="shared" si="24"/>
        <v>0</v>
      </c>
    </row>
    <row r="362" spans="1:9" x14ac:dyDescent="0.2">
      <c r="B362" s="163" t="s">
        <v>12</v>
      </c>
      <c r="D362" s="172">
        <v>8.09</v>
      </c>
      <c r="I362" s="23">
        <f t="shared" si="24"/>
        <v>8.09</v>
      </c>
    </row>
    <row r="363" spans="1:9" x14ac:dyDescent="0.2">
      <c r="B363" s="163" t="s">
        <v>16</v>
      </c>
      <c r="I363" s="23">
        <f t="shared" si="24"/>
        <v>0</v>
      </c>
    </row>
    <row r="364" spans="1:9" x14ac:dyDescent="0.2">
      <c r="B364" s="163" t="s">
        <v>86</v>
      </c>
      <c r="I364" s="23">
        <f t="shared" si="24"/>
        <v>0</v>
      </c>
    </row>
    <row r="365" spans="1:9" x14ac:dyDescent="0.2">
      <c r="B365" s="163" t="s">
        <v>96</v>
      </c>
      <c r="I365" s="23">
        <f t="shared" si="24"/>
        <v>0</v>
      </c>
    </row>
    <row r="366" spans="1:9" x14ac:dyDescent="0.2">
      <c r="B366" s="163" t="s">
        <v>19</v>
      </c>
      <c r="I366" s="23">
        <f t="shared" si="24"/>
        <v>0</v>
      </c>
    </row>
    <row r="367" spans="1:9" x14ac:dyDescent="0.2">
      <c r="B367" s="164" t="s">
        <v>18</v>
      </c>
      <c r="I367" s="23"/>
    </row>
    <row r="368" spans="1:9" x14ac:dyDescent="0.2">
      <c r="I368" s="23"/>
    </row>
    <row r="369" spans="1:9" x14ac:dyDescent="0.2">
      <c r="A369" s="52" t="s">
        <v>49</v>
      </c>
      <c r="B369" s="163" t="s">
        <v>1</v>
      </c>
      <c r="D369" s="172">
        <v>20</v>
      </c>
      <c r="I369" s="23">
        <f t="shared" ref="I369:I380" si="25">D369+E369+F369+G369+H369</f>
        <v>20</v>
      </c>
    </row>
    <row r="370" spans="1:9" x14ac:dyDescent="0.2">
      <c r="B370" s="163" t="s">
        <v>2</v>
      </c>
      <c r="D370" s="172">
        <f>5.45+5.15+5.45+15+15</f>
        <v>46.05</v>
      </c>
      <c r="I370" s="23">
        <f t="shared" si="25"/>
        <v>46.05</v>
      </c>
    </row>
    <row r="371" spans="1:9" x14ac:dyDescent="0.2">
      <c r="B371" s="163" t="s">
        <v>3</v>
      </c>
      <c r="D371" s="172">
        <v>14.39</v>
      </c>
      <c r="I371" s="23">
        <f t="shared" si="25"/>
        <v>14.39</v>
      </c>
    </row>
    <row r="372" spans="1:9" x14ac:dyDescent="0.2">
      <c r="B372" s="163" t="s">
        <v>15</v>
      </c>
      <c r="I372" s="23">
        <f t="shared" si="25"/>
        <v>0</v>
      </c>
    </row>
    <row r="373" spans="1:9" x14ac:dyDescent="0.2">
      <c r="B373" s="163" t="s">
        <v>17</v>
      </c>
      <c r="I373" s="23">
        <f t="shared" si="25"/>
        <v>0</v>
      </c>
    </row>
    <row r="374" spans="1:9" x14ac:dyDescent="0.2">
      <c r="B374" s="163" t="s">
        <v>4</v>
      </c>
      <c r="I374" s="23">
        <f t="shared" si="25"/>
        <v>0</v>
      </c>
    </row>
    <row r="375" spans="1:9" x14ac:dyDescent="0.2">
      <c r="B375" s="163" t="s">
        <v>14</v>
      </c>
      <c r="I375" s="23">
        <f t="shared" si="25"/>
        <v>0</v>
      </c>
    </row>
    <row r="376" spans="1:9" x14ac:dyDescent="0.2">
      <c r="B376" s="163" t="s">
        <v>12</v>
      </c>
      <c r="I376" s="23">
        <f t="shared" si="25"/>
        <v>0</v>
      </c>
    </row>
    <row r="377" spans="1:9" x14ac:dyDescent="0.2">
      <c r="B377" s="163" t="s">
        <v>16</v>
      </c>
      <c r="I377" s="23">
        <f t="shared" si="25"/>
        <v>0</v>
      </c>
    </row>
    <row r="378" spans="1:9" x14ac:dyDescent="0.2">
      <c r="B378" s="163" t="s">
        <v>86</v>
      </c>
      <c r="I378" s="23">
        <f t="shared" si="25"/>
        <v>0</v>
      </c>
    </row>
    <row r="379" spans="1:9" x14ac:dyDescent="0.2">
      <c r="B379" s="163" t="s">
        <v>96</v>
      </c>
      <c r="I379" s="23">
        <f t="shared" si="25"/>
        <v>0</v>
      </c>
    </row>
    <row r="380" spans="1:9" x14ac:dyDescent="0.2">
      <c r="B380" s="163" t="s">
        <v>19</v>
      </c>
      <c r="I380" s="23">
        <f t="shared" si="25"/>
        <v>0</v>
      </c>
    </row>
    <row r="381" spans="1:9" x14ac:dyDescent="0.2">
      <c r="B381" s="164" t="s">
        <v>18</v>
      </c>
      <c r="I381" s="23"/>
    </row>
    <row r="382" spans="1:9" x14ac:dyDescent="0.2">
      <c r="I382" s="23"/>
    </row>
    <row r="383" spans="1:9" x14ac:dyDescent="0.2">
      <c r="A383" s="52" t="s">
        <v>50</v>
      </c>
      <c r="B383" s="163" t="s">
        <v>1</v>
      </c>
      <c r="I383" s="23">
        <f t="shared" ref="I383:I394" si="26">D383+E383+F383+G383+H383</f>
        <v>0</v>
      </c>
    </row>
    <row r="384" spans="1:9" x14ac:dyDescent="0.2">
      <c r="B384" s="163" t="s">
        <v>2</v>
      </c>
      <c r="D384" s="172">
        <f>8+8+6.65+5.15+5.15+15+5.45+15</f>
        <v>68.400000000000006</v>
      </c>
      <c r="I384" s="23">
        <f t="shared" si="26"/>
        <v>68.400000000000006</v>
      </c>
    </row>
    <row r="385" spans="1:9" x14ac:dyDescent="0.2">
      <c r="B385" s="163" t="s">
        <v>3</v>
      </c>
      <c r="D385" s="172">
        <v>4.3600000000000003</v>
      </c>
      <c r="I385" s="23">
        <f t="shared" si="26"/>
        <v>4.3600000000000003</v>
      </c>
    </row>
    <row r="386" spans="1:9" x14ac:dyDescent="0.2">
      <c r="B386" s="163" t="s">
        <v>15</v>
      </c>
      <c r="I386" s="23">
        <f t="shared" si="26"/>
        <v>0</v>
      </c>
    </row>
    <row r="387" spans="1:9" x14ac:dyDescent="0.2">
      <c r="B387" s="163" t="s">
        <v>17</v>
      </c>
      <c r="I387" s="23">
        <f t="shared" si="26"/>
        <v>0</v>
      </c>
    </row>
    <row r="388" spans="1:9" x14ac:dyDescent="0.2">
      <c r="B388" s="163" t="s">
        <v>4</v>
      </c>
      <c r="I388" s="23">
        <f t="shared" si="26"/>
        <v>0</v>
      </c>
    </row>
    <row r="389" spans="1:9" x14ac:dyDescent="0.2">
      <c r="B389" s="163" t="s">
        <v>14</v>
      </c>
      <c r="I389" s="23">
        <f t="shared" si="26"/>
        <v>0</v>
      </c>
    </row>
    <row r="390" spans="1:9" x14ac:dyDescent="0.2">
      <c r="B390" s="163" t="s">
        <v>12</v>
      </c>
      <c r="I390" s="23">
        <f t="shared" si="26"/>
        <v>0</v>
      </c>
    </row>
    <row r="391" spans="1:9" x14ac:dyDescent="0.2">
      <c r="B391" s="163" t="s">
        <v>16</v>
      </c>
      <c r="I391" s="23">
        <f t="shared" si="26"/>
        <v>0</v>
      </c>
    </row>
    <row r="392" spans="1:9" x14ac:dyDescent="0.2">
      <c r="B392" s="163" t="s">
        <v>86</v>
      </c>
      <c r="I392" s="23">
        <f t="shared" si="26"/>
        <v>0</v>
      </c>
    </row>
    <row r="393" spans="1:9" x14ac:dyDescent="0.2">
      <c r="B393" s="163" t="s">
        <v>96</v>
      </c>
      <c r="I393" s="23">
        <f t="shared" si="26"/>
        <v>0</v>
      </c>
    </row>
    <row r="394" spans="1:9" x14ac:dyDescent="0.2">
      <c r="B394" s="163" t="s">
        <v>19</v>
      </c>
      <c r="I394" s="23">
        <f t="shared" si="26"/>
        <v>0</v>
      </c>
    </row>
    <row r="395" spans="1:9" x14ac:dyDescent="0.2">
      <c r="B395" s="164" t="s">
        <v>18</v>
      </c>
      <c r="I395" s="23"/>
    </row>
    <row r="396" spans="1:9" x14ac:dyDescent="0.2">
      <c r="I396" s="23"/>
    </row>
    <row r="397" spans="1:9" x14ac:dyDescent="0.2">
      <c r="A397" s="52" t="s">
        <v>127</v>
      </c>
      <c r="B397" s="163" t="s">
        <v>1</v>
      </c>
      <c r="I397" s="23">
        <f t="shared" ref="I397:I408" si="27">D397+E397+F397+G397+H397</f>
        <v>0</v>
      </c>
    </row>
    <row r="398" spans="1:9" x14ac:dyDescent="0.2">
      <c r="B398" s="163" t="s">
        <v>2</v>
      </c>
      <c r="D398" s="172">
        <f>8+8+4+16+6.65+5.45+15+15</f>
        <v>78.099999999999994</v>
      </c>
      <c r="I398" s="23">
        <f t="shared" si="27"/>
        <v>78.099999999999994</v>
      </c>
    </row>
    <row r="399" spans="1:9" x14ac:dyDescent="0.2">
      <c r="B399" s="163" t="s">
        <v>3</v>
      </c>
      <c r="D399" s="172">
        <v>24.92</v>
      </c>
      <c r="E399" s="172">
        <v>36.89</v>
      </c>
      <c r="F399" s="172">
        <v>77.069999999999993</v>
      </c>
      <c r="I399" s="23">
        <f t="shared" si="27"/>
        <v>138.88</v>
      </c>
    </row>
    <row r="400" spans="1:9" x14ac:dyDescent="0.2">
      <c r="B400" s="163" t="s">
        <v>15</v>
      </c>
      <c r="I400" s="23">
        <f t="shared" si="27"/>
        <v>0</v>
      </c>
    </row>
    <row r="401" spans="1:9" x14ac:dyDescent="0.2">
      <c r="B401" s="163" t="s">
        <v>17</v>
      </c>
      <c r="I401" s="23">
        <f t="shared" si="27"/>
        <v>0</v>
      </c>
    </row>
    <row r="402" spans="1:9" x14ac:dyDescent="0.2">
      <c r="B402" s="163" t="s">
        <v>4</v>
      </c>
      <c r="I402" s="23">
        <f t="shared" si="27"/>
        <v>0</v>
      </c>
    </row>
    <row r="403" spans="1:9" x14ac:dyDescent="0.2">
      <c r="B403" s="163" t="s">
        <v>14</v>
      </c>
      <c r="I403" s="23">
        <f t="shared" si="27"/>
        <v>0</v>
      </c>
    </row>
    <row r="404" spans="1:9" x14ac:dyDescent="0.2">
      <c r="B404" s="163" t="s">
        <v>12</v>
      </c>
      <c r="I404" s="23">
        <f t="shared" si="27"/>
        <v>0</v>
      </c>
    </row>
    <row r="405" spans="1:9" x14ac:dyDescent="0.2">
      <c r="B405" s="163" t="s">
        <v>16</v>
      </c>
      <c r="I405" s="23">
        <f t="shared" si="27"/>
        <v>0</v>
      </c>
    </row>
    <row r="406" spans="1:9" x14ac:dyDescent="0.2">
      <c r="B406" s="163" t="s">
        <v>86</v>
      </c>
      <c r="I406" s="23">
        <f t="shared" si="27"/>
        <v>0</v>
      </c>
    </row>
    <row r="407" spans="1:9" x14ac:dyDescent="0.2">
      <c r="B407" s="163" t="s">
        <v>96</v>
      </c>
      <c r="I407" s="23">
        <f t="shared" si="27"/>
        <v>0</v>
      </c>
    </row>
    <row r="408" spans="1:9" x14ac:dyDescent="0.2">
      <c r="B408" s="163" t="s">
        <v>19</v>
      </c>
      <c r="I408" s="23">
        <f t="shared" si="27"/>
        <v>0</v>
      </c>
    </row>
    <row r="409" spans="1:9" x14ac:dyDescent="0.2">
      <c r="B409" s="164" t="s">
        <v>18</v>
      </c>
      <c r="I409" s="23"/>
    </row>
    <row r="410" spans="1:9" x14ac:dyDescent="0.2">
      <c r="I410" s="23"/>
    </row>
    <row r="411" spans="1:9" x14ac:dyDescent="0.2">
      <c r="A411" s="52" t="s">
        <v>30</v>
      </c>
      <c r="B411" s="163" t="s">
        <v>1</v>
      </c>
      <c r="I411" s="23">
        <f t="shared" ref="I411:I422" si="28">D411+E411+F411+G411+H411</f>
        <v>0</v>
      </c>
    </row>
    <row r="412" spans="1:9" x14ac:dyDescent="0.2">
      <c r="B412" s="163" t="s">
        <v>2</v>
      </c>
      <c r="I412" s="23">
        <f t="shared" si="28"/>
        <v>0</v>
      </c>
    </row>
    <row r="413" spans="1:9" x14ac:dyDescent="0.2">
      <c r="B413" s="163" t="s">
        <v>3</v>
      </c>
      <c r="I413" s="23">
        <f t="shared" si="28"/>
        <v>0</v>
      </c>
    </row>
    <row r="414" spans="1:9" x14ac:dyDescent="0.2">
      <c r="B414" s="163" t="s">
        <v>15</v>
      </c>
      <c r="I414" s="23">
        <f t="shared" si="28"/>
        <v>0</v>
      </c>
    </row>
    <row r="415" spans="1:9" x14ac:dyDescent="0.2">
      <c r="B415" s="163" t="s">
        <v>17</v>
      </c>
      <c r="I415" s="23">
        <f t="shared" si="28"/>
        <v>0</v>
      </c>
    </row>
    <row r="416" spans="1:9" x14ac:dyDescent="0.2">
      <c r="B416" s="163" t="s">
        <v>4</v>
      </c>
      <c r="I416" s="23">
        <f t="shared" si="28"/>
        <v>0</v>
      </c>
    </row>
    <row r="417" spans="1:9" x14ac:dyDescent="0.2">
      <c r="B417" s="163" t="s">
        <v>14</v>
      </c>
      <c r="I417" s="23">
        <f t="shared" si="28"/>
        <v>0</v>
      </c>
    </row>
    <row r="418" spans="1:9" x14ac:dyDescent="0.2">
      <c r="B418" s="163" t="s">
        <v>12</v>
      </c>
      <c r="I418" s="23">
        <f t="shared" si="28"/>
        <v>0</v>
      </c>
    </row>
    <row r="419" spans="1:9" x14ac:dyDescent="0.2">
      <c r="B419" s="163" t="s">
        <v>16</v>
      </c>
      <c r="I419" s="23">
        <f t="shared" si="28"/>
        <v>0</v>
      </c>
    </row>
    <row r="420" spans="1:9" x14ac:dyDescent="0.2">
      <c r="B420" s="163" t="s">
        <v>86</v>
      </c>
      <c r="I420" s="23">
        <f t="shared" si="28"/>
        <v>0</v>
      </c>
    </row>
    <row r="421" spans="1:9" x14ac:dyDescent="0.2">
      <c r="B421" s="163" t="s">
        <v>96</v>
      </c>
      <c r="I421" s="23">
        <f t="shared" si="28"/>
        <v>0</v>
      </c>
    </row>
    <row r="422" spans="1:9" x14ac:dyDescent="0.2">
      <c r="B422" s="163" t="s">
        <v>19</v>
      </c>
      <c r="I422" s="23">
        <f t="shared" si="28"/>
        <v>0</v>
      </c>
    </row>
    <row r="423" spans="1:9" x14ac:dyDescent="0.2">
      <c r="B423" s="164" t="s">
        <v>18</v>
      </c>
      <c r="I423" s="23"/>
    </row>
    <row r="424" spans="1:9" x14ac:dyDescent="0.2">
      <c r="I424" s="23"/>
    </row>
    <row r="425" spans="1:9" x14ac:dyDescent="0.2">
      <c r="A425" s="52" t="s">
        <v>31</v>
      </c>
      <c r="B425" s="163" t="s">
        <v>1</v>
      </c>
      <c r="I425" s="23">
        <f t="shared" ref="I425:I438" si="29">D425+E425+F425+G425+H425</f>
        <v>0</v>
      </c>
    </row>
    <row r="426" spans="1:9" x14ac:dyDescent="0.2">
      <c r="B426" s="163" t="s">
        <v>2</v>
      </c>
      <c r="I426" s="23">
        <f t="shared" si="29"/>
        <v>0</v>
      </c>
    </row>
    <row r="427" spans="1:9" x14ac:dyDescent="0.2">
      <c r="B427" s="163" t="s">
        <v>3</v>
      </c>
      <c r="I427" s="23">
        <f t="shared" si="29"/>
        <v>0</v>
      </c>
    </row>
    <row r="428" spans="1:9" x14ac:dyDescent="0.2">
      <c r="B428" s="163" t="s">
        <v>15</v>
      </c>
      <c r="I428" s="23">
        <f t="shared" si="29"/>
        <v>0</v>
      </c>
    </row>
    <row r="429" spans="1:9" x14ac:dyDescent="0.2">
      <c r="A429" s="81"/>
      <c r="B429" s="163" t="s">
        <v>17</v>
      </c>
      <c r="C429" s="4"/>
      <c r="D429" s="177"/>
      <c r="E429" s="177"/>
      <c r="F429" s="177"/>
      <c r="G429" s="177"/>
      <c r="H429" s="177"/>
      <c r="I429" s="24">
        <f t="shared" si="29"/>
        <v>0</v>
      </c>
    </row>
    <row r="430" spans="1:9" x14ac:dyDescent="0.2">
      <c r="A430" s="81"/>
      <c r="B430" s="163" t="s">
        <v>4</v>
      </c>
      <c r="C430" s="4"/>
      <c r="D430" s="177"/>
      <c r="E430" s="177"/>
      <c r="F430" s="177"/>
      <c r="G430" s="177"/>
      <c r="H430" s="177"/>
      <c r="I430" s="24">
        <f t="shared" si="29"/>
        <v>0</v>
      </c>
    </row>
    <row r="431" spans="1:9" x14ac:dyDescent="0.2">
      <c r="A431" s="81"/>
      <c r="B431" s="163" t="s">
        <v>14</v>
      </c>
      <c r="C431" s="4"/>
      <c r="D431" s="177"/>
      <c r="E431" s="177"/>
      <c r="F431" s="177"/>
      <c r="G431" s="177"/>
      <c r="H431" s="177"/>
      <c r="I431" s="24">
        <f t="shared" si="29"/>
        <v>0</v>
      </c>
    </row>
    <row r="432" spans="1:9" x14ac:dyDescent="0.2">
      <c r="A432" s="81"/>
      <c r="B432" s="163" t="s">
        <v>12</v>
      </c>
      <c r="C432" s="4"/>
      <c r="D432" s="177"/>
      <c r="E432" s="177"/>
      <c r="F432" s="177"/>
      <c r="G432" s="177"/>
      <c r="H432" s="177"/>
      <c r="I432" s="24">
        <f t="shared" si="29"/>
        <v>0</v>
      </c>
    </row>
    <row r="433" spans="1:9" x14ac:dyDescent="0.2">
      <c r="A433" s="81"/>
      <c r="B433" s="163" t="s">
        <v>16</v>
      </c>
      <c r="C433" s="4"/>
      <c r="D433" s="177"/>
      <c r="E433" s="177"/>
      <c r="F433" s="177"/>
      <c r="G433" s="177"/>
      <c r="H433" s="177"/>
      <c r="I433" s="24">
        <f t="shared" si="29"/>
        <v>0</v>
      </c>
    </row>
    <row r="434" spans="1:9" x14ac:dyDescent="0.2">
      <c r="A434" s="81"/>
      <c r="B434" s="163" t="s">
        <v>86</v>
      </c>
      <c r="C434" s="4"/>
      <c r="D434" s="177"/>
      <c r="E434" s="177"/>
      <c r="F434" s="177"/>
      <c r="G434" s="177"/>
      <c r="H434" s="177"/>
      <c r="I434" s="24">
        <f t="shared" si="29"/>
        <v>0</v>
      </c>
    </row>
    <row r="435" spans="1:9" x14ac:dyDescent="0.2">
      <c r="A435" s="81"/>
      <c r="B435" s="163" t="s">
        <v>96</v>
      </c>
      <c r="C435" s="4"/>
      <c r="D435" s="177"/>
      <c r="E435" s="177"/>
      <c r="F435" s="177"/>
      <c r="G435" s="177"/>
      <c r="H435" s="177"/>
      <c r="I435" s="24">
        <f t="shared" si="29"/>
        <v>0</v>
      </c>
    </row>
    <row r="436" spans="1:9" x14ac:dyDescent="0.2">
      <c r="A436" s="81"/>
      <c r="B436" s="163" t="s">
        <v>19</v>
      </c>
      <c r="C436" s="4"/>
      <c r="D436" s="177"/>
      <c r="E436" s="177"/>
      <c r="F436" s="177"/>
      <c r="G436" s="177"/>
      <c r="H436" s="177"/>
      <c r="I436" s="24">
        <f t="shared" si="29"/>
        <v>0</v>
      </c>
    </row>
    <row r="437" spans="1:9" x14ac:dyDescent="0.2">
      <c r="A437" s="81"/>
      <c r="B437" s="163" t="s">
        <v>20</v>
      </c>
      <c r="C437" s="4"/>
      <c r="D437" s="177"/>
      <c r="E437" s="177"/>
      <c r="F437" s="177"/>
      <c r="G437" s="177"/>
      <c r="H437" s="177"/>
      <c r="I437" s="24">
        <f t="shared" si="29"/>
        <v>0</v>
      </c>
    </row>
    <row r="438" spans="1:9" x14ac:dyDescent="0.2">
      <c r="A438" s="81"/>
      <c r="B438" s="164" t="s">
        <v>18</v>
      </c>
      <c r="C438" s="4"/>
      <c r="D438" s="177"/>
      <c r="E438" s="177"/>
      <c r="F438" s="177"/>
      <c r="G438" s="177"/>
      <c r="H438" s="177"/>
      <c r="I438" s="24">
        <f t="shared" si="29"/>
        <v>0</v>
      </c>
    </row>
    <row r="439" spans="1:9" ht="13.5" thickBot="1" x14ac:dyDescent="0.25">
      <c r="A439" s="82"/>
      <c r="B439" s="165"/>
      <c r="C439" s="3"/>
      <c r="D439" s="178"/>
      <c r="E439" s="178"/>
      <c r="F439" s="178"/>
      <c r="G439" s="178"/>
      <c r="H439" s="178"/>
      <c r="I439" s="25"/>
    </row>
    <row r="440" spans="1:9" x14ac:dyDescent="0.2">
      <c r="A440" s="86"/>
      <c r="B440" s="166"/>
      <c r="C440" s="17"/>
      <c r="D440" s="183"/>
      <c r="E440" s="183"/>
      <c r="F440" s="183"/>
      <c r="G440" s="183"/>
      <c r="H440" s="183"/>
      <c r="I440" s="29">
        <f>SUM(I354:I430)</f>
        <v>403.57000000000005</v>
      </c>
    </row>
    <row r="444" spans="1:9" ht="13.5" thickBot="1" x14ac:dyDescent="0.25"/>
    <row r="445" spans="1:9" ht="13.5" thickBot="1" x14ac:dyDescent="0.25">
      <c r="B445" s="168" t="s">
        <v>97</v>
      </c>
      <c r="C445" s="140"/>
      <c r="D445" s="184" t="s">
        <v>74</v>
      </c>
      <c r="E445" s="184" t="s">
        <v>75</v>
      </c>
      <c r="F445" s="184" t="s">
        <v>91</v>
      </c>
      <c r="G445" s="185"/>
      <c r="H445" s="185"/>
      <c r="I445" s="141"/>
    </row>
    <row r="446" spans="1:9" x14ac:dyDescent="0.2">
      <c r="B446" s="169" t="s">
        <v>1</v>
      </c>
      <c r="C446" s="4"/>
      <c r="D446" s="177">
        <f>'DEBIT-BANK'!B48</f>
        <v>515.16</v>
      </c>
      <c r="E446" s="177">
        <f>'CASH-BANK'!B49</f>
        <v>396.5</v>
      </c>
      <c r="F446" s="177"/>
      <c r="G446" s="177"/>
      <c r="H446" s="177"/>
      <c r="I446" s="142">
        <f t="shared" ref="I446:I457" si="30">D446+E446+F446</f>
        <v>911.66</v>
      </c>
    </row>
    <row r="447" spans="1:9" x14ac:dyDescent="0.2">
      <c r="B447" s="169" t="s">
        <v>2</v>
      </c>
      <c r="C447" s="4"/>
      <c r="D447" s="177">
        <f>'DEBIT-BANK'!C48</f>
        <v>7.88</v>
      </c>
      <c r="E447" s="177">
        <f>'CASH-BANK'!C49</f>
        <v>880.10000000000014</v>
      </c>
      <c r="F447" s="177"/>
      <c r="G447" s="177"/>
      <c r="H447" s="177"/>
      <c r="I447" s="142">
        <f t="shared" si="30"/>
        <v>887.98000000000013</v>
      </c>
    </row>
    <row r="448" spans="1:9" x14ac:dyDescent="0.2">
      <c r="B448" s="169" t="s">
        <v>3</v>
      </c>
      <c r="C448" s="4"/>
      <c r="D448" s="177">
        <f>'DEBIT-BANK'!D48</f>
        <v>3640.2199999999993</v>
      </c>
      <c r="E448" s="177">
        <f>'CASH-BANK'!D49</f>
        <v>2082.7799999999997</v>
      </c>
      <c r="F448" s="177"/>
      <c r="G448" s="177"/>
      <c r="H448" s="177"/>
      <c r="I448" s="142">
        <f t="shared" si="30"/>
        <v>5722.9999999999991</v>
      </c>
    </row>
    <row r="449" spans="2:9" x14ac:dyDescent="0.2">
      <c r="B449" s="169" t="s">
        <v>15</v>
      </c>
      <c r="C449" s="4"/>
      <c r="D449" s="177">
        <f>'DEBIT-BANK'!E48</f>
        <v>22</v>
      </c>
      <c r="E449" s="177">
        <f>'CASH-BANK'!E49</f>
        <v>36</v>
      </c>
      <c r="F449" s="177"/>
      <c r="G449" s="177"/>
      <c r="H449" s="177"/>
      <c r="I449" s="142">
        <f t="shared" si="30"/>
        <v>58</v>
      </c>
    </row>
    <row r="450" spans="2:9" x14ac:dyDescent="0.2">
      <c r="B450" s="169" t="s">
        <v>17</v>
      </c>
      <c r="C450" s="4"/>
      <c r="D450" s="177">
        <f>'DEBIT-BANK'!F48</f>
        <v>0</v>
      </c>
      <c r="E450" s="177">
        <f>'CASH-BANK'!F49</f>
        <v>0</v>
      </c>
      <c r="F450" s="177"/>
      <c r="G450" s="177"/>
      <c r="H450" s="177"/>
      <c r="I450" s="142">
        <f t="shared" si="30"/>
        <v>0</v>
      </c>
    </row>
    <row r="451" spans="2:9" x14ac:dyDescent="0.2">
      <c r="B451" s="169" t="s">
        <v>4</v>
      </c>
      <c r="C451" s="4"/>
      <c r="D451" s="177">
        <f>'DEBIT-BANK'!G48</f>
        <v>0</v>
      </c>
      <c r="E451" s="177">
        <f>'CASH-BANK'!G49</f>
        <v>33.65</v>
      </c>
      <c r="F451" s="177"/>
      <c r="G451" s="177"/>
      <c r="H451" s="177"/>
      <c r="I451" s="142">
        <f t="shared" si="30"/>
        <v>33.65</v>
      </c>
    </row>
    <row r="452" spans="2:9" x14ac:dyDescent="0.2">
      <c r="B452" s="169" t="s">
        <v>76</v>
      </c>
      <c r="C452" s="4"/>
      <c r="D452" s="177">
        <f>'DEBIT-BANK'!H48</f>
        <v>48.97</v>
      </c>
      <c r="E452" s="177">
        <f>'CASH-BANK'!H49</f>
        <v>0</v>
      </c>
      <c r="F452" s="177"/>
      <c r="G452" s="177"/>
      <c r="H452" s="177"/>
      <c r="I452" s="142">
        <f t="shared" si="30"/>
        <v>48.97</v>
      </c>
    </row>
    <row r="453" spans="2:9" x14ac:dyDescent="0.2">
      <c r="B453" s="169" t="s">
        <v>12</v>
      </c>
      <c r="C453" s="4"/>
      <c r="D453" s="177">
        <f>'DEBIT-BANK'!I48</f>
        <v>68.150000000000006</v>
      </c>
      <c r="E453" s="177">
        <f>'CASH-BANK'!I49</f>
        <v>130.85</v>
      </c>
      <c r="F453" s="177"/>
      <c r="G453" s="177"/>
      <c r="H453" s="177"/>
      <c r="I453" s="142">
        <f t="shared" si="30"/>
        <v>199</v>
      </c>
    </row>
    <row r="454" spans="2:9" x14ac:dyDescent="0.2">
      <c r="B454" s="163" t="s">
        <v>86</v>
      </c>
      <c r="C454" s="4"/>
      <c r="D454" s="177">
        <f>'DEBIT-BANK'!K48</f>
        <v>0</v>
      </c>
      <c r="E454" s="177">
        <f>'CASH-BANK'!K49</f>
        <v>193.68</v>
      </c>
      <c r="F454" s="177"/>
      <c r="G454" s="177"/>
      <c r="H454" s="177"/>
      <c r="I454" s="142">
        <f t="shared" si="30"/>
        <v>193.68</v>
      </c>
    </row>
    <row r="455" spans="2:9" x14ac:dyDescent="0.2">
      <c r="B455" s="169" t="s">
        <v>77</v>
      </c>
      <c r="C455" s="4"/>
      <c r="D455" s="177"/>
      <c r="E455" s="177"/>
      <c r="F455" s="177"/>
      <c r="G455" s="177"/>
      <c r="H455" s="177"/>
      <c r="I455" s="142">
        <f t="shared" si="30"/>
        <v>0</v>
      </c>
    </row>
    <row r="456" spans="2:9" x14ac:dyDescent="0.2">
      <c r="B456" s="169" t="s">
        <v>78</v>
      </c>
      <c r="C456" s="4"/>
      <c r="D456" s="177"/>
      <c r="E456" s="177"/>
      <c r="F456" s="177"/>
      <c r="G456" s="177"/>
      <c r="H456" s="177"/>
      <c r="I456" s="142">
        <f t="shared" si="30"/>
        <v>0</v>
      </c>
    </row>
    <row r="457" spans="2:9" ht="13.5" thickBot="1" x14ac:dyDescent="0.25">
      <c r="B457" s="170" t="s">
        <v>79</v>
      </c>
      <c r="C457" s="3"/>
      <c r="D457" s="178">
        <f>'DEBIT-BANK'!N48</f>
        <v>0</v>
      </c>
      <c r="E457" s="178">
        <f>'CASH-BANK'!N49</f>
        <v>0</v>
      </c>
      <c r="F457" s="178"/>
      <c r="G457" s="178"/>
      <c r="H457" s="178"/>
      <c r="I457" s="143">
        <f t="shared" si="30"/>
        <v>0</v>
      </c>
    </row>
    <row r="458" spans="2:9" ht="13.5" thickBot="1" x14ac:dyDescent="0.25">
      <c r="B458" s="164"/>
      <c r="C458" s="4"/>
      <c r="D458" s="186">
        <f>SUM(D446:D457)</f>
        <v>4302.3799999999992</v>
      </c>
      <c r="E458" s="186">
        <f>SUM(E446:E457)</f>
        <v>3753.56</v>
      </c>
      <c r="F458" s="177"/>
      <c r="G458" s="177"/>
      <c r="H458" s="177"/>
      <c r="I458" s="97">
        <f>SUM(I446:I457)</f>
        <v>8055.94</v>
      </c>
    </row>
    <row r="459" spans="2:9" ht="13.5" thickTop="1" x14ac:dyDescent="0.2"/>
    <row r="462" spans="2:9" x14ac:dyDescent="0.2">
      <c r="B462" s="163" t="s">
        <v>70</v>
      </c>
    </row>
    <row r="463" spans="2:9" x14ac:dyDescent="0.2">
      <c r="B463" s="163" t="s">
        <v>71</v>
      </c>
      <c r="D463" s="187">
        <f>'DEC AR'!C17</f>
        <v>0</v>
      </c>
    </row>
    <row r="464" spans="2:9" x14ac:dyDescent="0.2">
      <c r="B464" s="163" t="s">
        <v>72</v>
      </c>
      <c r="D464" s="188">
        <f>I458</f>
        <v>8055.94</v>
      </c>
    </row>
    <row r="465" spans="2:4" ht="13.5" thickBot="1" x14ac:dyDescent="0.25">
      <c r="B465" s="163" t="s">
        <v>73</v>
      </c>
      <c r="D465" s="189">
        <f>D463-D464</f>
        <v>-8055.94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zoomScaleNormal="100" workbookViewId="0">
      <selection activeCell="A2" sqref="A2:E3"/>
    </sheetView>
  </sheetViews>
  <sheetFormatPr defaultRowHeight="12.75" x14ac:dyDescent="0.2"/>
  <cols>
    <col min="1" max="1" width="11.7109375" style="111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2" customWidth="1"/>
  </cols>
  <sheetData>
    <row r="1" spans="1:5" s="106" customFormat="1" ht="21.95" customHeight="1" x14ac:dyDescent="0.25">
      <c r="A1" s="113" t="s">
        <v>80</v>
      </c>
      <c r="B1" s="108" t="s">
        <v>81</v>
      </c>
      <c r="C1" s="109" t="s">
        <v>82</v>
      </c>
      <c r="D1" s="108" t="s">
        <v>83</v>
      </c>
      <c r="E1" s="114" t="s">
        <v>84</v>
      </c>
    </row>
    <row r="2" spans="1:5" ht="18" customHeight="1" x14ac:dyDescent="0.2">
      <c r="A2" s="120"/>
      <c r="B2" s="115"/>
      <c r="C2" s="116"/>
      <c r="D2" s="117"/>
      <c r="E2" s="121"/>
    </row>
    <row r="3" spans="1:5" ht="18" customHeight="1" x14ac:dyDescent="0.2">
      <c r="A3" s="120"/>
      <c r="B3" s="115"/>
      <c r="C3" s="116"/>
      <c r="D3" s="117"/>
      <c r="E3" s="121"/>
    </row>
    <row r="4" spans="1:5" ht="18" customHeight="1" x14ac:dyDescent="0.2">
      <c r="A4" s="120"/>
      <c r="B4" s="115"/>
      <c r="C4" s="116"/>
      <c r="D4" s="117"/>
      <c r="E4" s="122"/>
    </row>
    <row r="5" spans="1:5" ht="18" customHeight="1" x14ac:dyDescent="0.2">
      <c r="A5" s="120"/>
      <c r="B5" s="118"/>
      <c r="C5" s="116"/>
      <c r="D5" s="117"/>
      <c r="E5" s="122"/>
    </row>
    <row r="6" spans="1:5" ht="18" customHeight="1" x14ac:dyDescent="0.2">
      <c r="A6" s="120"/>
      <c r="B6" s="118"/>
      <c r="C6" s="116"/>
      <c r="D6" s="117"/>
      <c r="E6" s="122"/>
    </row>
    <row r="7" spans="1:5" ht="18" customHeight="1" x14ac:dyDescent="0.2">
      <c r="A7" s="120"/>
      <c r="B7" s="118"/>
      <c r="C7" s="116"/>
      <c r="D7" s="117"/>
      <c r="E7" s="122"/>
    </row>
    <row r="8" spans="1:5" ht="18" customHeight="1" x14ac:dyDescent="0.2">
      <c r="A8" s="120"/>
      <c r="B8" s="118"/>
      <c r="C8" s="116"/>
      <c r="D8" s="117"/>
      <c r="E8" s="122"/>
    </row>
    <row r="9" spans="1:5" ht="18" customHeight="1" x14ac:dyDescent="0.2">
      <c r="A9" s="120"/>
      <c r="B9" s="118"/>
      <c r="C9" s="116"/>
      <c r="D9" s="117"/>
      <c r="E9" s="122"/>
    </row>
    <row r="10" spans="1:5" ht="18" customHeight="1" x14ac:dyDescent="0.2">
      <c r="A10" s="120"/>
      <c r="B10" s="118"/>
      <c r="C10" s="116"/>
      <c r="D10" s="117"/>
      <c r="E10" s="121"/>
    </row>
    <row r="11" spans="1:5" ht="18" customHeight="1" x14ac:dyDescent="0.2">
      <c r="A11" s="120"/>
      <c r="B11" s="118"/>
      <c r="C11" s="116"/>
      <c r="D11" s="117"/>
      <c r="E11" s="121"/>
    </row>
    <row r="12" spans="1:5" ht="18" customHeight="1" x14ac:dyDescent="0.2">
      <c r="A12" s="120"/>
      <c r="B12" s="118"/>
      <c r="C12" s="116"/>
      <c r="D12" s="117"/>
      <c r="E12" s="122"/>
    </row>
    <row r="13" spans="1:5" ht="18" customHeight="1" x14ac:dyDescent="0.2">
      <c r="A13" s="120"/>
      <c r="B13" s="118"/>
      <c r="C13" s="116"/>
      <c r="D13" s="117"/>
      <c r="E13" s="122"/>
    </row>
    <row r="14" spans="1:5" ht="18" customHeight="1" x14ac:dyDescent="0.2">
      <c r="A14" s="120"/>
      <c r="B14" s="118"/>
      <c r="C14" s="116"/>
      <c r="D14" s="117"/>
      <c r="E14" s="121"/>
    </row>
    <row r="15" spans="1:5" ht="18" customHeight="1" x14ac:dyDescent="0.2">
      <c r="A15" s="120"/>
      <c r="B15" s="118"/>
      <c r="C15" s="116"/>
      <c r="D15" s="117"/>
      <c r="E15" s="146"/>
    </row>
    <row r="16" spans="1:5" ht="18" customHeight="1" thickBot="1" x14ac:dyDescent="0.25">
      <c r="A16" s="125"/>
      <c r="B16" s="126"/>
      <c r="C16" s="127"/>
      <c r="D16" s="128"/>
      <c r="E16" s="129"/>
    </row>
    <row r="17" spans="1:5" s="105" customFormat="1" ht="21.95" customHeight="1" thickBot="1" x14ac:dyDescent="0.3">
      <c r="A17" s="130"/>
      <c r="B17" s="131" t="s">
        <v>98</v>
      </c>
      <c r="C17" s="132">
        <f>SUM(C2:C16)</f>
        <v>0</v>
      </c>
      <c r="D17" s="133"/>
      <c r="E17" s="134"/>
    </row>
    <row r="18" spans="1:5" ht="18" customHeight="1" thickTop="1" x14ac:dyDescent="0.2">
      <c r="A18" s="123"/>
      <c r="B18" s="119"/>
      <c r="C18" s="124"/>
      <c r="D18" s="117"/>
      <c r="E18" s="122"/>
    </row>
    <row r="19" spans="1:5" ht="18" customHeight="1" x14ac:dyDescent="0.2">
      <c r="A19" s="123"/>
      <c r="B19" s="119"/>
      <c r="C19" s="116"/>
      <c r="D19" s="117"/>
      <c r="E19" s="122"/>
    </row>
    <row r="20" spans="1:5" ht="18" customHeight="1" x14ac:dyDescent="0.2">
      <c r="A20" s="123"/>
      <c r="B20" s="119"/>
      <c r="C20" s="116"/>
      <c r="D20" s="117"/>
      <c r="E20" s="122"/>
    </row>
    <row r="21" spans="1:5" ht="18" customHeight="1" x14ac:dyDescent="0.2">
      <c r="A21" s="123"/>
      <c r="B21" s="119"/>
      <c r="C21" s="116"/>
      <c r="D21" s="117"/>
      <c r="E21" s="122"/>
    </row>
    <row r="22" spans="1:5" ht="18" customHeight="1" x14ac:dyDescent="0.2">
      <c r="A22" s="123"/>
      <c r="B22" s="119"/>
      <c r="C22" s="116"/>
      <c r="D22" s="117"/>
      <c r="E22" s="122"/>
    </row>
    <row r="23" spans="1:5" ht="18" customHeight="1" x14ac:dyDescent="0.2">
      <c r="A23" s="123"/>
      <c r="B23" s="119"/>
      <c r="C23" s="116"/>
      <c r="D23" s="117"/>
      <c r="E23" s="122"/>
    </row>
    <row r="24" spans="1:5" ht="18" customHeight="1" x14ac:dyDescent="0.2">
      <c r="A24" s="123"/>
      <c r="B24" s="119"/>
      <c r="C24" s="116"/>
      <c r="D24" s="117"/>
      <c r="E24" s="122"/>
    </row>
    <row r="25" spans="1:5" ht="18" customHeight="1" thickBot="1" x14ac:dyDescent="0.25">
      <c r="A25" s="135"/>
      <c r="B25" s="136"/>
      <c r="C25" s="127"/>
      <c r="D25" s="137"/>
      <c r="E25" s="129"/>
    </row>
    <row r="26" spans="1:5" ht="18" customHeight="1" x14ac:dyDescent="0.2">
      <c r="A26" s="138"/>
      <c r="B26" s="4"/>
      <c r="C26" s="110"/>
      <c r="D26" s="51"/>
      <c r="E26" s="139"/>
    </row>
    <row r="27" spans="1:5" s="4" customFormat="1" ht="18" customHeight="1" x14ac:dyDescent="0.2">
      <c r="A27" s="138"/>
      <c r="C27" s="110"/>
      <c r="D27" s="51"/>
      <c r="E27" s="139"/>
    </row>
    <row r="28" spans="1:5" s="4" customFormat="1" ht="18" customHeight="1" x14ac:dyDescent="0.2">
      <c r="A28" s="138"/>
      <c r="C28" s="110"/>
      <c r="D28" s="51"/>
      <c r="E28" s="139"/>
    </row>
    <row r="29" spans="1:5" s="4" customFormat="1" ht="18" customHeight="1" x14ac:dyDescent="0.2">
      <c r="A29" s="138"/>
      <c r="C29" s="110"/>
      <c r="D29" s="51"/>
      <c r="E29" s="139"/>
    </row>
    <row r="30" spans="1:5" s="4" customFormat="1" ht="18" customHeight="1" x14ac:dyDescent="0.2">
      <c r="A30" s="138"/>
      <c r="C30" s="110"/>
      <c r="D30" s="51"/>
      <c r="E30" s="139"/>
    </row>
    <row r="31" spans="1:5" s="4" customFormat="1" ht="18" customHeight="1" x14ac:dyDescent="0.2">
      <c r="A31" s="138"/>
      <c r="C31" s="110"/>
      <c r="D31" s="51"/>
      <c r="E31" s="139"/>
    </row>
    <row r="32" spans="1:5" s="4" customFormat="1" ht="18" customHeight="1" x14ac:dyDescent="0.2">
      <c r="A32" s="138"/>
      <c r="C32" s="110"/>
      <c r="D32" s="51"/>
      <c r="E32" s="139"/>
    </row>
    <row r="33" spans="1:5" s="4" customFormat="1" ht="18" customHeight="1" x14ac:dyDescent="0.2">
      <c r="A33" s="138"/>
      <c r="C33" s="110"/>
      <c r="D33" s="51"/>
      <c r="E33" s="139"/>
    </row>
    <row r="34" spans="1:5" s="4" customFormat="1" ht="18" customHeight="1" x14ac:dyDescent="0.2">
      <c r="A34" s="138"/>
      <c r="C34" s="110"/>
      <c r="D34" s="51"/>
      <c r="E34" s="139"/>
    </row>
    <row r="35" spans="1:5" s="4" customFormat="1" ht="18" customHeight="1" x14ac:dyDescent="0.2">
      <c r="A35" s="138"/>
      <c r="C35" s="110"/>
      <c r="D35" s="51"/>
      <c r="E35" s="139"/>
    </row>
    <row r="36" spans="1:5" s="4" customFormat="1" ht="18" customHeight="1" x14ac:dyDescent="0.2">
      <c r="A36" s="138"/>
      <c r="C36" s="110"/>
      <c r="D36" s="51"/>
      <c r="E36" s="139"/>
    </row>
    <row r="37" spans="1:5" s="4" customFormat="1" ht="18" customHeight="1" x14ac:dyDescent="0.2">
      <c r="A37" s="138"/>
      <c r="C37" s="110"/>
      <c r="D37" s="51"/>
      <c r="E37" s="139"/>
    </row>
    <row r="38" spans="1:5" s="4" customFormat="1" ht="18" customHeight="1" x14ac:dyDescent="0.2">
      <c r="A38" s="138"/>
      <c r="C38" s="110"/>
      <c r="D38" s="51"/>
      <c r="E38" s="139"/>
    </row>
    <row r="39" spans="1:5" s="4" customFormat="1" ht="18" customHeight="1" x14ac:dyDescent="0.2">
      <c r="A39" s="138"/>
      <c r="C39" s="110"/>
      <c r="D39" s="51"/>
      <c r="E39" s="139"/>
    </row>
    <row r="40" spans="1:5" s="4" customFormat="1" ht="18" customHeight="1" x14ac:dyDescent="0.2">
      <c r="A40" s="138"/>
      <c r="C40" s="110"/>
      <c r="D40" s="51"/>
      <c r="E40" s="139"/>
    </row>
    <row r="41" spans="1:5" ht="18" customHeight="1" x14ac:dyDescent="0.2"/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DEC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2016-10-14T20:28:24Z</cp:lastPrinted>
  <dcterms:created xsi:type="dcterms:W3CDTF">2015-04-17T19:15:54Z</dcterms:created>
  <dcterms:modified xsi:type="dcterms:W3CDTF">2018-03-27T21:56:33Z</dcterms:modified>
</cp:coreProperties>
</file>