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D22A0044-6730-4801-BEE4-6ABC213CD5BE}" xr6:coauthVersionLast="28" xr6:coauthVersionMax="28" xr10:uidLastSave="{00000000-0000-0000-0000-000000000000}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9" r:id="rId2"/>
    <sheet name="Debit Daily" sheetId="8" r:id="rId3"/>
    <sheet name="Cash Daily" sheetId="6" r:id="rId4"/>
    <sheet name="Sheet4" sheetId="4" r:id="rId5"/>
  </sheets>
  <calcPr calcId="171027"/>
</workbook>
</file>

<file path=xl/calcChain.xml><?xml version="1.0" encoding="utf-8"?>
<calcChain xmlns="http://schemas.openxmlformats.org/spreadsheetml/2006/main">
  <c r="E50" i="9" l="1"/>
  <c r="C48" i="9"/>
  <c r="Q42" i="9"/>
  <c r="Q39" i="9"/>
  <c r="Q40" i="9"/>
  <c r="Q41" i="9"/>
  <c r="Q43" i="9"/>
  <c r="Q44" i="9"/>
  <c r="Q35" i="9"/>
  <c r="Q33" i="9"/>
  <c r="Q32" i="9"/>
  <c r="Q31" i="9"/>
  <c r="Q30" i="9"/>
  <c r="Q10" i="9"/>
  <c r="Q5" i="9"/>
  <c r="Q4" i="9"/>
  <c r="Q3" i="9"/>
  <c r="Q5" i="1" l="1"/>
  <c r="I273" i="8" l="1"/>
  <c r="O34" i="1" s="1"/>
  <c r="F307" i="8"/>
  <c r="D364" i="6"/>
  <c r="D335" i="6"/>
  <c r="D249" i="6"/>
  <c r="D207" i="6"/>
  <c r="D191" i="6"/>
  <c r="D24" i="6"/>
  <c r="D18" i="6" l="1"/>
  <c r="D4" i="6"/>
  <c r="D363" i="6"/>
  <c r="D348" i="6"/>
  <c r="D334" i="6"/>
  <c r="D320" i="6"/>
  <c r="D306" i="6"/>
  <c r="D292" i="6"/>
  <c r="D276" i="6"/>
  <c r="D262" i="6"/>
  <c r="D248" i="6"/>
  <c r="D234" i="6"/>
  <c r="D220" i="6"/>
  <c r="D206" i="6"/>
  <c r="D190" i="6"/>
  <c r="D176" i="6"/>
  <c r="D162" i="6"/>
  <c r="D148" i="6"/>
  <c r="D134" i="6"/>
  <c r="D104" i="6" l="1"/>
  <c r="D90" i="6"/>
  <c r="D76" i="6"/>
  <c r="D62" i="6"/>
  <c r="D48" i="6"/>
  <c r="D34" i="6"/>
  <c r="D219" i="8"/>
  <c r="D89" i="6"/>
  <c r="D333" i="6"/>
  <c r="D275" i="6"/>
  <c r="D205" i="6"/>
  <c r="D175" i="6"/>
  <c r="D47" i="6"/>
  <c r="F4" i="9" l="1"/>
  <c r="M3" i="9"/>
  <c r="M32" i="9"/>
  <c r="M31" i="9"/>
  <c r="M22" i="9"/>
  <c r="M20" i="9"/>
  <c r="M12" i="9"/>
  <c r="P45" i="9" l="1"/>
  <c r="O45" i="9"/>
  <c r="P36" i="9"/>
  <c r="O36" i="9"/>
  <c r="P26" i="9"/>
  <c r="O26" i="9"/>
  <c r="P16" i="9"/>
  <c r="O16" i="9"/>
  <c r="O48" i="9" s="1"/>
  <c r="F4" i="1"/>
  <c r="P46" i="1"/>
  <c r="O46" i="1"/>
  <c r="P36" i="1"/>
  <c r="O36" i="1"/>
  <c r="P26" i="1"/>
  <c r="O26" i="1"/>
  <c r="P16" i="1"/>
  <c r="O16" i="1"/>
  <c r="O49" i="1" s="1"/>
  <c r="I368" i="6" l="1"/>
  <c r="H44" i="9" s="1"/>
  <c r="I369" i="6"/>
  <c r="I44" i="9" s="1"/>
  <c r="I370" i="6"/>
  <c r="I371" i="6"/>
  <c r="I372" i="6"/>
  <c r="L44" i="9" s="1"/>
  <c r="I373" i="6"/>
  <c r="M44" i="9" s="1"/>
  <c r="I374" i="6"/>
  <c r="N44" i="9" s="1"/>
  <c r="N45" i="9" s="1"/>
  <c r="I353" i="6"/>
  <c r="H43" i="9" s="1"/>
  <c r="I354" i="6"/>
  <c r="I43" i="9" s="1"/>
  <c r="I355" i="6"/>
  <c r="J43" i="9" s="1"/>
  <c r="I356" i="6"/>
  <c r="I357" i="6"/>
  <c r="I358" i="6"/>
  <c r="M43" i="9" s="1"/>
  <c r="I339" i="6"/>
  <c r="H42" i="9" s="1"/>
  <c r="I340" i="6"/>
  <c r="I42" i="9" s="1"/>
  <c r="I341" i="6"/>
  <c r="J42" i="9" s="1"/>
  <c r="I342" i="6"/>
  <c r="K42" i="9" s="1"/>
  <c r="I343" i="6"/>
  <c r="L42" i="9" s="1"/>
  <c r="I344" i="6"/>
  <c r="M42" i="9" s="1"/>
  <c r="I325" i="6"/>
  <c r="H41" i="9" s="1"/>
  <c r="I326" i="6"/>
  <c r="I41" i="9" s="1"/>
  <c r="I327" i="6"/>
  <c r="J41" i="9" s="1"/>
  <c r="I328" i="6"/>
  <c r="K41" i="9" s="1"/>
  <c r="I329" i="6"/>
  <c r="L41" i="9" s="1"/>
  <c r="I330" i="6"/>
  <c r="M41" i="9" s="1"/>
  <c r="I311" i="6"/>
  <c r="H40" i="9" s="1"/>
  <c r="I312" i="6"/>
  <c r="I40" i="9" s="1"/>
  <c r="I313" i="6"/>
  <c r="J40" i="9" s="1"/>
  <c r="I314" i="6"/>
  <c r="K40" i="9" s="1"/>
  <c r="I315" i="6"/>
  <c r="L40" i="9" s="1"/>
  <c r="I316" i="6"/>
  <c r="M40" i="9" s="1"/>
  <c r="I297" i="6"/>
  <c r="H39" i="9" s="1"/>
  <c r="I298" i="6"/>
  <c r="I39" i="9" s="1"/>
  <c r="I299" i="6"/>
  <c r="J39" i="9" s="1"/>
  <c r="I300" i="6"/>
  <c r="K39" i="9" s="1"/>
  <c r="I301" i="6"/>
  <c r="L39" i="9" s="1"/>
  <c r="I302" i="6"/>
  <c r="M39" i="9" s="1"/>
  <c r="I279" i="6"/>
  <c r="F35" i="9" s="1"/>
  <c r="I280" i="6"/>
  <c r="G35" i="9" s="1"/>
  <c r="I281" i="6"/>
  <c r="H35" i="9" s="1"/>
  <c r="I282" i="6"/>
  <c r="I35" i="9" s="1"/>
  <c r="I283" i="6"/>
  <c r="J35" i="9" s="1"/>
  <c r="I284" i="6"/>
  <c r="K35" i="9" s="1"/>
  <c r="I285" i="6"/>
  <c r="L35" i="9" s="1"/>
  <c r="I286" i="6"/>
  <c r="M35" i="9" s="1"/>
  <c r="I287" i="6"/>
  <c r="N35" i="9" s="1"/>
  <c r="N36" i="9" s="1"/>
  <c r="I267" i="6"/>
  <c r="H34" i="9" s="1"/>
  <c r="I268" i="6"/>
  <c r="I34" i="9" s="1"/>
  <c r="I269" i="6"/>
  <c r="J34" i="9" s="1"/>
  <c r="I270" i="6"/>
  <c r="K34" i="9" s="1"/>
  <c r="I271" i="6"/>
  <c r="L34" i="9" s="1"/>
  <c r="I272" i="6"/>
  <c r="M34" i="9" s="1"/>
  <c r="I253" i="6"/>
  <c r="H33" i="9" s="1"/>
  <c r="I254" i="6"/>
  <c r="I33" i="9" s="1"/>
  <c r="I255" i="6"/>
  <c r="J33" i="9" s="1"/>
  <c r="I256" i="6"/>
  <c r="K33" i="9" s="1"/>
  <c r="I257" i="6"/>
  <c r="L33" i="9" s="1"/>
  <c r="I258" i="6"/>
  <c r="M33" i="9" s="1"/>
  <c r="I239" i="6"/>
  <c r="H32" i="9" s="1"/>
  <c r="I240" i="6"/>
  <c r="I32" i="9" s="1"/>
  <c r="I241" i="6"/>
  <c r="J32" i="9" s="1"/>
  <c r="I242" i="6"/>
  <c r="K32" i="9" s="1"/>
  <c r="I243" i="6"/>
  <c r="L32" i="9" s="1"/>
  <c r="I220" i="6"/>
  <c r="C31" i="9" s="1"/>
  <c r="I221" i="6"/>
  <c r="D31" i="9" s="1"/>
  <c r="I222" i="6"/>
  <c r="E31" i="9" s="1"/>
  <c r="I223" i="6"/>
  <c r="F31" i="9" s="1"/>
  <c r="I224" i="6"/>
  <c r="G31" i="9" s="1"/>
  <c r="I225" i="6"/>
  <c r="H31" i="9" s="1"/>
  <c r="I226" i="6"/>
  <c r="I31" i="9" s="1"/>
  <c r="I227" i="6"/>
  <c r="J31" i="9" s="1"/>
  <c r="I228" i="6"/>
  <c r="K31" i="9" s="1"/>
  <c r="I229" i="6"/>
  <c r="L31" i="9" s="1"/>
  <c r="I211" i="6"/>
  <c r="H30" i="9" s="1"/>
  <c r="I212" i="6"/>
  <c r="I30" i="9" s="1"/>
  <c r="I36" i="9" s="1"/>
  <c r="I213" i="6"/>
  <c r="J30" i="9" s="1"/>
  <c r="I214" i="6"/>
  <c r="K30" i="9" s="1"/>
  <c r="I215" i="6"/>
  <c r="L30" i="9" s="1"/>
  <c r="I216" i="6"/>
  <c r="M30" i="9" s="1"/>
  <c r="M36" i="9" s="1"/>
  <c r="I195" i="6"/>
  <c r="H25" i="9" s="1"/>
  <c r="I196" i="6"/>
  <c r="I25" i="9" s="1"/>
  <c r="I197" i="6"/>
  <c r="J25" i="9" s="1"/>
  <c r="I198" i="6"/>
  <c r="K25" i="9" s="1"/>
  <c r="I199" i="6"/>
  <c r="L25" i="9" s="1"/>
  <c r="I200" i="6"/>
  <c r="M25" i="9" s="1"/>
  <c r="I201" i="6"/>
  <c r="N25" i="9" s="1"/>
  <c r="N26" i="9" s="1"/>
  <c r="I181" i="6"/>
  <c r="H24" i="9" s="1"/>
  <c r="I182" i="6"/>
  <c r="I24" i="9" s="1"/>
  <c r="I183" i="6"/>
  <c r="J24" i="9" s="1"/>
  <c r="I184" i="6"/>
  <c r="K24" i="9" s="1"/>
  <c r="I185" i="6"/>
  <c r="L24" i="9" s="1"/>
  <c r="I186" i="6"/>
  <c r="M24" i="9" s="1"/>
  <c r="I165" i="6"/>
  <c r="F23" i="9" s="1"/>
  <c r="I166" i="6"/>
  <c r="G23" i="9" s="1"/>
  <c r="I167" i="6"/>
  <c r="H23" i="9" s="1"/>
  <c r="I168" i="6"/>
  <c r="I23" i="9" s="1"/>
  <c r="I169" i="6"/>
  <c r="J23" i="9" s="1"/>
  <c r="I170" i="6"/>
  <c r="K23" i="9" s="1"/>
  <c r="I171" i="6"/>
  <c r="L23" i="9" s="1"/>
  <c r="I172" i="6"/>
  <c r="M23" i="9" s="1"/>
  <c r="I151" i="6"/>
  <c r="F22" i="9" s="1"/>
  <c r="I152" i="6"/>
  <c r="G22" i="9" s="1"/>
  <c r="I153" i="6"/>
  <c r="H22" i="9" s="1"/>
  <c r="I154" i="6"/>
  <c r="I22" i="9" s="1"/>
  <c r="I155" i="6"/>
  <c r="J22" i="9" s="1"/>
  <c r="I156" i="6"/>
  <c r="K22" i="9" s="1"/>
  <c r="I157" i="6"/>
  <c r="L22" i="9" s="1"/>
  <c r="I139" i="6"/>
  <c r="H21" i="9" s="1"/>
  <c r="I140" i="6"/>
  <c r="I21" i="9" s="1"/>
  <c r="I141" i="6"/>
  <c r="I142" i="6"/>
  <c r="K21" i="9" s="1"/>
  <c r="I143" i="6"/>
  <c r="L21" i="9" s="1"/>
  <c r="I144" i="6"/>
  <c r="M21" i="9" s="1"/>
  <c r="M26" i="9" s="1"/>
  <c r="I125" i="6"/>
  <c r="H20" i="9" s="1"/>
  <c r="I126" i="6"/>
  <c r="I20" i="9" s="1"/>
  <c r="I26" i="9" s="1"/>
  <c r="I127" i="6"/>
  <c r="J20" i="9" s="1"/>
  <c r="I128" i="6"/>
  <c r="K20" i="9" s="1"/>
  <c r="I129" i="6"/>
  <c r="L20" i="9" s="1"/>
  <c r="I109" i="6"/>
  <c r="H15" i="9" s="1"/>
  <c r="I110" i="6"/>
  <c r="I15" i="9" s="1"/>
  <c r="I111" i="6"/>
  <c r="J15" i="9" s="1"/>
  <c r="I112" i="6"/>
  <c r="K15" i="9" s="1"/>
  <c r="I113" i="6"/>
  <c r="L15" i="9" s="1"/>
  <c r="I114" i="6"/>
  <c r="M15" i="9" s="1"/>
  <c r="I115" i="6"/>
  <c r="N15" i="9" s="1"/>
  <c r="N16" i="9" s="1"/>
  <c r="I95" i="6"/>
  <c r="H14" i="9" s="1"/>
  <c r="I96" i="6"/>
  <c r="I14" i="9" s="1"/>
  <c r="I97" i="6"/>
  <c r="J14" i="9" s="1"/>
  <c r="I98" i="6"/>
  <c r="K14" i="9" s="1"/>
  <c r="I99" i="6"/>
  <c r="L14" i="9" s="1"/>
  <c r="I100" i="6"/>
  <c r="M14" i="9" s="1"/>
  <c r="I81" i="6"/>
  <c r="H13" i="9" s="1"/>
  <c r="I82" i="6"/>
  <c r="I13" i="9" s="1"/>
  <c r="I83" i="6"/>
  <c r="J13" i="9" s="1"/>
  <c r="I84" i="6"/>
  <c r="K13" i="9" s="1"/>
  <c r="I85" i="6"/>
  <c r="L13" i="9" s="1"/>
  <c r="I86" i="6"/>
  <c r="M13" i="9" s="1"/>
  <c r="I67" i="6"/>
  <c r="H12" i="9" s="1"/>
  <c r="I68" i="6"/>
  <c r="I12" i="9" s="1"/>
  <c r="I69" i="6"/>
  <c r="J12" i="9" s="1"/>
  <c r="I70" i="6"/>
  <c r="K12" i="9" s="1"/>
  <c r="I71" i="6"/>
  <c r="L12" i="9" s="1"/>
  <c r="I53" i="6"/>
  <c r="H11" i="9" s="1"/>
  <c r="I54" i="6"/>
  <c r="I11" i="9" s="1"/>
  <c r="I55" i="6"/>
  <c r="J11" i="9" s="1"/>
  <c r="I56" i="6"/>
  <c r="K11" i="9" s="1"/>
  <c r="I57" i="6"/>
  <c r="L11" i="9" s="1"/>
  <c r="I58" i="6"/>
  <c r="M11" i="9" s="1"/>
  <c r="I39" i="6"/>
  <c r="H10" i="9" s="1"/>
  <c r="I40" i="6"/>
  <c r="I10" i="9" s="1"/>
  <c r="I41" i="6"/>
  <c r="J10" i="9" s="1"/>
  <c r="J16" i="9" s="1"/>
  <c r="I42" i="6"/>
  <c r="K10" i="9" s="1"/>
  <c r="I43" i="6"/>
  <c r="L10" i="9" s="1"/>
  <c r="I44" i="6"/>
  <c r="M10" i="9" s="1"/>
  <c r="I23" i="6"/>
  <c r="H4" i="9" s="1"/>
  <c r="I24" i="6"/>
  <c r="I4" i="9" s="1"/>
  <c r="I25" i="6"/>
  <c r="J4" i="9" s="1"/>
  <c r="I26" i="6"/>
  <c r="K4" i="9" s="1"/>
  <c r="I27" i="6"/>
  <c r="L4" i="9" s="1"/>
  <c r="I28" i="6"/>
  <c r="M4" i="9" s="1"/>
  <c r="M6" i="9" s="1"/>
  <c r="I29" i="6"/>
  <c r="N4" i="9" s="1"/>
  <c r="N6" i="9" s="1"/>
  <c r="N48" i="9" s="1"/>
  <c r="I9" i="6"/>
  <c r="H3" i="9" s="1"/>
  <c r="I10" i="6"/>
  <c r="I3" i="9" s="1"/>
  <c r="I11" i="6"/>
  <c r="J3" i="9" s="1"/>
  <c r="I12" i="6"/>
  <c r="K3" i="9" s="1"/>
  <c r="I13" i="6"/>
  <c r="L3" i="9" s="1"/>
  <c r="I368" i="8"/>
  <c r="H45" i="1" s="1"/>
  <c r="I369" i="8"/>
  <c r="I45" i="1" s="1"/>
  <c r="I370" i="8"/>
  <c r="I371" i="8"/>
  <c r="I372" i="8"/>
  <c r="L45" i="1" s="1"/>
  <c r="I373" i="8"/>
  <c r="M45" i="1" s="1"/>
  <c r="I374" i="8"/>
  <c r="N45" i="1" s="1"/>
  <c r="N46" i="1" s="1"/>
  <c r="I358" i="8"/>
  <c r="M44" i="1" s="1"/>
  <c r="I353" i="8"/>
  <c r="H44" i="1" s="1"/>
  <c r="I354" i="8"/>
  <c r="I44" i="1" s="1"/>
  <c r="I355" i="8"/>
  <c r="J44" i="1" s="1"/>
  <c r="I356" i="8"/>
  <c r="I357" i="8"/>
  <c r="I339" i="8"/>
  <c r="H43" i="1" s="1"/>
  <c r="I340" i="8"/>
  <c r="I43" i="1" s="1"/>
  <c r="I341" i="8"/>
  <c r="J43" i="1" s="1"/>
  <c r="I342" i="8"/>
  <c r="K43" i="1" s="1"/>
  <c r="I343" i="8"/>
  <c r="L43" i="1" s="1"/>
  <c r="I344" i="8"/>
  <c r="M43" i="1" s="1"/>
  <c r="I325" i="8"/>
  <c r="H42" i="1" s="1"/>
  <c r="I326" i="8"/>
  <c r="I42" i="1" s="1"/>
  <c r="I327" i="8"/>
  <c r="J42" i="1" s="1"/>
  <c r="I328" i="8"/>
  <c r="K42" i="1" s="1"/>
  <c r="I329" i="8"/>
  <c r="L42" i="1" s="1"/>
  <c r="I330" i="8"/>
  <c r="M42" i="1" s="1"/>
  <c r="I311" i="8"/>
  <c r="H41" i="1" s="1"/>
  <c r="I312" i="8"/>
  <c r="I41" i="1" s="1"/>
  <c r="I313" i="8"/>
  <c r="J41" i="1" s="1"/>
  <c r="I314" i="8"/>
  <c r="K41" i="1" s="1"/>
  <c r="I315" i="8"/>
  <c r="L41" i="1" s="1"/>
  <c r="I316" i="8"/>
  <c r="M41" i="1" s="1"/>
  <c r="I297" i="8"/>
  <c r="I298" i="8"/>
  <c r="I40" i="1" s="1"/>
  <c r="I299" i="8"/>
  <c r="J40" i="1" s="1"/>
  <c r="I300" i="8"/>
  <c r="K40" i="1" s="1"/>
  <c r="I301" i="8"/>
  <c r="L40" i="1" s="1"/>
  <c r="I302" i="8"/>
  <c r="M40" i="1" s="1"/>
  <c r="I279" i="8"/>
  <c r="I280" i="8"/>
  <c r="G35" i="1" s="1"/>
  <c r="I281" i="8"/>
  <c r="H35" i="1" s="1"/>
  <c r="I282" i="8"/>
  <c r="I35" i="1" s="1"/>
  <c r="I283" i="8"/>
  <c r="J35" i="1" s="1"/>
  <c r="I284" i="8"/>
  <c r="K35" i="1" s="1"/>
  <c r="I285" i="8"/>
  <c r="L35" i="1" s="1"/>
  <c r="I286" i="8"/>
  <c r="M35" i="1" s="1"/>
  <c r="I287" i="8"/>
  <c r="N35" i="1" s="1"/>
  <c r="N36" i="1" s="1"/>
  <c r="I267" i="8"/>
  <c r="H34" i="1" s="1"/>
  <c r="I268" i="8"/>
  <c r="I34" i="1" s="1"/>
  <c r="I269" i="8"/>
  <c r="J34" i="1" s="1"/>
  <c r="I270" i="8"/>
  <c r="K34" i="1" s="1"/>
  <c r="I271" i="8"/>
  <c r="L34" i="1" s="1"/>
  <c r="I272" i="8"/>
  <c r="M34" i="1" s="1"/>
  <c r="I253" i="8"/>
  <c r="H33" i="1" s="1"/>
  <c r="I254" i="8"/>
  <c r="I33" i="1" s="1"/>
  <c r="I255" i="8"/>
  <c r="J33" i="1" s="1"/>
  <c r="I256" i="8"/>
  <c r="K33" i="1" s="1"/>
  <c r="I257" i="8"/>
  <c r="L33" i="1" s="1"/>
  <c r="I258" i="8"/>
  <c r="M33" i="1" s="1"/>
  <c r="I239" i="8"/>
  <c r="H32" i="1" s="1"/>
  <c r="I240" i="8"/>
  <c r="I32" i="1" s="1"/>
  <c r="I241" i="8"/>
  <c r="J32" i="1" s="1"/>
  <c r="I242" i="8"/>
  <c r="K32" i="1" s="1"/>
  <c r="I243" i="8"/>
  <c r="L32" i="1" s="1"/>
  <c r="I244" i="8"/>
  <c r="M32" i="1" s="1"/>
  <c r="I225" i="8"/>
  <c r="H31" i="1" s="1"/>
  <c r="I226" i="8"/>
  <c r="I31" i="1" s="1"/>
  <c r="I227" i="8"/>
  <c r="J31" i="1" s="1"/>
  <c r="I228" i="8"/>
  <c r="K31" i="1" s="1"/>
  <c r="I229" i="8"/>
  <c r="L31" i="1" s="1"/>
  <c r="I230" i="8"/>
  <c r="M31" i="1" s="1"/>
  <c r="I216" i="8"/>
  <c r="M30" i="1" s="1"/>
  <c r="M36" i="1" s="1"/>
  <c r="I211" i="8"/>
  <c r="H30" i="1" s="1"/>
  <c r="I212" i="8"/>
  <c r="I30" i="1" s="1"/>
  <c r="I36" i="1" s="1"/>
  <c r="I213" i="8"/>
  <c r="J30" i="1" s="1"/>
  <c r="I214" i="8"/>
  <c r="K30" i="1" s="1"/>
  <c r="K36" i="1" s="1"/>
  <c r="I215" i="8"/>
  <c r="L30" i="1" s="1"/>
  <c r="I195" i="8"/>
  <c r="H25" i="1" s="1"/>
  <c r="I196" i="8"/>
  <c r="I25" i="1" s="1"/>
  <c r="I197" i="8"/>
  <c r="J25" i="1" s="1"/>
  <c r="I198" i="8"/>
  <c r="K25" i="1" s="1"/>
  <c r="I199" i="8"/>
  <c r="L25" i="1" s="1"/>
  <c r="I200" i="8"/>
  <c r="M25" i="1" s="1"/>
  <c r="I201" i="8"/>
  <c r="N25" i="1" s="1"/>
  <c r="N26" i="1" s="1"/>
  <c r="I181" i="8"/>
  <c r="H24" i="1" s="1"/>
  <c r="I182" i="8"/>
  <c r="I24" i="1" s="1"/>
  <c r="I183" i="8"/>
  <c r="J24" i="1" s="1"/>
  <c r="I184" i="8"/>
  <c r="K24" i="1" s="1"/>
  <c r="I185" i="8"/>
  <c r="L24" i="1" s="1"/>
  <c r="I186" i="8"/>
  <c r="M24" i="1" s="1"/>
  <c r="I165" i="8"/>
  <c r="F23" i="1" s="1"/>
  <c r="I166" i="8"/>
  <c r="I167" i="8"/>
  <c r="H23" i="1" s="1"/>
  <c r="I168" i="8"/>
  <c r="I23" i="1" s="1"/>
  <c r="I169" i="8"/>
  <c r="J23" i="1" s="1"/>
  <c r="I170" i="8"/>
  <c r="K23" i="1" s="1"/>
  <c r="I171" i="8"/>
  <c r="L23" i="1" s="1"/>
  <c r="I172" i="8"/>
  <c r="M23" i="1" s="1"/>
  <c r="I151" i="8"/>
  <c r="F22" i="1" s="1"/>
  <c r="I152" i="8"/>
  <c r="G22" i="1" s="1"/>
  <c r="I153" i="8"/>
  <c r="H22" i="1" s="1"/>
  <c r="I154" i="8"/>
  <c r="I22" i="1" s="1"/>
  <c r="I155" i="8"/>
  <c r="J22" i="1" s="1"/>
  <c r="I156" i="8"/>
  <c r="K22" i="1" s="1"/>
  <c r="I157" i="8"/>
  <c r="L22" i="1" s="1"/>
  <c r="I158" i="8"/>
  <c r="M22" i="1" s="1"/>
  <c r="I139" i="8"/>
  <c r="H21" i="1" s="1"/>
  <c r="I140" i="8"/>
  <c r="I21" i="1" s="1"/>
  <c r="I141" i="8"/>
  <c r="I142" i="8"/>
  <c r="K21" i="1" s="1"/>
  <c r="I143" i="8"/>
  <c r="L21" i="1" s="1"/>
  <c r="I144" i="8"/>
  <c r="M21" i="1" s="1"/>
  <c r="I125" i="8"/>
  <c r="H20" i="1" s="1"/>
  <c r="I126" i="8"/>
  <c r="I20" i="1" s="1"/>
  <c r="I127" i="8"/>
  <c r="J20" i="1" s="1"/>
  <c r="I128" i="8"/>
  <c r="K20" i="1" s="1"/>
  <c r="K26" i="1" s="1"/>
  <c r="I129" i="8"/>
  <c r="L20" i="1" s="1"/>
  <c r="I130" i="8"/>
  <c r="M20" i="1" s="1"/>
  <c r="I109" i="8"/>
  <c r="H15" i="1" s="1"/>
  <c r="I110" i="8"/>
  <c r="I15" i="1" s="1"/>
  <c r="I111" i="8"/>
  <c r="J15" i="1" s="1"/>
  <c r="I112" i="8"/>
  <c r="K15" i="1" s="1"/>
  <c r="I113" i="8"/>
  <c r="L15" i="1" s="1"/>
  <c r="I114" i="8"/>
  <c r="M15" i="1" s="1"/>
  <c r="I115" i="8"/>
  <c r="N15" i="1" s="1"/>
  <c r="N16" i="1" s="1"/>
  <c r="I95" i="8"/>
  <c r="H14" i="1" s="1"/>
  <c r="I96" i="8"/>
  <c r="I14" i="1" s="1"/>
  <c r="I97" i="8"/>
  <c r="J14" i="1" s="1"/>
  <c r="I98" i="8"/>
  <c r="K14" i="1" s="1"/>
  <c r="I99" i="8"/>
  <c r="L14" i="1" s="1"/>
  <c r="I100" i="8"/>
  <c r="M14" i="1" s="1"/>
  <c r="I81" i="8"/>
  <c r="H13" i="1" s="1"/>
  <c r="I82" i="8"/>
  <c r="I13" i="1" s="1"/>
  <c r="I83" i="8"/>
  <c r="J13" i="1" s="1"/>
  <c r="I84" i="8"/>
  <c r="K13" i="1" s="1"/>
  <c r="I85" i="8"/>
  <c r="L13" i="1" s="1"/>
  <c r="I86" i="8"/>
  <c r="M13" i="1" s="1"/>
  <c r="I67" i="8"/>
  <c r="H12" i="1" s="1"/>
  <c r="I68" i="8"/>
  <c r="I12" i="1" s="1"/>
  <c r="I69" i="8"/>
  <c r="J12" i="1" s="1"/>
  <c r="I70" i="8"/>
  <c r="K12" i="1" s="1"/>
  <c r="I71" i="8"/>
  <c r="L12" i="1" s="1"/>
  <c r="I72" i="8"/>
  <c r="M12" i="1" s="1"/>
  <c r="I58" i="8"/>
  <c r="M11" i="1" s="1"/>
  <c r="I53" i="8"/>
  <c r="H11" i="1" s="1"/>
  <c r="I54" i="8"/>
  <c r="I11" i="1" s="1"/>
  <c r="I55" i="8"/>
  <c r="J11" i="1" s="1"/>
  <c r="I56" i="8"/>
  <c r="K11" i="1" s="1"/>
  <c r="I57" i="8"/>
  <c r="L11" i="1" s="1"/>
  <c r="I39" i="8"/>
  <c r="H10" i="1" s="1"/>
  <c r="H16" i="1" s="1"/>
  <c r="I40" i="8"/>
  <c r="I10" i="1" s="1"/>
  <c r="I41" i="8"/>
  <c r="J10" i="1" s="1"/>
  <c r="J16" i="1" s="1"/>
  <c r="I42" i="8"/>
  <c r="K10" i="1" s="1"/>
  <c r="I43" i="8"/>
  <c r="I44" i="8"/>
  <c r="M10" i="1" s="1"/>
  <c r="I23" i="8"/>
  <c r="H4" i="1" s="1"/>
  <c r="I24" i="8"/>
  <c r="I4" i="1" s="1"/>
  <c r="I25" i="8"/>
  <c r="J4" i="1" s="1"/>
  <c r="I26" i="8"/>
  <c r="K4" i="1" s="1"/>
  <c r="I27" i="8"/>
  <c r="L4" i="1" s="1"/>
  <c r="I28" i="8"/>
  <c r="M4" i="1" s="1"/>
  <c r="I29" i="8"/>
  <c r="N4" i="1" s="1"/>
  <c r="N6" i="1" s="1"/>
  <c r="N49" i="1" s="1"/>
  <c r="I10" i="8"/>
  <c r="I3" i="1" s="1"/>
  <c r="I6" i="1" s="1"/>
  <c r="I11" i="8"/>
  <c r="J3" i="1" s="1"/>
  <c r="J6" i="1" s="1"/>
  <c r="I12" i="8"/>
  <c r="K3" i="1" s="1"/>
  <c r="K6" i="1" s="1"/>
  <c r="I13" i="8"/>
  <c r="L3" i="1" s="1"/>
  <c r="L6" i="1" s="1"/>
  <c r="I14" i="8"/>
  <c r="M3" i="1" s="1"/>
  <c r="M6" i="1" s="1"/>
  <c r="I9" i="8"/>
  <c r="H3" i="1" s="1"/>
  <c r="H6" i="1" s="1"/>
  <c r="I367" i="8"/>
  <c r="I366" i="8"/>
  <c r="F45" i="1" s="1"/>
  <c r="I365" i="8"/>
  <c r="E45" i="1" s="1"/>
  <c r="I364" i="8"/>
  <c r="D45" i="1" s="1"/>
  <c r="I363" i="8"/>
  <c r="I362" i="8"/>
  <c r="B45" i="1" s="1"/>
  <c r="I352" i="8"/>
  <c r="G44" i="1" s="1"/>
  <c r="I351" i="8"/>
  <c r="F44" i="1" s="1"/>
  <c r="I350" i="8"/>
  <c r="E44" i="1" s="1"/>
  <c r="I349" i="8"/>
  <c r="D44" i="1" s="1"/>
  <c r="I348" i="8"/>
  <c r="I347" i="8"/>
  <c r="I338" i="8"/>
  <c r="G43" i="1" s="1"/>
  <c r="I337" i="8"/>
  <c r="F43" i="1" s="1"/>
  <c r="I336" i="8"/>
  <c r="E43" i="1" s="1"/>
  <c r="I335" i="8"/>
  <c r="D43" i="1" s="1"/>
  <c r="I334" i="8"/>
  <c r="C43" i="1" s="1"/>
  <c r="I333" i="8"/>
  <c r="B43" i="1" s="1"/>
  <c r="Q43" i="1" s="1"/>
  <c r="I324" i="8"/>
  <c r="G42" i="1" s="1"/>
  <c r="I323" i="8"/>
  <c r="F42" i="1" s="1"/>
  <c r="I322" i="8"/>
  <c r="E42" i="1" s="1"/>
  <c r="I321" i="8"/>
  <c r="I320" i="8"/>
  <c r="I319" i="8"/>
  <c r="B42" i="1" s="1"/>
  <c r="I310" i="8"/>
  <c r="G41" i="1" s="1"/>
  <c r="I309" i="8"/>
  <c r="F41" i="1" s="1"/>
  <c r="I308" i="8"/>
  <c r="E41" i="1" s="1"/>
  <c r="I307" i="8"/>
  <c r="D41" i="1" s="1"/>
  <c r="I306" i="8"/>
  <c r="I305" i="8"/>
  <c r="I296" i="8"/>
  <c r="G40" i="1" s="1"/>
  <c r="I295" i="8"/>
  <c r="F40" i="1" s="1"/>
  <c r="F46" i="1" s="1"/>
  <c r="I294" i="8"/>
  <c r="E40" i="1" s="1"/>
  <c r="I293" i="8"/>
  <c r="I292" i="8"/>
  <c r="I291" i="8"/>
  <c r="B40" i="1" s="1"/>
  <c r="I278" i="8"/>
  <c r="E35" i="1" s="1"/>
  <c r="I277" i="8"/>
  <c r="D35" i="1" s="1"/>
  <c r="I276" i="8"/>
  <c r="I275" i="8"/>
  <c r="B35" i="1" s="1"/>
  <c r="I274" i="8"/>
  <c r="I266" i="8"/>
  <c r="G34" i="1" s="1"/>
  <c r="I265" i="8"/>
  <c r="F34" i="1" s="1"/>
  <c r="I264" i="8"/>
  <c r="E34" i="1" s="1"/>
  <c r="I263" i="8"/>
  <c r="D34" i="1" s="1"/>
  <c r="I262" i="8"/>
  <c r="I261" i="8"/>
  <c r="I252" i="8"/>
  <c r="I251" i="8"/>
  <c r="F33" i="1" s="1"/>
  <c r="I250" i="8"/>
  <c r="E33" i="1" s="1"/>
  <c r="I249" i="8"/>
  <c r="D33" i="1" s="1"/>
  <c r="I248" i="8"/>
  <c r="I247" i="8"/>
  <c r="B33" i="1" s="1"/>
  <c r="I238" i="8"/>
  <c r="G32" i="1" s="1"/>
  <c r="I237" i="8"/>
  <c r="F32" i="1" s="1"/>
  <c r="I236" i="8"/>
  <c r="E32" i="1" s="1"/>
  <c r="I235" i="8"/>
  <c r="I234" i="8"/>
  <c r="C32" i="1" s="1"/>
  <c r="I233" i="8"/>
  <c r="B32" i="1" s="1"/>
  <c r="I224" i="8"/>
  <c r="G31" i="1" s="1"/>
  <c r="I223" i="8"/>
  <c r="F31" i="1" s="1"/>
  <c r="I222" i="8"/>
  <c r="E31" i="1" s="1"/>
  <c r="I221" i="8"/>
  <c r="D31" i="1" s="1"/>
  <c r="I220" i="8"/>
  <c r="C31" i="1" s="1"/>
  <c r="I219" i="8"/>
  <c r="B31" i="1" s="1"/>
  <c r="I210" i="8"/>
  <c r="G30" i="1" s="1"/>
  <c r="I209" i="8"/>
  <c r="F30" i="1" s="1"/>
  <c r="I208" i="8"/>
  <c r="E30" i="1" s="1"/>
  <c r="I207" i="8"/>
  <c r="D30" i="1" s="1"/>
  <c r="I206" i="8"/>
  <c r="I205" i="8"/>
  <c r="B30" i="1" s="1"/>
  <c r="I194" i="8"/>
  <c r="G25" i="1" s="1"/>
  <c r="I193" i="8"/>
  <c r="I192" i="8"/>
  <c r="E25" i="1" s="1"/>
  <c r="I191" i="8"/>
  <c r="I190" i="8"/>
  <c r="I189" i="8"/>
  <c r="B25" i="1" s="1"/>
  <c r="I180" i="8"/>
  <c r="G24" i="1" s="1"/>
  <c r="I179" i="8"/>
  <c r="F24" i="1" s="1"/>
  <c r="I178" i="8"/>
  <c r="E24" i="1" s="1"/>
  <c r="I177" i="8"/>
  <c r="I176" i="8"/>
  <c r="I175" i="8"/>
  <c r="B24" i="1" s="1"/>
  <c r="I164" i="8"/>
  <c r="E23" i="1" s="1"/>
  <c r="I163" i="8"/>
  <c r="D23" i="1" s="1"/>
  <c r="I162" i="8"/>
  <c r="I161" i="8"/>
  <c r="I160" i="8"/>
  <c r="I150" i="8"/>
  <c r="E22" i="1" s="1"/>
  <c r="I149" i="8"/>
  <c r="D22" i="1" s="1"/>
  <c r="I148" i="8"/>
  <c r="I147" i="8"/>
  <c r="B22" i="1" s="1"/>
  <c r="I146" i="8"/>
  <c r="I138" i="8"/>
  <c r="G21" i="1" s="1"/>
  <c r="I137" i="8"/>
  <c r="F21" i="1" s="1"/>
  <c r="I136" i="8"/>
  <c r="E21" i="1" s="1"/>
  <c r="I135" i="8"/>
  <c r="D21" i="1" s="1"/>
  <c r="I134" i="8"/>
  <c r="C21" i="1" s="1"/>
  <c r="I133" i="8"/>
  <c r="B21" i="1" s="1"/>
  <c r="I124" i="8"/>
  <c r="G20" i="1" s="1"/>
  <c r="I123" i="8"/>
  <c r="F20" i="1" s="1"/>
  <c r="I122" i="8"/>
  <c r="E20" i="1" s="1"/>
  <c r="I121" i="8"/>
  <c r="D20" i="1" s="1"/>
  <c r="I120" i="8"/>
  <c r="I119" i="8"/>
  <c r="I108" i="8"/>
  <c r="G15" i="1" s="1"/>
  <c r="I107" i="8"/>
  <c r="F15" i="1" s="1"/>
  <c r="I106" i="8"/>
  <c r="E15" i="1" s="1"/>
  <c r="I105" i="8"/>
  <c r="D15" i="1" s="1"/>
  <c r="I104" i="8"/>
  <c r="C15" i="1" s="1"/>
  <c r="I103" i="8"/>
  <c r="B15" i="1" s="1"/>
  <c r="I94" i="8"/>
  <c r="G14" i="1" s="1"/>
  <c r="I93" i="8"/>
  <c r="F14" i="1" s="1"/>
  <c r="I92" i="8"/>
  <c r="E14" i="1" s="1"/>
  <c r="I91" i="8"/>
  <c r="D14" i="1" s="1"/>
  <c r="I90" i="8"/>
  <c r="C14" i="1" s="1"/>
  <c r="I89" i="8"/>
  <c r="B14" i="1" s="1"/>
  <c r="I80" i="8"/>
  <c r="G13" i="1" s="1"/>
  <c r="I79" i="8"/>
  <c r="F13" i="1" s="1"/>
  <c r="I78" i="8"/>
  <c r="E13" i="1" s="1"/>
  <c r="I77" i="8"/>
  <c r="D13" i="1" s="1"/>
  <c r="I76" i="8"/>
  <c r="C13" i="1" s="1"/>
  <c r="I75" i="8"/>
  <c r="B13" i="1" s="1"/>
  <c r="I66" i="8"/>
  <c r="G12" i="1" s="1"/>
  <c r="I65" i="8"/>
  <c r="F12" i="1" s="1"/>
  <c r="I64" i="8"/>
  <c r="E12" i="1" s="1"/>
  <c r="I63" i="8"/>
  <c r="D12" i="1" s="1"/>
  <c r="I62" i="8"/>
  <c r="I61" i="8"/>
  <c r="I52" i="8"/>
  <c r="G11" i="1" s="1"/>
  <c r="I51" i="8"/>
  <c r="F11" i="1" s="1"/>
  <c r="I50" i="8"/>
  <c r="E11" i="1" s="1"/>
  <c r="I49" i="8"/>
  <c r="D11" i="1" s="1"/>
  <c r="I48" i="8"/>
  <c r="I47" i="8"/>
  <c r="B11" i="1" s="1"/>
  <c r="I38" i="8"/>
  <c r="G10" i="1" s="1"/>
  <c r="G16" i="1" s="1"/>
  <c r="I37" i="8"/>
  <c r="F10" i="1" s="1"/>
  <c r="F16" i="1" s="1"/>
  <c r="I36" i="8"/>
  <c r="E10" i="1" s="1"/>
  <c r="E16" i="1" s="1"/>
  <c r="I35" i="8"/>
  <c r="D10" i="1" s="1"/>
  <c r="I34" i="8"/>
  <c r="I33" i="8"/>
  <c r="B10" i="1" s="1"/>
  <c r="J31" i="8"/>
  <c r="I22" i="8"/>
  <c r="G4" i="1" s="1"/>
  <c r="I21" i="8"/>
  <c r="I20" i="8"/>
  <c r="E4" i="1" s="1"/>
  <c r="I19" i="8"/>
  <c r="D4" i="1" s="1"/>
  <c r="I18" i="8"/>
  <c r="I17" i="8"/>
  <c r="I8" i="8"/>
  <c r="I7" i="8"/>
  <c r="I6" i="8"/>
  <c r="E3" i="1" s="1"/>
  <c r="E6" i="1" s="1"/>
  <c r="I5" i="8"/>
  <c r="D3" i="1" s="1"/>
  <c r="D6" i="1" s="1"/>
  <c r="I4" i="8"/>
  <c r="C3" i="1" s="1"/>
  <c r="I3" i="8"/>
  <c r="B3" i="1" s="1"/>
  <c r="I233" i="6"/>
  <c r="B32" i="9" s="1"/>
  <c r="Q22" i="1" l="1"/>
  <c r="Q13" i="1"/>
  <c r="Q14" i="1"/>
  <c r="Q15" i="1"/>
  <c r="Q31" i="1"/>
  <c r="I16" i="1"/>
  <c r="J6" i="9"/>
  <c r="D16" i="1"/>
  <c r="B4" i="1"/>
  <c r="F3" i="1"/>
  <c r="F6" i="1" s="1"/>
  <c r="F49" i="1" s="1"/>
  <c r="E26" i="1"/>
  <c r="E36" i="1"/>
  <c r="E49" i="1" s="1"/>
  <c r="M26" i="1"/>
  <c r="I26" i="1"/>
  <c r="B6" i="1"/>
  <c r="C4" i="1"/>
  <c r="C6" i="1" s="1"/>
  <c r="G3" i="1"/>
  <c r="G6" i="1" s="1"/>
  <c r="E46" i="1"/>
  <c r="K16" i="1"/>
  <c r="L26" i="1"/>
  <c r="L49" i="1" s="1"/>
  <c r="J21" i="9"/>
  <c r="J26" i="9" s="1"/>
  <c r="J21" i="1"/>
  <c r="J26" i="1" s="1"/>
  <c r="J49" i="1" s="1"/>
  <c r="H36" i="1"/>
  <c r="L36" i="1"/>
  <c r="L44" i="1"/>
  <c r="L46" i="1" s="1"/>
  <c r="K44" i="1"/>
  <c r="K45" i="1"/>
  <c r="J45" i="1"/>
  <c r="J46" i="1" s="1"/>
  <c r="J36" i="1"/>
  <c r="M16" i="1"/>
  <c r="M49" i="1" s="1"/>
  <c r="H26" i="1"/>
  <c r="M46" i="1"/>
  <c r="H6" i="9"/>
  <c r="M16" i="9"/>
  <c r="H26" i="9"/>
  <c r="H36" i="9"/>
  <c r="K6" i="9"/>
  <c r="H16" i="9"/>
  <c r="K26" i="9"/>
  <c r="K36" i="9"/>
  <c r="M45" i="9"/>
  <c r="M48" i="9" s="1"/>
  <c r="I45" i="9"/>
  <c r="I6" i="9"/>
  <c r="K43" i="9"/>
  <c r="L43" i="9"/>
  <c r="L45" i="9" s="1"/>
  <c r="L6" i="9"/>
  <c r="I16" i="9"/>
  <c r="L26" i="9"/>
  <c r="L36" i="9"/>
  <c r="K16" i="9"/>
  <c r="J36" i="9"/>
  <c r="K44" i="9"/>
  <c r="J44" i="9"/>
  <c r="J45" i="9" s="1"/>
  <c r="H40" i="1"/>
  <c r="H45" i="9"/>
  <c r="F35" i="1"/>
  <c r="F36" i="1" s="1"/>
  <c r="G33" i="1"/>
  <c r="G36" i="1" s="1"/>
  <c r="F25" i="1"/>
  <c r="F26" i="1" s="1"/>
  <c r="G23" i="1"/>
  <c r="G26" i="1" s="1"/>
  <c r="D42" i="1"/>
  <c r="D40" i="1"/>
  <c r="D32" i="1"/>
  <c r="D36" i="1" s="1"/>
  <c r="D25" i="1"/>
  <c r="Q25" i="1" s="1"/>
  <c r="G45" i="1"/>
  <c r="L16" i="9"/>
  <c r="L10" i="1"/>
  <c r="L16" i="1" s="1"/>
  <c r="B23" i="1"/>
  <c r="B34" i="1"/>
  <c r="B41" i="1"/>
  <c r="Q41" i="1" s="1"/>
  <c r="B44" i="1"/>
  <c r="C11" i="1"/>
  <c r="Q11" i="1" s="1"/>
  <c r="C10" i="1"/>
  <c r="Q10" i="1" s="1"/>
  <c r="C45" i="1"/>
  <c r="Q45" i="1" s="1"/>
  <c r="C44" i="1"/>
  <c r="C42" i="1"/>
  <c r="Q42" i="1" s="1"/>
  <c r="C41" i="1"/>
  <c r="C40" i="1"/>
  <c r="Q40" i="1" s="1"/>
  <c r="C35" i="1"/>
  <c r="Q35" i="1" s="1"/>
  <c r="C34" i="1"/>
  <c r="C33" i="1"/>
  <c r="C30" i="1"/>
  <c r="Q30" i="1" s="1"/>
  <c r="C25" i="1"/>
  <c r="D24" i="1"/>
  <c r="C24" i="1"/>
  <c r="Q24" i="1" s="1"/>
  <c r="C23" i="1"/>
  <c r="C22" i="1"/>
  <c r="C20" i="1"/>
  <c r="C12" i="1"/>
  <c r="B20" i="1"/>
  <c r="B12" i="1"/>
  <c r="I289" i="8"/>
  <c r="I31" i="8"/>
  <c r="I117" i="8"/>
  <c r="I203" i="8"/>
  <c r="I376" i="8"/>
  <c r="I3" i="6"/>
  <c r="B3" i="9" s="1"/>
  <c r="I4" i="6"/>
  <c r="C3" i="9" s="1"/>
  <c r="I5" i="6"/>
  <c r="D3" i="9" s="1"/>
  <c r="I6" i="6"/>
  <c r="E3" i="9" s="1"/>
  <c r="I7" i="6"/>
  <c r="I8" i="6"/>
  <c r="I17" i="6"/>
  <c r="I18" i="6"/>
  <c r="I19" i="6"/>
  <c r="D4" i="9" s="1"/>
  <c r="I20" i="6"/>
  <c r="E4" i="9" s="1"/>
  <c r="E6" i="9" s="1"/>
  <c r="I21" i="6"/>
  <c r="I22" i="6"/>
  <c r="G4" i="9" s="1"/>
  <c r="J31" i="6"/>
  <c r="I33" i="6"/>
  <c r="B10" i="9" s="1"/>
  <c r="I34" i="6"/>
  <c r="C10" i="9" s="1"/>
  <c r="I35" i="6"/>
  <c r="D10" i="9" s="1"/>
  <c r="I36" i="6"/>
  <c r="E10" i="9" s="1"/>
  <c r="I37" i="6"/>
  <c r="F10" i="9" s="1"/>
  <c r="I38" i="6"/>
  <c r="G10" i="9" s="1"/>
  <c r="I47" i="6"/>
  <c r="B11" i="9" s="1"/>
  <c r="I48" i="6"/>
  <c r="C11" i="9" s="1"/>
  <c r="I49" i="6"/>
  <c r="D11" i="9" s="1"/>
  <c r="I50" i="6"/>
  <c r="E11" i="9" s="1"/>
  <c r="I51" i="6"/>
  <c r="F11" i="9" s="1"/>
  <c r="I52" i="6"/>
  <c r="G11" i="9" s="1"/>
  <c r="I61" i="6"/>
  <c r="B12" i="9" s="1"/>
  <c r="I62" i="6"/>
  <c r="C12" i="9" s="1"/>
  <c r="I63" i="6"/>
  <c r="D12" i="9" s="1"/>
  <c r="I64" i="6"/>
  <c r="E12" i="9" s="1"/>
  <c r="I65" i="6"/>
  <c r="F12" i="9" s="1"/>
  <c r="I66" i="6"/>
  <c r="G12" i="9" s="1"/>
  <c r="I75" i="6"/>
  <c r="B13" i="9" s="1"/>
  <c r="I76" i="6"/>
  <c r="C13" i="9" s="1"/>
  <c r="I77" i="6"/>
  <c r="D13" i="9" s="1"/>
  <c r="I78" i="6"/>
  <c r="E13" i="9" s="1"/>
  <c r="I79" i="6"/>
  <c r="F13" i="9" s="1"/>
  <c r="I80" i="6"/>
  <c r="G13" i="9" s="1"/>
  <c r="I89" i="6"/>
  <c r="B14" i="9" s="1"/>
  <c r="I90" i="6"/>
  <c r="C14" i="9" s="1"/>
  <c r="I91" i="6"/>
  <c r="D14" i="9" s="1"/>
  <c r="I92" i="6"/>
  <c r="E14" i="9" s="1"/>
  <c r="I93" i="6"/>
  <c r="F14" i="9" s="1"/>
  <c r="I94" i="6"/>
  <c r="G14" i="9" s="1"/>
  <c r="I103" i="6"/>
  <c r="B15" i="9" s="1"/>
  <c r="I104" i="6"/>
  <c r="C15" i="9" s="1"/>
  <c r="I105" i="6"/>
  <c r="D15" i="9" s="1"/>
  <c r="I106" i="6"/>
  <c r="E15" i="9" s="1"/>
  <c r="I107" i="6"/>
  <c r="F15" i="9" s="1"/>
  <c r="I108" i="6"/>
  <c r="G15" i="9" s="1"/>
  <c r="I119" i="6"/>
  <c r="B20" i="9" s="1"/>
  <c r="I120" i="6"/>
  <c r="C20" i="9" s="1"/>
  <c r="I121" i="6"/>
  <c r="D20" i="9" s="1"/>
  <c r="I122" i="6"/>
  <c r="E20" i="9" s="1"/>
  <c r="I123" i="6"/>
  <c r="F20" i="9" s="1"/>
  <c r="I124" i="6"/>
  <c r="G20" i="9" s="1"/>
  <c r="I133" i="6"/>
  <c r="B21" i="9" s="1"/>
  <c r="I134" i="6"/>
  <c r="C21" i="9" s="1"/>
  <c r="I135" i="6"/>
  <c r="D21" i="9" s="1"/>
  <c r="I136" i="6"/>
  <c r="E21" i="9" s="1"/>
  <c r="I137" i="6"/>
  <c r="F21" i="9" s="1"/>
  <c r="I138" i="6"/>
  <c r="G21" i="9" s="1"/>
  <c r="I146" i="6"/>
  <c r="I147" i="6"/>
  <c r="B22" i="9" s="1"/>
  <c r="I148" i="6"/>
  <c r="C22" i="9" s="1"/>
  <c r="I149" i="6"/>
  <c r="D22" i="9" s="1"/>
  <c r="I150" i="6"/>
  <c r="E22" i="9" s="1"/>
  <c r="I160" i="6"/>
  <c r="I161" i="6"/>
  <c r="B23" i="9" s="1"/>
  <c r="I162" i="6"/>
  <c r="C23" i="9" s="1"/>
  <c r="I163" i="6"/>
  <c r="D23" i="9" s="1"/>
  <c r="I164" i="6"/>
  <c r="E23" i="9" s="1"/>
  <c r="I175" i="6"/>
  <c r="B24" i="9" s="1"/>
  <c r="I176" i="6"/>
  <c r="C24" i="9" s="1"/>
  <c r="I177" i="6"/>
  <c r="D24" i="9" s="1"/>
  <c r="I178" i="6"/>
  <c r="E24" i="9" s="1"/>
  <c r="I179" i="6"/>
  <c r="F24" i="9" s="1"/>
  <c r="I180" i="6"/>
  <c r="G24" i="9" s="1"/>
  <c r="I189" i="6"/>
  <c r="B25" i="9" s="1"/>
  <c r="I190" i="6"/>
  <c r="C25" i="9" s="1"/>
  <c r="I191" i="6"/>
  <c r="D25" i="9" s="1"/>
  <c r="I192" i="6"/>
  <c r="E25" i="9" s="1"/>
  <c r="I193" i="6"/>
  <c r="F25" i="9" s="1"/>
  <c r="I194" i="6"/>
  <c r="G25" i="9" s="1"/>
  <c r="I205" i="6"/>
  <c r="B30" i="9" s="1"/>
  <c r="I206" i="6"/>
  <c r="C30" i="9" s="1"/>
  <c r="I207" i="6"/>
  <c r="D30" i="9" s="1"/>
  <c r="I208" i="6"/>
  <c r="E30" i="9" s="1"/>
  <c r="I209" i="6"/>
  <c r="F30" i="9" s="1"/>
  <c r="I210" i="6"/>
  <c r="G30" i="9" s="1"/>
  <c r="I219" i="6"/>
  <c r="B31" i="9" s="1"/>
  <c r="I234" i="6"/>
  <c r="C32" i="9" s="1"/>
  <c r="I235" i="6"/>
  <c r="D32" i="9" s="1"/>
  <c r="I236" i="6"/>
  <c r="E32" i="9" s="1"/>
  <c r="I237" i="6"/>
  <c r="F32" i="9" s="1"/>
  <c r="I238" i="6"/>
  <c r="G32" i="9" s="1"/>
  <c r="I247" i="6"/>
  <c r="B33" i="9" s="1"/>
  <c r="I248" i="6"/>
  <c r="C33" i="9" s="1"/>
  <c r="I249" i="6"/>
  <c r="D33" i="9" s="1"/>
  <c r="I250" i="6"/>
  <c r="E33" i="9" s="1"/>
  <c r="I251" i="6"/>
  <c r="F33" i="9" s="1"/>
  <c r="I252" i="6"/>
  <c r="G33" i="9" s="1"/>
  <c r="I261" i="6"/>
  <c r="B34" i="9" s="1"/>
  <c r="I262" i="6"/>
  <c r="C34" i="9" s="1"/>
  <c r="I263" i="6"/>
  <c r="D34" i="9" s="1"/>
  <c r="I264" i="6"/>
  <c r="E34" i="9" s="1"/>
  <c r="I265" i="6"/>
  <c r="F34" i="9" s="1"/>
  <c r="I266" i="6"/>
  <c r="G34" i="9" s="1"/>
  <c r="I274" i="6"/>
  <c r="I275" i="6"/>
  <c r="B35" i="9" s="1"/>
  <c r="I276" i="6"/>
  <c r="C35" i="9" s="1"/>
  <c r="I277" i="6"/>
  <c r="D35" i="9" s="1"/>
  <c r="I278" i="6"/>
  <c r="E35" i="9" s="1"/>
  <c r="I291" i="6"/>
  <c r="B39" i="9" s="1"/>
  <c r="I292" i="6"/>
  <c r="C39" i="9" s="1"/>
  <c r="I293" i="6"/>
  <c r="D39" i="9" s="1"/>
  <c r="I294" i="6"/>
  <c r="E39" i="9" s="1"/>
  <c r="I295" i="6"/>
  <c r="F39" i="9" s="1"/>
  <c r="I296" i="6"/>
  <c r="G39" i="9" s="1"/>
  <c r="I305" i="6"/>
  <c r="B40" i="9" s="1"/>
  <c r="I306" i="6"/>
  <c r="C40" i="9" s="1"/>
  <c r="I307" i="6"/>
  <c r="D40" i="9" s="1"/>
  <c r="I308" i="6"/>
  <c r="E40" i="9" s="1"/>
  <c r="I309" i="6"/>
  <c r="F40" i="9" s="1"/>
  <c r="I310" i="6"/>
  <c r="G40" i="9" s="1"/>
  <c r="I319" i="6"/>
  <c r="B41" i="9" s="1"/>
  <c r="I320" i="6"/>
  <c r="C41" i="9" s="1"/>
  <c r="I321" i="6"/>
  <c r="D41" i="9" s="1"/>
  <c r="I322" i="6"/>
  <c r="E41" i="9" s="1"/>
  <c r="I323" i="6"/>
  <c r="F41" i="9" s="1"/>
  <c r="I324" i="6"/>
  <c r="G41" i="9" s="1"/>
  <c r="I333" i="6"/>
  <c r="B42" i="9" s="1"/>
  <c r="I334" i="6"/>
  <c r="C42" i="9" s="1"/>
  <c r="I335" i="6"/>
  <c r="D42" i="9" s="1"/>
  <c r="I336" i="6"/>
  <c r="E42" i="9" s="1"/>
  <c r="I337" i="6"/>
  <c r="F42" i="9" s="1"/>
  <c r="I338" i="6"/>
  <c r="G42" i="9" s="1"/>
  <c r="I347" i="6"/>
  <c r="B43" i="9" s="1"/>
  <c r="I348" i="6"/>
  <c r="C43" i="9" s="1"/>
  <c r="I349" i="6"/>
  <c r="D43" i="9" s="1"/>
  <c r="I350" i="6"/>
  <c r="E43" i="9" s="1"/>
  <c r="I351" i="6"/>
  <c r="F43" i="9" s="1"/>
  <c r="I352" i="6"/>
  <c r="G43" i="9" s="1"/>
  <c r="I362" i="6"/>
  <c r="B44" i="9" s="1"/>
  <c r="I363" i="6"/>
  <c r="C44" i="9" s="1"/>
  <c r="I364" i="6"/>
  <c r="D44" i="9" s="1"/>
  <c r="I365" i="6"/>
  <c r="E44" i="9" s="1"/>
  <c r="I366" i="6"/>
  <c r="F44" i="9" s="1"/>
  <c r="I367" i="6"/>
  <c r="G44" i="9" s="1"/>
  <c r="D49" i="1" l="1"/>
  <c r="H49" i="1"/>
  <c r="B26" i="1"/>
  <c r="Q20" i="1"/>
  <c r="Q23" i="1"/>
  <c r="Q33" i="1"/>
  <c r="Q21" i="1"/>
  <c r="Q3" i="1"/>
  <c r="B16" i="1"/>
  <c r="B49" i="1" s="1"/>
  <c r="Q12" i="1"/>
  <c r="Q44" i="1"/>
  <c r="B36" i="1"/>
  <c r="Q34" i="1"/>
  <c r="K46" i="1"/>
  <c r="K49" i="1" s="1"/>
  <c r="Q4" i="1"/>
  <c r="Q32" i="1"/>
  <c r="Q34" i="9"/>
  <c r="Q25" i="9"/>
  <c r="Q24" i="9"/>
  <c r="Q23" i="9"/>
  <c r="Q21" i="9"/>
  <c r="Q20" i="9"/>
  <c r="Q15" i="9"/>
  <c r="Q14" i="9"/>
  <c r="Q13" i="9"/>
  <c r="Q12" i="9"/>
  <c r="Q11" i="9"/>
  <c r="I48" i="9"/>
  <c r="H48" i="9"/>
  <c r="Q22" i="9"/>
  <c r="L48" i="9"/>
  <c r="J48" i="9"/>
  <c r="G36" i="9"/>
  <c r="G26" i="9"/>
  <c r="D6" i="9"/>
  <c r="K45" i="9"/>
  <c r="K48" i="9" s="1"/>
  <c r="G45" i="9"/>
  <c r="F36" i="9"/>
  <c r="F26" i="9"/>
  <c r="Q6" i="1"/>
  <c r="D45" i="9"/>
  <c r="D26" i="9"/>
  <c r="B45" i="9"/>
  <c r="B36" i="9"/>
  <c r="D26" i="1"/>
  <c r="E36" i="9"/>
  <c r="G16" i="9"/>
  <c r="G3" i="9"/>
  <c r="G6" i="9" s="1"/>
  <c r="C4" i="9"/>
  <c r="C6" i="9" s="1"/>
  <c r="F45" i="9"/>
  <c r="E26" i="9"/>
  <c r="E16" i="9"/>
  <c r="B4" i="9"/>
  <c r="F3" i="9"/>
  <c r="F6" i="9" s="1"/>
  <c r="B6" i="9"/>
  <c r="F16" i="9"/>
  <c r="E45" i="9"/>
  <c r="D16" i="9"/>
  <c r="C16" i="9"/>
  <c r="D36" i="9"/>
  <c r="C16" i="1"/>
  <c r="C45" i="9"/>
  <c r="C36" i="1"/>
  <c r="C36" i="9"/>
  <c r="C26" i="1"/>
  <c r="C26" i="9"/>
  <c r="B26" i="9"/>
  <c r="B16" i="9"/>
  <c r="I289" i="6"/>
  <c r="I31" i="6"/>
  <c r="I376" i="6"/>
  <c r="I203" i="6"/>
  <c r="I117" i="6"/>
  <c r="I46" i="1"/>
  <c r="I49" i="1" s="1"/>
  <c r="H46" i="1"/>
  <c r="B46" i="1"/>
  <c r="D46" i="1"/>
  <c r="G46" i="1"/>
  <c r="G49" i="1" s="1"/>
  <c r="E48" i="9" l="1"/>
  <c r="Q45" i="9"/>
  <c r="Q16" i="9"/>
  <c r="B48" i="9"/>
  <c r="D48" i="9"/>
  <c r="Q26" i="9"/>
  <c r="F48" i="9"/>
  <c r="G48" i="9"/>
  <c r="Q6" i="9"/>
  <c r="Q36" i="9"/>
  <c r="Q16" i="1"/>
  <c r="Q46" i="1"/>
  <c r="C46" i="1"/>
  <c r="C49" i="1" s="1"/>
  <c r="G50" i="9" l="1"/>
  <c r="Q26" i="1"/>
  <c r="E51" i="1" s="1"/>
  <c r="G51" i="1" s="1"/>
  <c r="Q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17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40.60amex irene
</t>
        </r>
      </text>
    </comment>
  </commentList>
</comments>
</file>

<file path=xl/sharedStrings.xml><?xml version="1.0" encoding="utf-8"?>
<sst xmlns="http://schemas.openxmlformats.org/spreadsheetml/2006/main" count="917" uniqueCount="94">
  <si>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</si>
  <si>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</si>
  <si>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</si>
  <si>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</si>
  <si>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</si>
  <si>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</si>
  <si>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</si>
  <si>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</si>
  <si>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</si>
  <si>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</si>
  <si>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</si>
  <si>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</si>
  <si>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</si>
  <si>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</si>
  <si>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</si>
  <si>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</si>
  <si>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</si>
  <si>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</si>
  <si>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</si>
  <si>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</si>
  <si>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</si>
  <si>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</si>
  <si>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</si>
  <si>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</si>
  <si>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</si>
  <si>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</si>
  <si>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</si>
  <si>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D-30</t>
  </si>
  <si>
    <t>D-31</t>
  </si>
  <si>
    <t>D-2</t>
  </si>
  <si>
    <t>D-3</t>
  </si>
  <si>
    <t>D-4</t>
  </si>
  <si>
    <t>D-5</t>
  </si>
  <si>
    <t>D-7</t>
  </si>
  <si>
    <t>C-2</t>
  </si>
  <si>
    <t>C-3</t>
  </si>
  <si>
    <t>C-4</t>
  </si>
  <si>
    <t>C--5</t>
  </si>
  <si>
    <t>C-6</t>
  </si>
  <si>
    <t>C-7</t>
  </si>
  <si>
    <t>C-9</t>
  </si>
  <si>
    <t>C-10</t>
  </si>
  <si>
    <t>C-11</t>
  </si>
  <si>
    <t>C-12</t>
  </si>
  <si>
    <t>C-13</t>
  </si>
  <si>
    <t>C-16</t>
  </si>
  <si>
    <t>C-17</t>
  </si>
  <si>
    <t>C-21</t>
  </si>
  <si>
    <t>C-23</t>
  </si>
  <si>
    <t>C-25</t>
  </si>
  <si>
    <t>C-26</t>
  </si>
  <si>
    <t>C-27</t>
  </si>
  <si>
    <t>C-28</t>
  </si>
  <si>
    <t>C-30</t>
  </si>
  <si>
    <t>D-17</t>
  </si>
  <si>
    <t>D-25</t>
  </si>
  <si>
    <t>D-28</t>
  </si>
  <si>
    <t>MAR-2</t>
  </si>
  <si>
    <t>MAR-3</t>
  </si>
  <si>
    <t>MAR-4</t>
  </si>
  <si>
    <t>MAR-5</t>
  </si>
  <si>
    <t>MAR-6</t>
  </si>
  <si>
    <t>MAR-7</t>
  </si>
  <si>
    <t>MAR-9</t>
  </si>
  <si>
    <t>MAR-10</t>
  </si>
  <si>
    <t>MAR-11</t>
  </si>
  <si>
    <t>MAR-12</t>
  </si>
  <si>
    <t>MAR-13</t>
  </si>
  <si>
    <t>MAR-14</t>
  </si>
  <si>
    <t>MAR-16</t>
  </si>
  <si>
    <t>MAR-17</t>
  </si>
  <si>
    <t>MAR-18</t>
  </si>
  <si>
    <t>MAR-19</t>
  </si>
  <si>
    <t>MAR-20</t>
  </si>
  <si>
    <t>MAR-21</t>
  </si>
  <si>
    <t>MAR-23</t>
  </si>
  <si>
    <t>MAR-24</t>
  </si>
  <si>
    <t>MAR-25</t>
  </si>
  <si>
    <t>MAR-26</t>
  </si>
  <si>
    <t>MAR-27</t>
  </si>
  <si>
    <t>MAR-28</t>
  </si>
  <si>
    <t>C-29</t>
  </si>
  <si>
    <t>C-14</t>
  </si>
  <si>
    <t>C-24</t>
  </si>
  <si>
    <t>B</t>
  </si>
  <si>
    <t>E</t>
  </si>
  <si>
    <t>D-6</t>
  </si>
  <si>
    <t>D-11</t>
  </si>
  <si>
    <t>D-19</t>
  </si>
  <si>
    <t>D-24</t>
  </si>
  <si>
    <t>D-26</t>
  </si>
  <si>
    <t>D-21</t>
  </si>
  <si>
    <t>EDUCATIONAL EXPENSE</t>
  </si>
  <si>
    <t>EDUCATION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</si>
</sst>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[$-409]d\-mmm\-yy;@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0" fontId="1" fillId="9" borderId="0" xfId="0" applyFont="1" applyFill="1"/>
    <xf numFmtId="0" fontId="0" fillId="9" borderId="0" xfId="0" applyFill="1"/>
    <xf numFmtId="1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2" borderId="0" xfId="0" applyFont="1" applyFill="1" applyBorder="1"/>
    <xf numFmtId="0" fontId="1" fillId="0" borderId="0" xfId="0" applyFont="1" applyBorder="1"/>
    <xf numFmtId="7" fontId="4" fillId="3" borderId="0" xfId="0" applyNumberFormat="1" applyFont="1" applyFill="1"/>
    <xf numFmtId="164" fontId="9" fillId="0" borderId="0" xfId="0" applyNumberFormat="1" applyFont="1" applyBorder="1"/>
    <xf numFmtId="164" fontId="4" fillId="0" borderId="0" xfId="0" applyNumberFormat="1" applyFont="1"/>
    <xf numFmtId="4" fontId="4" fillId="0" borderId="0" xfId="0" applyNumberFormat="1" applyFont="1"/>
    <xf numFmtId="164" fontId="6" fillId="0" borderId="0" xfId="0" applyNumberFormat="1" applyFont="1" applyAlignment="1">
      <alignment horizontal="right"/>
    </xf>
    <xf numFmtId="4" fontId="4" fillId="3" borderId="0" xfId="0" applyNumberFormat="1" applyFont="1" applyFill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/>
    <xf numFmtId="49" fontId="1" fillId="0" borderId="0" xfId="0" applyNumberFormat="1" applyFont="1"/>
    <xf numFmtId="164" fontId="4" fillId="3" borderId="0" xfId="0" applyNumberFormat="1" applyFont="1" applyFill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7" fontId="1" fillId="9" borderId="0" xfId="0" applyNumberFormat="1" applyFont="1" applyFill="1"/>
    <xf numFmtId="7" fontId="1" fillId="10" borderId="0" xfId="0" applyNumberFormat="1" applyFont="1" applyFill="1"/>
    <xf numFmtId="7" fontId="1" fillId="10" borderId="2" xfId="0" applyNumberFormat="1" applyFont="1" applyFill="1" applyBorder="1"/>
    <xf numFmtId="7" fontId="4" fillId="10" borderId="0" xfId="0" applyNumberFormat="1" applyFont="1" applyFill="1" applyBorder="1"/>
    <xf numFmtId="7" fontId="4" fillId="10" borderId="2" xfId="0" applyNumberFormat="1" applyFont="1" applyFill="1" applyBorder="1"/>
    <xf numFmtId="7" fontId="4" fillId="10" borderId="0" xfId="0" applyNumberFormat="1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4" fontId="1" fillId="0" borderId="0" xfId="0" applyNumberFormat="1" applyFont="1"/>
    <xf numFmtId="7" fontId="0" fillId="9" borderId="0" xfId="0" applyNumberFormat="1" applyFill="1"/>
    <xf numFmtId="7" fontId="0" fillId="10" borderId="0" xfId="0" applyNumberFormat="1" applyFill="1"/>
    <xf numFmtId="7" fontId="0" fillId="10" borderId="2" xfId="0" applyNumberFormat="1" applyFill="1" applyBorder="1"/>
    <xf numFmtId="7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29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981075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81075"/>
          <a:ext cx="7058025" cy="2476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1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09651"/>
          <a:ext cx="48958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 MARCH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A43" zoomScaleNormal="100" workbookViewId="0">
      <selection sqref="A1:Q52"/>
    </sheetView>
  </sheetViews>
  <sheetFormatPr defaultRowHeight="12.75" x14ac:dyDescent="0.2"/>
  <cols>
    <col min="1" max="1" width="9.7109375" style="94" customWidth="1"/>
    <col min="2" max="6" width="12.42578125" style="59" customWidth="1"/>
    <col min="7" max="7" width="15" style="59" customWidth="1"/>
    <col min="8" max="8" width="12" style="59" customWidth="1"/>
    <col min="9" max="11" width="13" style="59" customWidth="1"/>
    <col min="12" max="12" width="14.7109375" style="59" customWidth="1"/>
    <col min="13" max="13" width="13" style="59" customWidth="1"/>
    <col min="14" max="14" width="14.85546875" style="59" customWidth="1"/>
    <col min="15" max="15" width="12.5703125" style="59" customWidth="1"/>
    <col min="16" max="16" width="13" style="59" hidden="1" customWidth="1"/>
    <col min="17" max="17" width="12.5703125" style="59" customWidth="1"/>
    <col min="18" max="16384" width="9.140625" style="59"/>
  </cols>
  <sheetData>
    <row r="1" spans="1:17" s="81" customFormat="1" ht="78" customHeight="1" x14ac:dyDescent="0.2">
      <c r="A1" s="80"/>
    </row>
    <row r="2" spans="1:17" s="83" customFormat="1" ht="30.75" customHeight="1" x14ac:dyDescent="0.2">
      <c r="A2" s="84"/>
      <c r="B2" s="42" t="s">
        <v>1</v>
      </c>
      <c r="C2" s="42" t="s">
        <v>2</v>
      </c>
      <c r="D2" s="42" t="s">
        <v>3</v>
      </c>
      <c r="E2" s="42" t="s">
        <v>15</v>
      </c>
      <c r="F2" s="42" t="s">
        <v>17</v>
      </c>
      <c r="G2" s="42" t="s">
        <v>4</v>
      </c>
      <c r="H2" s="42" t="s">
        <v>5</v>
      </c>
      <c r="I2" s="43" t="s">
        <v>13</v>
      </c>
      <c r="J2" s="43" t="s">
        <v>16</v>
      </c>
      <c r="K2" s="43" t="s">
        <v>18</v>
      </c>
      <c r="L2" s="43" t="s">
        <v>23</v>
      </c>
      <c r="M2" s="43" t="s">
        <v>21</v>
      </c>
      <c r="N2" s="43" t="s">
        <v>24</v>
      </c>
      <c r="O2" s="43"/>
      <c r="P2" s="43"/>
      <c r="Q2" s="14" t="s">
        <v>10</v>
      </c>
    </row>
    <row r="3" spans="1:17" x14ac:dyDescent="0.2">
      <c r="A3" s="70">
        <v>42093</v>
      </c>
      <c r="B3" s="86">
        <f>'Debit Daily'!I3</f>
        <v>21.42</v>
      </c>
      <c r="C3" s="85">
        <f>'Debit Daily'!I4</f>
        <v>0</v>
      </c>
      <c r="D3" s="85">
        <f>'Debit Daily'!I5</f>
        <v>0</v>
      </c>
      <c r="E3" s="85">
        <f>'Debit Daily'!I6</f>
        <v>0</v>
      </c>
      <c r="F3" s="85">
        <f>'Debit Daily'!I7</f>
        <v>0</v>
      </c>
      <c r="G3" s="85">
        <f>'Debit Daily'!I8</f>
        <v>0</v>
      </c>
      <c r="H3" s="85">
        <f>'Debit Daily'!I9</f>
        <v>0</v>
      </c>
      <c r="I3" s="83">
        <f>'Debit Daily'!I10</f>
        <v>0</v>
      </c>
      <c r="J3" s="83">
        <f>'Debit Daily'!I11</f>
        <v>0</v>
      </c>
      <c r="K3" s="83">
        <f>'Debit Daily'!I12</f>
        <v>0</v>
      </c>
      <c r="L3" s="83">
        <f>'Debit Daily'!I13</f>
        <v>0</v>
      </c>
      <c r="M3" s="83">
        <f>'Debit Daily'!I14</f>
        <v>0</v>
      </c>
      <c r="N3" s="83"/>
      <c r="O3" s="83"/>
      <c r="P3" s="83"/>
      <c r="Q3" s="99">
        <f>SUM(B3:P3)</f>
        <v>21.42</v>
      </c>
    </row>
    <row r="4" spans="1:17" x14ac:dyDescent="0.2">
      <c r="A4" s="71">
        <v>42094</v>
      </c>
      <c r="B4" s="86">
        <f>'Debit Daily'!I7</f>
        <v>0</v>
      </c>
      <c r="C4" s="85">
        <f>'Debit Daily'!I8</f>
        <v>0</v>
      </c>
      <c r="D4" s="87">
        <f>'Debit Daily'!I19</f>
        <v>0</v>
      </c>
      <c r="E4" s="87">
        <f>'Debit Daily'!I20</f>
        <v>0</v>
      </c>
      <c r="F4" s="87">
        <f>'Debit Daily'!J21</f>
        <v>0</v>
      </c>
      <c r="G4" s="87">
        <f>'Debit Daily'!I22</f>
        <v>0</v>
      </c>
      <c r="H4" s="87">
        <f>'Debit Daily'!I23</f>
        <v>0</v>
      </c>
      <c r="I4" s="88">
        <f>'Debit Daily'!I24</f>
        <v>0</v>
      </c>
      <c r="J4" s="88">
        <f>'Debit Daily'!I25</f>
        <v>0</v>
      </c>
      <c r="K4" s="88">
        <f>'Debit Daily'!I26</f>
        <v>0</v>
      </c>
      <c r="L4" s="88">
        <f>'Debit Daily'!I27</f>
        <v>0</v>
      </c>
      <c r="M4" s="88">
        <f>'Debit Daily'!I28</f>
        <v>0</v>
      </c>
      <c r="N4" s="88">
        <f>'Debit Daily'!I29</f>
        <v>0</v>
      </c>
      <c r="O4" s="88"/>
      <c r="P4" s="88"/>
      <c r="Q4" s="99">
        <f>SUM(B4:P4)</f>
        <v>0</v>
      </c>
    </row>
    <row r="5" spans="1:17" x14ac:dyDescent="0.2">
      <c r="A5" s="89"/>
      <c r="B5" s="89"/>
      <c r="C5" s="89"/>
      <c r="D5" s="89"/>
      <c r="E5" s="89"/>
      <c r="F5" s="89"/>
      <c r="G5" s="89"/>
      <c r="H5" s="89"/>
      <c r="I5" s="90"/>
      <c r="J5" s="90"/>
      <c r="K5" s="90"/>
      <c r="L5" s="90"/>
      <c r="M5" s="90"/>
      <c r="N5" s="90"/>
      <c r="O5" s="90"/>
      <c r="P5" s="90"/>
      <c r="Q5" s="100">
        <f>SUM(B5:P5)</f>
        <v>0</v>
      </c>
    </row>
    <row r="6" spans="1:17" s="8" customFormat="1" x14ac:dyDescent="0.2">
      <c r="A6" s="40" t="s">
        <v>11</v>
      </c>
      <c r="B6" s="8">
        <f>SUM(B3:B5)</f>
        <v>21.42</v>
      </c>
      <c r="C6" s="8">
        <f>SUM(C3:C5)</f>
        <v>0</v>
      </c>
      <c r="D6" s="8">
        <f>SUM(D3:D5)</f>
        <v>0</v>
      </c>
      <c r="E6" s="8">
        <f>SUM(E3:E5)</f>
        <v>0</v>
      </c>
      <c r="F6" s="8">
        <f t="shared" ref="F6:N6" si="0">SUM(F3:F5)</f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Q6" s="74">
        <f>SUM(Q3:Q5)</f>
        <v>21.42</v>
      </c>
    </row>
    <row r="9" spans="1:17" s="83" customFormat="1" ht="27.75" customHeight="1" x14ac:dyDescent="0.2">
      <c r="A9" s="84"/>
      <c r="B9" s="42" t="s">
        <v>1</v>
      </c>
      <c r="C9" s="42" t="s">
        <v>2</v>
      </c>
      <c r="D9" s="42" t="s">
        <v>3</v>
      </c>
      <c r="E9" s="42" t="s">
        <v>15</v>
      </c>
      <c r="F9" s="42" t="s">
        <v>17</v>
      </c>
      <c r="G9" s="42" t="s">
        <v>4</v>
      </c>
      <c r="H9" s="42" t="s">
        <v>5</v>
      </c>
      <c r="I9" s="43" t="s">
        <v>13</v>
      </c>
      <c r="J9" s="43" t="s">
        <v>16</v>
      </c>
      <c r="K9" s="43" t="s">
        <v>18</v>
      </c>
      <c r="L9" s="43" t="s">
        <v>23</v>
      </c>
      <c r="M9" s="43" t="s">
        <v>21</v>
      </c>
      <c r="N9" s="43" t="s">
        <v>24</v>
      </c>
      <c r="O9" s="43"/>
      <c r="P9" s="43"/>
      <c r="Q9" s="14" t="s">
        <v>10</v>
      </c>
    </row>
    <row r="10" spans="1:17" s="83" customFormat="1" x14ac:dyDescent="0.2">
      <c r="A10" s="61" t="s">
        <v>57</v>
      </c>
      <c r="B10" s="85">
        <f>'Debit Daily'!I33</f>
        <v>0</v>
      </c>
      <c r="C10" s="85">
        <f>'Debit Daily'!I34</f>
        <v>0</v>
      </c>
      <c r="D10" s="85">
        <f>'Debit Daily'!I35</f>
        <v>102.95</v>
      </c>
      <c r="E10" s="85">
        <f>'Debit Daily'!I36</f>
        <v>0</v>
      </c>
      <c r="F10" s="85">
        <f>'Debit Daily'!I37</f>
        <v>0</v>
      </c>
      <c r="G10" s="85">
        <f>'Debit Daily'!I38</f>
        <v>0</v>
      </c>
      <c r="H10" s="85">
        <f>'Debit Daily'!I39</f>
        <v>0</v>
      </c>
      <c r="I10" s="85">
        <f>'Debit Daily'!I40</f>
        <v>0</v>
      </c>
      <c r="J10" s="85">
        <f>'Debit Daily'!I41</f>
        <v>0</v>
      </c>
      <c r="K10" s="85">
        <f>'Debit Daily'!I42</f>
        <v>0</v>
      </c>
      <c r="L10" s="85">
        <f>'Debit Daily'!I43</f>
        <v>0</v>
      </c>
      <c r="M10" s="85">
        <f>'Debit Daily'!I44</f>
        <v>0</v>
      </c>
      <c r="N10" s="85"/>
      <c r="O10" s="85"/>
      <c r="P10" s="85"/>
      <c r="Q10" s="103">
        <f>SUM(B10:P10)</f>
        <v>102.95</v>
      </c>
    </row>
    <row r="11" spans="1:17" s="83" customFormat="1" x14ac:dyDescent="0.2">
      <c r="A11" s="61" t="s">
        <v>58</v>
      </c>
      <c r="B11" s="85">
        <f>'Debit Daily'!I47</f>
        <v>0</v>
      </c>
      <c r="C11" s="85">
        <f>'Debit Daily'!I48</f>
        <v>0</v>
      </c>
      <c r="D11" s="85">
        <f>'Debit Daily'!I49</f>
        <v>44.33</v>
      </c>
      <c r="E11" s="85">
        <f>'Debit Daily'!I50</f>
        <v>0</v>
      </c>
      <c r="F11" s="85">
        <f>'Debit Daily'!I51</f>
        <v>0</v>
      </c>
      <c r="G11" s="85">
        <f>'Debit Daily'!I52</f>
        <v>0</v>
      </c>
      <c r="H11" s="85">
        <f>'Debit Daily'!I53</f>
        <v>0</v>
      </c>
      <c r="I11" s="85">
        <f>'Debit Daily'!I54</f>
        <v>0</v>
      </c>
      <c r="J11" s="85">
        <f>'Debit Daily'!I55</f>
        <v>0</v>
      </c>
      <c r="K11" s="85">
        <f>'Debit Daily'!I56</f>
        <v>0</v>
      </c>
      <c r="L11" s="85">
        <f>'Debit Daily'!I57</f>
        <v>0</v>
      </c>
      <c r="M11" s="85">
        <f>'Debit Daily'!I58</f>
        <v>0</v>
      </c>
      <c r="N11" s="85"/>
      <c r="O11" s="91"/>
      <c r="P11" s="91"/>
      <c r="Q11" s="103">
        <f t="shared" ref="Q11:Q14" si="1">SUM(B11:P11)</f>
        <v>44.33</v>
      </c>
    </row>
    <row r="12" spans="1:17" s="83" customFormat="1" x14ac:dyDescent="0.2">
      <c r="A12" s="61" t="s">
        <v>59</v>
      </c>
      <c r="B12" s="85">
        <f>'Debit Daily'!I61</f>
        <v>0</v>
      </c>
      <c r="C12" s="85">
        <f>'Debit Daily'!I62</f>
        <v>0</v>
      </c>
      <c r="D12" s="85">
        <f>'Debit Daily'!I63</f>
        <v>0</v>
      </c>
      <c r="E12" s="85">
        <f>'Debit Daily'!I64</f>
        <v>0</v>
      </c>
      <c r="F12" s="85">
        <f>'Debit Daily'!I65</f>
        <v>0</v>
      </c>
      <c r="G12" s="85">
        <f>'Debit Daily'!I66</f>
        <v>0</v>
      </c>
      <c r="H12" s="85">
        <f>'Debit Daily'!I67</f>
        <v>0</v>
      </c>
      <c r="I12" s="91">
        <f>'Debit Daily'!I68</f>
        <v>0</v>
      </c>
      <c r="J12" s="91">
        <f>'Debit Daily'!I69</f>
        <v>0</v>
      </c>
      <c r="K12" s="91">
        <f>'Debit Daily'!I70</f>
        <v>0</v>
      </c>
      <c r="L12" s="91">
        <f>'Debit Daily'!I71</f>
        <v>0</v>
      </c>
      <c r="M12" s="91">
        <f>'Debit Daily'!I72</f>
        <v>0</v>
      </c>
      <c r="N12" s="91"/>
      <c r="O12" s="91"/>
      <c r="P12" s="91"/>
      <c r="Q12" s="103">
        <f t="shared" si="1"/>
        <v>0</v>
      </c>
    </row>
    <row r="13" spans="1:17" x14ac:dyDescent="0.2">
      <c r="A13" s="61" t="s">
        <v>60</v>
      </c>
      <c r="B13" s="85">
        <f>'Debit Daily'!I75</f>
        <v>0</v>
      </c>
      <c r="C13" s="85">
        <f>'Debit Daily'!I76</f>
        <v>0</v>
      </c>
      <c r="D13" s="85">
        <f>'Debit Daily'!I77</f>
        <v>0</v>
      </c>
      <c r="E13" s="85">
        <f>'Debit Daily'!I78</f>
        <v>0</v>
      </c>
      <c r="F13" s="85">
        <f>'Debit Daily'!I79</f>
        <v>0</v>
      </c>
      <c r="G13" s="85">
        <f>'Debit Daily'!I80</f>
        <v>0</v>
      </c>
      <c r="H13" s="85">
        <f>'Debit Daily'!I81</f>
        <v>0</v>
      </c>
      <c r="I13" s="85">
        <f>'Debit Daily'!I82</f>
        <v>0</v>
      </c>
      <c r="J13" s="85">
        <f>'Debit Daily'!I83</f>
        <v>0</v>
      </c>
      <c r="K13" s="85">
        <f>'Debit Daily'!I84</f>
        <v>0</v>
      </c>
      <c r="L13" s="85">
        <f>'Debit Daily'!I85</f>
        <v>0</v>
      </c>
      <c r="M13" s="85">
        <f>'Debit Daily'!I86</f>
        <v>0</v>
      </c>
      <c r="N13" s="85"/>
      <c r="O13" s="85"/>
      <c r="P13" s="85"/>
      <c r="Q13" s="103">
        <f t="shared" si="1"/>
        <v>0</v>
      </c>
    </row>
    <row r="14" spans="1:17" x14ac:dyDescent="0.2">
      <c r="A14" s="61" t="s">
        <v>61</v>
      </c>
      <c r="B14" s="85">
        <f>'Debit Daily'!I89</f>
        <v>0</v>
      </c>
      <c r="C14" s="85">
        <f>'Debit Daily'!I90</f>
        <v>0</v>
      </c>
      <c r="D14" s="85">
        <f>'Debit Daily'!I91</f>
        <v>0</v>
      </c>
      <c r="E14" s="85">
        <f>'Debit Daily'!I92</f>
        <v>0</v>
      </c>
      <c r="F14" s="85">
        <f>'Debit Daily'!I93</f>
        <v>0</v>
      </c>
      <c r="G14" s="85">
        <f>'Debit Daily'!I94</f>
        <v>0</v>
      </c>
      <c r="H14" s="85">
        <f>'Debit Daily'!I95</f>
        <v>0</v>
      </c>
      <c r="I14" s="85">
        <f>'Debit Daily'!I96</f>
        <v>0</v>
      </c>
      <c r="J14" s="85">
        <f>'Debit Daily'!I97</f>
        <v>0</v>
      </c>
      <c r="K14" s="85">
        <f>'Debit Daily'!I98</f>
        <v>0</v>
      </c>
      <c r="L14" s="85">
        <f>'Debit Daily'!I99</f>
        <v>0</v>
      </c>
      <c r="M14" s="85">
        <f>'Debit Daily'!I100</f>
        <v>0</v>
      </c>
      <c r="N14" s="85"/>
      <c r="O14" s="85"/>
      <c r="P14" s="85"/>
      <c r="Q14" s="103">
        <f t="shared" si="1"/>
        <v>0</v>
      </c>
    </row>
    <row r="15" spans="1:17" x14ac:dyDescent="0.2">
      <c r="A15" s="61" t="s">
        <v>62</v>
      </c>
      <c r="B15" s="89">
        <f>'Debit Daily'!I103</f>
        <v>0</v>
      </c>
      <c r="C15" s="89">
        <f>'Debit Daily'!I104</f>
        <v>0</v>
      </c>
      <c r="D15" s="89">
        <f>'Debit Daily'!I105</f>
        <v>62.12</v>
      </c>
      <c r="E15" s="89">
        <f>'Debit Daily'!I106</f>
        <v>0</v>
      </c>
      <c r="F15" s="89">
        <f>'Debit Daily'!I107</f>
        <v>0</v>
      </c>
      <c r="G15" s="89">
        <f>'Debit Daily'!I108</f>
        <v>0</v>
      </c>
      <c r="H15" s="89">
        <f>'Debit Daily'!I109</f>
        <v>0</v>
      </c>
      <c r="I15" s="89">
        <f>'Debit Daily'!I110</f>
        <v>0</v>
      </c>
      <c r="J15" s="89">
        <f>'Debit Daily'!I111</f>
        <v>0</v>
      </c>
      <c r="K15" s="89">
        <f>'Debit Daily'!I112</f>
        <v>0</v>
      </c>
      <c r="L15" s="89">
        <f>'Debit Daily'!I113</f>
        <v>0</v>
      </c>
      <c r="M15" s="89">
        <f>'Debit Daily'!I114</f>
        <v>0</v>
      </c>
      <c r="N15" s="89">
        <f>'Debit Daily'!I115</f>
        <v>0</v>
      </c>
      <c r="O15" s="89"/>
      <c r="P15" s="89"/>
      <c r="Q15" s="102">
        <f>SUM(B15:P15)</f>
        <v>62.12</v>
      </c>
    </row>
    <row r="16" spans="1:17" x14ac:dyDescent="0.2">
      <c r="A16" s="40" t="s">
        <v>11</v>
      </c>
      <c r="B16" s="8">
        <f t="shared" ref="B16:Q16" si="2">SUM(B10:B15)</f>
        <v>0</v>
      </c>
      <c r="C16" s="8">
        <f t="shared" si="2"/>
        <v>0</v>
      </c>
      <c r="D16" s="76">
        <f t="shared" si="2"/>
        <v>209.4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 t="shared" si="2"/>
        <v>0</v>
      </c>
      <c r="N16" s="8">
        <f t="shared" si="2"/>
        <v>0</v>
      </c>
      <c r="O16" s="8">
        <f t="shared" si="2"/>
        <v>0</v>
      </c>
      <c r="P16" s="8">
        <f t="shared" si="2"/>
        <v>0</v>
      </c>
      <c r="Q16" s="14">
        <f t="shared" si="2"/>
        <v>209.4</v>
      </c>
    </row>
    <row r="19" spans="1:17" s="83" customFormat="1" ht="25.5" customHeight="1" x14ac:dyDescent="0.2">
      <c r="A19" s="84"/>
      <c r="B19" s="42" t="s">
        <v>1</v>
      </c>
      <c r="C19" s="42" t="s">
        <v>2</v>
      </c>
      <c r="D19" s="42" t="s">
        <v>3</v>
      </c>
      <c r="E19" s="42" t="s">
        <v>15</v>
      </c>
      <c r="F19" s="42" t="s">
        <v>17</v>
      </c>
      <c r="G19" s="42" t="s">
        <v>4</v>
      </c>
      <c r="H19" s="42" t="s">
        <v>5</v>
      </c>
      <c r="I19" s="43" t="s">
        <v>13</v>
      </c>
      <c r="J19" s="43" t="s">
        <v>16</v>
      </c>
      <c r="K19" s="43" t="s">
        <v>18</v>
      </c>
      <c r="L19" s="43" t="s">
        <v>23</v>
      </c>
      <c r="M19" s="43" t="s">
        <v>21</v>
      </c>
      <c r="N19" s="43" t="s">
        <v>24</v>
      </c>
      <c r="O19" s="43"/>
      <c r="P19" s="43"/>
      <c r="Q19" s="14" t="s">
        <v>10</v>
      </c>
    </row>
    <row r="20" spans="1:17" x14ac:dyDescent="0.2">
      <c r="A20" s="61" t="s">
        <v>63</v>
      </c>
      <c r="B20" s="85">
        <f>'Debit Daily'!I119</f>
        <v>0</v>
      </c>
      <c r="C20" s="82">
        <f>'Debit Daily'!I120</f>
        <v>0</v>
      </c>
      <c r="D20" s="82">
        <f>'Debit Daily'!I121</f>
        <v>0</v>
      </c>
      <c r="E20" s="82">
        <f>'Debit Daily'!I122</f>
        <v>0</v>
      </c>
      <c r="F20" s="82">
        <f>'Debit Daily'!I123</f>
        <v>0</v>
      </c>
      <c r="G20" s="82">
        <f>'Debit Daily'!I124</f>
        <v>0</v>
      </c>
      <c r="H20" s="82">
        <f>'Debit Daily'!I125</f>
        <v>0</v>
      </c>
      <c r="I20" s="92">
        <f>'Debit Daily'!I126</f>
        <v>0</v>
      </c>
      <c r="J20" s="92">
        <f>'Debit Daily'!I127</f>
        <v>0</v>
      </c>
      <c r="K20" s="92">
        <f>'Debit Daily'!I128</f>
        <v>0</v>
      </c>
      <c r="L20" s="92">
        <f>'Debit Daily'!I129</f>
        <v>0</v>
      </c>
      <c r="M20" s="92">
        <f>'Debit Daily'!I130</f>
        <v>0</v>
      </c>
      <c r="N20" s="92"/>
      <c r="O20" s="92"/>
      <c r="P20" s="92"/>
      <c r="Q20" s="101">
        <f>SUM(B20:P20)</f>
        <v>0</v>
      </c>
    </row>
    <row r="21" spans="1:17" x14ac:dyDescent="0.2">
      <c r="A21" s="61" t="s">
        <v>64</v>
      </c>
      <c r="B21" s="85">
        <f>'Debit Daily'!I133</f>
        <v>0</v>
      </c>
      <c r="C21" s="82">
        <f>'Debit Daily'!I134</f>
        <v>0</v>
      </c>
      <c r="D21" s="82">
        <f>'Debit Daily'!I135</f>
        <v>0</v>
      </c>
      <c r="E21" s="82">
        <f>'Debit Daily'!I136</f>
        <v>0</v>
      </c>
      <c r="F21" s="82">
        <f>'Debit Daily'!I137</f>
        <v>0</v>
      </c>
      <c r="G21" s="82">
        <f>'Debit Daily'!I138</f>
        <v>0</v>
      </c>
      <c r="H21" s="82">
        <f>'Debit Daily'!I139</f>
        <v>0</v>
      </c>
      <c r="I21" s="92">
        <f>'Debit Daily'!I140</f>
        <v>0</v>
      </c>
      <c r="J21" s="92">
        <f>'Debit Daily'!I141</f>
        <v>0</v>
      </c>
      <c r="K21" s="92">
        <f>'Debit Daily'!I142</f>
        <v>0</v>
      </c>
      <c r="L21" s="92">
        <f>'Debit Daily'!I143</f>
        <v>0</v>
      </c>
      <c r="M21" s="92">
        <f>'Debit Daily'!I144</f>
        <v>0</v>
      </c>
      <c r="N21" s="92"/>
      <c r="O21" s="92"/>
      <c r="P21" s="92"/>
      <c r="Q21" s="101">
        <f t="shared" ref="Q21:Q25" si="3">SUM(B21:P21)</f>
        <v>0</v>
      </c>
    </row>
    <row r="22" spans="1:17" x14ac:dyDescent="0.2">
      <c r="A22" s="61" t="s">
        <v>65</v>
      </c>
      <c r="B22" s="85">
        <f>'Debit Daily'!I147</f>
        <v>0</v>
      </c>
      <c r="C22" s="82">
        <f>'Debit Daily'!I148</f>
        <v>0</v>
      </c>
      <c r="D22" s="82">
        <f>'Debit Daily'!I149</f>
        <v>41.21</v>
      </c>
      <c r="E22" s="82">
        <f>'Debit Daily'!I150</f>
        <v>0</v>
      </c>
      <c r="F22" s="82">
        <f>'Debit Daily'!I151</f>
        <v>0</v>
      </c>
      <c r="G22" s="82">
        <f>'Debit Daily'!I152</f>
        <v>0</v>
      </c>
      <c r="H22" s="82">
        <f>'Debit Daily'!I153</f>
        <v>0</v>
      </c>
      <c r="I22" s="92">
        <f>'Debit Daily'!I154</f>
        <v>0</v>
      </c>
      <c r="J22" s="92">
        <f>'Debit Daily'!I155</f>
        <v>0</v>
      </c>
      <c r="K22" s="92">
        <f>'Debit Daily'!I156</f>
        <v>0</v>
      </c>
      <c r="L22" s="92">
        <f>'Debit Daily'!I157</f>
        <v>0</v>
      </c>
      <c r="M22" s="92">
        <f>'Debit Daily'!I158</f>
        <v>0</v>
      </c>
      <c r="N22" s="92"/>
      <c r="O22" s="92"/>
      <c r="P22" s="92"/>
      <c r="Q22" s="101">
        <f t="shared" si="3"/>
        <v>41.21</v>
      </c>
    </row>
    <row r="23" spans="1:17" x14ac:dyDescent="0.2">
      <c r="A23" s="61" t="s">
        <v>66</v>
      </c>
      <c r="B23" s="85">
        <f>'Debit Daily'!I161</f>
        <v>0</v>
      </c>
      <c r="C23" s="85">
        <f>'Debit Daily'!I162</f>
        <v>0</v>
      </c>
      <c r="D23" s="85">
        <f>'Debit Daily'!I163</f>
        <v>0</v>
      </c>
      <c r="E23" s="85">
        <f>'Debit Daily'!I164</f>
        <v>0</v>
      </c>
      <c r="F23" s="85">
        <f>'Debit Daily'!I165</f>
        <v>0</v>
      </c>
      <c r="G23" s="85">
        <f>'Debit Daily'!I166</f>
        <v>0</v>
      </c>
      <c r="H23" s="85">
        <f>'Debit Daily'!I167</f>
        <v>0</v>
      </c>
      <c r="I23" s="85">
        <f>'Debit Daily'!I168</f>
        <v>0</v>
      </c>
      <c r="J23" s="85">
        <f>'Debit Daily'!I169</f>
        <v>0</v>
      </c>
      <c r="K23" s="85">
        <f>'Debit Daily'!I170</f>
        <v>0</v>
      </c>
      <c r="L23" s="85">
        <f>'Debit Daily'!I171</f>
        <v>0</v>
      </c>
      <c r="M23" s="85">
        <f>'Debit Daily'!I172</f>
        <v>0</v>
      </c>
      <c r="N23" s="82"/>
      <c r="O23" s="82"/>
      <c r="P23" s="82"/>
      <c r="Q23" s="101">
        <f t="shared" si="3"/>
        <v>0</v>
      </c>
    </row>
    <row r="24" spans="1:17" x14ac:dyDescent="0.2">
      <c r="A24" s="61" t="s">
        <v>67</v>
      </c>
      <c r="B24" s="85">
        <f>'Debit Daily'!I175</f>
        <v>0</v>
      </c>
      <c r="C24" s="85">
        <f>'Debit Daily'!I176</f>
        <v>0</v>
      </c>
      <c r="D24" s="85">
        <f>'Debit Daily'!I177</f>
        <v>0</v>
      </c>
      <c r="E24" s="85">
        <f>'Debit Daily'!I178</f>
        <v>0</v>
      </c>
      <c r="F24" s="85">
        <f>'Debit Daily'!I179</f>
        <v>0</v>
      </c>
      <c r="G24" s="85">
        <f>'Debit Daily'!I180</f>
        <v>0</v>
      </c>
      <c r="H24" s="85">
        <f>'Debit Daily'!I181</f>
        <v>0</v>
      </c>
      <c r="I24" s="85">
        <f>'Debit Daily'!I182</f>
        <v>0</v>
      </c>
      <c r="J24" s="85">
        <f>'Debit Daily'!I183</f>
        <v>0</v>
      </c>
      <c r="K24" s="85">
        <f>'Debit Daily'!I184</f>
        <v>0</v>
      </c>
      <c r="L24" s="85">
        <f>'Debit Daily'!I185</f>
        <v>0</v>
      </c>
      <c r="M24" s="85">
        <f>'Debit Daily'!I186</f>
        <v>0</v>
      </c>
      <c r="N24" s="82"/>
      <c r="O24" s="82"/>
      <c r="P24" s="82"/>
      <c r="Q24" s="101">
        <f t="shared" si="3"/>
        <v>0</v>
      </c>
    </row>
    <row r="25" spans="1:17" x14ac:dyDescent="0.2">
      <c r="A25" s="61" t="s">
        <v>68</v>
      </c>
      <c r="B25" s="89">
        <f>'Debit Daily'!I189</f>
        <v>0</v>
      </c>
      <c r="C25" s="89">
        <f>'Debit Daily'!I190</f>
        <v>0</v>
      </c>
      <c r="D25" s="89">
        <f>'Debit Daily'!I191</f>
        <v>0</v>
      </c>
      <c r="E25" s="89">
        <f>'Debit Daily'!I192</f>
        <v>0</v>
      </c>
      <c r="F25" s="89">
        <f>'Debit Daily'!I193</f>
        <v>0</v>
      </c>
      <c r="G25" s="89">
        <f>'Debit Daily'!I194</f>
        <v>0</v>
      </c>
      <c r="H25" s="89">
        <f>'Debit Daily'!I195</f>
        <v>0</v>
      </c>
      <c r="I25" s="89">
        <f>'Debit Daily'!I196</f>
        <v>0</v>
      </c>
      <c r="J25" s="89">
        <f>'Debit Daily'!I197</f>
        <v>0</v>
      </c>
      <c r="K25" s="89">
        <f>'Debit Daily'!I198</f>
        <v>0</v>
      </c>
      <c r="L25" s="89">
        <f>'Debit Daily'!I199</f>
        <v>0</v>
      </c>
      <c r="M25" s="89">
        <f>'Debit Daily'!I200</f>
        <v>0</v>
      </c>
      <c r="N25" s="89">
        <f>'Debit Daily'!I201</f>
        <v>0</v>
      </c>
      <c r="O25" s="93"/>
      <c r="P25" s="93"/>
      <c r="Q25" s="102">
        <f t="shared" si="3"/>
        <v>0</v>
      </c>
    </row>
    <row r="26" spans="1:17" x14ac:dyDescent="0.2">
      <c r="A26" s="40" t="s">
        <v>11</v>
      </c>
      <c r="B26" s="8">
        <f t="shared" ref="B26:Q26" si="4">SUM(B20:B25)</f>
        <v>0</v>
      </c>
      <c r="C26" s="8">
        <f t="shared" si="4"/>
        <v>0</v>
      </c>
      <c r="D26" s="8">
        <f t="shared" si="4"/>
        <v>41.21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0</v>
      </c>
      <c r="I26" s="8">
        <f t="shared" si="4"/>
        <v>0</v>
      </c>
      <c r="J26" s="8">
        <f t="shared" si="4"/>
        <v>0</v>
      </c>
      <c r="K26" s="8">
        <f t="shared" si="4"/>
        <v>0</v>
      </c>
      <c r="L26" s="8">
        <f t="shared" si="4"/>
        <v>0</v>
      </c>
      <c r="M26" s="8">
        <f t="shared" si="4"/>
        <v>0</v>
      </c>
      <c r="N26" s="8">
        <f t="shared" si="4"/>
        <v>0</v>
      </c>
      <c r="O26" s="8">
        <f t="shared" si="4"/>
        <v>0</v>
      </c>
      <c r="P26" s="8">
        <f t="shared" si="4"/>
        <v>0</v>
      </c>
      <c r="Q26" s="13">
        <f t="shared" si="4"/>
        <v>41.21</v>
      </c>
    </row>
    <row r="29" spans="1:17" s="83" customFormat="1" ht="29.25" customHeight="1" x14ac:dyDescent="0.2">
      <c r="A29" s="84"/>
      <c r="B29" s="42" t="s">
        <v>1</v>
      </c>
      <c r="C29" s="42" t="s">
        <v>2</v>
      </c>
      <c r="D29" s="42" t="s">
        <v>3</v>
      </c>
      <c r="E29" s="42" t="s">
        <v>15</v>
      </c>
      <c r="F29" s="42" t="s">
        <v>17</v>
      </c>
      <c r="G29" s="42" t="s">
        <v>4</v>
      </c>
      <c r="H29" s="42" t="s">
        <v>5</v>
      </c>
      <c r="I29" s="43" t="s">
        <v>13</v>
      </c>
      <c r="J29" s="43" t="s">
        <v>16</v>
      </c>
      <c r="K29" s="43" t="s">
        <v>18</v>
      </c>
      <c r="L29" s="43" t="s">
        <v>23</v>
      </c>
      <c r="M29" s="43" t="s">
        <v>21</v>
      </c>
      <c r="N29" s="43" t="s">
        <v>24</v>
      </c>
      <c r="O29" s="43" t="s">
        <v>93</v>
      </c>
      <c r="P29" s="43"/>
      <c r="Q29" s="14" t="s">
        <v>10</v>
      </c>
    </row>
    <row r="30" spans="1:17" x14ac:dyDescent="0.2">
      <c r="A30" s="61" t="s">
        <v>69</v>
      </c>
      <c r="B30" s="85">
        <f>'Debit Daily'!I205</f>
        <v>0</v>
      </c>
      <c r="C30" s="85">
        <f>'Debit Daily'!I206</f>
        <v>0</v>
      </c>
      <c r="D30" s="85">
        <f>'Debit Daily'!I207</f>
        <v>0</v>
      </c>
      <c r="E30" s="85">
        <f>'Debit Daily'!I208</f>
        <v>0</v>
      </c>
      <c r="F30" s="85">
        <f>'Debit Daily'!I209</f>
        <v>0</v>
      </c>
      <c r="G30" s="85">
        <f>'Debit Daily'!I210</f>
        <v>0</v>
      </c>
      <c r="H30" s="85">
        <f>'Debit Daily'!I211</f>
        <v>0</v>
      </c>
      <c r="I30" s="85">
        <f>'Debit Daily'!I212</f>
        <v>0</v>
      </c>
      <c r="J30" s="85">
        <f>'Debit Daily'!I213</f>
        <v>0</v>
      </c>
      <c r="K30" s="85">
        <f>'Debit Daily'!I214</f>
        <v>0</v>
      </c>
      <c r="L30" s="85">
        <f>'Debit Daily'!I215</f>
        <v>0</v>
      </c>
      <c r="M30" s="85">
        <f>'Debit Daily'!I216</f>
        <v>0</v>
      </c>
      <c r="N30" s="92"/>
      <c r="O30" s="92"/>
      <c r="P30" s="92"/>
      <c r="Q30" s="101">
        <f t="shared" ref="Q30:Q35" si="5">SUM(B30:P30)</f>
        <v>0</v>
      </c>
    </row>
    <row r="31" spans="1:17" x14ac:dyDescent="0.2">
      <c r="A31" s="61" t="s">
        <v>70</v>
      </c>
      <c r="B31" s="85">
        <f>'Debit Daily'!I219</f>
        <v>26.35</v>
      </c>
      <c r="C31" s="85">
        <f>'Debit Daily'!I220</f>
        <v>0</v>
      </c>
      <c r="D31" s="85">
        <f>'Debit Daily'!I221</f>
        <v>90.37</v>
      </c>
      <c r="E31" s="85">
        <f>'Debit Daily'!I222</f>
        <v>0</v>
      </c>
      <c r="F31" s="85">
        <f>'Debit Daily'!I223</f>
        <v>0</v>
      </c>
      <c r="G31" s="85">
        <f>'Debit Daily'!I224</f>
        <v>0</v>
      </c>
      <c r="H31" s="85">
        <f>'Debit Daily'!I225</f>
        <v>0</v>
      </c>
      <c r="I31" s="85">
        <f>'Debit Daily'!I226</f>
        <v>0</v>
      </c>
      <c r="J31" s="85">
        <f>'Debit Daily'!I227</f>
        <v>0</v>
      </c>
      <c r="K31" s="85">
        <f>'Debit Daily'!I228</f>
        <v>0</v>
      </c>
      <c r="L31" s="85">
        <f>'Debit Daily'!I229</f>
        <v>0</v>
      </c>
      <c r="M31" s="85">
        <f>'Debit Daily'!I230</f>
        <v>0</v>
      </c>
      <c r="N31" s="92"/>
      <c r="O31" s="92"/>
      <c r="P31" s="92"/>
      <c r="Q31" s="101">
        <f t="shared" si="5"/>
        <v>116.72</v>
      </c>
    </row>
    <row r="32" spans="1:17" x14ac:dyDescent="0.2">
      <c r="A32" s="61" t="s">
        <v>71</v>
      </c>
      <c r="B32" s="85">
        <f>'Debit Daily'!I233</f>
        <v>0</v>
      </c>
      <c r="C32" s="85">
        <f>'Debit Daily'!I234</f>
        <v>0</v>
      </c>
      <c r="D32" s="97">
        <f>'Debit Daily'!I235</f>
        <v>500</v>
      </c>
      <c r="E32" s="85">
        <f>'Debit Daily'!I236</f>
        <v>0</v>
      </c>
      <c r="F32" s="85">
        <f>'Debit Daily'!I237</f>
        <v>0</v>
      </c>
      <c r="G32" s="85">
        <f>'Debit Daily'!I238</f>
        <v>0</v>
      </c>
      <c r="H32" s="85">
        <f>'Debit Daily'!I239</f>
        <v>0</v>
      </c>
      <c r="I32" s="85">
        <f>'Debit Daily'!I240</f>
        <v>0</v>
      </c>
      <c r="J32" s="85">
        <f>'Debit Daily'!I241</f>
        <v>0</v>
      </c>
      <c r="K32" s="85">
        <f>'Debit Daily'!I242</f>
        <v>0</v>
      </c>
      <c r="L32" s="85">
        <f>'Debit Daily'!I243</f>
        <v>0</v>
      </c>
      <c r="M32" s="85">
        <f>'Debit Daily'!I244</f>
        <v>0</v>
      </c>
      <c r="N32" s="92"/>
      <c r="O32" s="92"/>
      <c r="P32" s="92"/>
      <c r="Q32" s="101">
        <f t="shared" si="5"/>
        <v>500</v>
      </c>
    </row>
    <row r="33" spans="1:17" x14ac:dyDescent="0.2">
      <c r="A33" s="61" t="s">
        <v>72</v>
      </c>
      <c r="B33" s="85">
        <f>'Debit Daily'!I247</f>
        <v>0</v>
      </c>
      <c r="C33" s="85">
        <f>'Debit Daily'!I248</f>
        <v>0</v>
      </c>
      <c r="D33" s="85">
        <f>'Debit Daily'!I249</f>
        <v>206.2</v>
      </c>
      <c r="E33" s="85">
        <f>'Debit Daily'!I250</f>
        <v>0</v>
      </c>
      <c r="F33" s="85">
        <f>'Debit Daily'!I251</f>
        <v>0</v>
      </c>
      <c r="G33" s="85">
        <f>'Debit Daily'!I252</f>
        <v>0</v>
      </c>
      <c r="H33" s="85">
        <f>'Debit Daily'!I253</f>
        <v>0</v>
      </c>
      <c r="I33" s="85">
        <f>'Debit Daily'!I254</f>
        <v>0</v>
      </c>
      <c r="J33" s="85">
        <f>'Debit Daily'!I255</f>
        <v>0</v>
      </c>
      <c r="K33" s="85">
        <f>'Debit Daily'!I256</f>
        <v>0</v>
      </c>
      <c r="L33" s="85">
        <f>'Debit Daily'!I257</f>
        <v>0</v>
      </c>
      <c r="M33" s="85">
        <f>'Debit Daily'!I258</f>
        <v>0</v>
      </c>
      <c r="N33" s="82"/>
      <c r="O33" s="82"/>
      <c r="P33" s="82"/>
      <c r="Q33" s="101">
        <f t="shared" si="5"/>
        <v>206.2</v>
      </c>
    </row>
    <row r="34" spans="1:17" x14ac:dyDescent="0.2">
      <c r="A34" s="61" t="s">
        <v>73</v>
      </c>
      <c r="B34" s="85">
        <f>'Debit Daily'!I261</f>
        <v>0</v>
      </c>
      <c r="C34" s="85">
        <f>'Debit Daily'!I262</f>
        <v>0</v>
      </c>
      <c r="D34" s="85">
        <f>'Debit Daily'!I263</f>
        <v>0</v>
      </c>
      <c r="E34" s="85">
        <f>'Debit Daily'!I264</f>
        <v>0</v>
      </c>
      <c r="F34" s="85">
        <f>'Debit Daily'!I265</f>
        <v>0</v>
      </c>
      <c r="G34" s="85">
        <f>'Debit Daily'!I266</f>
        <v>0</v>
      </c>
      <c r="H34" s="85">
        <f>'Debit Daily'!I267</f>
        <v>0</v>
      </c>
      <c r="I34" s="85">
        <f>'Debit Daily'!I268</f>
        <v>0</v>
      </c>
      <c r="J34" s="85">
        <f>'Debit Daily'!I269</f>
        <v>0</v>
      </c>
      <c r="K34" s="85">
        <f>'Debit Daily'!I270</f>
        <v>0</v>
      </c>
      <c r="L34" s="85">
        <f>'Debit Daily'!I271</f>
        <v>0</v>
      </c>
      <c r="M34" s="85">
        <f>'Debit Daily'!I272</f>
        <v>0</v>
      </c>
      <c r="N34" s="82"/>
      <c r="O34" s="82">
        <f>'Debit Daily'!I273</f>
        <v>222.19</v>
      </c>
      <c r="P34" s="82"/>
      <c r="Q34" s="101">
        <f t="shared" si="5"/>
        <v>222.19</v>
      </c>
    </row>
    <row r="35" spans="1:17" x14ac:dyDescent="0.2">
      <c r="A35" s="61" t="s">
        <v>74</v>
      </c>
      <c r="B35" s="89">
        <f>'Debit Daily'!I275</f>
        <v>0</v>
      </c>
      <c r="C35" s="89">
        <f>'Debit Daily'!I276</f>
        <v>0</v>
      </c>
      <c r="D35" s="89">
        <f>'Debit Daily'!I277</f>
        <v>1180.3400000000001</v>
      </c>
      <c r="E35" s="89">
        <f>'Debit Daily'!I278</f>
        <v>0</v>
      </c>
      <c r="F35" s="89">
        <f>'Debit Daily'!I279</f>
        <v>0</v>
      </c>
      <c r="G35" s="89">
        <f>'Debit Daily'!I280</f>
        <v>0</v>
      </c>
      <c r="H35" s="89">
        <f>'Debit Daily'!I281</f>
        <v>0</v>
      </c>
      <c r="I35" s="89">
        <f>'Debit Daily'!I282</f>
        <v>0</v>
      </c>
      <c r="J35" s="89">
        <f>'Debit Daily'!I283</f>
        <v>0</v>
      </c>
      <c r="K35" s="89">
        <f>'Debit Daily'!I284</f>
        <v>0</v>
      </c>
      <c r="L35" s="89">
        <f>'Debit Daily'!I285</f>
        <v>0</v>
      </c>
      <c r="M35" s="89">
        <f>'Debit Daily'!I286</f>
        <v>0</v>
      </c>
      <c r="N35" s="89">
        <f>'Debit Daily'!I287</f>
        <v>0</v>
      </c>
      <c r="O35" s="93"/>
      <c r="P35" s="93"/>
      <c r="Q35" s="102">
        <f t="shared" si="5"/>
        <v>1180.3400000000001</v>
      </c>
    </row>
    <row r="36" spans="1:17" x14ac:dyDescent="0.2">
      <c r="A36" s="40" t="s">
        <v>11</v>
      </c>
      <c r="B36" s="8">
        <f t="shared" ref="B36:Q36" si="6">SUM(B30:B35)</f>
        <v>26.35</v>
      </c>
      <c r="C36" s="8">
        <f t="shared" si="6"/>
        <v>0</v>
      </c>
      <c r="D36" s="8">
        <f t="shared" si="6"/>
        <v>1976.91</v>
      </c>
      <c r="E36" s="8">
        <f t="shared" si="6"/>
        <v>0</v>
      </c>
      <c r="F36" s="8">
        <f t="shared" si="6"/>
        <v>0</v>
      </c>
      <c r="G36" s="8">
        <f t="shared" si="6"/>
        <v>0</v>
      </c>
      <c r="H36" s="8">
        <f t="shared" si="6"/>
        <v>0</v>
      </c>
      <c r="I36" s="8">
        <f t="shared" si="6"/>
        <v>0</v>
      </c>
      <c r="J36" s="8">
        <f t="shared" si="6"/>
        <v>0</v>
      </c>
      <c r="K36" s="8">
        <f t="shared" si="6"/>
        <v>0</v>
      </c>
      <c r="L36" s="8">
        <f t="shared" si="6"/>
        <v>0</v>
      </c>
      <c r="M36" s="8">
        <f t="shared" si="6"/>
        <v>0</v>
      </c>
      <c r="N36" s="8">
        <f t="shared" si="6"/>
        <v>0</v>
      </c>
      <c r="O36" s="8">
        <f t="shared" si="6"/>
        <v>222.19</v>
      </c>
      <c r="P36" s="8">
        <f t="shared" si="6"/>
        <v>0</v>
      </c>
      <c r="Q36" s="95">
        <f t="shared" si="6"/>
        <v>2225.4500000000003</v>
      </c>
    </row>
    <row r="39" spans="1:17" s="83" customFormat="1" ht="28.5" customHeight="1" x14ac:dyDescent="0.2">
      <c r="A39" s="84"/>
      <c r="B39" s="42" t="s">
        <v>1</v>
      </c>
      <c r="C39" s="42" t="s">
        <v>2</v>
      </c>
      <c r="D39" s="42" t="s">
        <v>3</v>
      </c>
      <c r="E39" s="42" t="s">
        <v>15</v>
      </c>
      <c r="F39" s="42" t="s">
        <v>17</v>
      </c>
      <c r="G39" s="42" t="s">
        <v>4</v>
      </c>
      <c r="H39" s="42" t="s">
        <v>5</v>
      </c>
      <c r="I39" s="43" t="s">
        <v>13</v>
      </c>
      <c r="J39" s="43" t="s">
        <v>16</v>
      </c>
      <c r="K39" s="43" t="s">
        <v>18</v>
      </c>
      <c r="L39" s="43" t="s">
        <v>23</v>
      </c>
      <c r="M39" s="43" t="s">
        <v>21</v>
      </c>
      <c r="N39" s="43" t="s">
        <v>24</v>
      </c>
      <c r="O39" s="43" t="s">
        <v>93</v>
      </c>
      <c r="P39" s="43"/>
      <c r="Q39" s="14" t="s">
        <v>10</v>
      </c>
    </row>
    <row r="40" spans="1:17" x14ac:dyDescent="0.2">
      <c r="A40" s="61" t="s">
        <v>75</v>
      </c>
      <c r="B40" s="82">
        <f>'Debit Daily'!I291</f>
        <v>0</v>
      </c>
      <c r="C40" s="82">
        <f>'Debit Daily'!I292</f>
        <v>0</v>
      </c>
      <c r="D40" s="82">
        <f>'Debit Daily'!I293</f>
        <v>0</v>
      </c>
      <c r="E40" s="82">
        <f>'Debit Daily'!I294</f>
        <v>0</v>
      </c>
      <c r="F40" s="82">
        <f>'Debit Daily'!I295</f>
        <v>0</v>
      </c>
      <c r="G40" s="82">
        <f>'Debit Daily'!I296</f>
        <v>0</v>
      </c>
      <c r="H40" s="82">
        <f>'Debit Daily'!I297</f>
        <v>0</v>
      </c>
      <c r="I40" s="92">
        <f>'Debit Daily'!I298</f>
        <v>0</v>
      </c>
      <c r="J40" s="92">
        <f>'Debit Daily'!I299</f>
        <v>0</v>
      </c>
      <c r="K40" s="92">
        <f>'Debit Daily'!I300</f>
        <v>0</v>
      </c>
      <c r="L40" s="92">
        <f>'Debit Daily'!I301</f>
        <v>0</v>
      </c>
      <c r="M40" s="92">
        <f>'Debit Daily'!I302</f>
        <v>0</v>
      </c>
      <c r="N40" s="92"/>
      <c r="O40" s="92"/>
      <c r="P40" s="92"/>
      <c r="Q40" s="101">
        <f t="shared" ref="Q40:Q45" si="7">SUM(B40:P40)</f>
        <v>0</v>
      </c>
    </row>
    <row r="41" spans="1:17" x14ac:dyDescent="0.2">
      <c r="A41" s="61" t="s">
        <v>76</v>
      </c>
      <c r="B41" s="82">
        <f>'Debit Daily'!I305</f>
        <v>0</v>
      </c>
      <c r="C41" s="96">
        <f>'Debit Daily'!I306</f>
        <v>30</v>
      </c>
      <c r="D41" s="82">
        <f>'Debit Daily'!I307</f>
        <v>2576.66</v>
      </c>
      <c r="E41" s="82">
        <f>'Debit Daily'!I308</f>
        <v>0</v>
      </c>
      <c r="F41" s="82">
        <f>'Debit Daily'!I309</f>
        <v>0</v>
      </c>
      <c r="G41" s="82">
        <f>'Debit Daily'!I310</f>
        <v>0</v>
      </c>
      <c r="H41" s="82">
        <f>'Debit Daily'!I311</f>
        <v>0</v>
      </c>
      <c r="I41" s="92">
        <f>'Debit Daily'!I312</f>
        <v>0</v>
      </c>
      <c r="J41" s="92">
        <f>'Debit Daily'!I313</f>
        <v>0</v>
      </c>
      <c r="K41" s="92">
        <f>'Debit Daily'!I314</f>
        <v>0</v>
      </c>
      <c r="L41" s="92">
        <f>'Debit Daily'!I315</f>
        <v>0</v>
      </c>
      <c r="M41" s="92">
        <f>'Debit Daily'!I316</f>
        <v>0</v>
      </c>
      <c r="N41" s="92"/>
      <c r="O41" s="92"/>
      <c r="P41" s="92"/>
      <c r="Q41" s="101">
        <f t="shared" si="7"/>
        <v>2606.66</v>
      </c>
    </row>
    <row r="42" spans="1:17" x14ac:dyDescent="0.2">
      <c r="A42" s="61" t="s">
        <v>77</v>
      </c>
      <c r="B42" s="82">
        <f>'Debit Daily'!I319</f>
        <v>24.64</v>
      </c>
      <c r="C42" s="82">
        <f>'Debit Daily'!I320</f>
        <v>0</v>
      </c>
      <c r="D42" s="82">
        <f>'Debit Daily'!I321</f>
        <v>0</v>
      </c>
      <c r="E42" s="82">
        <f>'Debit Daily'!I322</f>
        <v>0</v>
      </c>
      <c r="F42" s="82">
        <f>'Debit Daily'!I323</f>
        <v>0</v>
      </c>
      <c r="G42" s="82">
        <f>'Debit Daily'!I324</f>
        <v>0</v>
      </c>
      <c r="H42" s="82">
        <f>'Debit Daily'!I325</f>
        <v>0</v>
      </c>
      <c r="I42" s="92">
        <f>'Debit Daily'!I326</f>
        <v>0</v>
      </c>
      <c r="J42" s="92">
        <f>'Debit Daily'!I327</f>
        <v>0</v>
      </c>
      <c r="K42" s="92">
        <f>'Debit Daily'!I328</f>
        <v>0</v>
      </c>
      <c r="L42" s="92">
        <f>'Debit Daily'!I329</f>
        <v>0</v>
      </c>
      <c r="M42" s="92">
        <f>'Debit Daily'!I330</f>
        <v>0</v>
      </c>
      <c r="N42" s="92"/>
      <c r="O42" s="92"/>
      <c r="P42" s="92"/>
      <c r="Q42" s="101">
        <f t="shared" si="7"/>
        <v>24.64</v>
      </c>
    </row>
    <row r="43" spans="1:17" x14ac:dyDescent="0.2">
      <c r="A43" s="61" t="s">
        <v>78</v>
      </c>
      <c r="B43" s="82">
        <f>'Debit Daily'!I333</f>
        <v>0</v>
      </c>
      <c r="C43" s="82">
        <f>'Debit Daily'!I334</f>
        <v>0</v>
      </c>
      <c r="D43" s="82">
        <f>'Debit Daily'!I335</f>
        <v>221.08</v>
      </c>
      <c r="E43" s="82">
        <f>'Debit Daily'!I336</f>
        <v>0</v>
      </c>
      <c r="F43" s="82">
        <f>'Debit Daily'!I337</f>
        <v>0</v>
      </c>
      <c r="G43" s="82">
        <f>'Debit Daily'!I338</f>
        <v>0</v>
      </c>
      <c r="H43" s="82">
        <f>'Debit Daily'!I339</f>
        <v>0</v>
      </c>
      <c r="I43" s="82">
        <f>'Debit Daily'!I340</f>
        <v>0</v>
      </c>
      <c r="J43" s="82">
        <f>'Debit Daily'!I341</f>
        <v>0</v>
      </c>
      <c r="K43" s="82">
        <f>'Debit Daily'!I342</f>
        <v>0</v>
      </c>
      <c r="L43" s="82">
        <f>'Debit Daily'!I343</f>
        <v>0</v>
      </c>
      <c r="M43" s="82">
        <f>'Debit Daily'!I344</f>
        <v>0</v>
      </c>
      <c r="N43" s="82"/>
      <c r="O43" s="82"/>
      <c r="P43" s="82"/>
      <c r="Q43" s="101">
        <f t="shared" si="7"/>
        <v>221.08</v>
      </c>
    </row>
    <row r="44" spans="1:17" x14ac:dyDescent="0.2">
      <c r="A44" s="61" t="s">
        <v>79</v>
      </c>
      <c r="B44" s="82">
        <f>'Debit Daily'!I347</f>
        <v>0</v>
      </c>
      <c r="C44" s="82">
        <f>'Debit Daily'!I348</f>
        <v>0</v>
      </c>
      <c r="D44" s="82">
        <f>'Debit Daily'!I349</f>
        <v>0</v>
      </c>
      <c r="E44" s="82">
        <f>'Debit Daily'!I350</f>
        <v>0</v>
      </c>
      <c r="F44" s="82">
        <f>'Debit Daily'!I351</f>
        <v>0</v>
      </c>
      <c r="G44" s="82">
        <f>'Debit Daily'!I352</f>
        <v>0</v>
      </c>
      <c r="H44" s="82">
        <f>'Debit Daily'!I353</f>
        <v>0</v>
      </c>
      <c r="I44" s="82">
        <f>'Debit Daily'!I354</f>
        <v>0</v>
      </c>
      <c r="J44" s="82">
        <f>'Debit Daily'!I355</f>
        <v>0</v>
      </c>
      <c r="K44" s="82">
        <f>'Debit Daily'!I356</f>
        <v>0</v>
      </c>
      <c r="L44" s="82">
        <f>'Debit Daily'!I356</f>
        <v>0</v>
      </c>
      <c r="M44" s="82">
        <f>'Debit Daily'!I358</f>
        <v>0</v>
      </c>
      <c r="N44" s="82"/>
      <c r="O44" s="82"/>
      <c r="P44" s="82"/>
      <c r="Q44" s="101">
        <f t="shared" si="7"/>
        <v>0</v>
      </c>
    </row>
    <row r="45" spans="1:17" x14ac:dyDescent="0.2">
      <c r="A45" s="61" t="s">
        <v>80</v>
      </c>
      <c r="B45" s="93">
        <f>'Debit Daily'!I362</f>
        <v>40.590000000000003</v>
      </c>
      <c r="C45" s="93">
        <f>'Debit Daily'!I363</f>
        <v>0</v>
      </c>
      <c r="D45" s="93">
        <f>'Debit Daily'!I364</f>
        <v>0</v>
      </c>
      <c r="E45" s="93">
        <f>'Debit Daily'!I365</f>
        <v>0</v>
      </c>
      <c r="F45" s="93">
        <f>'Debit Daily'!I366</f>
        <v>0</v>
      </c>
      <c r="G45" s="93">
        <f>'Debit Daily'!I367</f>
        <v>0</v>
      </c>
      <c r="H45" s="93">
        <f>'Debit Daily'!I368</f>
        <v>0</v>
      </c>
      <c r="I45" s="93">
        <f>'Debit Daily'!I369</f>
        <v>0</v>
      </c>
      <c r="J45" s="93">
        <f>'Debit Daily'!I371</f>
        <v>0</v>
      </c>
      <c r="K45" s="93">
        <f>'Debit Daily'!I371</f>
        <v>0</v>
      </c>
      <c r="L45" s="93">
        <f>'Debit Daily'!I372</f>
        <v>0</v>
      </c>
      <c r="M45" s="93">
        <f>'Debit Daily'!I373</f>
        <v>0</v>
      </c>
      <c r="N45" s="93">
        <f>'Debit Daily'!I374</f>
        <v>0</v>
      </c>
      <c r="O45" s="93"/>
      <c r="P45" s="93"/>
      <c r="Q45" s="102">
        <f t="shared" si="7"/>
        <v>40.590000000000003</v>
      </c>
    </row>
    <row r="46" spans="1:17" x14ac:dyDescent="0.2">
      <c r="A46" s="40" t="s">
        <v>11</v>
      </c>
      <c r="B46" s="8">
        <f t="shared" ref="B46:Q46" si="8">SUM(B40:B45)</f>
        <v>65.23</v>
      </c>
      <c r="C46" s="8">
        <f t="shared" si="8"/>
        <v>30</v>
      </c>
      <c r="D46" s="8">
        <f t="shared" si="8"/>
        <v>2797.74</v>
      </c>
      <c r="E46" s="8">
        <f t="shared" si="8"/>
        <v>0</v>
      </c>
      <c r="F46" s="8">
        <f t="shared" si="8"/>
        <v>0</v>
      </c>
      <c r="G46" s="8">
        <f t="shared" si="8"/>
        <v>0</v>
      </c>
      <c r="H46" s="8">
        <f t="shared" si="8"/>
        <v>0</v>
      </c>
      <c r="I46" s="8">
        <f t="shared" si="8"/>
        <v>0</v>
      </c>
      <c r="J46" s="8">
        <f t="shared" si="8"/>
        <v>0</v>
      </c>
      <c r="K46" s="8">
        <f t="shared" si="8"/>
        <v>0</v>
      </c>
      <c r="L46" s="8">
        <f t="shared" si="8"/>
        <v>0</v>
      </c>
      <c r="M46" s="8">
        <f t="shared" si="8"/>
        <v>0</v>
      </c>
      <c r="N46" s="8">
        <f t="shared" si="8"/>
        <v>0</v>
      </c>
      <c r="O46" s="8">
        <f t="shared" si="8"/>
        <v>0</v>
      </c>
      <c r="P46" s="8">
        <f t="shared" si="8"/>
        <v>0</v>
      </c>
      <c r="Q46" s="13">
        <f t="shared" si="8"/>
        <v>2892.97</v>
      </c>
    </row>
    <row r="48" spans="1:17" ht="27" customHeight="1" x14ac:dyDescent="0.2">
      <c r="B48" s="104" t="s">
        <v>1</v>
      </c>
      <c r="C48" s="104" t="s">
        <v>2</v>
      </c>
      <c r="D48" s="104" t="s">
        <v>3</v>
      </c>
      <c r="E48" s="104" t="s">
        <v>15</v>
      </c>
      <c r="F48" s="104" t="s">
        <v>17</v>
      </c>
      <c r="G48" s="104" t="s">
        <v>4</v>
      </c>
      <c r="H48" s="104" t="s">
        <v>5</v>
      </c>
      <c r="I48" s="105" t="s">
        <v>13</v>
      </c>
      <c r="J48" s="105" t="s">
        <v>16</v>
      </c>
      <c r="K48" s="105" t="s">
        <v>18</v>
      </c>
      <c r="L48" s="105" t="s">
        <v>23</v>
      </c>
      <c r="M48" s="105" t="s">
        <v>21</v>
      </c>
      <c r="N48" s="105" t="s">
        <v>24</v>
      </c>
      <c r="O48" s="105" t="s">
        <v>93</v>
      </c>
    </row>
    <row r="49" spans="2:15" s="106" customFormat="1" ht="19.5" customHeight="1" x14ac:dyDescent="0.2">
      <c r="B49" s="77">
        <f>B6+B16+B26+B36+B46</f>
        <v>113</v>
      </c>
      <c r="C49" s="77">
        <f t="shared" ref="C49:O49" si="9">C6+C16+C26+C36+C46</f>
        <v>30</v>
      </c>
      <c r="D49" s="77">
        <f t="shared" si="9"/>
        <v>5025.26</v>
      </c>
      <c r="E49" s="77">
        <f t="shared" si="9"/>
        <v>0</v>
      </c>
      <c r="F49" s="77">
        <f t="shared" si="9"/>
        <v>0</v>
      </c>
      <c r="G49" s="77">
        <f t="shared" si="9"/>
        <v>0</v>
      </c>
      <c r="H49" s="77">
        <f t="shared" si="9"/>
        <v>0</v>
      </c>
      <c r="I49" s="77">
        <f t="shared" si="9"/>
        <v>0</v>
      </c>
      <c r="J49" s="77">
        <f t="shared" si="9"/>
        <v>0</v>
      </c>
      <c r="K49" s="77">
        <f t="shared" si="9"/>
        <v>0</v>
      </c>
      <c r="L49" s="77">
        <f t="shared" si="9"/>
        <v>0</v>
      </c>
      <c r="M49" s="77">
        <f t="shared" si="9"/>
        <v>0</v>
      </c>
      <c r="N49" s="77">
        <f t="shared" si="9"/>
        <v>0</v>
      </c>
      <c r="O49" s="77">
        <f t="shared" si="9"/>
        <v>222.19</v>
      </c>
    </row>
    <row r="51" spans="2:15" x14ac:dyDescent="0.2">
      <c r="B51" s="68" t="s">
        <v>25</v>
      </c>
      <c r="C51" s="68"/>
      <c r="D51" s="68" t="s">
        <v>26</v>
      </c>
      <c r="E51" s="98">
        <f>Q6+Q16+Q26+Q36+Q46</f>
        <v>5390.4500000000007</v>
      </c>
      <c r="F51" s="68"/>
      <c r="G51" s="68">
        <f>SUM(C51-E51)</f>
        <v>-5390.4500000000007</v>
      </c>
    </row>
  </sheetData>
  <phoneticPr fontId="2" type="noConversion"/>
  <pageMargins left="0" right="0" top="0" bottom="0" header="0.5" footer="0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tabSelected="1" topLeftCell="A19" zoomScaleNormal="100" workbookViewId="0">
      <selection activeCell="E50" sqref="E50"/>
    </sheetView>
  </sheetViews>
  <sheetFormatPr defaultRowHeight="12.75" x14ac:dyDescent="0.2"/>
  <cols>
    <col min="1" max="1" width="9.7109375" style="39" customWidth="1"/>
    <col min="2" max="2" width="10.140625" customWidth="1"/>
    <col min="3" max="5" width="12.42578125" customWidth="1"/>
    <col min="6" max="6" width="11.42578125" customWidth="1"/>
    <col min="7" max="7" width="14.140625" customWidth="1"/>
    <col min="8" max="8" width="9.85546875" customWidth="1"/>
    <col min="9" max="9" width="13" customWidth="1"/>
    <col min="10" max="10" width="12.140625" customWidth="1"/>
    <col min="11" max="11" width="11.85546875" customWidth="1"/>
    <col min="12" max="12" width="14.7109375" customWidth="1"/>
    <col min="13" max="13" width="13" customWidth="1"/>
    <col min="14" max="14" width="14.85546875" customWidth="1"/>
    <col min="15" max="15" width="0.7109375" customWidth="1"/>
    <col min="16" max="16" width="13" hidden="1" customWidth="1"/>
    <col min="17" max="17" width="12.5703125" customWidth="1"/>
  </cols>
  <sheetData>
    <row r="1" spans="1:17" s="66" customFormat="1" ht="77.25" customHeight="1" x14ac:dyDescent="0.2">
      <c r="A1" s="65"/>
    </row>
    <row r="2" spans="1:17" s="3" customFormat="1" ht="28.7" customHeight="1" x14ac:dyDescent="0.2">
      <c r="A2" s="41"/>
      <c r="B2" s="42" t="s">
        <v>1</v>
      </c>
      <c r="C2" s="42" t="s">
        <v>2</v>
      </c>
      <c r="D2" s="42" t="s">
        <v>3</v>
      </c>
      <c r="E2" s="42" t="s">
        <v>15</v>
      </c>
      <c r="F2" s="42" t="s">
        <v>17</v>
      </c>
      <c r="G2" s="42" t="s">
        <v>4</v>
      </c>
      <c r="H2" s="42" t="s">
        <v>5</v>
      </c>
      <c r="I2" s="43" t="s">
        <v>13</v>
      </c>
      <c r="J2" s="43" t="s">
        <v>16</v>
      </c>
      <c r="K2" s="43" t="s">
        <v>18</v>
      </c>
      <c r="L2" s="43" t="s">
        <v>23</v>
      </c>
      <c r="M2" s="43" t="s">
        <v>21</v>
      </c>
      <c r="N2" s="43" t="s">
        <v>24</v>
      </c>
      <c r="O2" s="43"/>
      <c r="P2" s="43"/>
      <c r="Q2" s="14" t="s">
        <v>10</v>
      </c>
    </row>
    <row r="3" spans="1:17" x14ac:dyDescent="0.2">
      <c r="A3" s="70">
        <v>42093</v>
      </c>
      <c r="B3" s="67">
        <f>'Cash Daily'!I3</f>
        <v>37</v>
      </c>
      <c r="C3" s="52">
        <f>'Cash Daily'!I4</f>
        <v>12</v>
      </c>
      <c r="D3" s="52">
        <f>'Cash Daily'!I5</f>
        <v>75.900000000000006</v>
      </c>
      <c r="E3" s="52">
        <f>'Cash Daily'!I6</f>
        <v>0</v>
      </c>
      <c r="F3" s="52">
        <f>'Cash Daily'!I7</f>
        <v>0</v>
      </c>
      <c r="G3" s="52">
        <f>'Cash Daily'!I8</f>
        <v>0</v>
      </c>
      <c r="H3" s="52">
        <f>'Cash Daily'!I9</f>
        <v>0</v>
      </c>
      <c r="I3" s="52">
        <f>'Cash Daily'!I10</f>
        <v>0</v>
      </c>
      <c r="J3" s="3">
        <f>'Cash Daily'!I11</f>
        <v>0</v>
      </c>
      <c r="K3" s="3">
        <f>'Cash Daily'!I12</f>
        <v>0</v>
      </c>
      <c r="L3" s="3">
        <f>'Cash Daily'!I13</f>
        <v>0</v>
      </c>
      <c r="M3" s="3">
        <f>'Cash Daily'!I14</f>
        <v>0</v>
      </c>
      <c r="N3" s="3"/>
      <c r="O3" s="3"/>
      <c r="P3" s="3"/>
      <c r="Q3" s="108">
        <f>SUM(B3:P3)</f>
        <v>124.9</v>
      </c>
    </row>
    <row r="4" spans="1:17" x14ac:dyDescent="0.2">
      <c r="A4" s="71">
        <v>42094</v>
      </c>
      <c r="B4" s="67">
        <f>'Cash Daily'!I7</f>
        <v>0</v>
      </c>
      <c r="C4" s="52">
        <f>'Cash Daily'!I8</f>
        <v>0</v>
      </c>
      <c r="D4" s="53">
        <f>'Cash Daily'!I19</f>
        <v>0</v>
      </c>
      <c r="E4" s="53">
        <f>'Cash Daily'!I20</f>
        <v>3</v>
      </c>
      <c r="F4" s="53">
        <f>'Cash Daily'!J21</f>
        <v>0</v>
      </c>
      <c r="G4" s="53">
        <f>'Cash Daily'!I22</f>
        <v>0</v>
      </c>
      <c r="H4" s="53">
        <f>'Cash Daily'!I23</f>
        <v>0</v>
      </c>
      <c r="I4" s="58">
        <f>'Cash Daily'!I24</f>
        <v>26.98</v>
      </c>
      <c r="J4" s="58">
        <f>'Cash Daily'!I25</f>
        <v>0</v>
      </c>
      <c r="K4" s="58">
        <f>'Cash Daily'!I26</f>
        <v>0</v>
      </c>
      <c r="L4" s="58">
        <f>'Cash Daily'!I27</f>
        <v>0</v>
      </c>
      <c r="M4" s="58">
        <f>'Cash Daily'!I28</f>
        <v>0</v>
      </c>
      <c r="N4" s="58">
        <f>'Cash Daily'!I29</f>
        <v>0</v>
      </c>
      <c r="O4" s="58"/>
      <c r="P4" s="58"/>
      <c r="Q4" s="108">
        <f>SUM(B4:P4)</f>
        <v>29.98</v>
      </c>
    </row>
    <row r="5" spans="1:17" x14ac:dyDescent="0.2">
      <c r="A5" s="54"/>
      <c r="B5" s="54"/>
      <c r="C5" s="54"/>
      <c r="D5" s="54"/>
      <c r="E5" s="54"/>
      <c r="F5" s="54"/>
      <c r="G5" s="54"/>
      <c r="H5" s="54"/>
      <c r="I5" s="48"/>
      <c r="J5" s="48"/>
      <c r="K5" s="48"/>
      <c r="L5" s="48"/>
      <c r="M5" s="48"/>
      <c r="N5" s="48"/>
      <c r="O5" s="48"/>
      <c r="P5" s="48"/>
      <c r="Q5" s="109">
        <f>SUM(B5:P5)</f>
        <v>0</v>
      </c>
    </row>
    <row r="6" spans="1:17" s="8" customFormat="1" x14ac:dyDescent="0.2">
      <c r="A6" s="79" t="s">
        <v>11</v>
      </c>
      <c r="B6" s="77">
        <f>SUM(B3:B5)</f>
        <v>37</v>
      </c>
      <c r="C6" s="77">
        <f>SUM(C3:C5)</f>
        <v>12</v>
      </c>
      <c r="D6" s="77">
        <f>SUM(D3:D5)</f>
        <v>75.900000000000006</v>
      </c>
      <c r="E6" s="77">
        <f>SUM(E3:E5)</f>
        <v>3</v>
      </c>
      <c r="F6" s="77">
        <f t="shared" ref="F6:N6" si="0">SUM(F3:F5)</f>
        <v>0</v>
      </c>
      <c r="G6" s="77">
        <f t="shared" si="0"/>
        <v>0</v>
      </c>
      <c r="H6" s="77">
        <f t="shared" si="0"/>
        <v>0</v>
      </c>
      <c r="I6" s="77">
        <f t="shared" si="0"/>
        <v>26.98</v>
      </c>
      <c r="J6" s="77">
        <f t="shared" si="0"/>
        <v>0</v>
      </c>
      <c r="K6" s="77">
        <f t="shared" si="0"/>
        <v>0</v>
      </c>
      <c r="L6" s="77">
        <f t="shared" si="0"/>
        <v>0</v>
      </c>
      <c r="M6" s="77">
        <f t="shared" si="0"/>
        <v>0</v>
      </c>
      <c r="N6" s="77">
        <f t="shared" si="0"/>
        <v>0</v>
      </c>
      <c r="Q6" s="74">
        <f>SUM(Q3:Q5)</f>
        <v>154.88</v>
      </c>
    </row>
    <row r="9" spans="1:17" s="3" customFormat="1" ht="28.7" customHeight="1" x14ac:dyDescent="0.2">
      <c r="A9" s="41"/>
      <c r="B9" s="42" t="s">
        <v>1</v>
      </c>
      <c r="C9" s="42" t="s">
        <v>2</v>
      </c>
      <c r="D9" s="42" t="s">
        <v>3</v>
      </c>
      <c r="E9" s="42" t="s">
        <v>15</v>
      </c>
      <c r="F9" s="42" t="s">
        <v>17</v>
      </c>
      <c r="G9" s="42" t="s">
        <v>4</v>
      </c>
      <c r="H9" s="42" t="s">
        <v>5</v>
      </c>
      <c r="I9" s="43" t="s">
        <v>13</v>
      </c>
      <c r="J9" s="43" t="s">
        <v>16</v>
      </c>
      <c r="K9" s="43" t="s">
        <v>18</v>
      </c>
      <c r="L9" s="43" t="s">
        <v>23</v>
      </c>
      <c r="M9" s="43" t="s">
        <v>21</v>
      </c>
      <c r="N9" s="43" t="s">
        <v>24</v>
      </c>
      <c r="O9" s="43"/>
      <c r="P9" s="43"/>
      <c r="Q9" s="14" t="s">
        <v>10</v>
      </c>
    </row>
    <row r="10" spans="1:17" s="3" customFormat="1" x14ac:dyDescent="0.2">
      <c r="A10" s="61" t="s">
        <v>57</v>
      </c>
      <c r="B10" s="55">
        <f>'Cash Daily'!I33</f>
        <v>0</v>
      </c>
      <c r="C10" s="55">
        <f>'Cash Daily'!I34</f>
        <v>24.9</v>
      </c>
      <c r="D10" s="55">
        <f>'Cash Daily'!I35</f>
        <v>0</v>
      </c>
      <c r="E10" s="55">
        <f>'Cash Daily'!I36</f>
        <v>0</v>
      </c>
      <c r="F10" s="55">
        <f>'Cash Daily'!I37</f>
        <v>0</v>
      </c>
      <c r="G10" s="55">
        <f>'Cash Daily'!I38</f>
        <v>0</v>
      </c>
      <c r="H10" s="55">
        <f>'Cash Daily'!I39</f>
        <v>0</v>
      </c>
      <c r="I10" s="55">
        <f>'Cash Daily'!I40</f>
        <v>0</v>
      </c>
      <c r="J10" s="55">
        <f>'Cash Daily'!I41</f>
        <v>0</v>
      </c>
      <c r="K10" s="55">
        <f>'Cash Daily'!I42</f>
        <v>0</v>
      </c>
      <c r="L10" s="55">
        <f>'Cash Daily'!I43</f>
        <v>0</v>
      </c>
      <c r="M10" s="55">
        <f>'Cash Daily'!I44</f>
        <v>0</v>
      </c>
      <c r="N10" s="55"/>
      <c r="O10" s="55"/>
      <c r="P10" s="55"/>
      <c r="Q10" s="103">
        <f>SUM(B10:P10)</f>
        <v>24.9</v>
      </c>
    </row>
    <row r="11" spans="1:17" s="3" customFormat="1" x14ac:dyDescent="0.2">
      <c r="A11" s="61" t="s">
        <v>58</v>
      </c>
      <c r="B11" s="55">
        <f>'Cash Daily'!I47</f>
        <v>23</v>
      </c>
      <c r="C11" s="55">
        <f>'Cash Daily'!I48</f>
        <v>24.6</v>
      </c>
      <c r="D11" s="55">
        <f>'Cash Daily'!I49</f>
        <v>64.790000000000006</v>
      </c>
      <c r="E11" s="55">
        <f>'Cash Daily'!I50</f>
        <v>0</v>
      </c>
      <c r="F11" s="55">
        <f>'Cash Daily'!I51</f>
        <v>0</v>
      </c>
      <c r="G11" s="55">
        <f>'Cash Daily'!I52</f>
        <v>0</v>
      </c>
      <c r="H11" s="55">
        <f>'Cash Daily'!I53</f>
        <v>0</v>
      </c>
      <c r="I11" s="55">
        <f>'Cash Daily'!I54</f>
        <v>0</v>
      </c>
      <c r="J11" s="55">
        <f>'Cash Daily'!I55</f>
        <v>0</v>
      </c>
      <c r="K11" s="55">
        <f>'Cash Daily'!I56</f>
        <v>0</v>
      </c>
      <c r="L11" s="55">
        <f>'Cash Daily'!I57</f>
        <v>0</v>
      </c>
      <c r="M11" s="55">
        <f>'Cash Daily'!I58</f>
        <v>0</v>
      </c>
      <c r="N11" s="55"/>
      <c r="O11" s="56"/>
      <c r="P11" s="56"/>
      <c r="Q11" s="103">
        <f t="shared" ref="Q11:Q15" si="1">SUM(B11:P11)</f>
        <v>112.39000000000001</v>
      </c>
    </row>
    <row r="12" spans="1:17" s="3" customFormat="1" x14ac:dyDescent="0.2">
      <c r="A12" s="61" t="s">
        <v>59</v>
      </c>
      <c r="B12" s="55">
        <f>'Cash Daily'!I61</f>
        <v>0</v>
      </c>
      <c r="C12" s="55">
        <f>'Cash Daily'!I62</f>
        <v>34.799999999999997</v>
      </c>
      <c r="D12" s="55">
        <f>'Cash Daily'!I63</f>
        <v>173.61</v>
      </c>
      <c r="E12" s="55">
        <f>'Cash Daily'!I64</f>
        <v>0</v>
      </c>
      <c r="F12" s="55">
        <f>'Cash Daily'!I65</f>
        <v>0</v>
      </c>
      <c r="G12" s="55">
        <f>'Cash Daily'!I66</f>
        <v>0</v>
      </c>
      <c r="H12" s="55">
        <f>'Cash Daily'!I67</f>
        <v>0</v>
      </c>
      <c r="I12" s="56">
        <f>'Cash Daily'!I68</f>
        <v>0</v>
      </c>
      <c r="J12" s="56">
        <f>'Cash Daily'!I69</f>
        <v>0</v>
      </c>
      <c r="K12" s="56">
        <f>'Cash Daily'!I70</f>
        <v>0</v>
      </c>
      <c r="L12" s="56">
        <f>'Cash Daily'!I71</f>
        <v>0</v>
      </c>
      <c r="M12" s="56">
        <f>'Cash Daily'!I72</f>
        <v>0</v>
      </c>
      <c r="N12" s="56"/>
      <c r="O12" s="56"/>
      <c r="P12" s="56"/>
      <c r="Q12" s="103">
        <f t="shared" si="1"/>
        <v>208.41000000000003</v>
      </c>
    </row>
    <row r="13" spans="1:17" x14ac:dyDescent="0.2">
      <c r="A13" s="61" t="s">
        <v>60</v>
      </c>
      <c r="B13" s="55">
        <f>'Cash Daily'!I75</f>
        <v>0</v>
      </c>
      <c r="C13" s="55">
        <f>'Cash Daily'!I76</f>
        <v>34.799999999999997</v>
      </c>
      <c r="D13" s="55">
        <f>'Cash Daily'!I77</f>
        <v>0</v>
      </c>
      <c r="E13" s="55">
        <f>'Cash Daily'!I78</f>
        <v>0</v>
      </c>
      <c r="F13" s="55">
        <f>'Cash Daily'!I79</f>
        <v>0</v>
      </c>
      <c r="G13" s="55">
        <f>'Cash Daily'!I80</f>
        <v>0</v>
      </c>
      <c r="H13" s="55">
        <f>'Cash Daily'!I81</f>
        <v>0</v>
      </c>
      <c r="I13" s="55">
        <f>'Cash Daily'!I82</f>
        <v>0</v>
      </c>
      <c r="J13" s="55">
        <f>'Cash Daily'!I83</f>
        <v>0</v>
      </c>
      <c r="K13" s="55">
        <f>'Cash Daily'!I84</f>
        <v>0</v>
      </c>
      <c r="L13" s="55">
        <f>'Cash Daily'!I85</f>
        <v>0</v>
      </c>
      <c r="M13" s="55">
        <f>'Cash Daily'!I86</f>
        <v>0</v>
      </c>
      <c r="N13" s="55"/>
      <c r="O13" s="55"/>
      <c r="P13" s="55"/>
      <c r="Q13" s="103">
        <f t="shared" si="1"/>
        <v>34.799999999999997</v>
      </c>
    </row>
    <row r="14" spans="1:17" x14ac:dyDescent="0.2">
      <c r="A14" s="61" t="s">
        <v>61</v>
      </c>
      <c r="B14" s="55">
        <f>'Cash Daily'!I89</f>
        <v>65</v>
      </c>
      <c r="C14" s="55">
        <f>'Cash Daily'!I90</f>
        <v>47.75</v>
      </c>
      <c r="D14" s="55">
        <f>'Cash Daily'!I91</f>
        <v>82.8</v>
      </c>
      <c r="E14" s="78">
        <f>'Cash Daily'!I92</f>
        <v>15</v>
      </c>
      <c r="F14" s="55">
        <f>'Cash Daily'!I93</f>
        <v>0</v>
      </c>
      <c r="G14" s="55">
        <f>'Cash Daily'!I94</f>
        <v>31.78</v>
      </c>
      <c r="H14" s="55">
        <f>'Cash Daily'!I95</f>
        <v>0</v>
      </c>
      <c r="I14" s="55">
        <f>'Cash Daily'!I96</f>
        <v>0</v>
      </c>
      <c r="J14" s="55">
        <f>'Cash Daily'!I97</f>
        <v>0</v>
      </c>
      <c r="K14" s="55">
        <f>'Cash Daily'!I98</f>
        <v>0</v>
      </c>
      <c r="L14" s="55">
        <f>'Cash Daily'!I99</f>
        <v>0</v>
      </c>
      <c r="M14" s="55">
        <f>'Cash Daily'!I100</f>
        <v>0</v>
      </c>
      <c r="N14" s="55"/>
      <c r="O14" s="55"/>
      <c r="P14" s="55"/>
      <c r="Q14" s="103">
        <f t="shared" si="1"/>
        <v>242.33</v>
      </c>
    </row>
    <row r="15" spans="1:17" x14ac:dyDescent="0.2">
      <c r="A15" s="61" t="s">
        <v>62</v>
      </c>
      <c r="B15" s="57">
        <f>'Cash Daily'!I103</f>
        <v>34</v>
      </c>
      <c r="C15" s="57">
        <f>'Cash Daily'!I104</f>
        <v>38.9</v>
      </c>
      <c r="D15" s="57">
        <f>'Cash Daily'!I105</f>
        <v>75.8</v>
      </c>
      <c r="E15" s="57">
        <f>'Cash Daily'!I106</f>
        <v>0</v>
      </c>
      <c r="F15" s="57">
        <f>'Cash Daily'!I107</f>
        <v>0</v>
      </c>
      <c r="G15" s="57">
        <f>'Cash Daily'!I108</f>
        <v>0</v>
      </c>
      <c r="H15" s="57">
        <f>'Cash Daily'!I109</f>
        <v>0</v>
      </c>
      <c r="I15" s="57">
        <f>'Cash Daily'!I110</f>
        <v>0</v>
      </c>
      <c r="J15" s="57">
        <f>'Cash Daily'!I111</f>
        <v>0</v>
      </c>
      <c r="K15" s="57">
        <f>'Cash Daily'!I112</f>
        <v>0</v>
      </c>
      <c r="L15" s="57">
        <f>'Cash Daily'!I113</f>
        <v>0</v>
      </c>
      <c r="M15" s="57">
        <f>'Cash Daily'!I114</f>
        <v>0</v>
      </c>
      <c r="N15" s="57">
        <f>'Cash Daily'!I115</f>
        <v>0</v>
      </c>
      <c r="O15" s="57"/>
      <c r="P15" s="57"/>
      <c r="Q15" s="102">
        <f t="shared" si="1"/>
        <v>148.69999999999999</v>
      </c>
    </row>
    <row r="16" spans="1:17" x14ac:dyDescent="0.2">
      <c r="A16" s="40" t="s">
        <v>11</v>
      </c>
      <c r="B16" s="77">
        <f t="shared" ref="B16:P16" si="2">SUM(B10:B15)</f>
        <v>122</v>
      </c>
      <c r="C16" s="77">
        <f t="shared" si="2"/>
        <v>205.75</v>
      </c>
      <c r="D16" s="77">
        <f t="shared" si="2"/>
        <v>397.00000000000006</v>
      </c>
      <c r="E16" s="77">
        <f t="shared" si="2"/>
        <v>15</v>
      </c>
      <c r="F16" s="77">
        <f t="shared" si="2"/>
        <v>0</v>
      </c>
      <c r="G16" s="77">
        <f t="shared" si="2"/>
        <v>31.78</v>
      </c>
      <c r="H16" s="77">
        <f t="shared" si="2"/>
        <v>0</v>
      </c>
      <c r="I16" s="77">
        <f t="shared" si="2"/>
        <v>0</v>
      </c>
      <c r="J16" s="77">
        <f t="shared" si="2"/>
        <v>0</v>
      </c>
      <c r="K16" s="77">
        <f t="shared" si="2"/>
        <v>0</v>
      </c>
      <c r="L16" s="77">
        <f t="shared" si="2"/>
        <v>0</v>
      </c>
      <c r="M16" s="77">
        <f t="shared" si="2"/>
        <v>0</v>
      </c>
      <c r="N16" s="77">
        <f t="shared" si="2"/>
        <v>0</v>
      </c>
      <c r="O16" s="77">
        <f t="shared" si="2"/>
        <v>0</v>
      </c>
      <c r="P16" s="77">
        <f t="shared" si="2"/>
        <v>0</v>
      </c>
      <c r="Q16" s="110">
        <f>SUM(Q10:Q15)</f>
        <v>771.53</v>
      </c>
    </row>
    <row r="19" spans="1:17" s="3" customFormat="1" ht="28.7" customHeight="1" x14ac:dyDescent="0.2">
      <c r="A19" s="41"/>
      <c r="B19" s="42" t="s">
        <v>1</v>
      </c>
      <c r="C19" s="42" t="s">
        <v>2</v>
      </c>
      <c r="D19" s="42" t="s">
        <v>3</v>
      </c>
      <c r="E19" s="42" t="s">
        <v>15</v>
      </c>
      <c r="F19" s="42" t="s">
        <v>17</v>
      </c>
      <c r="G19" s="42" t="s">
        <v>4</v>
      </c>
      <c r="H19" s="42" t="s">
        <v>5</v>
      </c>
      <c r="I19" s="43" t="s">
        <v>13</v>
      </c>
      <c r="J19" s="43" t="s">
        <v>16</v>
      </c>
      <c r="K19" s="43" t="s">
        <v>18</v>
      </c>
      <c r="L19" s="43" t="s">
        <v>23</v>
      </c>
      <c r="M19" s="43" t="s">
        <v>21</v>
      </c>
      <c r="N19" s="43" t="s">
        <v>24</v>
      </c>
      <c r="O19" s="43"/>
      <c r="P19" s="43"/>
      <c r="Q19" s="14" t="s">
        <v>10</v>
      </c>
    </row>
    <row r="20" spans="1:17" x14ac:dyDescent="0.2">
      <c r="A20" s="61" t="s">
        <v>63</v>
      </c>
      <c r="B20" s="55">
        <f>'Cash Daily'!I119</f>
        <v>0</v>
      </c>
      <c r="C20" s="49">
        <f>'Cash Daily'!I120</f>
        <v>0</v>
      </c>
      <c r="D20" s="49">
        <f>'Cash Daily'!I121</f>
        <v>0</v>
      </c>
      <c r="E20" s="49">
        <f>'Cash Daily'!I122</f>
        <v>0</v>
      </c>
      <c r="F20" s="49">
        <f>'Cash Daily'!I123</f>
        <v>0</v>
      </c>
      <c r="G20" s="49">
        <f>'Cash Daily'!I124</f>
        <v>0</v>
      </c>
      <c r="H20" s="49">
        <f>'Cash Daily'!I125</f>
        <v>0</v>
      </c>
      <c r="I20" s="50">
        <f>'Cash Daily'!I126</f>
        <v>0</v>
      </c>
      <c r="J20" s="50">
        <f>'Cash Daily'!I127</f>
        <v>0</v>
      </c>
      <c r="K20" s="50">
        <f>'Cash Daily'!I128</f>
        <v>0</v>
      </c>
      <c r="L20" s="50">
        <f>'Cash Daily'!I129</f>
        <v>0</v>
      </c>
      <c r="M20" s="50">
        <f>'Cash Daily'!I130</f>
        <v>0</v>
      </c>
      <c r="N20" s="50"/>
      <c r="O20" s="50"/>
      <c r="P20" s="50"/>
      <c r="Q20" s="103">
        <f>SUM(B20:P20)</f>
        <v>0</v>
      </c>
    </row>
    <row r="21" spans="1:17" x14ac:dyDescent="0.2">
      <c r="A21" s="61" t="s">
        <v>64</v>
      </c>
      <c r="B21" s="55">
        <f>'Cash Daily'!I133</f>
        <v>0</v>
      </c>
      <c r="C21" s="49">
        <f>'Cash Daily'!I134</f>
        <v>54.25</v>
      </c>
      <c r="D21" s="49">
        <f>'Cash Daily'!I135</f>
        <v>0</v>
      </c>
      <c r="E21" s="49">
        <f>'Cash Daily'!I136</f>
        <v>0</v>
      </c>
      <c r="F21" s="49">
        <f>'Cash Daily'!I137</f>
        <v>0</v>
      </c>
      <c r="G21" s="49">
        <f>'Cash Daily'!I138</f>
        <v>0</v>
      </c>
      <c r="H21" s="49">
        <f>'Cash Daily'!I139</f>
        <v>0</v>
      </c>
      <c r="I21" s="50">
        <f>'Cash Daily'!I140</f>
        <v>0</v>
      </c>
      <c r="J21" s="50">
        <f>'Debit Daily'!I141</f>
        <v>0</v>
      </c>
      <c r="K21" s="50">
        <f>'Cash Daily'!I142</f>
        <v>0</v>
      </c>
      <c r="L21" s="50">
        <f>'Cash Daily'!I143</f>
        <v>0</v>
      </c>
      <c r="M21" s="50">
        <f>'Cash Daily'!I144</f>
        <v>0</v>
      </c>
      <c r="N21" s="50"/>
      <c r="O21" s="50"/>
      <c r="P21" s="50"/>
      <c r="Q21" s="103">
        <f t="shared" ref="Q21:Q25" si="3">SUM(B21:P21)</f>
        <v>54.25</v>
      </c>
    </row>
    <row r="22" spans="1:17" x14ac:dyDescent="0.2">
      <c r="A22" s="61" t="s">
        <v>65</v>
      </c>
      <c r="B22" s="55">
        <f>'Cash Daily'!I147</f>
        <v>0</v>
      </c>
      <c r="C22" s="49">
        <f>'Cash Daily'!I148</f>
        <v>28.15</v>
      </c>
      <c r="D22" s="49">
        <f>'Cash Daily'!I149</f>
        <v>0</v>
      </c>
      <c r="E22" s="49">
        <f>'Cash Daily'!I150</f>
        <v>0</v>
      </c>
      <c r="F22" s="49">
        <f>'Cash Daily'!I151</f>
        <v>0</v>
      </c>
      <c r="G22" s="49">
        <f>'Cash Daily'!I152</f>
        <v>0</v>
      </c>
      <c r="H22" s="49">
        <f>'Cash Daily'!I153</f>
        <v>0</v>
      </c>
      <c r="I22" s="50">
        <f>'Cash Daily'!I154</f>
        <v>0</v>
      </c>
      <c r="J22" s="50">
        <f>'Cash Daily'!I155</f>
        <v>0</v>
      </c>
      <c r="K22" s="50">
        <f>'Cash Daily'!I156</f>
        <v>0</v>
      </c>
      <c r="L22" s="50">
        <f>'Cash Daily'!I157</f>
        <v>0</v>
      </c>
      <c r="M22" s="50">
        <f>'Cash Daily'!I158</f>
        <v>0</v>
      </c>
      <c r="N22" s="50"/>
      <c r="O22" s="50"/>
      <c r="P22" s="50"/>
      <c r="Q22" s="103">
        <f t="shared" si="3"/>
        <v>28.15</v>
      </c>
    </row>
    <row r="23" spans="1:17" x14ac:dyDescent="0.2">
      <c r="A23" s="61" t="s">
        <v>66</v>
      </c>
      <c r="B23" s="55">
        <f>'Cash Daily'!I161</f>
        <v>32</v>
      </c>
      <c r="C23" s="55">
        <f>'Cash Daily'!I162</f>
        <v>74.400000000000006</v>
      </c>
      <c r="D23" s="55">
        <f>'Cash Daily'!I163</f>
        <v>0</v>
      </c>
      <c r="E23" s="55">
        <f>'Cash Daily'!I164</f>
        <v>0</v>
      </c>
      <c r="F23" s="55">
        <f>'Cash Daily'!I165</f>
        <v>0</v>
      </c>
      <c r="G23" s="55">
        <f>'Cash Daily'!I166</f>
        <v>0</v>
      </c>
      <c r="H23" s="55">
        <f>'Cash Daily'!I167</f>
        <v>0</v>
      </c>
      <c r="I23" s="55">
        <f>'Cash Daily'!I168</f>
        <v>0</v>
      </c>
      <c r="J23" s="55">
        <f>'Cash Daily'!I169</f>
        <v>0</v>
      </c>
      <c r="K23" s="55">
        <f>'Cash Daily'!I170</f>
        <v>0</v>
      </c>
      <c r="L23" s="55">
        <f>'Cash Daily'!I171</f>
        <v>0</v>
      </c>
      <c r="M23" s="55">
        <f>'Cash Daily'!I172</f>
        <v>0</v>
      </c>
      <c r="N23" s="49"/>
      <c r="O23" s="49"/>
      <c r="P23" s="49"/>
      <c r="Q23" s="103">
        <f t="shared" si="3"/>
        <v>106.4</v>
      </c>
    </row>
    <row r="24" spans="1:17" x14ac:dyDescent="0.2">
      <c r="A24" s="61" t="s">
        <v>67</v>
      </c>
      <c r="B24" s="55">
        <f>'Cash Daily'!I175</f>
        <v>98.6</v>
      </c>
      <c r="C24" s="55">
        <f>'Cash Daily'!I176</f>
        <v>24.6</v>
      </c>
      <c r="D24" s="55">
        <f>'Cash Daily'!I177</f>
        <v>90.43</v>
      </c>
      <c r="E24" s="55">
        <f>'Cash Daily'!I178</f>
        <v>0</v>
      </c>
      <c r="F24" s="55">
        <f>'Cash Daily'!I179</f>
        <v>0</v>
      </c>
      <c r="G24" s="55">
        <f>'Cash Daily'!I180</f>
        <v>0</v>
      </c>
      <c r="H24" s="55">
        <f>'Cash Daily'!I181</f>
        <v>0</v>
      </c>
      <c r="I24" s="55">
        <f>'Cash Daily'!I182</f>
        <v>0</v>
      </c>
      <c r="J24" s="55">
        <f>'Cash Daily'!I183</f>
        <v>0</v>
      </c>
      <c r="K24" s="55">
        <f>'Cash Daily'!I184</f>
        <v>0</v>
      </c>
      <c r="L24" s="55">
        <f>'Cash Daily'!I185</f>
        <v>0</v>
      </c>
      <c r="M24" s="55">
        <f>'Cash Daily'!I186</f>
        <v>0</v>
      </c>
      <c r="N24" s="49"/>
      <c r="O24" s="49"/>
      <c r="P24" s="49"/>
      <c r="Q24" s="103">
        <f t="shared" si="3"/>
        <v>213.63</v>
      </c>
    </row>
    <row r="25" spans="1:17" x14ac:dyDescent="0.2">
      <c r="A25" s="61" t="s">
        <v>68</v>
      </c>
      <c r="B25" s="57">
        <f>'Cash Daily'!I189</f>
        <v>0</v>
      </c>
      <c r="C25" s="57">
        <f>'Cash Daily'!I190</f>
        <v>70.599999999999994</v>
      </c>
      <c r="D25" s="57">
        <f>'Cash Daily'!I191</f>
        <v>1052.1600000000001</v>
      </c>
      <c r="E25" s="57">
        <f>'Cash Daily'!I192</f>
        <v>0</v>
      </c>
      <c r="F25" s="57">
        <f>'Cash Daily'!I193</f>
        <v>0</v>
      </c>
      <c r="G25" s="57">
        <f>'Cash Daily'!I194</f>
        <v>0</v>
      </c>
      <c r="H25" s="57">
        <f>'Cash Daily'!I195</f>
        <v>0</v>
      </c>
      <c r="I25" s="57">
        <f>'Cash Daily'!I196</f>
        <v>0</v>
      </c>
      <c r="J25" s="57">
        <f>'Cash Daily'!I197</f>
        <v>0</v>
      </c>
      <c r="K25" s="57">
        <f>'Cash Daily'!I198</f>
        <v>0</v>
      </c>
      <c r="L25" s="57">
        <f>'Cash Daily'!I199</f>
        <v>0</v>
      </c>
      <c r="M25" s="57">
        <f>'Cash Daily'!I200</f>
        <v>0</v>
      </c>
      <c r="N25" s="57">
        <f>'Cash Daily'!I201</f>
        <v>0</v>
      </c>
      <c r="O25" s="51"/>
      <c r="P25" s="51"/>
      <c r="Q25" s="102">
        <f t="shared" si="3"/>
        <v>1122.76</v>
      </c>
    </row>
    <row r="26" spans="1:17" x14ac:dyDescent="0.2">
      <c r="A26" s="40" t="s">
        <v>11</v>
      </c>
      <c r="B26" s="8">
        <f t="shared" ref="B26:P26" si="4">SUM(B20:B25)</f>
        <v>130.6</v>
      </c>
      <c r="C26" s="8">
        <f t="shared" si="4"/>
        <v>252</v>
      </c>
      <c r="D26" s="8">
        <f t="shared" si="4"/>
        <v>1142.5900000000001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0</v>
      </c>
      <c r="I26" s="8">
        <f t="shared" si="4"/>
        <v>0</v>
      </c>
      <c r="J26" s="8">
        <f t="shared" si="4"/>
        <v>0</v>
      </c>
      <c r="K26" s="8">
        <f t="shared" si="4"/>
        <v>0</v>
      </c>
      <c r="L26" s="8">
        <f t="shared" si="4"/>
        <v>0</v>
      </c>
      <c r="M26" s="8">
        <f t="shared" si="4"/>
        <v>0</v>
      </c>
      <c r="N26" s="8">
        <f t="shared" si="4"/>
        <v>0</v>
      </c>
      <c r="O26" s="8">
        <f t="shared" si="4"/>
        <v>0</v>
      </c>
      <c r="P26" s="8">
        <f t="shared" si="4"/>
        <v>0</v>
      </c>
      <c r="Q26" s="74">
        <f>SUM(Q20:Q25)</f>
        <v>1525.19</v>
      </c>
    </row>
    <row r="29" spans="1:17" s="3" customFormat="1" ht="28.7" customHeight="1" x14ac:dyDescent="0.2">
      <c r="A29" s="41"/>
      <c r="B29" s="42" t="s">
        <v>1</v>
      </c>
      <c r="C29" s="42" t="s">
        <v>2</v>
      </c>
      <c r="D29" s="42" t="s">
        <v>3</v>
      </c>
      <c r="E29" s="42" t="s">
        <v>15</v>
      </c>
      <c r="F29" s="42" t="s">
        <v>17</v>
      </c>
      <c r="G29" s="42" t="s">
        <v>4</v>
      </c>
      <c r="H29" s="42" t="s">
        <v>5</v>
      </c>
      <c r="I29" s="43" t="s">
        <v>13</v>
      </c>
      <c r="J29" s="43" t="s">
        <v>16</v>
      </c>
      <c r="K29" s="43" t="s">
        <v>18</v>
      </c>
      <c r="L29" s="43" t="s">
        <v>23</v>
      </c>
      <c r="M29" s="43" t="s">
        <v>21</v>
      </c>
      <c r="N29" s="43" t="s">
        <v>24</v>
      </c>
      <c r="O29" s="43"/>
      <c r="P29" s="43"/>
      <c r="Q29" s="14" t="s">
        <v>10</v>
      </c>
    </row>
    <row r="30" spans="1:17" x14ac:dyDescent="0.2">
      <c r="A30" s="61" t="s">
        <v>69</v>
      </c>
      <c r="B30" s="55">
        <f>'Cash Daily'!I205</f>
        <v>61</v>
      </c>
      <c r="C30" s="55">
        <f>'Cash Daily'!I206</f>
        <v>104.05</v>
      </c>
      <c r="D30" s="55">
        <f>'Cash Daily'!I207</f>
        <v>275.05</v>
      </c>
      <c r="E30" s="55">
        <f>'Cash Daily'!I208</f>
        <v>0</v>
      </c>
      <c r="F30" s="55">
        <f>'Cash Daily'!I209</f>
        <v>0</v>
      </c>
      <c r="G30" s="55">
        <f>'Cash Daily'!I210</f>
        <v>0</v>
      </c>
      <c r="H30" s="55">
        <f>'Cash Daily'!I211</f>
        <v>0</v>
      </c>
      <c r="I30" s="55">
        <f>'Cash Daily'!I212</f>
        <v>0</v>
      </c>
      <c r="J30" s="55">
        <f>'Cash Daily'!I213</f>
        <v>0</v>
      </c>
      <c r="K30" s="55">
        <f>'Cash Daily'!I214</f>
        <v>0</v>
      </c>
      <c r="L30" s="55">
        <f>'Cash Daily'!I215</f>
        <v>0</v>
      </c>
      <c r="M30" s="55">
        <f>'Cash Daily'!I216</f>
        <v>0</v>
      </c>
      <c r="N30" s="50"/>
      <c r="O30" s="50"/>
      <c r="P30" s="50"/>
      <c r="Q30" s="101">
        <f>SUM(B30:P30)</f>
        <v>440.1</v>
      </c>
    </row>
    <row r="31" spans="1:17" x14ac:dyDescent="0.2">
      <c r="A31" s="61" t="s">
        <v>70</v>
      </c>
      <c r="B31" s="55">
        <f>'Cash Daily'!I219</f>
        <v>0</v>
      </c>
      <c r="C31" s="55">
        <f>'Cash Daily'!I220</f>
        <v>60.6</v>
      </c>
      <c r="D31" s="55">
        <f>'Cash Daily'!I221</f>
        <v>0</v>
      </c>
      <c r="E31" s="55">
        <f>'Cash Daily'!I222</f>
        <v>0</v>
      </c>
      <c r="F31" s="55">
        <f>'Cash Daily'!I223</f>
        <v>0</v>
      </c>
      <c r="G31" s="55">
        <f>'Cash Daily'!I224</f>
        <v>0</v>
      </c>
      <c r="H31" s="55">
        <f>'Cash Daily'!I225</f>
        <v>0</v>
      </c>
      <c r="I31" s="55">
        <f>'Cash Daily'!I226</f>
        <v>0</v>
      </c>
      <c r="J31" s="55">
        <f>'Cash Daily'!I227</f>
        <v>0</v>
      </c>
      <c r="K31" s="55">
        <f>'Cash Daily'!I228</f>
        <v>0</v>
      </c>
      <c r="L31" s="55">
        <f>'Cash Daily'!I229</f>
        <v>0</v>
      </c>
      <c r="M31" s="55">
        <f>'Cash Daily'!I230</f>
        <v>0</v>
      </c>
      <c r="N31" s="50"/>
      <c r="O31" s="50"/>
      <c r="P31" s="50"/>
      <c r="Q31" s="101">
        <f>SUM(B31:P31)</f>
        <v>60.6</v>
      </c>
    </row>
    <row r="32" spans="1:17" x14ac:dyDescent="0.2">
      <c r="A32" s="61" t="s">
        <v>71</v>
      </c>
      <c r="B32" s="55">
        <f>'Cash Daily'!I233</f>
        <v>0</v>
      </c>
      <c r="C32" s="55">
        <f>'Cash Daily'!I234</f>
        <v>60.6</v>
      </c>
      <c r="D32" s="78">
        <f>'Cash Daily'!I235</f>
        <v>130</v>
      </c>
      <c r="E32" s="55">
        <f>'Cash Daily'!I236</f>
        <v>0</v>
      </c>
      <c r="F32" s="55">
        <f>'Cash Daily'!I237</f>
        <v>0</v>
      </c>
      <c r="G32" s="55">
        <f>'Cash Daily'!I238</f>
        <v>0</v>
      </c>
      <c r="H32" s="55">
        <f>'Cash Daily'!I239</f>
        <v>0</v>
      </c>
      <c r="I32" s="55">
        <f>'Cash Daily'!I240</f>
        <v>0</v>
      </c>
      <c r="J32" s="55">
        <f>'Cash Daily'!I241</f>
        <v>0</v>
      </c>
      <c r="K32" s="55">
        <f>'Cash Daily'!I242</f>
        <v>0</v>
      </c>
      <c r="L32" s="55">
        <f>'Cash Daily'!I243</f>
        <v>0</v>
      </c>
      <c r="M32" s="55">
        <f>'Cash Daily'!I244</f>
        <v>0</v>
      </c>
      <c r="N32" s="50"/>
      <c r="O32" s="50"/>
      <c r="P32" s="50"/>
      <c r="Q32" s="101">
        <f>SUM(B32:P32)</f>
        <v>190.6</v>
      </c>
    </row>
    <row r="33" spans="1:17" x14ac:dyDescent="0.2">
      <c r="A33" s="61" t="s">
        <v>72</v>
      </c>
      <c r="B33" s="55">
        <f>'Cash Daily'!I247</f>
        <v>0</v>
      </c>
      <c r="C33" s="55">
        <f>'Cash Daily'!I248</f>
        <v>54.8</v>
      </c>
      <c r="D33" s="55">
        <f>'Cash Daily'!I249</f>
        <v>232.35999999999999</v>
      </c>
      <c r="E33" s="55">
        <f>'Cash Daily'!I250</f>
        <v>0</v>
      </c>
      <c r="F33" s="55">
        <f>'Cash Daily'!I251</f>
        <v>0</v>
      </c>
      <c r="G33" s="55">
        <f>'Cash Daily'!I252</f>
        <v>0</v>
      </c>
      <c r="H33" s="55">
        <f>'Cash Daily'!I253</f>
        <v>0</v>
      </c>
      <c r="I33" s="55">
        <f>'Cash Daily'!I254</f>
        <v>0</v>
      </c>
      <c r="J33" s="55">
        <f>'Cash Daily'!I255</f>
        <v>0</v>
      </c>
      <c r="K33" s="55">
        <f>'Cash Daily'!I256</f>
        <v>0</v>
      </c>
      <c r="L33" s="55">
        <f>'Cash Daily'!I257</f>
        <v>0</v>
      </c>
      <c r="M33" s="55">
        <f>'Cash Daily'!I258</f>
        <v>0</v>
      </c>
      <c r="N33" s="49"/>
      <c r="O33" s="49"/>
      <c r="P33" s="49"/>
      <c r="Q33" s="101">
        <f>SUM(B33:P33)</f>
        <v>287.15999999999997</v>
      </c>
    </row>
    <row r="34" spans="1:17" x14ac:dyDescent="0.2">
      <c r="A34" s="61" t="s">
        <v>73</v>
      </c>
      <c r="B34" s="55">
        <f>'Cash Daily'!I261</f>
        <v>0</v>
      </c>
      <c r="C34" s="55">
        <f>'Cash Daily'!I262</f>
        <v>57.9</v>
      </c>
      <c r="D34" s="55">
        <f>'Cash Daily'!I263</f>
        <v>0</v>
      </c>
      <c r="E34" s="55">
        <f>'Cash Daily'!I264</f>
        <v>0</v>
      </c>
      <c r="F34" s="55">
        <f>'Cash Daily'!I265</f>
        <v>0</v>
      </c>
      <c r="G34" s="55">
        <f>'Cash Daily'!I266</f>
        <v>0</v>
      </c>
      <c r="H34" s="55">
        <f>'Cash Daily'!I267</f>
        <v>0</v>
      </c>
      <c r="I34" s="55">
        <f>'Cash Daily'!I268</f>
        <v>0</v>
      </c>
      <c r="J34" s="55">
        <f>'Cash Daily'!I269</f>
        <v>0</v>
      </c>
      <c r="K34" s="55">
        <f>'Cash Daily'!I270</f>
        <v>0</v>
      </c>
      <c r="L34" s="55">
        <f>'Cash Daily'!I271</f>
        <v>0</v>
      </c>
      <c r="M34" s="55">
        <f>'Cash Daily'!I272</f>
        <v>0</v>
      </c>
      <c r="N34" s="49"/>
      <c r="O34" s="49"/>
      <c r="P34" s="49"/>
      <c r="Q34" s="101">
        <f t="shared" ref="Q31:Q35" si="5">SUM(B34:P34)</f>
        <v>57.9</v>
      </c>
    </row>
    <row r="35" spans="1:17" x14ac:dyDescent="0.2">
      <c r="A35" s="61" t="s">
        <v>74</v>
      </c>
      <c r="B35" s="57">
        <f>'Cash Daily'!I275</f>
        <v>28</v>
      </c>
      <c r="C35" s="57">
        <f>'Cash Daily'!I276</f>
        <v>44.95</v>
      </c>
      <c r="D35" s="57">
        <f>'Cash Daily'!I277</f>
        <v>342.1</v>
      </c>
      <c r="E35" s="57">
        <f>'Cash Daily'!I278</f>
        <v>0</v>
      </c>
      <c r="F35" s="57">
        <f>'Cash Daily'!I279</f>
        <v>0</v>
      </c>
      <c r="G35" s="57">
        <f>'Cash Daily'!I280</f>
        <v>0</v>
      </c>
      <c r="H35" s="57">
        <f>'Cash Daily'!I281</f>
        <v>0</v>
      </c>
      <c r="I35" s="57">
        <f>'Cash Daily'!I282</f>
        <v>0</v>
      </c>
      <c r="J35" s="57">
        <f>'Cash Daily'!I283</f>
        <v>0</v>
      </c>
      <c r="K35" s="57">
        <f>'Cash Daily'!I284</f>
        <v>0</v>
      </c>
      <c r="L35" s="57">
        <f>'Cash Daily'!I285</f>
        <v>0</v>
      </c>
      <c r="M35" s="57">
        <f>'Cash Daily'!I286</f>
        <v>0</v>
      </c>
      <c r="N35" s="57">
        <f>'Cash Daily'!I287</f>
        <v>0</v>
      </c>
      <c r="O35" s="51"/>
      <c r="P35" s="51"/>
      <c r="Q35" s="102">
        <f>SUM(B35:P35)</f>
        <v>415.05</v>
      </c>
    </row>
    <row r="36" spans="1:17" x14ac:dyDescent="0.2">
      <c r="A36" s="40" t="s">
        <v>11</v>
      </c>
      <c r="B36" s="8">
        <f t="shared" ref="B36:P36" si="6">SUM(B30:B35)</f>
        <v>89</v>
      </c>
      <c r="C36" s="8">
        <f t="shared" si="6"/>
        <v>382.9</v>
      </c>
      <c r="D36" s="8">
        <f t="shared" si="6"/>
        <v>979.51</v>
      </c>
      <c r="E36" s="8">
        <f t="shared" si="6"/>
        <v>0</v>
      </c>
      <c r="F36" s="8">
        <f t="shared" si="6"/>
        <v>0</v>
      </c>
      <c r="G36" s="8">
        <f t="shared" si="6"/>
        <v>0</v>
      </c>
      <c r="H36" s="8">
        <f t="shared" si="6"/>
        <v>0</v>
      </c>
      <c r="I36" s="8">
        <f t="shared" si="6"/>
        <v>0</v>
      </c>
      <c r="J36" s="8">
        <f t="shared" si="6"/>
        <v>0</v>
      </c>
      <c r="K36" s="8">
        <f t="shared" si="6"/>
        <v>0</v>
      </c>
      <c r="L36" s="8">
        <f t="shared" si="6"/>
        <v>0</v>
      </c>
      <c r="M36" s="8">
        <f t="shared" si="6"/>
        <v>0</v>
      </c>
      <c r="N36" s="8">
        <f t="shared" si="6"/>
        <v>0</v>
      </c>
      <c r="O36" s="8">
        <f t="shared" si="6"/>
        <v>0</v>
      </c>
      <c r="P36" s="8">
        <f t="shared" si="6"/>
        <v>0</v>
      </c>
      <c r="Q36" s="74">
        <f>SUM(Q30:Q35)</f>
        <v>1451.41</v>
      </c>
    </row>
    <row r="38" spans="1:17" s="3" customFormat="1" ht="28.7" customHeight="1" x14ac:dyDescent="0.2">
      <c r="A38" s="41"/>
      <c r="B38" s="42" t="s">
        <v>1</v>
      </c>
      <c r="C38" s="42" t="s">
        <v>2</v>
      </c>
      <c r="D38" s="42" t="s">
        <v>3</v>
      </c>
      <c r="E38" s="42" t="s">
        <v>15</v>
      </c>
      <c r="F38" s="42" t="s">
        <v>17</v>
      </c>
      <c r="G38" s="42" t="s">
        <v>4</v>
      </c>
      <c r="H38" s="42" t="s">
        <v>5</v>
      </c>
      <c r="I38" s="43" t="s">
        <v>13</v>
      </c>
      <c r="J38" s="43" t="s">
        <v>16</v>
      </c>
      <c r="K38" s="43" t="s">
        <v>18</v>
      </c>
      <c r="L38" s="43" t="s">
        <v>23</v>
      </c>
      <c r="M38" s="43" t="s">
        <v>21</v>
      </c>
      <c r="N38" s="43" t="s">
        <v>24</v>
      </c>
      <c r="O38" s="43"/>
      <c r="P38" s="43"/>
      <c r="Q38" s="14" t="s">
        <v>10</v>
      </c>
    </row>
    <row r="39" spans="1:17" x14ac:dyDescent="0.2">
      <c r="A39" s="61" t="s">
        <v>75</v>
      </c>
      <c r="B39" s="49">
        <f>'Cash Daily'!I291</f>
        <v>0</v>
      </c>
      <c r="C39" s="49">
        <f>'Cash Daily'!I292</f>
        <v>19.45</v>
      </c>
      <c r="D39" s="49">
        <f>'Cash Daily'!I293</f>
        <v>0</v>
      </c>
      <c r="E39" s="49">
        <f>'Cash Daily'!I294</f>
        <v>0</v>
      </c>
      <c r="F39" s="49">
        <f>'Cash Daily'!I295</f>
        <v>0</v>
      </c>
      <c r="G39" s="49">
        <f>'Cash Daily'!I296</f>
        <v>0</v>
      </c>
      <c r="H39" s="49">
        <f>'Cash Daily'!I297</f>
        <v>0</v>
      </c>
      <c r="I39" s="50">
        <f>'Cash Daily'!I298</f>
        <v>0</v>
      </c>
      <c r="J39" s="50">
        <f>'Cash Daily'!I299</f>
        <v>0</v>
      </c>
      <c r="K39" s="50">
        <f>'Cash Daily'!I300</f>
        <v>0</v>
      </c>
      <c r="L39" s="50">
        <f>'Cash Daily'!I301</f>
        <v>0</v>
      </c>
      <c r="M39" s="50">
        <f>'Cash Daily'!I302</f>
        <v>0</v>
      </c>
      <c r="N39" s="50"/>
      <c r="O39" s="50"/>
      <c r="P39" s="50"/>
      <c r="Q39" s="101">
        <f>SUM(B39:P39)</f>
        <v>19.45</v>
      </c>
    </row>
    <row r="40" spans="1:17" x14ac:dyDescent="0.2">
      <c r="A40" s="61" t="s">
        <v>76</v>
      </c>
      <c r="B40" s="49">
        <f>'Cash Daily'!I305</f>
        <v>0</v>
      </c>
      <c r="C40" s="49">
        <f>'Cash Daily'!I306</f>
        <v>24.9</v>
      </c>
      <c r="D40" s="49">
        <f>'Cash Daily'!I307</f>
        <v>0</v>
      </c>
      <c r="E40" s="49">
        <f>'Cash Daily'!I308</f>
        <v>0</v>
      </c>
      <c r="F40" s="49">
        <f>'Cash Daily'!I309</f>
        <v>0</v>
      </c>
      <c r="G40" s="49">
        <f>'Cash Daily'!I310</f>
        <v>0</v>
      </c>
      <c r="H40" s="49">
        <f>'Cash Daily'!I311</f>
        <v>0</v>
      </c>
      <c r="I40" s="50">
        <f>'Cash Daily'!I312</f>
        <v>0</v>
      </c>
      <c r="J40" s="50">
        <f>'Cash Daily'!I313</f>
        <v>0</v>
      </c>
      <c r="K40" s="50">
        <f>'Cash Daily'!I314</f>
        <v>0</v>
      </c>
      <c r="L40" s="50">
        <f>'Cash Daily'!I315</f>
        <v>0</v>
      </c>
      <c r="M40" s="50">
        <f>'Cash Daily'!I316</f>
        <v>0</v>
      </c>
      <c r="N40" s="50"/>
      <c r="O40" s="50"/>
      <c r="P40" s="50"/>
      <c r="Q40" s="101">
        <f t="shared" ref="Q40:Q44" si="7">SUM(B40:P40)</f>
        <v>24.9</v>
      </c>
    </row>
    <row r="41" spans="1:17" x14ac:dyDescent="0.2">
      <c r="A41" s="61" t="s">
        <v>77</v>
      </c>
      <c r="B41" s="49">
        <f>'Cash Daily'!I319</f>
        <v>0</v>
      </c>
      <c r="C41" s="49">
        <f>'Cash Daily'!I320</f>
        <v>47.55</v>
      </c>
      <c r="D41" s="49">
        <f>'Cash Daily'!I321</f>
        <v>0</v>
      </c>
      <c r="E41" s="49">
        <f>'Cash Daily'!I322</f>
        <v>0</v>
      </c>
      <c r="F41" s="49">
        <f>'Cash Daily'!I323</f>
        <v>0</v>
      </c>
      <c r="G41" s="49">
        <f>'Cash Daily'!I324</f>
        <v>0</v>
      </c>
      <c r="H41" s="49">
        <f>'Cash Daily'!I325</f>
        <v>0</v>
      </c>
      <c r="I41" s="50">
        <f>'Cash Daily'!I326</f>
        <v>0</v>
      </c>
      <c r="J41" s="50">
        <f>'Cash Daily'!I327</f>
        <v>0</v>
      </c>
      <c r="K41" s="50">
        <f>'Cash Daily'!I328</f>
        <v>0</v>
      </c>
      <c r="L41" s="50">
        <f>'Cash Daily'!I329</f>
        <v>0</v>
      </c>
      <c r="M41" s="50">
        <f>'Cash Daily'!I330</f>
        <v>0</v>
      </c>
      <c r="N41" s="50"/>
      <c r="O41" s="50"/>
      <c r="P41" s="50"/>
      <c r="Q41" s="101">
        <f t="shared" si="7"/>
        <v>47.55</v>
      </c>
    </row>
    <row r="42" spans="1:17" x14ac:dyDescent="0.2">
      <c r="A42" s="61" t="s">
        <v>78</v>
      </c>
      <c r="B42" s="49">
        <f>'Cash Daily'!I333</f>
        <v>55</v>
      </c>
      <c r="C42" s="49">
        <f>'Cash Daily'!I334</f>
        <v>53.4</v>
      </c>
      <c r="D42" s="49">
        <f>'Cash Daily'!I335</f>
        <v>353.33</v>
      </c>
      <c r="E42" s="49">
        <f>'Cash Daily'!I336</f>
        <v>0</v>
      </c>
      <c r="F42" s="49">
        <f>'Cash Daily'!I337</f>
        <v>0</v>
      </c>
      <c r="G42" s="49">
        <f>'Cash Daily'!I338</f>
        <v>0</v>
      </c>
      <c r="H42" s="49">
        <f>'Cash Daily'!I339</f>
        <v>0</v>
      </c>
      <c r="I42" s="49">
        <f>'Cash Daily'!I340</f>
        <v>0</v>
      </c>
      <c r="J42" s="49">
        <f>'Cash Daily'!I341</f>
        <v>0</v>
      </c>
      <c r="K42" s="49">
        <f>'Cash Daily'!I342</f>
        <v>0</v>
      </c>
      <c r="L42" s="49">
        <f>'Cash Daily'!I343</f>
        <v>0</v>
      </c>
      <c r="M42" s="49">
        <f>'Cash Daily'!I344</f>
        <v>0</v>
      </c>
      <c r="N42" s="49"/>
      <c r="O42" s="49"/>
      <c r="P42" s="49"/>
      <c r="Q42" s="101">
        <f>SUM(B42:P42)</f>
        <v>461.73</v>
      </c>
    </row>
    <row r="43" spans="1:17" x14ac:dyDescent="0.2">
      <c r="A43" s="61" t="s">
        <v>79</v>
      </c>
      <c r="B43" s="49">
        <f>'Cash Daily'!I347</f>
        <v>0</v>
      </c>
      <c r="C43" s="49">
        <f>'Cash Daily'!I348</f>
        <v>27.3</v>
      </c>
      <c r="D43" s="49">
        <f>'Cash Daily'!I349</f>
        <v>102.34</v>
      </c>
      <c r="E43" s="49">
        <f>'Cash Daily'!I350</f>
        <v>0</v>
      </c>
      <c r="F43" s="49">
        <f>'Cash Daily'!I351</f>
        <v>0</v>
      </c>
      <c r="G43" s="49">
        <f>'Cash Daily'!I352</f>
        <v>0</v>
      </c>
      <c r="H43" s="49">
        <f>'Cash Daily'!I353</f>
        <v>0</v>
      </c>
      <c r="I43" s="49">
        <f>'Cash Daily'!I354</f>
        <v>0</v>
      </c>
      <c r="J43" s="49">
        <f>'Cash Daily'!I355</f>
        <v>0</v>
      </c>
      <c r="K43" s="49">
        <f>'Cash Daily'!I356</f>
        <v>0</v>
      </c>
      <c r="L43" s="49">
        <f>'Cash Daily'!I356</f>
        <v>0</v>
      </c>
      <c r="M43" s="49">
        <f>'Cash Daily'!I358</f>
        <v>0</v>
      </c>
      <c r="N43" s="49"/>
      <c r="O43" s="49"/>
      <c r="P43" s="49"/>
      <c r="Q43" s="101">
        <f t="shared" si="7"/>
        <v>129.64000000000001</v>
      </c>
    </row>
    <row r="44" spans="1:17" x14ac:dyDescent="0.2">
      <c r="A44" s="61" t="s">
        <v>80</v>
      </c>
      <c r="B44" s="51">
        <f>'Cash Daily'!I362</f>
        <v>0</v>
      </c>
      <c r="C44" s="51">
        <f>'Cash Daily'!I363</f>
        <v>27.3</v>
      </c>
      <c r="D44" s="51">
        <f>'Cash Daily'!I364</f>
        <v>106.85</v>
      </c>
      <c r="E44" s="51">
        <f>'Cash Daily'!I365</f>
        <v>0</v>
      </c>
      <c r="F44" s="51">
        <f>'Cash Daily'!I366</f>
        <v>0</v>
      </c>
      <c r="G44" s="51">
        <f>'Cash Daily'!I367</f>
        <v>0</v>
      </c>
      <c r="H44" s="51">
        <f>'Cash Daily'!I368</f>
        <v>0</v>
      </c>
      <c r="I44" s="51">
        <f>'Cash Daily'!I369</f>
        <v>0</v>
      </c>
      <c r="J44" s="51">
        <f>'Cash Daily'!I371</f>
        <v>0</v>
      </c>
      <c r="K44" s="51">
        <f>'Cash Daily'!I371</f>
        <v>0</v>
      </c>
      <c r="L44" s="51">
        <f>'Cash Daily'!I372</f>
        <v>0</v>
      </c>
      <c r="M44" s="51">
        <f>'Cash Daily'!I373</f>
        <v>0</v>
      </c>
      <c r="N44" s="51">
        <f>'Cash Daily'!I374</f>
        <v>0</v>
      </c>
      <c r="O44" s="51"/>
      <c r="P44" s="51"/>
      <c r="Q44" s="102">
        <f t="shared" si="7"/>
        <v>134.15</v>
      </c>
    </row>
    <row r="45" spans="1:17" x14ac:dyDescent="0.2">
      <c r="A45" s="40" t="s">
        <v>11</v>
      </c>
      <c r="B45" s="8">
        <f t="shared" ref="B45:P45" si="8">SUM(B39:B44)</f>
        <v>55</v>
      </c>
      <c r="C45" s="8">
        <f t="shared" si="8"/>
        <v>199.9</v>
      </c>
      <c r="D45" s="8">
        <f t="shared" si="8"/>
        <v>562.52</v>
      </c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K45" s="8">
        <f t="shared" si="8"/>
        <v>0</v>
      </c>
      <c r="L45" s="8">
        <f t="shared" si="8"/>
        <v>0</v>
      </c>
      <c r="M45" s="8">
        <f t="shared" si="8"/>
        <v>0</v>
      </c>
      <c r="N45" s="8">
        <f t="shared" si="8"/>
        <v>0</v>
      </c>
      <c r="O45" s="8">
        <f t="shared" si="8"/>
        <v>0</v>
      </c>
      <c r="P45" s="8">
        <f t="shared" si="8"/>
        <v>0</v>
      </c>
      <c r="Q45" s="13">
        <f>SUM(Q39:Q44)</f>
        <v>817.42</v>
      </c>
    </row>
    <row r="47" spans="1:17" s="59" customFormat="1" ht="27" customHeight="1" x14ac:dyDescent="0.2">
      <c r="A47" s="94"/>
      <c r="B47" s="104" t="s">
        <v>1</v>
      </c>
      <c r="C47" s="104" t="s">
        <v>2</v>
      </c>
      <c r="D47" s="104" t="s">
        <v>3</v>
      </c>
      <c r="E47" s="104" t="s">
        <v>15</v>
      </c>
      <c r="F47" s="104" t="s">
        <v>17</v>
      </c>
      <c r="G47" s="104" t="s">
        <v>4</v>
      </c>
      <c r="H47" s="104" t="s">
        <v>5</v>
      </c>
      <c r="I47" s="105" t="s">
        <v>13</v>
      </c>
      <c r="J47" s="105" t="s">
        <v>16</v>
      </c>
      <c r="K47" s="105" t="s">
        <v>18</v>
      </c>
      <c r="L47" s="105" t="s">
        <v>23</v>
      </c>
      <c r="M47" s="105" t="s">
        <v>21</v>
      </c>
      <c r="N47" s="105" t="s">
        <v>24</v>
      </c>
      <c r="O47" s="105" t="s">
        <v>93</v>
      </c>
    </row>
    <row r="48" spans="1:17" ht="21.75" customHeight="1" x14ac:dyDescent="0.2">
      <c r="B48" s="77">
        <f t="shared" ref="B48:O48" si="9">B6+B16+B26+B36+B45</f>
        <v>433.6</v>
      </c>
      <c r="C48" s="77">
        <f>C6+C16+C26+C36+C45</f>
        <v>1052.55</v>
      </c>
      <c r="D48" s="77">
        <f t="shared" si="9"/>
        <v>3157.52</v>
      </c>
      <c r="E48" s="77">
        <f t="shared" si="9"/>
        <v>18</v>
      </c>
      <c r="F48" s="77">
        <f t="shared" si="9"/>
        <v>0</v>
      </c>
      <c r="G48" s="77">
        <f t="shared" si="9"/>
        <v>31.78</v>
      </c>
      <c r="H48" s="77">
        <f t="shared" si="9"/>
        <v>0</v>
      </c>
      <c r="I48" s="77">
        <f t="shared" si="9"/>
        <v>26.98</v>
      </c>
      <c r="J48" s="77">
        <f t="shared" si="9"/>
        <v>0</v>
      </c>
      <c r="K48" s="77">
        <f t="shared" si="9"/>
        <v>0</v>
      </c>
      <c r="L48" s="77">
        <f t="shared" si="9"/>
        <v>0</v>
      </c>
      <c r="M48" s="77">
        <f t="shared" si="9"/>
        <v>0</v>
      </c>
      <c r="N48" s="77">
        <f t="shared" si="9"/>
        <v>0</v>
      </c>
      <c r="O48" s="77">
        <f t="shared" si="9"/>
        <v>0</v>
      </c>
    </row>
    <row r="50" spans="2:7" x14ac:dyDescent="0.2">
      <c r="B50" s="68" t="s">
        <v>25</v>
      </c>
      <c r="C50" s="69"/>
      <c r="D50" s="68" t="s">
        <v>26</v>
      </c>
      <c r="E50" s="107">
        <f>Q6+Q16+Q26+Q36+Q45</f>
        <v>4720.43</v>
      </c>
      <c r="F50" s="69"/>
      <c r="G50" s="69">
        <f>SUM(C50-E50)</f>
        <v>-4720.43</v>
      </c>
    </row>
  </sheetData>
  <pageMargins left="0" right="0" top="0" bottom="0" header="0.5" footer="0"/>
  <pageSetup scale="6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6"/>
  <sheetViews>
    <sheetView zoomScaleNormal="100" workbookViewId="0">
      <pane ySplit="2" topLeftCell="A36" activePane="bottomLeft" state="frozen"/>
      <selection pane="bottomLeft" activeCell="B92" sqref="B92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19" customWidth="1"/>
    <col min="9" max="9" width="10.28515625" style="29" customWidth="1"/>
  </cols>
  <sheetData>
    <row r="1" spans="1:10" s="59" customFormat="1" ht="103.5" customHeight="1" x14ac:dyDescent="0.2">
      <c r="A1" s="1"/>
      <c r="B1" s="7"/>
      <c r="D1" s="60"/>
      <c r="E1" s="60"/>
      <c r="F1" s="60"/>
      <c r="G1" s="60"/>
      <c r="H1" s="60"/>
      <c r="I1" s="29"/>
    </row>
    <row r="2" spans="1:10" s="3" customFormat="1" ht="17.25" customHeight="1" x14ac:dyDescent="0.25">
      <c r="A2" s="2"/>
      <c r="B2" s="45"/>
      <c r="C2" s="15"/>
      <c r="D2" s="20" t="s">
        <v>6</v>
      </c>
      <c r="E2" s="20" t="s">
        <v>84</v>
      </c>
      <c r="F2" s="20" t="s">
        <v>7</v>
      </c>
      <c r="G2" s="20" t="s">
        <v>0</v>
      </c>
      <c r="H2" s="20" t="s">
        <v>85</v>
      </c>
      <c r="I2" s="30" t="s">
        <v>9</v>
      </c>
    </row>
    <row r="3" spans="1:10" x14ac:dyDescent="0.2">
      <c r="A3" t="s">
        <v>27</v>
      </c>
      <c r="B3" s="7" t="s">
        <v>1</v>
      </c>
      <c r="D3" s="21">
        <v>21.42</v>
      </c>
      <c r="E3" s="21"/>
      <c r="F3" s="21"/>
      <c r="G3" s="21"/>
      <c r="I3" s="34">
        <f t="shared" ref="I3:I8" si="0">D3+E3+F3+G3+H3</f>
        <v>21.42</v>
      </c>
    </row>
    <row r="4" spans="1:10" x14ac:dyDescent="0.2">
      <c r="B4" s="7" t="s">
        <v>2</v>
      </c>
      <c r="D4" s="21"/>
      <c r="E4" s="21"/>
      <c r="F4" s="21"/>
      <c r="G4" s="21"/>
      <c r="I4" s="31">
        <f t="shared" si="0"/>
        <v>0</v>
      </c>
    </row>
    <row r="5" spans="1:10" x14ac:dyDescent="0.2">
      <c r="B5" s="7" t="s">
        <v>3</v>
      </c>
      <c r="D5" s="21"/>
      <c r="E5" s="21"/>
      <c r="F5" s="21"/>
      <c r="G5" s="21"/>
      <c r="I5" s="31">
        <f t="shared" si="0"/>
        <v>0</v>
      </c>
    </row>
    <row r="6" spans="1:10" x14ac:dyDescent="0.2">
      <c r="B6" s="7" t="s">
        <v>15</v>
      </c>
      <c r="D6" s="21"/>
      <c r="E6" s="21"/>
      <c r="F6" s="21"/>
      <c r="G6" s="21"/>
      <c r="I6" s="31">
        <f t="shared" si="0"/>
        <v>0</v>
      </c>
    </row>
    <row r="7" spans="1:10" x14ac:dyDescent="0.2">
      <c r="B7" s="7" t="s">
        <v>17</v>
      </c>
      <c r="D7" s="21"/>
      <c r="E7" s="21"/>
      <c r="F7" s="21"/>
      <c r="G7" s="21"/>
      <c r="I7" s="31">
        <f t="shared" si="0"/>
        <v>0</v>
      </c>
    </row>
    <row r="8" spans="1:10" x14ac:dyDescent="0.2">
      <c r="B8" s="7" t="s">
        <v>4</v>
      </c>
      <c r="D8" s="21"/>
      <c r="E8" s="21"/>
      <c r="F8" s="21"/>
      <c r="G8" s="21"/>
      <c r="I8" s="31">
        <f t="shared" si="0"/>
        <v>0</v>
      </c>
    </row>
    <row r="9" spans="1:10" x14ac:dyDescent="0.2">
      <c r="B9" s="7" t="s">
        <v>14</v>
      </c>
      <c r="D9" s="21"/>
      <c r="E9" s="21"/>
      <c r="F9" s="21"/>
      <c r="G9" s="21"/>
      <c r="I9" s="31">
        <f>D9+E9+F9+G9</f>
        <v>0</v>
      </c>
    </row>
    <row r="10" spans="1:10" x14ac:dyDescent="0.2">
      <c r="B10" s="7" t="s">
        <v>12</v>
      </c>
      <c r="D10" s="21"/>
      <c r="E10" s="21"/>
      <c r="F10" s="21"/>
      <c r="G10" s="21"/>
      <c r="I10" s="31">
        <f t="shared" ref="I10:I14" si="1">D10+E10+F10+G10</f>
        <v>0</v>
      </c>
    </row>
    <row r="11" spans="1:10" x14ac:dyDescent="0.2">
      <c r="B11" s="7" t="s">
        <v>16</v>
      </c>
      <c r="D11" s="21"/>
      <c r="E11" s="21"/>
      <c r="F11" s="21"/>
      <c r="G11" s="21"/>
      <c r="I11" s="31">
        <f t="shared" si="1"/>
        <v>0</v>
      </c>
    </row>
    <row r="12" spans="1:10" x14ac:dyDescent="0.2">
      <c r="B12" s="7" t="s">
        <v>19</v>
      </c>
      <c r="D12" s="21"/>
      <c r="E12" s="21"/>
      <c r="F12" s="21"/>
      <c r="G12" s="21"/>
      <c r="I12" s="31">
        <f t="shared" si="1"/>
        <v>0</v>
      </c>
    </row>
    <row r="13" spans="1:10" x14ac:dyDescent="0.2">
      <c r="B13" s="7" t="s">
        <v>20</v>
      </c>
      <c r="D13" s="21"/>
      <c r="E13" s="21"/>
      <c r="F13" s="21"/>
      <c r="G13" s="21"/>
      <c r="I13" s="31">
        <f t="shared" si="1"/>
        <v>0</v>
      </c>
    </row>
    <row r="14" spans="1:10" x14ac:dyDescent="0.2">
      <c r="B14" s="7" t="s">
        <v>21</v>
      </c>
      <c r="D14" s="21"/>
      <c r="E14" s="21"/>
      <c r="F14" s="21"/>
      <c r="G14" s="21"/>
      <c r="I14" s="31">
        <f t="shared" si="1"/>
        <v>0</v>
      </c>
    </row>
    <row r="15" spans="1:10" x14ac:dyDescent="0.2">
      <c r="D15" s="21"/>
      <c r="E15" s="21"/>
      <c r="F15" s="21"/>
      <c r="G15" s="21"/>
      <c r="I15" s="31"/>
    </row>
    <row r="16" spans="1:10" x14ac:dyDescent="0.2">
      <c r="D16" s="21"/>
      <c r="E16" s="21"/>
      <c r="F16" s="21"/>
      <c r="G16" s="21"/>
      <c r="I16" s="31"/>
      <c r="J16" s="38"/>
    </row>
    <row r="17" spans="1:10" x14ac:dyDescent="0.2">
      <c r="A17" t="s">
        <v>28</v>
      </c>
      <c r="B17" s="7" t="s">
        <v>1</v>
      </c>
      <c r="D17" s="21"/>
      <c r="E17" s="21"/>
      <c r="F17" s="21"/>
      <c r="G17" s="21"/>
      <c r="I17" s="31">
        <f t="shared" ref="I17:I29" si="2">D17+E17+F17+G17+H17</f>
        <v>0</v>
      </c>
    </row>
    <row r="18" spans="1:10" x14ac:dyDescent="0.2">
      <c r="B18" s="7" t="s">
        <v>2</v>
      </c>
      <c r="D18" s="21"/>
      <c r="E18" s="21"/>
      <c r="F18" s="21"/>
      <c r="G18" s="21"/>
      <c r="I18" s="31">
        <f t="shared" si="2"/>
        <v>0</v>
      </c>
    </row>
    <row r="19" spans="1:10" x14ac:dyDescent="0.2">
      <c r="B19" s="7" t="s">
        <v>3</v>
      </c>
      <c r="D19" s="21"/>
      <c r="E19" s="21"/>
      <c r="F19" s="21"/>
      <c r="G19" s="21"/>
      <c r="I19" s="31">
        <f t="shared" si="2"/>
        <v>0</v>
      </c>
    </row>
    <row r="20" spans="1:10" x14ac:dyDescent="0.2">
      <c r="B20" s="7" t="s">
        <v>15</v>
      </c>
      <c r="D20" s="21"/>
      <c r="E20" s="21"/>
      <c r="F20" s="21"/>
      <c r="G20" s="21"/>
      <c r="I20" s="31">
        <f t="shared" si="2"/>
        <v>0</v>
      </c>
    </row>
    <row r="21" spans="1:10" x14ac:dyDescent="0.2">
      <c r="A21" s="9"/>
      <c r="B21" s="7" t="s">
        <v>17</v>
      </c>
      <c r="C21" s="9"/>
      <c r="D21" s="35"/>
      <c r="E21" s="35"/>
      <c r="F21" s="35"/>
      <c r="G21" s="35"/>
      <c r="H21" s="22"/>
      <c r="I21" s="32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2"/>
      <c r="E22" s="22"/>
      <c r="F22" s="22"/>
      <c r="G22" s="22"/>
      <c r="H22" s="22"/>
      <c r="I22" s="32">
        <f t="shared" si="2"/>
        <v>0</v>
      </c>
      <c r="J22" s="62"/>
    </row>
    <row r="23" spans="1:10" x14ac:dyDescent="0.2">
      <c r="A23" s="9"/>
      <c r="B23" s="7" t="s">
        <v>14</v>
      </c>
      <c r="C23" s="9"/>
      <c r="D23" s="22"/>
      <c r="E23" s="22"/>
      <c r="F23" s="22"/>
      <c r="G23" s="22"/>
      <c r="H23" s="22"/>
      <c r="I23" s="32">
        <f t="shared" si="2"/>
        <v>0</v>
      </c>
      <c r="J23" s="62"/>
    </row>
    <row r="24" spans="1:10" x14ac:dyDescent="0.2">
      <c r="A24" s="9"/>
      <c r="B24" s="7" t="s">
        <v>12</v>
      </c>
      <c r="C24" s="9"/>
      <c r="D24" s="22"/>
      <c r="E24" s="22"/>
      <c r="F24" s="22"/>
      <c r="G24" s="22"/>
      <c r="H24" s="22"/>
      <c r="I24" s="32">
        <f t="shared" si="2"/>
        <v>0</v>
      </c>
      <c r="J24" s="62"/>
    </row>
    <row r="25" spans="1:10" x14ac:dyDescent="0.2">
      <c r="A25" s="9"/>
      <c r="B25" s="7" t="s">
        <v>16</v>
      </c>
      <c r="C25" s="9"/>
      <c r="D25" s="22"/>
      <c r="E25" s="22"/>
      <c r="F25" s="22"/>
      <c r="G25" s="22"/>
      <c r="H25" s="22"/>
      <c r="I25" s="32">
        <f t="shared" si="2"/>
        <v>0</v>
      </c>
      <c r="J25" s="62"/>
    </row>
    <row r="26" spans="1:10" x14ac:dyDescent="0.2">
      <c r="A26" s="9"/>
      <c r="B26" s="7" t="s">
        <v>19</v>
      </c>
      <c r="C26" s="9"/>
      <c r="D26" s="22"/>
      <c r="E26" s="22"/>
      <c r="F26" s="22"/>
      <c r="G26" s="22"/>
      <c r="H26" s="22"/>
      <c r="I26" s="32">
        <f t="shared" si="2"/>
        <v>0</v>
      </c>
      <c r="J26" s="62"/>
    </row>
    <row r="27" spans="1:10" x14ac:dyDescent="0.2">
      <c r="A27" s="9"/>
      <c r="B27" s="7" t="s">
        <v>20</v>
      </c>
      <c r="C27" s="9"/>
      <c r="D27" s="22"/>
      <c r="E27" s="22"/>
      <c r="F27" s="22"/>
      <c r="G27" s="22"/>
      <c r="H27" s="22"/>
      <c r="I27" s="32">
        <f t="shared" si="2"/>
        <v>0</v>
      </c>
      <c r="J27" s="62"/>
    </row>
    <row r="28" spans="1:10" x14ac:dyDescent="0.2">
      <c r="A28" s="9"/>
      <c r="B28" s="7" t="s">
        <v>21</v>
      </c>
      <c r="C28" s="9"/>
      <c r="D28" s="22"/>
      <c r="E28" s="22"/>
      <c r="F28" s="22"/>
      <c r="G28" s="22"/>
      <c r="H28" s="22"/>
      <c r="I28" s="32">
        <f t="shared" si="2"/>
        <v>0</v>
      </c>
      <c r="J28" s="62"/>
    </row>
    <row r="29" spans="1:10" x14ac:dyDescent="0.2">
      <c r="A29" s="9"/>
      <c r="B29" s="47" t="s">
        <v>22</v>
      </c>
      <c r="C29" s="9"/>
      <c r="D29" s="22"/>
      <c r="E29" s="22"/>
      <c r="F29" s="22"/>
      <c r="G29" s="22"/>
      <c r="H29" s="22"/>
      <c r="I29" s="32">
        <f t="shared" si="2"/>
        <v>0</v>
      </c>
      <c r="J29" s="62"/>
    </row>
    <row r="30" spans="1:10" ht="13.5" thickBot="1" x14ac:dyDescent="0.25">
      <c r="A30" s="12"/>
      <c r="B30" s="46"/>
      <c r="C30" s="12"/>
      <c r="D30" s="23"/>
      <c r="E30" s="23"/>
      <c r="F30" s="23"/>
      <c r="G30" s="23"/>
      <c r="H30" s="23"/>
      <c r="I30" s="33"/>
      <c r="J30" s="62"/>
    </row>
    <row r="31" spans="1:10" x14ac:dyDescent="0.2">
      <c r="A31" s="16"/>
      <c r="B31" s="17"/>
      <c r="C31" s="16"/>
      <c r="D31" s="24"/>
      <c r="E31" s="24"/>
      <c r="F31" s="24"/>
      <c r="G31" s="24"/>
      <c r="H31" s="24"/>
      <c r="I31" s="36">
        <f>SUM(I3:I22)</f>
        <v>21.42</v>
      </c>
      <c r="J31" s="36">
        <f>SUM(J16:J22)</f>
        <v>0</v>
      </c>
    </row>
    <row r="32" spans="1:10" x14ac:dyDescent="0.2">
      <c r="I32" s="31"/>
    </row>
    <row r="33" spans="1:9" x14ac:dyDescent="0.2">
      <c r="A33" t="s">
        <v>29</v>
      </c>
      <c r="B33" s="7" t="s">
        <v>1</v>
      </c>
      <c r="I33" s="31">
        <f t="shared" ref="I33:I44" si="3">D33+E33+F33+G33+H33</f>
        <v>0</v>
      </c>
    </row>
    <row r="34" spans="1:9" x14ac:dyDescent="0.2">
      <c r="B34" s="7" t="s">
        <v>2</v>
      </c>
      <c r="I34" s="31">
        <f t="shared" si="3"/>
        <v>0</v>
      </c>
    </row>
    <row r="35" spans="1:9" x14ac:dyDescent="0.2">
      <c r="B35" s="7" t="s">
        <v>3</v>
      </c>
      <c r="D35" s="19">
        <v>79.17</v>
      </c>
      <c r="E35" s="19">
        <v>23.78</v>
      </c>
      <c r="I35" s="31">
        <f t="shared" si="3"/>
        <v>102.95</v>
      </c>
    </row>
    <row r="36" spans="1:9" x14ac:dyDescent="0.2">
      <c r="B36" s="7" t="s">
        <v>15</v>
      </c>
      <c r="I36" s="31">
        <f t="shared" si="3"/>
        <v>0</v>
      </c>
    </row>
    <row r="37" spans="1:9" x14ac:dyDescent="0.2">
      <c r="B37" s="7" t="s">
        <v>17</v>
      </c>
      <c r="I37" s="31">
        <f t="shared" si="3"/>
        <v>0</v>
      </c>
    </row>
    <row r="38" spans="1:9" x14ac:dyDescent="0.2">
      <c r="B38" s="7" t="s">
        <v>4</v>
      </c>
      <c r="I38" s="31">
        <f t="shared" si="3"/>
        <v>0</v>
      </c>
    </row>
    <row r="39" spans="1:9" x14ac:dyDescent="0.2">
      <c r="B39" s="7" t="s">
        <v>14</v>
      </c>
      <c r="I39" s="31">
        <f t="shared" si="3"/>
        <v>0</v>
      </c>
    </row>
    <row r="40" spans="1:9" x14ac:dyDescent="0.2">
      <c r="B40" s="7" t="s">
        <v>12</v>
      </c>
      <c r="I40" s="31">
        <f t="shared" si="3"/>
        <v>0</v>
      </c>
    </row>
    <row r="41" spans="1:9" x14ac:dyDescent="0.2">
      <c r="B41" s="7" t="s">
        <v>16</v>
      </c>
      <c r="I41" s="31">
        <f t="shared" si="3"/>
        <v>0</v>
      </c>
    </row>
    <row r="42" spans="1:9" x14ac:dyDescent="0.2">
      <c r="B42" s="7" t="s">
        <v>19</v>
      </c>
      <c r="I42" s="31">
        <f t="shared" si="3"/>
        <v>0</v>
      </c>
    </row>
    <row r="43" spans="1:9" x14ac:dyDescent="0.2">
      <c r="B43" s="7" t="s">
        <v>20</v>
      </c>
      <c r="I43" s="31">
        <f t="shared" si="3"/>
        <v>0</v>
      </c>
    </row>
    <row r="44" spans="1:9" x14ac:dyDescent="0.2">
      <c r="B44" s="7" t="s">
        <v>21</v>
      </c>
      <c r="I44" s="31">
        <f t="shared" si="3"/>
        <v>0</v>
      </c>
    </row>
    <row r="45" spans="1:9" x14ac:dyDescent="0.2">
      <c r="I45" s="31"/>
    </row>
    <row r="46" spans="1:9" x14ac:dyDescent="0.2">
      <c r="I46" s="31"/>
    </row>
    <row r="47" spans="1:9" x14ac:dyDescent="0.2">
      <c r="A47" t="s">
        <v>30</v>
      </c>
      <c r="B47" s="7" t="s">
        <v>1</v>
      </c>
      <c r="I47" s="31">
        <f t="shared" ref="I47:I51" si="4">D47+E47+F47+G47+H47</f>
        <v>0</v>
      </c>
    </row>
    <row r="48" spans="1:9" x14ac:dyDescent="0.2">
      <c r="B48" s="7" t="s">
        <v>2</v>
      </c>
      <c r="I48" s="31">
        <f t="shared" si="4"/>
        <v>0</v>
      </c>
    </row>
    <row r="49" spans="1:9" x14ac:dyDescent="0.2">
      <c r="B49" s="7" t="s">
        <v>3</v>
      </c>
      <c r="D49" s="19">
        <v>44.33</v>
      </c>
      <c r="I49" s="31">
        <f t="shared" si="4"/>
        <v>44.33</v>
      </c>
    </row>
    <row r="50" spans="1:9" x14ac:dyDescent="0.2">
      <c r="B50" s="7" t="s">
        <v>15</v>
      </c>
      <c r="I50" s="31">
        <f t="shared" si="4"/>
        <v>0</v>
      </c>
    </row>
    <row r="51" spans="1:9" x14ac:dyDescent="0.2">
      <c r="B51" s="7" t="s">
        <v>17</v>
      </c>
      <c r="I51" s="31">
        <f t="shared" si="4"/>
        <v>0</v>
      </c>
    </row>
    <row r="52" spans="1:9" x14ac:dyDescent="0.2">
      <c r="B52" s="7" t="s">
        <v>4</v>
      </c>
      <c r="I52" s="31">
        <f>D52+E52+F52+G52+H52</f>
        <v>0</v>
      </c>
    </row>
    <row r="53" spans="1:9" x14ac:dyDescent="0.2">
      <c r="B53" s="7" t="s">
        <v>14</v>
      </c>
      <c r="I53" s="31">
        <f t="shared" ref="I53:I58" si="5">D53+E53+F53+G53+H53</f>
        <v>0</v>
      </c>
    </row>
    <row r="54" spans="1:9" x14ac:dyDescent="0.2">
      <c r="B54" s="7" t="s">
        <v>12</v>
      </c>
      <c r="I54" s="31">
        <f t="shared" si="5"/>
        <v>0</v>
      </c>
    </row>
    <row r="55" spans="1:9" x14ac:dyDescent="0.2">
      <c r="B55" s="7" t="s">
        <v>16</v>
      </c>
      <c r="I55" s="31">
        <f t="shared" si="5"/>
        <v>0</v>
      </c>
    </row>
    <row r="56" spans="1:9" x14ac:dyDescent="0.2">
      <c r="B56" s="7" t="s">
        <v>19</v>
      </c>
      <c r="I56" s="31">
        <f t="shared" si="5"/>
        <v>0</v>
      </c>
    </row>
    <row r="57" spans="1:9" x14ac:dyDescent="0.2">
      <c r="B57" s="7" t="s">
        <v>20</v>
      </c>
      <c r="I57" s="31">
        <f t="shared" si="5"/>
        <v>0</v>
      </c>
    </row>
    <row r="58" spans="1:9" x14ac:dyDescent="0.2">
      <c r="B58" s="7" t="s">
        <v>21</v>
      </c>
      <c r="I58" s="31">
        <f t="shared" si="5"/>
        <v>0</v>
      </c>
    </row>
    <row r="59" spans="1:9" x14ac:dyDescent="0.2">
      <c r="I59" s="31"/>
    </row>
    <row r="60" spans="1:9" x14ac:dyDescent="0.2">
      <c r="I60" s="31"/>
    </row>
    <row r="61" spans="1:9" x14ac:dyDescent="0.2">
      <c r="A61" t="s">
        <v>31</v>
      </c>
      <c r="B61" s="7" t="s">
        <v>1</v>
      </c>
      <c r="I61" s="31">
        <f t="shared" ref="I61:I72" si="6">D61+E61+F61+G61+H61</f>
        <v>0</v>
      </c>
    </row>
    <row r="62" spans="1:9" x14ac:dyDescent="0.2">
      <c r="B62" s="7" t="s">
        <v>2</v>
      </c>
      <c r="I62" s="31">
        <f t="shared" si="6"/>
        <v>0</v>
      </c>
    </row>
    <row r="63" spans="1:9" x14ac:dyDescent="0.2">
      <c r="B63" s="7" t="s">
        <v>3</v>
      </c>
      <c r="I63" s="31">
        <f t="shared" si="6"/>
        <v>0</v>
      </c>
    </row>
    <row r="64" spans="1:9" x14ac:dyDescent="0.2">
      <c r="B64" s="7" t="s">
        <v>15</v>
      </c>
      <c r="I64" s="31">
        <f t="shared" si="6"/>
        <v>0</v>
      </c>
    </row>
    <row r="65" spans="1:9" x14ac:dyDescent="0.2">
      <c r="B65" s="7" t="s">
        <v>17</v>
      </c>
      <c r="I65" s="31">
        <f t="shared" si="6"/>
        <v>0</v>
      </c>
    </row>
    <row r="66" spans="1:9" x14ac:dyDescent="0.2">
      <c r="B66" s="7" t="s">
        <v>4</v>
      </c>
      <c r="I66" s="31">
        <f t="shared" si="6"/>
        <v>0</v>
      </c>
    </row>
    <row r="67" spans="1:9" x14ac:dyDescent="0.2">
      <c r="B67" s="7" t="s">
        <v>14</v>
      </c>
      <c r="I67" s="31">
        <f t="shared" si="6"/>
        <v>0</v>
      </c>
    </row>
    <row r="68" spans="1:9" x14ac:dyDescent="0.2">
      <c r="B68" s="7" t="s">
        <v>12</v>
      </c>
      <c r="I68" s="31">
        <f t="shared" si="6"/>
        <v>0</v>
      </c>
    </row>
    <row r="69" spans="1:9" x14ac:dyDescent="0.2">
      <c r="B69" s="7" t="s">
        <v>16</v>
      </c>
      <c r="I69" s="31">
        <f t="shared" si="6"/>
        <v>0</v>
      </c>
    </row>
    <row r="70" spans="1:9" x14ac:dyDescent="0.2">
      <c r="B70" s="7" t="s">
        <v>19</v>
      </c>
      <c r="I70" s="31">
        <f t="shared" si="6"/>
        <v>0</v>
      </c>
    </row>
    <row r="71" spans="1:9" x14ac:dyDescent="0.2">
      <c r="B71" s="7" t="s">
        <v>20</v>
      </c>
      <c r="I71" s="31">
        <f t="shared" si="6"/>
        <v>0</v>
      </c>
    </row>
    <row r="72" spans="1:9" x14ac:dyDescent="0.2">
      <c r="B72" s="7" t="s">
        <v>21</v>
      </c>
      <c r="I72" s="31">
        <f t="shared" si="6"/>
        <v>0</v>
      </c>
    </row>
    <row r="73" spans="1:9" x14ac:dyDescent="0.2">
      <c r="I73" s="31"/>
    </row>
    <row r="74" spans="1:9" x14ac:dyDescent="0.2">
      <c r="I74" s="31"/>
    </row>
    <row r="75" spans="1:9" x14ac:dyDescent="0.2">
      <c r="A75" t="s">
        <v>32</v>
      </c>
      <c r="B75" s="7" t="s">
        <v>1</v>
      </c>
      <c r="I75" s="31">
        <f t="shared" ref="I75:I86" si="7">D75+E75+F75+G75+H75</f>
        <v>0</v>
      </c>
    </row>
    <row r="76" spans="1:9" x14ac:dyDescent="0.2">
      <c r="B76" s="7" t="s">
        <v>2</v>
      </c>
      <c r="I76" s="31">
        <f t="shared" si="7"/>
        <v>0</v>
      </c>
    </row>
    <row r="77" spans="1:9" x14ac:dyDescent="0.2">
      <c r="B77" s="7" t="s">
        <v>3</v>
      </c>
      <c r="I77" s="31">
        <f t="shared" si="7"/>
        <v>0</v>
      </c>
    </row>
    <row r="78" spans="1:9" x14ac:dyDescent="0.2">
      <c r="B78" s="7" t="s">
        <v>15</v>
      </c>
      <c r="I78" s="31">
        <f t="shared" si="7"/>
        <v>0</v>
      </c>
    </row>
    <row r="79" spans="1:9" x14ac:dyDescent="0.2">
      <c r="B79" s="7" t="s">
        <v>17</v>
      </c>
      <c r="I79" s="31">
        <f t="shared" si="7"/>
        <v>0</v>
      </c>
    </row>
    <row r="80" spans="1:9" x14ac:dyDescent="0.2">
      <c r="B80" s="7" t="s">
        <v>4</v>
      </c>
      <c r="I80" s="31">
        <f t="shared" si="7"/>
        <v>0</v>
      </c>
    </row>
    <row r="81" spans="1:10" x14ac:dyDescent="0.2">
      <c r="B81" s="7" t="s">
        <v>14</v>
      </c>
      <c r="I81" s="31">
        <f t="shared" si="7"/>
        <v>0</v>
      </c>
    </row>
    <row r="82" spans="1:10" x14ac:dyDescent="0.2">
      <c r="B82" s="7" t="s">
        <v>12</v>
      </c>
      <c r="I82" s="31">
        <f t="shared" si="7"/>
        <v>0</v>
      </c>
    </row>
    <row r="83" spans="1:10" x14ac:dyDescent="0.2">
      <c r="B83" s="7" t="s">
        <v>16</v>
      </c>
      <c r="I83" s="31">
        <f t="shared" si="7"/>
        <v>0</v>
      </c>
    </row>
    <row r="84" spans="1:10" x14ac:dyDescent="0.2">
      <c r="B84" s="7" t="s">
        <v>19</v>
      </c>
      <c r="I84" s="31">
        <f t="shared" si="7"/>
        <v>0</v>
      </c>
    </row>
    <row r="85" spans="1:10" x14ac:dyDescent="0.2">
      <c r="B85" s="7" t="s">
        <v>20</v>
      </c>
      <c r="I85" s="31">
        <f t="shared" si="7"/>
        <v>0</v>
      </c>
    </row>
    <row r="86" spans="1:10" x14ac:dyDescent="0.2">
      <c r="B86" s="7" t="s">
        <v>21</v>
      </c>
      <c r="I86" s="31">
        <f t="shared" si="7"/>
        <v>0</v>
      </c>
    </row>
    <row r="87" spans="1:10" x14ac:dyDescent="0.2">
      <c r="I87" s="31"/>
    </row>
    <row r="88" spans="1:10" x14ac:dyDescent="0.2">
      <c r="I88" s="31"/>
    </row>
    <row r="89" spans="1:10" x14ac:dyDescent="0.2">
      <c r="A89" s="59" t="s">
        <v>86</v>
      </c>
      <c r="B89" s="7" t="s">
        <v>1</v>
      </c>
      <c r="I89" s="31">
        <f t="shared" ref="I89:I100" si="8">D89+E89+F89+G89+H89</f>
        <v>0</v>
      </c>
    </row>
    <row r="90" spans="1:10" x14ac:dyDescent="0.2">
      <c r="B90" s="7" t="s">
        <v>2</v>
      </c>
      <c r="I90" s="31">
        <f t="shared" si="8"/>
        <v>0</v>
      </c>
    </row>
    <row r="91" spans="1:10" x14ac:dyDescent="0.2">
      <c r="B91" s="7" t="s">
        <v>3</v>
      </c>
      <c r="I91" s="31">
        <f t="shared" si="8"/>
        <v>0</v>
      </c>
    </row>
    <row r="92" spans="1:10" s="6" customFormat="1" x14ac:dyDescent="0.2">
      <c r="B92" s="47" t="s">
        <v>15</v>
      </c>
      <c r="D92" s="26"/>
      <c r="E92" s="26"/>
      <c r="F92" s="26"/>
      <c r="G92" s="26"/>
      <c r="H92" s="26"/>
      <c r="I92" s="32">
        <f t="shared" si="8"/>
        <v>0</v>
      </c>
    </row>
    <row r="93" spans="1:10" s="11" customFormat="1" x14ac:dyDescent="0.2">
      <c r="B93" s="47" t="s">
        <v>17</v>
      </c>
      <c r="D93" s="25"/>
      <c r="E93" s="25"/>
      <c r="F93" s="25"/>
      <c r="G93" s="25"/>
      <c r="H93" s="25"/>
      <c r="I93" s="32">
        <f t="shared" si="8"/>
        <v>0</v>
      </c>
      <c r="J93" s="44"/>
    </row>
    <row r="94" spans="1:10" s="6" customFormat="1" x14ac:dyDescent="0.2">
      <c r="B94" s="47" t="s">
        <v>4</v>
      </c>
      <c r="D94" s="26"/>
      <c r="E94" s="26"/>
      <c r="F94" s="26"/>
      <c r="G94" s="26"/>
      <c r="H94" s="26"/>
      <c r="I94" s="32">
        <f t="shared" si="8"/>
        <v>0</v>
      </c>
    </row>
    <row r="95" spans="1:10" x14ac:dyDescent="0.2">
      <c r="A95" s="6"/>
      <c r="B95" s="7" t="s">
        <v>14</v>
      </c>
      <c r="C95" s="6"/>
      <c r="D95" s="26"/>
      <c r="E95" s="26"/>
      <c r="F95" s="26"/>
      <c r="G95" s="26"/>
      <c r="H95" s="26"/>
      <c r="I95" s="31">
        <f t="shared" si="8"/>
        <v>0</v>
      </c>
    </row>
    <row r="96" spans="1:10" x14ac:dyDescent="0.2">
      <c r="A96" s="6"/>
      <c r="B96" s="7" t="s">
        <v>12</v>
      </c>
      <c r="C96" s="6"/>
      <c r="D96" s="26"/>
      <c r="E96" s="26"/>
      <c r="F96" s="26"/>
      <c r="G96" s="26"/>
      <c r="H96" s="26"/>
      <c r="I96" s="31">
        <f t="shared" si="8"/>
        <v>0</v>
      </c>
    </row>
    <row r="97" spans="1:10" x14ac:dyDescent="0.2">
      <c r="A97" s="6"/>
      <c r="B97" s="7" t="s">
        <v>16</v>
      </c>
      <c r="C97" s="6"/>
      <c r="D97" s="26"/>
      <c r="E97" s="26"/>
      <c r="F97" s="26"/>
      <c r="G97" s="26"/>
      <c r="H97" s="26"/>
      <c r="I97" s="31">
        <f t="shared" si="8"/>
        <v>0</v>
      </c>
    </row>
    <row r="98" spans="1:10" x14ac:dyDescent="0.2">
      <c r="A98" s="6"/>
      <c r="B98" s="7" t="s">
        <v>19</v>
      </c>
      <c r="C98" s="6"/>
      <c r="D98" s="26"/>
      <c r="E98" s="26"/>
      <c r="F98" s="26"/>
      <c r="G98" s="26"/>
      <c r="H98" s="26"/>
      <c r="I98" s="31">
        <f t="shared" si="8"/>
        <v>0</v>
      </c>
    </row>
    <row r="99" spans="1:10" x14ac:dyDescent="0.2">
      <c r="A99" s="6"/>
      <c r="B99" s="7" t="s">
        <v>20</v>
      </c>
      <c r="C99" s="6"/>
      <c r="D99" s="26"/>
      <c r="E99" s="26"/>
      <c r="F99" s="26"/>
      <c r="G99" s="26"/>
      <c r="H99" s="26"/>
      <c r="I99" s="31">
        <f t="shared" si="8"/>
        <v>0</v>
      </c>
    </row>
    <row r="100" spans="1:10" x14ac:dyDescent="0.2">
      <c r="A100" s="6"/>
      <c r="B100" s="7" t="s">
        <v>21</v>
      </c>
      <c r="C100" s="6"/>
      <c r="D100" s="26"/>
      <c r="E100" s="26"/>
      <c r="F100" s="26"/>
      <c r="G100" s="26"/>
      <c r="H100" s="26"/>
      <c r="I100" s="31">
        <f t="shared" si="8"/>
        <v>0</v>
      </c>
    </row>
    <row r="101" spans="1:10" x14ac:dyDescent="0.2">
      <c r="A101" s="6"/>
      <c r="C101" s="6"/>
      <c r="D101" s="26"/>
      <c r="E101" s="26"/>
      <c r="F101" s="26"/>
      <c r="G101" s="26"/>
      <c r="H101" s="26"/>
      <c r="I101" s="31"/>
    </row>
    <row r="102" spans="1:10" x14ac:dyDescent="0.2">
      <c r="I102" s="31"/>
    </row>
    <row r="103" spans="1:10" x14ac:dyDescent="0.2">
      <c r="A103" t="s">
        <v>33</v>
      </c>
      <c r="B103" s="7" t="s">
        <v>1</v>
      </c>
      <c r="I103" s="31">
        <f t="shared" ref="I103:I115" si="9">D103+E103+F103+G103+H103</f>
        <v>0</v>
      </c>
      <c r="J103" s="6"/>
    </row>
    <row r="104" spans="1:10" x14ac:dyDescent="0.2">
      <c r="B104" s="7" t="s">
        <v>2</v>
      </c>
      <c r="I104" s="31">
        <f t="shared" si="9"/>
        <v>0</v>
      </c>
      <c r="J104" s="6"/>
    </row>
    <row r="105" spans="1:10" x14ac:dyDescent="0.2">
      <c r="B105" s="7" t="s">
        <v>3</v>
      </c>
      <c r="D105" s="19">
        <v>62.12</v>
      </c>
      <c r="I105" s="31">
        <f t="shared" si="9"/>
        <v>62.12</v>
      </c>
    </row>
    <row r="106" spans="1:10" x14ac:dyDescent="0.2">
      <c r="B106" s="7" t="s">
        <v>15</v>
      </c>
      <c r="I106" s="31">
        <f t="shared" si="9"/>
        <v>0</v>
      </c>
    </row>
    <row r="107" spans="1:10" x14ac:dyDescent="0.2">
      <c r="A107" s="6"/>
      <c r="B107" s="7" t="s">
        <v>17</v>
      </c>
      <c r="C107" s="6"/>
      <c r="D107" s="26"/>
      <c r="E107" s="26"/>
      <c r="F107" s="26"/>
      <c r="G107" s="26"/>
      <c r="H107" s="26"/>
      <c r="I107" s="32">
        <f t="shared" si="9"/>
        <v>0</v>
      </c>
    </row>
    <row r="108" spans="1:10" x14ac:dyDescent="0.2">
      <c r="A108" s="6"/>
      <c r="B108" s="7" t="s">
        <v>4</v>
      </c>
      <c r="C108" s="6"/>
      <c r="D108" s="26"/>
      <c r="E108" s="26"/>
      <c r="F108" s="26"/>
      <c r="G108" s="26"/>
      <c r="H108" s="26"/>
      <c r="I108" s="32">
        <f t="shared" si="9"/>
        <v>0</v>
      </c>
    </row>
    <row r="109" spans="1:10" x14ac:dyDescent="0.2">
      <c r="A109" s="6"/>
      <c r="B109" s="7" t="s">
        <v>14</v>
      </c>
      <c r="C109" s="6"/>
      <c r="D109" s="26"/>
      <c r="E109" s="26"/>
      <c r="F109" s="26"/>
      <c r="G109" s="26"/>
      <c r="H109" s="26"/>
      <c r="I109" s="32">
        <f t="shared" si="9"/>
        <v>0</v>
      </c>
    </row>
    <row r="110" spans="1:10" x14ac:dyDescent="0.2">
      <c r="A110" s="6"/>
      <c r="B110" s="7" t="s">
        <v>12</v>
      </c>
      <c r="C110" s="6"/>
      <c r="D110" s="26"/>
      <c r="E110" s="26"/>
      <c r="F110" s="26"/>
      <c r="G110" s="26"/>
      <c r="H110" s="26"/>
      <c r="I110" s="32">
        <f t="shared" si="9"/>
        <v>0</v>
      </c>
    </row>
    <row r="111" spans="1:10" x14ac:dyDescent="0.2">
      <c r="A111" s="6"/>
      <c r="B111" s="7" t="s">
        <v>16</v>
      </c>
      <c r="C111" s="6"/>
      <c r="D111" s="26"/>
      <c r="E111" s="26"/>
      <c r="F111" s="26"/>
      <c r="G111" s="26"/>
      <c r="H111" s="26"/>
      <c r="I111" s="32">
        <f t="shared" si="9"/>
        <v>0</v>
      </c>
    </row>
    <row r="112" spans="1:10" x14ac:dyDescent="0.2">
      <c r="A112" s="6"/>
      <c r="B112" s="7" t="s">
        <v>19</v>
      </c>
      <c r="C112" s="6"/>
      <c r="D112" s="26"/>
      <c r="E112" s="26"/>
      <c r="F112" s="26"/>
      <c r="G112" s="26"/>
      <c r="H112" s="26"/>
      <c r="I112" s="32">
        <f t="shared" si="9"/>
        <v>0</v>
      </c>
    </row>
    <row r="113" spans="1:9" x14ac:dyDescent="0.2">
      <c r="A113" s="6"/>
      <c r="B113" s="7" t="s">
        <v>20</v>
      </c>
      <c r="C113" s="6"/>
      <c r="D113" s="26"/>
      <c r="E113" s="26"/>
      <c r="F113" s="26"/>
      <c r="G113" s="26"/>
      <c r="H113" s="26"/>
      <c r="I113" s="32">
        <f t="shared" si="9"/>
        <v>0</v>
      </c>
    </row>
    <row r="114" spans="1:9" x14ac:dyDescent="0.2">
      <c r="A114" s="6"/>
      <c r="B114" s="7" t="s">
        <v>21</v>
      </c>
      <c r="C114" s="6"/>
      <c r="D114" s="26"/>
      <c r="E114" s="26"/>
      <c r="F114" s="26"/>
      <c r="G114" s="26"/>
      <c r="H114" s="26"/>
      <c r="I114" s="32">
        <f t="shared" si="9"/>
        <v>0</v>
      </c>
    </row>
    <row r="115" spans="1:9" x14ac:dyDescent="0.2">
      <c r="A115" s="6"/>
      <c r="B115" s="47" t="s">
        <v>22</v>
      </c>
      <c r="C115" s="6"/>
      <c r="D115" s="26"/>
      <c r="E115" s="26"/>
      <c r="F115" s="26"/>
      <c r="G115" s="26"/>
      <c r="H115" s="26"/>
      <c r="I115" s="32">
        <f t="shared" si="9"/>
        <v>0</v>
      </c>
    </row>
    <row r="116" spans="1:9" ht="13.5" thickBot="1" x14ac:dyDescent="0.25">
      <c r="A116" s="5"/>
      <c r="B116" s="46"/>
      <c r="C116" s="5"/>
      <c r="D116" s="27"/>
      <c r="E116" s="27"/>
      <c r="F116" s="27"/>
      <c r="G116" s="27"/>
      <c r="H116" s="27"/>
      <c r="I116" s="33"/>
    </row>
    <row r="117" spans="1:9" x14ac:dyDescent="0.2">
      <c r="A117" s="18"/>
      <c r="B117" s="63"/>
      <c r="C117" s="18"/>
      <c r="D117" s="28"/>
      <c r="E117" s="28"/>
      <c r="F117" s="28"/>
      <c r="G117" s="28"/>
      <c r="H117" s="28"/>
      <c r="I117" s="37">
        <f>SUM(I32:I108)</f>
        <v>209.4</v>
      </c>
    </row>
    <row r="118" spans="1:9" x14ac:dyDescent="0.2">
      <c r="I118" s="31"/>
    </row>
    <row r="119" spans="1:9" x14ac:dyDescent="0.2">
      <c r="A119">
        <v>9</v>
      </c>
      <c r="B119" s="7" t="s">
        <v>1</v>
      </c>
      <c r="I119" s="31">
        <f t="shared" ref="I119:I130" si="10">D119+E119+F119+G119+H119</f>
        <v>0</v>
      </c>
    </row>
    <row r="120" spans="1:9" x14ac:dyDescent="0.2">
      <c r="B120" s="7" t="s">
        <v>2</v>
      </c>
      <c r="I120" s="31">
        <f t="shared" si="10"/>
        <v>0</v>
      </c>
    </row>
    <row r="121" spans="1:9" x14ac:dyDescent="0.2">
      <c r="B121" s="7" t="s">
        <v>3</v>
      </c>
      <c r="I121" s="31">
        <f t="shared" si="10"/>
        <v>0</v>
      </c>
    </row>
    <row r="122" spans="1:9" x14ac:dyDescent="0.2">
      <c r="B122" s="7" t="s">
        <v>15</v>
      </c>
      <c r="I122" s="31">
        <f t="shared" si="10"/>
        <v>0</v>
      </c>
    </row>
    <row r="123" spans="1:9" x14ac:dyDescent="0.2">
      <c r="B123" s="7" t="s">
        <v>17</v>
      </c>
      <c r="I123" s="31">
        <f t="shared" si="10"/>
        <v>0</v>
      </c>
    </row>
    <row r="124" spans="1:9" x14ac:dyDescent="0.2">
      <c r="B124" s="7" t="s">
        <v>4</v>
      </c>
      <c r="I124" s="31">
        <f t="shared" si="10"/>
        <v>0</v>
      </c>
    </row>
    <row r="125" spans="1:9" x14ac:dyDescent="0.2">
      <c r="B125" s="7" t="s">
        <v>14</v>
      </c>
      <c r="I125" s="31">
        <f t="shared" si="10"/>
        <v>0</v>
      </c>
    </row>
    <row r="126" spans="1:9" x14ac:dyDescent="0.2">
      <c r="B126" s="7" t="s">
        <v>12</v>
      </c>
      <c r="I126" s="31">
        <f t="shared" si="10"/>
        <v>0</v>
      </c>
    </row>
    <row r="127" spans="1:9" x14ac:dyDescent="0.2">
      <c r="B127" s="7" t="s">
        <v>16</v>
      </c>
      <c r="I127" s="31">
        <f t="shared" si="10"/>
        <v>0</v>
      </c>
    </row>
    <row r="128" spans="1:9" x14ac:dyDescent="0.2">
      <c r="B128" s="7" t="s">
        <v>19</v>
      </c>
      <c r="I128" s="31">
        <f t="shared" si="10"/>
        <v>0</v>
      </c>
    </row>
    <row r="129" spans="1:9" x14ac:dyDescent="0.2">
      <c r="B129" s="7" t="s">
        <v>20</v>
      </c>
      <c r="I129" s="31">
        <f t="shared" si="10"/>
        <v>0</v>
      </c>
    </row>
    <row r="130" spans="1:9" x14ac:dyDescent="0.2">
      <c r="B130" s="7" t="s">
        <v>21</v>
      </c>
      <c r="I130" s="31">
        <f t="shared" si="10"/>
        <v>0</v>
      </c>
    </row>
    <row r="131" spans="1:9" x14ac:dyDescent="0.2">
      <c r="I131" s="31"/>
    </row>
    <row r="132" spans="1:9" x14ac:dyDescent="0.2">
      <c r="I132" s="31"/>
    </row>
    <row r="133" spans="1:9" x14ac:dyDescent="0.2">
      <c r="A133">
        <v>10</v>
      </c>
      <c r="B133" s="7" t="s">
        <v>1</v>
      </c>
      <c r="I133" s="31">
        <f t="shared" ref="I133:I144" si="11">D133+E133+F133+G133+H133</f>
        <v>0</v>
      </c>
    </row>
    <row r="134" spans="1:9" x14ac:dyDescent="0.2">
      <c r="B134" s="7" t="s">
        <v>2</v>
      </c>
      <c r="I134" s="31">
        <f t="shared" si="11"/>
        <v>0</v>
      </c>
    </row>
    <row r="135" spans="1:9" x14ac:dyDescent="0.2">
      <c r="B135" s="7" t="s">
        <v>3</v>
      </c>
      <c r="I135" s="31">
        <f t="shared" si="11"/>
        <v>0</v>
      </c>
    </row>
    <row r="136" spans="1:9" x14ac:dyDescent="0.2">
      <c r="B136" s="7" t="s">
        <v>15</v>
      </c>
      <c r="I136" s="31">
        <f t="shared" si="11"/>
        <v>0</v>
      </c>
    </row>
    <row r="137" spans="1:9" x14ac:dyDescent="0.2">
      <c r="B137" s="7" t="s">
        <v>17</v>
      </c>
      <c r="I137" s="31">
        <f t="shared" si="11"/>
        <v>0</v>
      </c>
    </row>
    <row r="138" spans="1:9" x14ac:dyDescent="0.2">
      <c r="B138" s="7" t="s">
        <v>4</v>
      </c>
      <c r="I138" s="31">
        <f t="shared" si="11"/>
        <v>0</v>
      </c>
    </row>
    <row r="139" spans="1:9" x14ac:dyDescent="0.2">
      <c r="B139" s="7" t="s">
        <v>14</v>
      </c>
      <c r="I139" s="31">
        <f t="shared" si="11"/>
        <v>0</v>
      </c>
    </row>
    <row r="140" spans="1:9" x14ac:dyDescent="0.2">
      <c r="B140" s="7" t="s">
        <v>12</v>
      </c>
      <c r="I140" s="31">
        <f t="shared" si="11"/>
        <v>0</v>
      </c>
    </row>
    <row r="141" spans="1:9" x14ac:dyDescent="0.2">
      <c r="B141" s="7" t="s">
        <v>16</v>
      </c>
      <c r="I141" s="31">
        <f t="shared" si="11"/>
        <v>0</v>
      </c>
    </row>
    <row r="142" spans="1:9" x14ac:dyDescent="0.2">
      <c r="B142" s="7" t="s">
        <v>19</v>
      </c>
      <c r="I142" s="31">
        <f t="shared" si="11"/>
        <v>0</v>
      </c>
    </row>
    <row r="143" spans="1:9" x14ac:dyDescent="0.2">
      <c r="B143" s="7" t="s">
        <v>20</v>
      </c>
      <c r="I143" s="31">
        <f t="shared" si="11"/>
        <v>0</v>
      </c>
    </row>
    <row r="144" spans="1:9" x14ac:dyDescent="0.2">
      <c r="B144" s="7" t="s">
        <v>21</v>
      </c>
      <c r="I144" s="31">
        <f t="shared" si="11"/>
        <v>0</v>
      </c>
    </row>
    <row r="145" spans="1:9" x14ac:dyDescent="0.2">
      <c r="I145" s="31"/>
    </row>
    <row r="146" spans="1:9" x14ac:dyDescent="0.2">
      <c r="I146" s="31">
        <f t="shared" ref="I146:I158" si="12">D146+E146+F146+G146+H146</f>
        <v>0</v>
      </c>
    </row>
    <row r="147" spans="1:9" x14ac:dyDescent="0.2">
      <c r="A147" s="59" t="s">
        <v>87</v>
      </c>
      <c r="B147" s="7" t="s">
        <v>1</v>
      </c>
      <c r="I147" s="31">
        <f t="shared" si="12"/>
        <v>0</v>
      </c>
    </row>
    <row r="148" spans="1:9" x14ac:dyDescent="0.2">
      <c r="B148" s="7" t="s">
        <v>2</v>
      </c>
      <c r="I148" s="31">
        <f t="shared" si="12"/>
        <v>0</v>
      </c>
    </row>
    <row r="149" spans="1:9" x14ac:dyDescent="0.2">
      <c r="B149" s="7" t="s">
        <v>3</v>
      </c>
      <c r="D149" s="19">
        <v>41.21</v>
      </c>
      <c r="I149" s="31">
        <f t="shared" si="12"/>
        <v>41.21</v>
      </c>
    </row>
    <row r="150" spans="1:9" x14ac:dyDescent="0.2">
      <c r="B150" s="7" t="s">
        <v>15</v>
      </c>
      <c r="I150" s="31">
        <f t="shared" si="12"/>
        <v>0</v>
      </c>
    </row>
    <row r="151" spans="1:9" x14ac:dyDescent="0.2">
      <c r="B151" s="7" t="s">
        <v>17</v>
      </c>
      <c r="I151" s="31">
        <f t="shared" si="12"/>
        <v>0</v>
      </c>
    </row>
    <row r="152" spans="1:9" x14ac:dyDescent="0.2">
      <c r="B152" s="7" t="s">
        <v>4</v>
      </c>
      <c r="I152" s="31">
        <f t="shared" si="12"/>
        <v>0</v>
      </c>
    </row>
    <row r="153" spans="1:9" x14ac:dyDescent="0.2">
      <c r="B153" s="7" t="s">
        <v>14</v>
      </c>
      <c r="I153" s="31">
        <f t="shared" si="12"/>
        <v>0</v>
      </c>
    </row>
    <row r="154" spans="1:9" x14ac:dyDescent="0.2">
      <c r="B154" s="7" t="s">
        <v>12</v>
      </c>
      <c r="I154" s="31">
        <f t="shared" si="12"/>
        <v>0</v>
      </c>
    </row>
    <row r="155" spans="1:9" x14ac:dyDescent="0.2">
      <c r="B155" s="7" t="s">
        <v>16</v>
      </c>
      <c r="I155" s="31">
        <f t="shared" si="12"/>
        <v>0</v>
      </c>
    </row>
    <row r="156" spans="1:9" x14ac:dyDescent="0.2">
      <c r="B156" s="7" t="s">
        <v>19</v>
      </c>
      <c r="I156" s="31">
        <f t="shared" si="12"/>
        <v>0</v>
      </c>
    </row>
    <row r="157" spans="1:9" x14ac:dyDescent="0.2">
      <c r="B157" s="7" t="s">
        <v>20</v>
      </c>
      <c r="I157" s="31">
        <f t="shared" si="12"/>
        <v>0</v>
      </c>
    </row>
    <row r="158" spans="1:9" x14ac:dyDescent="0.2">
      <c r="B158" s="7" t="s">
        <v>21</v>
      </c>
      <c r="I158" s="31">
        <f t="shared" si="12"/>
        <v>0</v>
      </c>
    </row>
    <row r="159" spans="1:9" x14ac:dyDescent="0.2">
      <c r="I159" s="31"/>
    </row>
    <row r="160" spans="1:9" x14ac:dyDescent="0.2">
      <c r="I160" s="31">
        <f t="shared" ref="I160:I172" si="13">D160+E160+F160+G160+H160</f>
        <v>0</v>
      </c>
    </row>
    <row r="161" spans="1:9" x14ac:dyDescent="0.2">
      <c r="A161">
        <v>12</v>
      </c>
      <c r="B161" s="7" t="s">
        <v>1</v>
      </c>
      <c r="I161" s="31">
        <f t="shared" si="13"/>
        <v>0</v>
      </c>
    </row>
    <row r="162" spans="1:9" x14ac:dyDescent="0.2">
      <c r="B162" s="7" t="s">
        <v>2</v>
      </c>
      <c r="I162" s="31">
        <f t="shared" si="13"/>
        <v>0</v>
      </c>
    </row>
    <row r="163" spans="1:9" x14ac:dyDescent="0.2">
      <c r="B163" s="7" t="s">
        <v>3</v>
      </c>
      <c r="I163" s="31">
        <f t="shared" si="13"/>
        <v>0</v>
      </c>
    </row>
    <row r="164" spans="1:9" x14ac:dyDescent="0.2">
      <c r="B164" s="7" t="s">
        <v>15</v>
      </c>
      <c r="I164" s="31">
        <f t="shared" si="13"/>
        <v>0</v>
      </c>
    </row>
    <row r="165" spans="1:9" x14ac:dyDescent="0.2">
      <c r="B165" s="7" t="s">
        <v>17</v>
      </c>
      <c r="I165" s="31">
        <f t="shared" si="13"/>
        <v>0</v>
      </c>
    </row>
    <row r="166" spans="1:9" x14ac:dyDescent="0.2">
      <c r="B166" s="7" t="s">
        <v>4</v>
      </c>
      <c r="I166" s="31">
        <f t="shared" si="13"/>
        <v>0</v>
      </c>
    </row>
    <row r="167" spans="1:9" x14ac:dyDescent="0.2">
      <c r="B167" s="7" t="s">
        <v>14</v>
      </c>
      <c r="I167" s="31">
        <f t="shared" si="13"/>
        <v>0</v>
      </c>
    </row>
    <row r="168" spans="1:9" x14ac:dyDescent="0.2">
      <c r="B168" s="7" t="s">
        <v>12</v>
      </c>
      <c r="I168" s="31">
        <f t="shared" si="13"/>
        <v>0</v>
      </c>
    </row>
    <row r="169" spans="1:9" x14ac:dyDescent="0.2">
      <c r="B169" s="7" t="s">
        <v>16</v>
      </c>
      <c r="I169" s="31">
        <f t="shared" si="13"/>
        <v>0</v>
      </c>
    </row>
    <row r="170" spans="1:9" x14ac:dyDescent="0.2">
      <c r="B170" s="7" t="s">
        <v>19</v>
      </c>
      <c r="I170" s="31">
        <f t="shared" si="13"/>
        <v>0</v>
      </c>
    </row>
    <row r="171" spans="1:9" x14ac:dyDescent="0.2">
      <c r="B171" s="7" t="s">
        <v>20</v>
      </c>
      <c r="I171" s="31">
        <f t="shared" si="13"/>
        <v>0</v>
      </c>
    </row>
    <row r="172" spans="1:9" x14ac:dyDescent="0.2">
      <c r="B172" s="7" t="s">
        <v>21</v>
      </c>
      <c r="I172" s="31">
        <f t="shared" si="13"/>
        <v>0</v>
      </c>
    </row>
    <row r="173" spans="1:9" x14ac:dyDescent="0.2">
      <c r="I173" s="31"/>
    </row>
    <row r="174" spans="1:9" x14ac:dyDescent="0.2">
      <c r="I174" s="31"/>
    </row>
    <row r="175" spans="1:9" x14ac:dyDescent="0.2">
      <c r="A175">
        <v>13</v>
      </c>
      <c r="B175" s="7" t="s">
        <v>1</v>
      </c>
      <c r="I175" s="31">
        <f t="shared" ref="I175:I186" si="14">D175+E175+F175+G175+H175</f>
        <v>0</v>
      </c>
    </row>
    <row r="176" spans="1:9" x14ac:dyDescent="0.2">
      <c r="B176" s="7" t="s">
        <v>2</v>
      </c>
      <c r="I176" s="31">
        <f t="shared" si="14"/>
        <v>0</v>
      </c>
    </row>
    <row r="177" spans="1:9" x14ac:dyDescent="0.2">
      <c r="B177" s="7" t="s">
        <v>3</v>
      </c>
      <c r="I177" s="31">
        <f t="shared" si="14"/>
        <v>0</v>
      </c>
    </row>
    <row r="178" spans="1:9" x14ac:dyDescent="0.2">
      <c r="B178" s="7" t="s">
        <v>15</v>
      </c>
      <c r="I178" s="31">
        <f t="shared" si="14"/>
        <v>0</v>
      </c>
    </row>
    <row r="179" spans="1:9" x14ac:dyDescent="0.2">
      <c r="B179" s="7" t="s">
        <v>17</v>
      </c>
      <c r="I179" s="31">
        <f t="shared" si="14"/>
        <v>0</v>
      </c>
    </row>
    <row r="180" spans="1:9" x14ac:dyDescent="0.2">
      <c r="B180" s="7" t="s">
        <v>4</v>
      </c>
      <c r="I180" s="31">
        <f t="shared" si="14"/>
        <v>0</v>
      </c>
    </row>
    <row r="181" spans="1:9" x14ac:dyDescent="0.2">
      <c r="B181" s="7" t="s">
        <v>14</v>
      </c>
      <c r="I181" s="31">
        <f t="shared" si="14"/>
        <v>0</v>
      </c>
    </row>
    <row r="182" spans="1:9" x14ac:dyDescent="0.2">
      <c r="B182" s="7" t="s">
        <v>12</v>
      </c>
      <c r="I182" s="31">
        <f t="shared" si="14"/>
        <v>0</v>
      </c>
    </row>
    <row r="183" spans="1:9" x14ac:dyDescent="0.2">
      <c r="B183" s="7" t="s">
        <v>16</v>
      </c>
      <c r="I183" s="31">
        <f t="shared" si="14"/>
        <v>0</v>
      </c>
    </row>
    <row r="184" spans="1:9" x14ac:dyDescent="0.2">
      <c r="B184" s="7" t="s">
        <v>19</v>
      </c>
      <c r="I184" s="31">
        <f t="shared" si="14"/>
        <v>0</v>
      </c>
    </row>
    <row r="185" spans="1:9" x14ac:dyDescent="0.2">
      <c r="B185" s="7" t="s">
        <v>20</v>
      </c>
      <c r="I185" s="31">
        <f t="shared" si="14"/>
        <v>0</v>
      </c>
    </row>
    <row r="186" spans="1:9" x14ac:dyDescent="0.2">
      <c r="B186" s="7" t="s">
        <v>21</v>
      </c>
      <c r="I186" s="31">
        <f t="shared" si="14"/>
        <v>0</v>
      </c>
    </row>
    <row r="187" spans="1:9" x14ac:dyDescent="0.2">
      <c r="I187" s="31"/>
    </row>
    <row r="188" spans="1:9" x14ac:dyDescent="0.2">
      <c r="I188" s="31"/>
    </row>
    <row r="189" spans="1:9" x14ac:dyDescent="0.2">
      <c r="A189">
        <v>14</v>
      </c>
      <c r="B189" s="7" t="s">
        <v>1</v>
      </c>
      <c r="I189" s="31">
        <f t="shared" ref="I189:I201" si="15">D189+E189+F189+G189+H189</f>
        <v>0</v>
      </c>
    </row>
    <row r="190" spans="1:9" x14ac:dyDescent="0.2">
      <c r="B190" s="7" t="s">
        <v>2</v>
      </c>
      <c r="I190" s="31">
        <f t="shared" si="15"/>
        <v>0</v>
      </c>
    </row>
    <row r="191" spans="1:9" x14ac:dyDescent="0.2">
      <c r="B191" s="7" t="s">
        <v>3</v>
      </c>
      <c r="I191" s="31">
        <f t="shared" si="15"/>
        <v>0</v>
      </c>
    </row>
    <row r="192" spans="1:9" x14ac:dyDescent="0.2">
      <c r="B192" s="7" t="s">
        <v>15</v>
      </c>
      <c r="I192" s="31">
        <f t="shared" si="15"/>
        <v>0</v>
      </c>
    </row>
    <row r="193" spans="1:9" x14ac:dyDescent="0.2">
      <c r="A193" s="6"/>
      <c r="B193" s="7" t="s">
        <v>17</v>
      </c>
      <c r="C193" s="6"/>
      <c r="D193" s="26"/>
      <c r="E193" s="26"/>
      <c r="F193" s="26"/>
      <c r="G193" s="26"/>
      <c r="H193" s="26"/>
      <c r="I193" s="32">
        <f t="shared" si="15"/>
        <v>0</v>
      </c>
    </row>
    <row r="194" spans="1:9" x14ac:dyDescent="0.2">
      <c r="A194" s="6"/>
      <c r="B194" s="7" t="s">
        <v>4</v>
      </c>
      <c r="C194" s="6"/>
      <c r="D194" s="26"/>
      <c r="E194" s="26"/>
      <c r="F194" s="26"/>
      <c r="G194" s="26"/>
      <c r="H194" s="26"/>
      <c r="I194" s="32">
        <f t="shared" si="15"/>
        <v>0</v>
      </c>
    </row>
    <row r="195" spans="1:9" x14ac:dyDescent="0.2">
      <c r="A195" s="6"/>
      <c r="B195" s="7" t="s">
        <v>14</v>
      </c>
      <c r="C195" s="6"/>
      <c r="D195" s="26"/>
      <c r="E195" s="26"/>
      <c r="F195" s="26"/>
      <c r="G195" s="26"/>
      <c r="H195" s="26"/>
      <c r="I195" s="32">
        <f t="shared" si="15"/>
        <v>0</v>
      </c>
    </row>
    <row r="196" spans="1:9" x14ac:dyDescent="0.2">
      <c r="A196" s="6"/>
      <c r="B196" s="7" t="s">
        <v>12</v>
      </c>
      <c r="C196" s="6"/>
      <c r="D196" s="26"/>
      <c r="E196" s="26"/>
      <c r="F196" s="26"/>
      <c r="G196" s="26"/>
      <c r="H196" s="26"/>
      <c r="I196" s="32">
        <f t="shared" si="15"/>
        <v>0</v>
      </c>
    </row>
    <row r="197" spans="1:9" x14ac:dyDescent="0.2">
      <c r="A197" s="6"/>
      <c r="B197" s="7" t="s">
        <v>16</v>
      </c>
      <c r="C197" s="6"/>
      <c r="D197" s="26"/>
      <c r="E197" s="26"/>
      <c r="F197" s="26"/>
      <c r="G197" s="26"/>
      <c r="H197" s="26"/>
      <c r="I197" s="32">
        <f t="shared" si="15"/>
        <v>0</v>
      </c>
    </row>
    <row r="198" spans="1:9" x14ac:dyDescent="0.2">
      <c r="A198" s="6"/>
      <c r="B198" s="7" t="s">
        <v>19</v>
      </c>
      <c r="C198" s="6"/>
      <c r="D198" s="26"/>
      <c r="E198" s="26"/>
      <c r="F198" s="26"/>
      <c r="G198" s="26"/>
      <c r="H198" s="26"/>
      <c r="I198" s="32">
        <f t="shared" si="15"/>
        <v>0</v>
      </c>
    </row>
    <row r="199" spans="1:9" x14ac:dyDescent="0.2">
      <c r="A199" s="6"/>
      <c r="B199" s="7" t="s">
        <v>20</v>
      </c>
      <c r="C199" s="6"/>
      <c r="D199" s="26"/>
      <c r="E199" s="26"/>
      <c r="F199" s="26"/>
      <c r="G199" s="26"/>
      <c r="H199" s="26"/>
      <c r="I199" s="32">
        <f t="shared" si="15"/>
        <v>0</v>
      </c>
    </row>
    <row r="200" spans="1:9" x14ac:dyDescent="0.2">
      <c r="A200" s="6"/>
      <c r="B200" s="7" t="s">
        <v>21</v>
      </c>
      <c r="C200" s="6"/>
      <c r="D200" s="26"/>
      <c r="E200" s="26"/>
      <c r="F200" s="26"/>
      <c r="G200" s="26"/>
      <c r="H200" s="26"/>
      <c r="I200" s="32">
        <f t="shared" si="15"/>
        <v>0</v>
      </c>
    </row>
    <row r="201" spans="1:9" x14ac:dyDescent="0.2">
      <c r="A201" s="6"/>
      <c r="B201" s="47" t="s">
        <v>22</v>
      </c>
      <c r="C201" s="6"/>
      <c r="D201" s="26"/>
      <c r="E201" s="26"/>
      <c r="F201" s="26"/>
      <c r="G201" s="26"/>
      <c r="H201" s="26"/>
      <c r="I201" s="32">
        <f t="shared" si="15"/>
        <v>0</v>
      </c>
    </row>
    <row r="202" spans="1:9" ht="13.5" thickBot="1" x14ac:dyDescent="0.25">
      <c r="A202" s="5"/>
      <c r="B202" s="46"/>
      <c r="C202" s="5"/>
      <c r="D202" s="27"/>
      <c r="E202" s="27"/>
      <c r="F202" s="27"/>
      <c r="G202" s="27"/>
      <c r="H202" s="27"/>
      <c r="I202" s="33"/>
    </row>
    <row r="203" spans="1:9" x14ac:dyDescent="0.2">
      <c r="A203" s="18"/>
      <c r="B203" s="17"/>
      <c r="C203" s="18"/>
      <c r="D203" s="28"/>
      <c r="E203" s="28"/>
      <c r="F203" s="28"/>
      <c r="G203" s="28"/>
      <c r="H203" s="28"/>
      <c r="I203" s="37">
        <f>SUM(I118:I194)</f>
        <v>41.21</v>
      </c>
    </row>
    <row r="204" spans="1:9" x14ac:dyDescent="0.2">
      <c r="I204" s="31"/>
    </row>
    <row r="205" spans="1:9" x14ac:dyDescent="0.2">
      <c r="A205">
        <v>16</v>
      </c>
      <c r="B205" s="7" t="s">
        <v>1</v>
      </c>
      <c r="I205" s="31">
        <f t="shared" ref="I205:I216" si="16">D205+E205+F205+G205+H205</f>
        <v>0</v>
      </c>
    </row>
    <row r="206" spans="1:9" x14ac:dyDescent="0.2">
      <c r="B206" s="7" t="s">
        <v>2</v>
      </c>
      <c r="I206" s="31">
        <f t="shared" si="16"/>
        <v>0</v>
      </c>
    </row>
    <row r="207" spans="1:9" x14ac:dyDescent="0.2">
      <c r="B207" s="7" t="s">
        <v>3</v>
      </c>
      <c r="I207" s="31">
        <f t="shared" si="16"/>
        <v>0</v>
      </c>
    </row>
    <row r="208" spans="1:9" x14ac:dyDescent="0.2">
      <c r="B208" s="7" t="s">
        <v>15</v>
      </c>
      <c r="I208" s="31">
        <f t="shared" si="16"/>
        <v>0</v>
      </c>
    </row>
    <row r="209" spans="1:9" x14ac:dyDescent="0.2">
      <c r="B209" s="7" t="s">
        <v>17</v>
      </c>
      <c r="I209" s="31">
        <f t="shared" si="16"/>
        <v>0</v>
      </c>
    </row>
    <row r="210" spans="1:9" x14ac:dyDescent="0.2">
      <c r="B210" s="7" t="s">
        <v>4</v>
      </c>
      <c r="I210" s="31">
        <f t="shared" si="16"/>
        <v>0</v>
      </c>
    </row>
    <row r="211" spans="1:9" x14ac:dyDescent="0.2">
      <c r="B211" s="7" t="s">
        <v>14</v>
      </c>
      <c r="I211" s="31">
        <f t="shared" si="16"/>
        <v>0</v>
      </c>
    </row>
    <row r="212" spans="1:9" x14ac:dyDescent="0.2">
      <c r="B212" s="7" t="s">
        <v>12</v>
      </c>
      <c r="I212" s="31">
        <f t="shared" si="16"/>
        <v>0</v>
      </c>
    </row>
    <row r="213" spans="1:9" x14ac:dyDescent="0.2">
      <c r="B213" s="7" t="s">
        <v>16</v>
      </c>
      <c r="I213" s="31">
        <f t="shared" si="16"/>
        <v>0</v>
      </c>
    </row>
    <row r="214" spans="1:9" x14ac:dyDescent="0.2">
      <c r="B214" s="7" t="s">
        <v>19</v>
      </c>
      <c r="I214" s="31">
        <f t="shared" si="16"/>
        <v>0</v>
      </c>
    </row>
    <row r="215" spans="1:9" x14ac:dyDescent="0.2">
      <c r="B215" s="7" t="s">
        <v>20</v>
      </c>
      <c r="I215" s="31">
        <f t="shared" si="16"/>
        <v>0</v>
      </c>
    </row>
    <row r="216" spans="1:9" ht="12" customHeight="1" x14ac:dyDescent="0.2">
      <c r="B216" s="7" t="s">
        <v>21</v>
      </c>
      <c r="I216" s="31">
        <f t="shared" si="16"/>
        <v>0</v>
      </c>
    </row>
    <row r="217" spans="1:9" ht="12" customHeight="1" x14ac:dyDescent="0.2">
      <c r="I217" s="31"/>
    </row>
    <row r="218" spans="1:9" x14ac:dyDescent="0.2">
      <c r="I218" s="31"/>
    </row>
    <row r="219" spans="1:9" x14ac:dyDescent="0.2">
      <c r="A219" s="59" t="s">
        <v>54</v>
      </c>
      <c r="B219" s="7" t="s">
        <v>1</v>
      </c>
      <c r="D219" s="19">
        <f>21.01+5.34</f>
        <v>26.35</v>
      </c>
      <c r="I219" s="31">
        <f t="shared" ref="I219:I230" si="17">D219+E219+F219+G219+H219</f>
        <v>26.35</v>
      </c>
    </row>
    <row r="220" spans="1:9" x14ac:dyDescent="0.2">
      <c r="B220" s="7" t="s">
        <v>2</v>
      </c>
      <c r="I220" s="31">
        <f t="shared" si="17"/>
        <v>0</v>
      </c>
    </row>
    <row r="221" spans="1:9" x14ac:dyDescent="0.2">
      <c r="B221" s="7" t="s">
        <v>3</v>
      </c>
      <c r="D221" s="19">
        <v>51.56</v>
      </c>
      <c r="E221" s="19">
        <v>38.81</v>
      </c>
      <c r="I221" s="31">
        <f t="shared" si="17"/>
        <v>90.37</v>
      </c>
    </row>
    <row r="222" spans="1:9" x14ac:dyDescent="0.2">
      <c r="B222" s="7" t="s">
        <v>15</v>
      </c>
      <c r="I222" s="31">
        <f t="shared" si="17"/>
        <v>0</v>
      </c>
    </row>
    <row r="223" spans="1:9" x14ac:dyDescent="0.2">
      <c r="B223" s="7" t="s">
        <v>17</v>
      </c>
      <c r="I223" s="31">
        <f t="shared" si="17"/>
        <v>0</v>
      </c>
    </row>
    <row r="224" spans="1:9" x14ac:dyDescent="0.2">
      <c r="B224" s="7" t="s">
        <v>4</v>
      </c>
      <c r="I224" s="31">
        <f t="shared" si="17"/>
        <v>0</v>
      </c>
    </row>
    <row r="225" spans="1:9" x14ac:dyDescent="0.2">
      <c r="B225" s="7" t="s">
        <v>14</v>
      </c>
      <c r="I225" s="31">
        <f t="shared" si="17"/>
        <v>0</v>
      </c>
    </row>
    <row r="226" spans="1:9" x14ac:dyDescent="0.2">
      <c r="B226" s="7" t="s">
        <v>12</v>
      </c>
      <c r="I226" s="31">
        <f t="shared" si="17"/>
        <v>0</v>
      </c>
    </row>
    <row r="227" spans="1:9" x14ac:dyDescent="0.2">
      <c r="B227" s="7" t="s">
        <v>16</v>
      </c>
      <c r="I227" s="31">
        <f t="shared" si="17"/>
        <v>0</v>
      </c>
    </row>
    <row r="228" spans="1:9" x14ac:dyDescent="0.2">
      <c r="B228" s="7" t="s">
        <v>19</v>
      </c>
      <c r="I228" s="31">
        <f t="shared" si="17"/>
        <v>0</v>
      </c>
    </row>
    <row r="229" spans="1:9" x14ac:dyDescent="0.2">
      <c r="B229" s="7" t="s">
        <v>20</v>
      </c>
      <c r="I229" s="31">
        <f t="shared" si="17"/>
        <v>0</v>
      </c>
    </row>
    <row r="230" spans="1:9" x14ac:dyDescent="0.2">
      <c r="B230" s="7" t="s">
        <v>21</v>
      </c>
      <c r="I230" s="31">
        <f t="shared" si="17"/>
        <v>0</v>
      </c>
    </row>
    <row r="231" spans="1:9" x14ac:dyDescent="0.2">
      <c r="I231" s="31"/>
    </row>
    <row r="232" spans="1:9" x14ac:dyDescent="0.2">
      <c r="I232" s="31"/>
    </row>
    <row r="233" spans="1:9" x14ac:dyDescent="0.2">
      <c r="A233">
        <v>18</v>
      </c>
      <c r="B233" s="7" t="s">
        <v>1</v>
      </c>
      <c r="I233" s="31">
        <f t="shared" ref="I233:I244" si="18">D233+E233+F233+G233+H233</f>
        <v>0</v>
      </c>
    </row>
    <row r="234" spans="1:9" x14ac:dyDescent="0.2">
      <c r="B234" s="7" t="s">
        <v>2</v>
      </c>
      <c r="I234" s="31">
        <f t="shared" si="18"/>
        <v>0</v>
      </c>
    </row>
    <row r="235" spans="1:9" x14ac:dyDescent="0.2">
      <c r="B235" s="7" t="s">
        <v>3</v>
      </c>
      <c r="D235" s="19">
        <v>500</v>
      </c>
      <c r="I235" s="31">
        <f t="shared" si="18"/>
        <v>500</v>
      </c>
    </row>
    <row r="236" spans="1:9" x14ac:dyDescent="0.2">
      <c r="B236" s="7" t="s">
        <v>15</v>
      </c>
      <c r="I236" s="31">
        <f t="shared" si="18"/>
        <v>0</v>
      </c>
    </row>
    <row r="237" spans="1:9" x14ac:dyDescent="0.2">
      <c r="B237" s="7" t="s">
        <v>17</v>
      </c>
      <c r="I237" s="31">
        <f t="shared" si="18"/>
        <v>0</v>
      </c>
    </row>
    <row r="238" spans="1:9" x14ac:dyDescent="0.2">
      <c r="B238" s="7" t="s">
        <v>4</v>
      </c>
      <c r="I238" s="31">
        <f t="shared" si="18"/>
        <v>0</v>
      </c>
    </row>
    <row r="239" spans="1:9" x14ac:dyDescent="0.2">
      <c r="B239" s="7" t="s">
        <v>14</v>
      </c>
      <c r="I239" s="31">
        <f t="shared" si="18"/>
        <v>0</v>
      </c>
    </row>
    <row r="240" spans="1:9" x14ac:dyDescent="0.2">
      <c r="B240" s="7" t="s">
        <v>12</v>
      </c>
      <c r="I240" s="31">
        <f t="shared" si="18"/>
        <v>0</v>
      </c>
    </row>
    <row r="241" spans="1:9" x14ac:dyDescent="0.2">
      <c r="B241" s="7" t="s">
        <v>16</v>
      </c>
      <c r="I241" s="31">
        <f t="shared" si="18"/>
        <v>0</v>
      </c>
    </row>
    <row r="242" spans="1:9" x14ac:dyDescent="0.2">
      <c r="B242" s="7" t="s">
        <v>19</v>
      </c>
      <c r="I242" s="31">
        <f t="shared" si="18"/>
        <v>0</v>
      </c>
    </row>
    <row r="243" spans="1:9" x14ac:dyDescent="0.2">
      <c r="B243" s="7" t="s">
        <v>20</v>
      </c>
      <c r="I243" s="31">
        <f t="shared" si="18"/>
        <v>0</v>
      </c>
    </row>
    <row r="244" spans="1:9" x14ac:dyDescent="0.2">
      <c r="B244" s="7" t="s">
        <v>21</v>
      </c>
      <c r="I244" s="31">
        <f t="shared" si="18"/>
        <v>0</v>
      </c>
    </row>
    <row r="245" spans="1:9" x14ac:dyDescent="0.2">
      <c r="I245" s="31"/>
    </row>
    <row r="246" spans="1:9" x14ac:dyDescent="0.2">
      <c r="I246" s="31"/>
    </row>
    <row r="247" spans="1:9" x14ac:dyDescent="0.2">
      <c r="A247" s="59" t="s">
        <v>88</v>
      </c>
      <c r="B247" s="7" t="s">
        <v>1</v>
      </c>
      <c r="I247" s="31">
        <f t="shared" ref="I247:I258" si="19">D247+E247+F247+G247+H247</f>
        <v>0</v>
      </c>
    </row>
    <row r="248" spans="1:9" x14ac:dyDescent="0.2">
      <c r="B248" s="7" t="s">
        <v>2</v>
      </c>
      <c r="I248" s="31">
        <f t="shared" si="19"/>
        <v>0</v>
      </c>
    </row>
    <row r="249" spans="1:9" x14ac:dyDescent="0.2">
      <c r="B249" s="7" t="s">
        <v>3</v>
      </c>
      <c r="D249" s="19">
        <v>206.2</v>
      </c>
      <c r="I249" s="31">
        <f t="shared" si="19"/>
        <v>206.2</v>
      </c>
    </row>
    <row r="250" spans="1:9" x14ac:dyDescent="0.2">
      <c r="B250" s="7" t="s">
        <v>15</v>
      </c>
      <c r="I250" s="31">
        <f t="shared" si="19"/>
        <v>0</v>
      </c>
    </row>
    <row r="251" spans="1:9" x14ac:dyDescent="0.2">
      <c r="B251" s="7" t="s">
        <v>17</v>
      </c>
      <c r="I251" s="31">
        <f t="shared" si="19"/>
        <v>0</v>
      </c>
    </row>
    <row r="252" spans="1:9" x14ac:dyDescent="0.2">
      <c r="B252" s="7" t="s">
        <v>4</v>
      </c>
      <c r="I252" s="31">
        <f t="shared" si="19"/>
        <v>0</v>
      </c>
    </row>
    <row r="253" spans="1:9" x14ac:dyDescent="0.2">
      <c r="B253" s="7" t="s">
        <v>14</v>
      </c>
      <c r="I253" s="31">
        <f t="shared" si="19"/>
        <v>0</v>
      </c>
    </row>
    <row r="254" spans="1:9" x14ac:dyDescent="0.2">
      <c r="B254" s="7" t="s">
        <v>12</v>
      </c>
      <c r="I254" s="31">
        <f t="shared" si="19"/>
        <v>0</v>
      </c>
    </row>
    <row r="255" spans="1:9" x14ac:dyDescent="0.2">
      <c r="B255" s="7" t="s">
        <v>16</v>
      </c>
      <c r="I255" s="31">
        <f t="shared" si="19"/>
        <v>0</v>
      </c>
    </row>
    <row r="256" spans="1:9" x14ac:dyDescent="0.2">
      <c r="B256" s="7" t="s">
        <v>19</v>
      </c>
      <c r="I256" s="31">
        <f t="shared" si="19"/>
        <v>0</v>
      </c>
    </row>
    <row r="257" spans="1:9" x14ac:dyDescent="0.2">
      <c r="B257" s="7" t="s">
        <v>20</v>
      </c>
      <c r="I257" s="31">
        <f t="shared" si="19"/>
        <v>0</v>
      </c>
    </row>
    <row r="258" spans="1:9" x14ac:dyDescent="0.2">
      <c r="B258" s="7" t="s">
        <v>21</v>
      </c>
      <c r="I258" s="31">
        <f t="shared" si="19"/>
        <v>0</v>
      </c>
    </row>
    <row r="259" spans="1:9" x14ac:dyDescent="0.2">
      <c r="I259" s="31"/>
    </row>
    <row r="260" spans="1:9" x14ac:dyDescent="0.2">
      <c r="I260" s="31"/>
    </row>
    <row r="261" spans="1:9" x14ac:dyDescent="0.2">
      <c r="A261">
        <v>20</v>
      </c>
      <c r="B261" s="7" t="s">
        <v>1</v>
      </c>
      <c r="I261" s="31">
        <f t="shared" ref="I261:I272" si="20">D261+E261+F261+G261+H261</f>
        <v>0</v>
      </c>
    </row>
    <row r="262" spans="1:9" x14ac:dyDescent="0.2">
      <c r="B262" s="7" t="s">
        <v>2</v>
      </c>
      <c r="I262" s="31">
        <f t="shared" si="20"/>
        <v>0</v>
      </c>
    </row>
    <row r="263" spans="1:9" x14ac:dyDescent="0.2">
      <c r="B263" s="7" t="s">
        <v>3</v>
      </c>
      <c r="I263" s="31">
        <f t="shared" si="20"/>
        <v>0</v>
      </c>
    </row>
    <row r="264" spans="1:9" x14ac:dyDescent="0.2">
      <c r="B264" s="7" t="s">
        <v>15</v>
      </c>
      <c r="I264" s="31">
        <f t="shared" si="20"/>
        <v>0</v>
      </c>
    </row>
    <row r="265" spans="1:9" x14ac:dyDescent="0.2">
      <c r="B265" s="7" t="s">
        <v>17</v>
      </c>
      <c r="I265" s="31">
        <f t="shared" si="20"/>
        <v>0</v>
      </c>
    </row>
    <row r="266" spans="1:9" x14ac:dyDescent="0.2">
      <c r="B266" s="7" t="s">
        <v>4</v>
      </c>
      <c r="I266" s="31">
        <f t="shared" si="20"/>
        <v>0</v>
      </c>
    </row>
    <row r="267" spans="1:9" x14ac:dyDescent="0.2">
      <c r="B267" s="7" t="s">
        <v>14</v>
      </c>
      <c r="I267" s="31">
        <f t="shared" si="20"/>
        <v>0</v>
      </c>
    </row>
    <row r="268" spans="1:9" x14ac:dyDescent="0.2">
      <c r="B268" s="7" t="s">
        <v>12</v>
      </c>
      <c r="I268" s="31">
        <f t="shared" si="20"/>
        <v>0</v>
      </c>
    </row>
    <row r="269" spans="1:9" x14ac:dyDescent="0.2">
      <c r="B269" s="7" t="s">
        <v>16</v>
      </c>
      <c r="I269" s="31">
        <f t="shared" si="20"/>
        <v>0</v>
      </c>
    </row>
    <row r="270" spans="1:9" x14ac:dyDescent="0.2">
      <c r="B270" s="7" t="s">
        <v>19</v>
      </c>
      <c r="I270" s="31">
        <f t="shared" si="20"/>
        <v>0</v>
      </c>
    </row>
    <row r="271" spans="1:9" x14ac:dyDescent="0.2">
      <c r="B271" s="7" t="s">
        <v>20</v>
      </c>
      <c r="I271" s="31">
        <f t="shared" si="20"/>
        <v>0</v>
      </c>
    </row>
    <row r="272" spans="1:9" x14ac:dyDescent="0.2">
      <c r="B272" s="7" t="s">
        <v>21</v>
      </c>
      <c r="I272" s="31">
        <f t="shared" si="20"/>
        <v>0</v>
      </c>
    </row>
    <row r="273" spans="1:9" x14ac:dyDescent="0.2">
      <c r="B273" s="7" t="s">
        <v>92</v>
      </c>
      <c r="D273" s="19">
        <v>197</v>
      </c>
      <c r="E273" s="19">
        <v>25.19</v>
      </c>
      <c r="I273" s="31">
        <f>D273+E273+F273+G273+H273</f>
        <v>222.19</v>
      </c>
    </row>
    <row r="274" spans="1:9" x14ac:dyDescent="0.2">
      <c r="I274" s="31">
        <f t="shared" ref="I274:I277" si="21">D274+E274+F274+G274+H274</f>
        <v>0</v>
      </c>
    </row>
    <row r="275" spans="1:9" x14ac:dyDescent="0.2">
      <c r="A275" s="59" t="s">
        <v>91</v>
      </c>
      <c r="B275" s="7" t="s">
        <v>1</v>
      </c>
      <c r="I275" s="31">
        <f t="shared" si="21"/>
        <v>0</v>
      </c>
    </row>
    <row r="276" spans="1:9" x14ac:dyDescent="0.2">
      <c r="B276" s="7" t="s">
        <v>2</v>
      </c>
      <c r="I276" s="31">
        <f t="shared" si="21"/>
        <v>0</v>
      </c>
    </row>
    <row r="277" spans="1:9" x14ac:dyDescent="0.2">
      <c r="A277" s="6"/>
      <c r="B277" s="7" t="s">
        <v>3</v>
      </c>
      <c r="C277" s="6"/>
      <c r="D277" s="26">
        <v>1025.5</v>
      </c>
      <c r="E277" s="26">
        <v>5.67</v>
      </c>
      <c r="F277" s="26">
        <v>149.16999999999999</v>
      </c>
      <c r="G277" s="26"/>
      <c r="H277" s="26"/>
      <c r="I277" s="32">
        <f t="shared" si="21"/>
        <v>1180.3400000000001</v>
      </c>
    </row>
    <row r="278" spans="1:9" x14ac:dyDescent="0.2">
      <c r="A278" s="6"/>
      <c r="B278" s="7" t="s">
        <v>15</v>
      </c>
      <c r="C278" s="6"/>
      <c r="D278" s="26"/>
      <c r="E278" s="26"/>
      <c r="F278" s="26"/>
      <c r="G278" s="26"/>
      <c r="H278" s="26"/>
      <c r="I278" s="32">
        <f>D278+E278+F278+G278+H278</f>
        <v>0</v>
      </c>
    </row>
    <row r="279" spans="1:9" x14ac:dyDescent="0.2">
      <c r="A279" s="6"/>
      <c r="B279" s="7" t="s">
        <v>17</v>
      </c>
      <c r="C279" s="6"/>
      <c r="D279" s="26"/>
      <c r="E279" s="26"/>
      <c r="F279" s="26"/>
      <c r="G279" s="26"/>
      <c r="H279" s="26"/>
      <c r="I279" s="32">
        <f t="shared" ref="I279:I287" si="22">D279+E279+F279+G279+H279</f>
        <v>0</v>
      </c>
    </row>
    <row r="280" spans="1:9" x14ac:dyDescent="0.2">
      <c r="A280" s="6"/>
      <c r="B280" s="7" t="s">
        <v>4</v>
      </c>
      <c r="C280" s="6"/>
      <c r="D280" s="26"/>
      <c r="E280" s="26"/>
      <c r="F280" s="26"/>
      <c r="G280" s="26"/>
      <c r="H280" s="26"/>
      <c r="I280" s="32">
        <f t="shared" si="22"/>
        <v>0</v>
      </c>
    </row>
    <row r="281" spans="1:9" x14ac:dyDescent="0.2">
      <c r="A281" s="6"/>
      <c r="B281" s="7" t="s">
        <v>14</v>
      </c>
      <c r="C281" s="6"/>
      <c r="D281" s="26"/>
      <c r="E281" s="26"/>
      <c r="F281" s="26"/>
      <c r="G281" s="26"/>
      <c r="H281" s="26"/>
      <c r="I281" s="32">
        <f t="shared" si="22"/>
        <v>0</v>
      </c>
    </row>
    <row r="282" spans="1:9" x14ac:dyDescent="0.2">
      <c r="A282" s="6"/>
      <c r="B282" s="7" t="s">
        <v>12</v>
      </c>
      <c r="C282" s="6"/>
      <c r="D282" s="26"/>
      <c r="E282" s="26"/>
      <c r="F282" s="26"/>
      <c r="G282" s="26"/>
      <c r="H282" s="26"/>
      <c r="I282" s="32">
        <f t="shared" si="22"/>
        <v>0</v>
      </c>
    </row>
    <row r="283" spans="1:9" x14ac:dyDescent="0.2">
      <c r="A283" s="6"/>
      <c r="B283" s="7" t="s">
        <v>16</v>
      </c>
      <c r="C283" s="6"/>
      <c r="D283" s="26"/>
      <c r="E283" s="26"/>
      <c r="F283" s="26"/>
      <c r="G283" s="26"/>
      <c r="H283" s="26"/>
      <c r="I283" s="32">
        <f t="shared" si="22"/>
        <v>0</v>
      </c>
    </row>
    <row r="284" spans="1:9" x14ac:dyDescent="0.2">
      <c r="A284" s="6"/>
      <c r="B284" s="7" t="s">
        <v>19</v>
      </c>
      <c r="C284" s="6"/>
      <c r="D284" s="26"/>
      <c r="E284" s="26"/>
      <c r="F284" s="26"/>
      <c r="G284" s="26"/>
      <c r="H284" s="26"/>
      <c r="I284" s="32">
        <f t="shared" si="22"/>
        <v>0</v>
      </c>
    </row>
    <row r="285" spans="1:9" x14ac:dyDescent="0.2">
      <c r="A285" s="6"/>
      <c r="B285" s="7" t="s">
        <v>20</v>
      </c>
      <c r="C285" s="6"/>
      <c r="D285" s="26"/>
      <c r="E285" s="26"/>
      <c r="F285" s="26"/>
      <c r="G285" s="26"/>
      <c r="H285" s="26"/>
      <c r="I285" s="32">
        <f t="shared" si="22"/>
        <v>0</v>
      </c>
    </row>
    <row r="286" spans="1:9" x14ac:dyDescent="0.2">
      <c r="A286" s="6"/>
      <c r="B286" s="7" t="s">
        <v>21</v>
      </c>
      <c r="C286" s="6"/>
      <c r="D286" s="26"/>
      <c r="E286" s="26"/>
      <c r="F286" s="26"/>
      <c r="G286" s="26"/>
      <c r="H286" s="26"/>
      <c r="I286" s="32">
        <f t="shared" si="22"/>
        <v>0</v>
      </c>
    </row>
    <row r="287" spans="1:9" x14ac:dyDescent="0.2">
      <c r="A287" s="6"/>
      <c r="B287" s="47" t="s">
        <v>22</v>
      </c>
      <c r="C287" s="6"/>
      <c r="D287" s="26"/>
      <c r="E287" s="26"/>
      <c r="F287" s="26"/>
      <c r="G287" s="26"/>
      <c r="H287" s="26"/>
      <c r="I287" s="32">
        <f t="shared" si="22"/>
        <v>0</v>
      </c>
    </row>
    <row r="288" spans="1:9" ht="13.5" thickBot="1" x14ac:dyDescent="0.25">
      <c r="A288" s="5"/>
      <c r="B288" s="46"/>
      <c r="C288" s="5"/>
      <c r="D288" s="27"/>
      <c r="E288" s="27"/>
      <c r="F288" s="27"/>
      <c r="G288" s="27"/>
      <c r="H288" s="27"/>
      <c r="I288" s="33"/>
    </row>
    <row r="289" spans="1:9" x14ac:dyDescent="0.2">
      <c r="A289" s="18"/>
      <c r="B289" s="17"/>
      <c r="C289" s="18"/>
      <c r="D289" s="28"/>
      <c r="E289" s="28"/>
      <c r="F289" s="28"/>
      <c r="G289" s="28"/>
      <c r="H289" s="28"/>
      <c r="I289" s="37">
        <f>SUM(I204:I278)</f>
        <v>2225.4500000000003</v>
      </c>
    </row>
    <row r="290" spans="1:9" x14ac:dyDescent="0.2">
      <c r="I290" s="31"/>
    </row>
    <row r="291" spans="1:9" x14ac:dyDescent="0.2">
      <c r="A291">
        <v>23</v>
      </c>
      <c r="B291" s="7" t="s">
        <v>1</v>
      </c>
      <c r="I291" s="31">
        <f t="shared" ref="I291:I302" si="23">D291+E291+F291+G291+H291</f>
        <v>0</v>
      </c>
    </row>
    <row r="292" spans="1:9" x14ac:dyDescent="0.2">
      <c r="B292" s="7" t="s">
        <v>2</v>
      </c>
      <c r="I292" s="31">
        <f t="shared" si="23"/>
        <v>0</v>
      </c>
    </row>
    <row r="293" spans="1:9" x14ac:dyDescent="0.2">
      <c r="B293" s="7" t="s">
        <v>3</v>
      </c>
      <c r="I293" s="31">
        <f t="shared" si="23"/>
        <v>0</v>
      </c>
    </row>
    <row r="294" spans="1:9" x14ac:dyDescent="0.2">
      <c r="B294" s="7" t="s">
        <v>15</v>
      </c>
      <c r="I294" s="31">
        <f t="shared" si="23"/>
        <v>0</v>
      </c>
    </row>
    <row r="295" spans="1:9" x14ac:dyDescent="0.2">
      <c r="B295" s="7" t="s">
        <v>17</v>
      </c>
      <c r="I295" s="31">
        <f t="shared" si="23"/>
        <v>0</v>
      </c>
    </row>
    <row r="296" spans="1:9" x14ac:dyDescent="0.2">
      <c r="B296" s="7" t="s">
        <v>4</v>
      </c>
      <c r="I296" s="31">
        <f t="shared" si="23"/>
        <v>0</v>
      </c>
    </row>
    <row r="297" spans="1:9" x14ac:dyDescent="0.2">
      <c r="B297" s="7" t="s">
        <v>14</v>
      </c>
      <c r="I297" s="31">
        <f t="shared" si="23"/>
        <v>0</v>
      </c>
    </row>
    <row r="298" spans="1:9" x14ac:dyDescent="0.2">
      <c r="B298" s="7" t="s">
        <v>12</v>
      </c>
      <c r="I298" s="31">
        <f t="shared" si="23"/>
        <v>0</v>
      </c>
    </row>
    <row r="299" spans="1:9" x14ac:dyDescent="0.2">
      <c r="B299" s="7" t="s">
        <v>16</v>
      </c>
      <c r="I299" s="31">
        <f t="shared" si="23"/>
        <v>0</v>
      </c>
    </row>
    <row r="300" spans="1:9" x14ac:dyDescent="0.2">
      <c r="B300" s="7" t="s">
        <v>19</v>
      </c>
      <c r="I300" s="31">
        <f t="shared" si="23"/>
        <v>0</v>
      </c>
    </row>
    <row r="301" spans="1:9" x14ac:dyDescent="0.2">
      <c r="B301" s="7" t="s">
        <v>20</v>
      </c>
      <c r="I301" s="31">
        <f t="shared" si="23"/>
        <v>0</v>
      </c>
    </row>
    <row r="302" spans="1:9" x14ac:dyDescent="0.2">
      <c r="B302" s="7" t="s">
        <v>21</v>
      </c>
      <c r="I302" s="31">
        <f t="shared" si="23"/>
        <v>0</v>
      </c>
    </row>
    <row r="303" spans="1:9" x14ac:dyDescent="0.2">
      <c r="I303" s="31"/>
    </row>
    <row r="304" spans="1:9" x14ac:dyDescent="0.2">
      <c r="I304" s="31"/>
    </row>
    <row r="305" spans="1:9" x14ac:dyDescent="0.2">
      <c r="A305" s="59" t="s">
        <v>89</v>
      </c>
      <c r="B305" s="7" t="s">
        <v>1</v>
      </c>
      <c r="I305" s="31">
        <f t="shared" ref="I305:I316" si="24">D305+E305+F305+G305+H305</f>
        <v>0</v>
      </c>
    </row>
    <row r="306" spans="1:9" x14ac:dyDescent="0.2">
      <c r="B306" s="7" t="s">
        <v>2</v>
      </c>
      <c r="D306" s="19">
        <v>30</v>
      </c>
      <c r="I306" s="31">
        <f t="shared" si="24"/>
        <v>30</v>
      </c>
    </row>
    <row r="307" spans="1:9" x14ac:dyDescent="0.2">
      <c r="B307" s="7" t="s">
        <v>3</v>
      </c>
      <c r="D307" s="19">
        <v>71.42</v>
      </c>
      <c r="E307" s="19">
        <v>153.52000000000001</v>
      </c>
      <c r="F307" s="19">
        <f>1190.85</f>
        <v>1190.8499999999999</v>
      </c>
      <c r="G307" s="19">
        <v>61.87</v>
      </c>
      <c r="H307" s="19">
        <v>1099</v>
      </c>
      <c r="I307" s="31">
        <f t="shared" si="24"/>
        <v>2576.66</v>
      </c>
    </row>
    <row r="308" spans="1:9" x14ac:dyDescent="0.2">
      <c r="B308" s="7" t="s">
        <v>15</v>
      </c>
      <c r="I308" s="31">
        <f t="shared" si="24"/>
        <v>0</v>
      </c>
    </row>
    <row r="309" spans="1:9" x14ac:dyDescent="0.2">
      <c r="B309" s="7" t="s">
        <v>17</v>
      </c>
      <c r="I309" s="31">
        <f t="shared" si="24"/>
        <v>0</v>
      </c>
    </row>
    <row r="310" spans="1:9" x14ac:dyDescent="0.2">
      <c r="B310" s="7" t="s">
        <v>4</v>
      </c>
      <c r="I310" s="31">
        <f t="shared" si="24"/>
        <v>0</v>
      </c>
    </row>
    <row r="311" spans="1:9" x14ac:dyDescent="0.2">
      <c r="B311" s="7" t="s">
        <v>14</v>
      </c>
      <c r="I311" s="31">
        <f t="shared" si="24"/>
        <v>0</v>
      </c>
    </row>
    <row r="312" spans="1:9" x14ac:dyDescent="0.2">
      <c r="B312" s="7" t="s">
        <v>12</v>
      </c>
      <c r="I312" s="31">
        <f t="shared" si="24"/>
        <v>0</v>
      </c>
    </row>
    <row r="313" spans="1:9" x14ac:dyDescent="0.2">
      <c r="B313" s="7" t="s">
        <v>16</v>
      </c>
      <c r="I313" s="31">
        <f t="shared" si="24"/>
        <v>0</v>
      </c>
    </row>
    <row r="314" spans="1:9" x14ac:dyDescent="0.2">
      <c r="B314" s="7" t="s">
        <v>19</v>
      </c>
      <c r="I314" s="31">
        <f t="shared" si="24"/>
        <v>0</v>
      </c>
    </row>
    <row r="315" spans="1:9" x14ac:dyDescent="0.2">
      <c r="B315" s="7" t="s">
        <v>20</v>
      </c>
      <c r="I315" s="31">
        <f t="shared" si="24"/>
        <v>0</v>
      </c>
    </row>
    <row r="316" spans="1:9" x14ac:dyDescent="0.2">
      <c r="B316" s="7" t="s">
        <v>21</v>
      </c>
      <c r="I316" s="31">
        <f t="shared" si="24"/>
        <v>0</v>
      </c>
    </row>
    <row r="317" spans="1:9" x14ac:dyDescent="0.2">
      <c r="I317" s="31"/>
    </row>
    <row r="318" spans="1:9" x14ac:dyDescent="0.2">
      <c r="I318" s="31"/>
    </row>
    <row r="319" spans="1:9" x14ac:dyDescent="0.2">
      <c r="A319" s="59" t="s">
        <v>55</v>
      </c>
      <c r="B319" s="7" t="s">
        <v>1</v>
      </c>
      <c r="D319" s="19">
        <v>24.64</v>
      </c>
      <c r="I319" s="31">
        <f t="shared" ref="I319:I330" si="25">D319+E319+F319+G319+H319</f>
        <v>24.64</v>
      </c>
    </row>
    <row r="320" spans="1:9" x14ac:dyDescent="0.2">
      <c r="B320" s="7" t="s">
        <v>2</v>
      </c>
      <c r="I320" s="31">
        <f t="shared" si="25"/>
        <v>0</v>
      </c>
    </row>
    <row r="321" spans="1:9" x14ac:dyDescent="0.2">
      <c r="B321" s="7" t="s">
        <v>3</v>
      </c>
      <c r="I321" s="31">
        <f t="shared" si="25"/>
        <v>0</v>
      </c>
    </row>
    <row r="322" spans="1:9" x14ac:dyDescent="0.2">
      <c r="B322" s="7" t="s">
        <v>15</v>
      </c>
      <c r="I322" s="31">
        <f t="shared" si="25"/>
        <v>0</v>
      </c>
    </row>
    <row r="323" spans="1:9" x14ac:dyDescent="0.2">
      <c r="B323" s="7" t="s">
        <v>17</v>
      </c>
      <c r="I323" s="31">
        <f t="shared" si="25"/>
        <v>0</v>
      </c>
    </row>
    <row r="324" spans="1:9" x14ac:dyDescent="0.2">
      <c r="B324" s="7" t="s">
        <v>4</v>
      </c>
      <c r="I324" s="31">
        <f t="shared" si="25"/>
        <v>0</v>
      </c>
    </row>
    <row r="325" spans="1:9" x14ac:dyDescent="0.2">
      <c r="B325" s="7" t="s">
        <v>14</v>
      </c>
      <c r="I325" s="31">
        <f t="shared" si="25"/>
        <v>0</v>
      </c>
    </row>
    <row r="326" spans="1:9" x14ac:dyDescent="0.2">
      <c r="B326" s="7" t="s">
        <v>12</v>
      </c>
      <c r="I326" s="31">
        <f t="shared" si="25"/>
        <v>0</v>
      </c>
    </row>
    <row r="327" spans="1:9" x14ac:dyDescent="0.2">
      <c r="B327" s="7" t="s">
        <v>16</v>
      </c>
      <c r="I327" s="31">
        <f t="shared" si="25"/>
        <v>0</v>
      </c>
    </row>
    <row r="328" spans="1:9" x14ac:dyDescent="0.2">
      <c r="B328" s="7" t="s">
        <v>19</v>
      </c>
      <c r="I328" s="31">
        <f t="shared" si="25"/>
        <v>0</v>
      </c>
    </row>
    <row r="329" spans="1:9" x14ac:dyDescent="0.2">
      <c r="B329" s="7" t="s">
        <v>20</v>
      </c>
      <c r="I329" s="31">
        <f t="shared" si="25"/>
        <v>0</v>
      </c>
    </row>
    <row r="330" spans="1:9" x14ac:dyDescent="0.2">
      <c r="B330" s="7" t="s">
        <v>21</v>
      </c>
      <c r="I330" s="31">
        <f t="shared" si="25"/>
        <v>0</v>
      </c>
    </row>
    <row r="331" spans="1:9" x14ac:dyDescent="0.2">
      <c r="I331" s="31"/>
    </row>
    <row r="332" spans="1:9" x14ac:dyDescent="0.2">
      <c r="I332" s="31"/>
    </row>
    <row r="333" spans="1:9" x14ac:dyDescent="0.2">
      <c r="A333" s="59" t="s">
        <v>90</v>
      </c>
      <c r="B333" s="7" t="s">
        <v>1</v>
      </c>
      <c r="I333" s="31">
        <f t="shared" ref="I333:I344" si="26">D333+E333+F333+G333+H333</f>
        <v>0</v>
      </c>
    </row>
    <row r="334" spans="1:9" x14ac:dyDescent="0.2">
      <c r="B334" s="7" t="s">
        <v>2</v>
      </c>
      <c r="I334" s="31">
        <f t="shared" si="26"/>
        <v>0</v>
      </c>
    </row>
    <row r="335" spans="1:9" x14ac:dyDescent="0.2">
      <c r="B335" s="7" t="s">
        <v>3</v>
      </c>
      <c r="D335" s="19">
        <v>221.08</v>
      </c>
      <c r="I335" s="31">
        <f t="shared" si="26"/>
        <v>221.08</v>
      </c>
    </row>
    <row r="336" spans="1:9" x14ac:dyDescent="0.2">
      <c r="B336" s="7" t="s">
        <v>15</v>
      </c>
      <c r="I336" s="31">
        <f t="shared" si="26"/>
        <v>0</v>
      </c>
    </row>
    <row r="337" spans="1:9" x14ac:dyDescent="0.2">
      <c r="B337" s="7" t="s">
        <v>17</v>
      </c>
      <c r="I337" s="31">
        <f t="shared" si="26"/>
        <v>0</v>
      </c>
    </row>
    <row r="338" spans="1:9" x14ac:dyDescent="0.2">
      <c r="B338" s="7" t="s">
        <v>4</v>
      </c>
      <c r="I338" s="31">
        <f t="shared" si="26"/>
        <v>0</v>
      </c>
    </row>
    <row r="339" spans="1:9" x14ac:dyDescent="0.2">
      <c r="B339" s="7" t="s">
        <v>14</v>
      </c>
      <c r="I339" s="31">
        <f t="shared" si="26"/>
        <v>0</v>
      </c>
    </row>
    <row r="340" spans="1:9" x14ac:dyDescent="0.2">
      <c r="B340" s="7" t="s">
        <v>12</v>
      </c>
      <c r="I340" s="31">
        <f t="shared" si="26"/>
        <v>0</v>
      </c>
    </row>
    <row r="341" spans="1:9" x14ac:dyDescent="0.2">
      <c r="B341" s="7" t="s">
        <v>16</v>
      </c>
      <c r="I341" s="31">
        <f t="shared" si="26"/>
        <v>0</v>
      </c>
    </row>
    <row r="342" spans="1:9" x14ac:dyDescent="0.2">
      <c r="B342" s="7" t="s">
        <v>19</v>
      </c>
      <c r="I342" s="31">
        <f t="shared" si="26"/>
        <v>0</v>
      </c>
    </row>
    <row r="343" spans="1:9" x14ac:dyDescent="0.2">
      <c r="B343" s="7" t="s">
        <v>20</v>
      </c>
      <c r="I343" s="31">
        <f t="shared" si="26"/>
        <v>0</v>
      </c>
    </row>
    <row r="344" spans="1:9" x14ac:dyDescent="0.2">
      <c r="B344" s="7" t="s">
        <v>21</v>
      </c>
      <c r="I344" s="31">
        <f t="shared" si="26"/>
        <v>0</v>
      </c>
    </row>
    <row r="345" spans="1:9" x14ac:dyDescent="0.2">
      <c r="I345" s="31"/>
    </row>
    <row r="346" spans="1:9" x14ac:dyDescent="0.2">
      <c r="I346" s="31"/>
    </row>
    <row r="347" spans="1:9" x14ac:dyDescent="0.2">
      <c r="A347">
        <v>27</v>
      </c>
      <c r="B347" s="7" t="s">
        <v>1</v>
      </c>
      <c r="I347" s="31">
        <f t="shared" ref="I347:I358" si="27">D347+E347+F347+G347+H347</f>
        <v>0</v>
      </c>
    </row>
    <row r="348" spans="1:9" x14ac:dyDescent="0.2">
      <c r="B348" s="7" t="s">
        <v>2</v>
      </c>
      <c r="I348" s="31">
        <f t="shared" si="27"/>
        <v>0</v>
      </c>
    </row>
    <row r="349" spans="1:9" x14ac:dyDescent="0.2">
      <c r="B349" s="7" t="s">
        <v>3</v>
      </c>
      <c r="I349" s="31">
        <f t="shared" si="27"/>
        <v>0</v>
      </c>
    </row>
    <row r="350" spans="1:9" x14ac:dyDescent="0.2">
      <c r="B350" s="7" t="s">
        <v>15</v>
      </c>
      <c r="I350" s="31">
        <f t="shared" si="27"/>
        <v>0</v>
      </c>
    </row>
    <row r="351" spans="1:9" x14ac:dyDescent="0.2">
      <c r="B351" s="7" t="s">
        <v>17</v>
      </c>
      <c r="I351" s="31">
        <f t="shared" si="27"/>
        <v>0</v>
      </c>
    </row>
    <row r="352" spans="1:9" x14ac:dyDescent="0.2">
      <c r="B352" s="7" t="s">
        <v>4</v>
      </c>
      <c r="I352" s="31">
        <f t="shared" si="27"/>
        <v>0</v>
      </c>
    </row>
    <row r="353" spans="1:9" x14ac:dyDescent="0.2">
      <c r="B353" s="7" t="s">
        <v>14</v>
      </c>
      <c r="I353" s="31">
        <f t="shared" si="27"/>
        <v>0</v>
      </c>
    </row>
    <row r="354" spans="1:9" x14ac:dyDescent="0.2">
      <c r="B354" s="7" t="s">
        <v>12</v>
      </c>
      <c r="I354" s="31">
        <f t="shared" si="27"/>
        <v>0</v>
      </c>
    </row>
    <row r="355" spans="1:9" x14ac:dyDescent="0.2">
      <c r="B355" s="7" t="s">
        <v>16</v>
      </c>
      <c r="I355" s="31">
        <f t="shared" si="27"/>
        <v>0</v>
      </c>
    </row>
    <row r="356" spans="1:9" x14ac:dyDescent="0.2">
      <c r="B356" s="7" t="s">
        <v>19</v>
      </c>
      <c r="I356" s="31">
        <f t="shared" si="27"/>
        <v>0</v>
      </c>
    </row>
    <row r="357" spans="1:9" x14ac:dyDescent="0.2">
      <c r="B357" s="7" t="s">
        <v>20</v>
      </c>
      <c r="I357" s="31">
        <f t="shared" si="27"/>
        <v>0</v>
      </c>
    </row>
    <row r="358" spans="1:9" x14ac:dyDescent="0.2">
      <c r="B358" s="7" t="s">
        <v>21</v>
      </c>
      <c r="I358" s="31">
        <f t="shared" si="27"/>
        <v>0</v>
      </c>
    </row>
    <row r="359" spans="1:9" x14ac:dyDescent="0.2">
      <c r="I359" s="31"/>
    </row>
    <row r="360" spans="1:9" x14ac:dyDescent="0.2">
      <c r="I360" s="31"/>
    </row>
    <row r="361" spans="1:9" x14ac:dyDescent="0.2">
      <c r="I361" s="31"/>
    </row>
    <row r="362" spans="1:9" x14ac:dyDescent="0.2">
      <c r="A362" s="59" t="s">
        <v>56</v>
      </c>
      <c r="B362" s="7" t="s">
        <v>1</v>
      </c>
      <c r="D362" s="19">
        <v>40.590000000000003</v>
      </c>
      <c r="I362" s="31">
        <f t="shared" ref="I362:I374" si="28">D362+E362+F362+G362+H362</f>
        <v>40.590000000000003</v>
      </c>
    </row>
    <row r="363" spans="1:9" x14ac:dyDescent="0.2">
      <c r="B363" s="7" t="s">
        <v>2</v>
      </c>
      <c r="I363" s="31">
        <f t="shared" si="28"/>
        <v>0</v>
      </c>
    </row>
    <row r="364" spans="1:9" x14ac:dyDescent="0.2">
      <c r="B364" s="7" t="s">
        <v>3</v>
      </c>
      <c r="I364" s="31">
        <f t="shared" si="28"/>
        <v>0</v>
      </c>
    </row>
    <row r="365" spans="1:9" x14ac:dyDescent="0.2">
      <c r="B365" s="7" t="s">
        <v>15</v>
      </c>
      <c r="I365" s="31">
        <f t="shared" si="28"/>
        <v>0</v>
      </c>
    </row>
    <row r="366" spans="1:9" x14ac:dyDescent="0.2">
      <c r="A366" s="6"/>
      <c r="B366" s="7" t="s">
        <v>17</v>
      </c>
      <c r="C366" s="6"/>
      <c r="D366" s="26"/>
      <c r="E366" s="26"/>
      <c r="F366" s="26"/>
      <c r="G366" s="26"/>
      <c r="H366" s="26"/>
      <c r="I366" s="32">
        <f t="shared" si="28"/>
        <v>0</v>
      </c>
    </row>
    <row r="367" spans="1:9" x14ac:dyDescent="0.2">
      <c r="A367" s="6"/>
      <c r="B367" s="7" t="s">
        <v>4</v>
      </c>
      <c r="C367" s="6"/>
      <c r="D367" s="26"/>
      <c r="E367" s="26"/>
      <c r="F367" s="26"/>
      <c r="G367" s="26"/>
      <c r="H367" s="26"/>
      <c r="I367" s="32">
        <f t="shared" si="28"/>
        <v>0</v>
      </c>
    </row>
    <row r="368" spans="1:9" x14ac:dyDescent="0.2">
      <c r="A368" s="6"/>
      <c r="B368" s="7" t="s">
        <v>14</v>
      </c>
      <c r="C368" s="6"/>
      <c r="D368" s="26"/>
      <c r="E368" s="26"/>
      <c r="F368" s="26"/>
      <c r="G368" s="26"/>
      <c r="H368" s="26"/>
      <c r="I368" s="32">
        <f t="shared" si="28"/>
        <v>0</v>
      </c>
    </row>
    <row r="369" spans="1:9" x14ac:dyDescent="0.2">
      <c r="A369" s="6"/>
      <c r="B369" s="7" t="s">
        <v>12</v>
      </c>
      <c r="C369" s="6"/>
      <c r="D369" s="26"/>
      <c r="E369" s="26"/>
      <c r="F369" s="26"/>
      <c r="G369" s="26"/>
      <c r="H369" s="26"/>
      <c r="I369" s="32">
        <f t="shared" si="28"/>
        <v>0</v>
      </c>
    </row>
    <row r="370" spans="1:9" x14ac:dyDescent="0.2">
      <c r="A370" s="6"/>
      <c r="B370" s="7" t="s">
        <v>16</v>
      </c>
      <c r="C370" s="6"/>
      <c r="D370" s="26"/>
      <c r="E370" s="26"/>
      <c r="F370" s="26"/>
      <c r="G370" s="26"/>
      <c r="H370" s="26"/>
      <c r="I370" s="32">
        <f t="shared" si="28"/>
        <v>0</v>
      </c>
    </row>
    <row r="371" spans="1:9" x14ac:dyDescent="0.2">
      <c r="A371" s="6"/>
      <c r="B371" s="7" t="s">
        <v>19</v>
      </c>
      <c r="C371" s="6"/>
      <c r="D371" s="26"/>
      <c r="E371" s="26"/>
      <c r="F371" s="26"/>
      <c r="G371" s="26"/>
      <c r="H371" s="26"/>
      <c r="I371" s="32">
        <f t="shared" si="28"/>
        <v>0</v>
      </c>
    </row>
    <row r="372" spans="1:9" x14ac:dyDescent="0.2">
      <c r="A372" s="6"/>
      <c r="B372" s="7" t="s">
        <v>20</v>
      </c>
      <c r="C372" s="6"/>
      <c r="D372" s="26"/>
      <c r="E372" s="26"/>
      <c r="F372" s="26"/>
      <c r="G372" s="26"/>
      <c r="H372" s="26"/>
      <c r="I372" s="32">
        <f t="shared" si="28"/>
        <v>0</v>
      </c>
    </row>
    <row r="373" spans="1:9" x14ac:dyDescent="0.2">
      <c r="A373" s="6"/>
      <c r="B373" s="7" t="s">
        <v>21</v>
      </c>
      <c r="C373" s="6"/>
      <c r="D373" s="26"/>
      <c r="E373" s="26"/>
      <c r="F373" s="26"/>
      <c r="G373" s="26"/>
      <c r="H373" s="26"/>
      <c r="I373" s="32">
        <f t="shared" si="28"/>
        <v>0</v>
      </c>
    </row>
    <row r="374" spans="1:9" x14ac:dyDescent="0.2">
      <c r="A374" s="6"/>
      <c r="B374" s="7" t="s">
        <v>22</v>
      </c>
      <c r="C374" s="6"/>
      <c r="D374" s="26"/>
      <c r="E374" s="26"/>
      <c r="F374" s="26"/>
      <c r="G374" s="26"/>
      <c r="H374" s="26"/>
      <c r="I374" s="32">
        <f t="shared" si="28"/>
        <v>0</v>
      </c>
    </row>
    <row r="375" spans="1:9" ht="13.5" thickBot="1" x14ac:dyDescent="0.25">
      <c r="A375" s="5"/>
      <c r="B375" s="46"/>
      <c r="C375" s="5"/>
      <c r="D375" s="27"/>
      <c r="E375" s="27"/>
      <c r="F375" s="27"/>
      <c r="G375" s="27"/>
      <c r="H375" s="27"/>
      <c r="I375" s="33"/>
    </row>
    <row r="376" spans="1:9" x14ac:dyDescent="0.2">
      <c r="A376" s="64"/>
      <c r="B376" s="17"/>
      <c r="C376" s="18"/>
      <c r="D376" s="28"/>
      <c r="E376" s="28"/>
      <c r="F376" s="28"/>
      <c r="G376" s="28"/>
      <c r="H376" s="28"/>
      <c r="I376" s="37">
        <f>SUM(I290:I367)</f>
        <v>2892.97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6"/>
  <sheetViews>
    <sheetView zoomScaleNormal="100" workbookViewId="0">
      <selection activeCell="D94" sqref="D94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19" customWidth="1"/>
    <col min="9" max="9" width="10.28515625" style="29" customWidth="1"/>
  </cols>
  <sheetData>
    <row r="1" spans="1:10" s="59" customFormat="1" ht="103.5" customHeight="1" x14ac:dyDescent="0.2">
      <c r="A1" s="1"/>
      <c r="B1" s="7"/>
      <c r="D1" s="60"/>
      <c r="E1" s="60"/>
      <c r="F1" s="60"/>
      <c r="G1" s="60"/>
      <c r="H1" s="60"/>
      <c r="I1" s="29"/>
    </row>
    <row r="2" spans="1:10" s="3" customFormat="1" ht="17.25" customHeight="1" x14ac:dyDescent="0.25">
      <c r="A2" s="2"/>
      <c r="B2" s="45"/>
      <c r="C2" s="15"/>
      <c r="D2" s="20" t="s">
        <v>6</v>
      </c>
      <c r="E2" s="20" t="s">
        <v>0</v>
      </c>
      <c r="F2" s="20" t="s">
        <v>7</v>
      </c>
      <c r="G2" s="20" t="s">
        <v>8</v>
      </c>
      <c r="H2" s="20"/>
      <c r="I2" s="30" t="s">
        <v>9</v>
      </c>
    </row>
    <row r="3" spans="1:10" x14ac:dyDescent="0.2">
      <c r="A3" s="59" t="s">
        <v>81</v>
      </c>
      <c r="B3" s="7" t="s">
        <v>1</v>
      </c>
      <c r="D3" s="21">
        <v>37</v>
      </c>
      <c r="E3" s="21"/>
      <c r="F3" s="21"/>
      <c r="G3" s="21"/>
      <c r="I3" s="34">
        <f t="shared" ref="I3:I13" si="0">D3+E3+F3+G3+H3</f>
        <v>37</v>
      </c>
    </row>
    <row r="4" spans="1:10" x14ac:dyDescent="0.2">
      <c r="B4" s="7" t="s">
        <v>2</v>
      </c>
      <c r="D4" s="21">
        <f>4+4+4</f>
        <v>12</v>
      </c>
      <c r="E4" s="21"/>
      <c r="F4" s="21"/>
      <c r="G4" s="21"/>
      <c r="I4" s="31">
        <f t="shared" si="0"/>
        <v>12</v>
      </c>
    </row>
    <row r="5" spans="1:10" x14ac:dyDescent="0.2">
      <c r="B5" s="7" t="s">
        <v>3</v>
      </c>
      <c r="D5" s="21">
        <v>75.900000000000006</v>
      </c>
      <c r="E5" s="21"/>
      <c r="F5" s="21"/>
      <c r="G5" s="21"/>
      <c r="I5" s="31">
        <f t="shared" si="0"/>
        <v>75.900000000000006</v>
      </c>
    </row>
    <row r="6" spans="1:10" x14ac:dyDescent="0.2">
      <c r="B6" s="7" t="s">
        <v>15</v>
      </c>
      <c r="D6" s="21"/>
      <c r="E6" s="21"/>
      <c r="F6" s="21"/>
      <c r="G6" s="21"/>
      <c r="I6" s="31">
        <f t="shared" si="0"/>
        <v>0</v>
      </c>
    </row>
    <row r="7" spans="1:10" x14ac:dyDescent="0.2">
      <c r="B7" s="7" t="s">
        <v>17</v>
      </c>
      <c r="D7" s="21"/>
      <c r="E7" s="21"/>
      <c r="F7" s="21"/>
      <c r="G7" s="21"/>
      <c r="I7" s="31">
        <f t="shared" si="0"/>
        <v>0</v>
      </c>
    </row>
    <row r="8" spans="1:10" x14ac:dyDescent="0.2">
      <c r="B8" s="7" t="s">
        <v>4</v>
      </c>
      <c r="D8" s="21"/>
      <c r="E8" s="21"/>
      <c r="F8" s="21"/>
      <c r="G8" s="21"/>
      <c r="I8" s="31">
        <f t="shared" si="0"/>
        <v>0</v>
      </c>
    </row>
    <row r="9" spans="1:10" x14ac:dyDescent="0.2">
      <c r="B9" s="7" t="s">
        <v>14</v>
      </c>
      <c r="D9" s="21"/>
      <c r="E9" s="21"/>
      <c r="F9" s="21"/>
      <c r="G9" s="21"/>
      <c r="I9" s="31">
        <f t="shared" si="0"/>
        <v>0</v>
      </c>
    </row>
    <row r="10" spans="1:10" x14ac:dyDescent="0.2">
      <c r="B10" s="7" t="s">
        <v>12</v>
      </c>
      <c r="D10" s="21"/>
      <c r="E10" s="21"/>
      <c r="F10" s="21"/>
      <c r="G10" s="21"/>
      <c r="I10" s="31">
        <f t="shared" si="0"/>
        <v>0</v>
      </c>
    </row>
    <row r="11" spans="1:10" x14ac:dyDescent="0.2">
      <c r="B11" s="7" t="s">
        <v>16</v>
      </c>
      <c r="D11" s="21"/>
      <c r="E11" s="21"/>
      <c r="F11" s="21"/>
      <c r="G11" s="21"/>
      <c r="I11" s="31">
        <f t="shared" si="0"/>
        <v>0</v>
      </c>
    </row>
    <row r="12" spans="1:10" x14ac:dyDescent="0.2">
      <c r="B12" s="7" t="s">
        <v>19</v>
      </c>
      <c r="D12" s="21"/>
      <c r="E12" s="21"/>
      <c r="F12" s="21"/>
      <c r="G12" s="21"/>
      <c r="I12" s="31">
        <f t="shared" si="0"/>
        <v>0</v>
      </c>
    </row>
    <row r="13" spans="1:10" x14ac:dyDescent="0.2">
      <c r="B13" s="7" t="s">
        <v>20</v>
      </c>
      <c r="D13" s="21"/>
      <c r="E13" s="21"/>
      <c r="F13" s="21"/>
      <c r="G13" s="21"/>
      <c r="I13" s="31">
        <f t="shared" si="0"/>
        <v>0</v>
      </c>
    </row>
    <row r="14" spans="1:10" x14ac:dyDescent="0.2">
      <c r="B14" s="7" t="s">
        <v>21</v>
      </c>
      <c r="D14" s="21"/>
      <c r="E14" s="21"/>
      <c r="F14" s="21"/>
      <c r="G14" s="21"/>
      <c r="I14" s="31"/>
    </row>
    <row r="15" spans="1:10" x14ac:dyDescent="0.2">
      <c r="D15" s="21"/>
      <c r="E15" s="21"/>
      <c r="F15" s="21"/>
      <c r="G15" s="21"/>
      <c r="I15" s="31"/>
    </row>
    <row r="16" spans="1:10" x14ac:dyDescent="0.2">
      <c r="D16" s="21"/>
      <c r="E16" s="21"/>
      <c r="F16" s="21"/>
      <c r="G16" s="21"/>
      <c r="I16" s="31"/>
      <c r="J16" s="38"/>
    </row>
    <row r="17" spans="1:10" x14ac:dyDescent="0.2">
      <c r="A17" t="s">
        <v>53</v>
      </c>
      <c r="B17" s="7" t="s">
        <v>1</v>
      </c>
      <c r="D17" s="21"/>
      <c r="E17" s="21"/>
      <c r="F17" s="21"/>
      <c r="G17" s="21"/>
      <c r="I17" s="31">
        <f t="shared" ref="I17:I29" si="1">D17+E17+F17+G17+H17</f>
        <v>0</v>
      </c>
    </row>
    <row r="18" spans="1:10" x14ac:dyDescent="0.2">
      <c r="B18" s="7" t="s">
        <v>2</v>
      </c>
      <c r="D18" s="21">
        <f>5.45+5.45+14+8+8+3.6+6.65+6.65+6.65+14+14</f>
        <v>92.45</v>
      </c>
      <c r="E18" s="21"/>
      <c r="F18" s="21"/>
      <c r="G18" s="21"/>
      <c r="I18" s="31">
        <f t="shared" si="1"/>
        <v>92.45</v>
      </c>
    </row>
    <row r="19" spans="1:10" x14ac:dyDescent="0.2">
      <c r="B19" s="7" t="s">
        <v>3</v>
      </c>
      <c r="D19" s="21"/>
      <c r="E19" s="21"/>
      <c r="F19" s="21"/>
      <c r="G19" s="21"/>
      <c r="I19" s="31">
        <f t="shared" si="1"/>
        <v>0</v>
      </c>
    </row>
    <row r="20" spans="1:10" x14ac:dyDescent="0.2">
      <c r="B20" s="7" t="s">
        <v>15</v>
      </c>
      <c r="D20" s="21">
        <v>3</v>
      </c>
      <c r="E20" s="21"/>
      <c r="F20" s="21"/>
      <c r="G20" s="21"/>
      <c r="I20" s="31">
        <f t="shared" si="1"/>
        <v>3</v>
      </c>
    </row>
    <row r="21" spans="1:10" x14ac:dyDescent="0.2">
      <c r="A21" s="9"/>
      <c r="B21" s="7" t="s">
        <v>17</v>
      </c>
      <c r="C21" s="9"/>
      <c r="D21" s="35"/>
      <c r="E21" s="35"/>
      <c r="F21" s="35"/>
      <c r="G21" s="35"/>
      <c r="H21" s="22"/>
      <c r="I21" s="32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2"/>
      <c r="E22" s="22"/>
      <c r="F22" s="22"/>
      <c r="G22" s="22"/>
      <c r="H22" s="22"/>
      <c r="I22" s="32">
        <f t="shared" si="1"/>
        <v>0</v>
      </c>
      <c r="J22" s="62"/>
    </row>
    <row r="23" spans="1:10" x14ac:dyDescent="0.2">
      <c r="A23" s="9"/>
      <c r="B23" s="7" t="s">
        <v>14</v>
      </c>
      <c r="C23" s="9"/>
      <c r="D23" s="22"/>
      <c r="E23" s="22"/>
      <c r="F23" s="22"/>
      <c r="G23" s="22"/>
      <c r="H23" s="22"/>
      <c r="I23" s="32">
        <f t="shared" si="1"/>
        <v>0</v>
      </c>
      <c r="J23" s="62"/>
    </row>
    <row r="24" spans="1:10" x14ac:dyDescent="0.2">
      <c r="A24" s="9"/>
      <c r="B24" s="7" t="s">
        <v>12</v>
      </c>
      <c r="C24" s="9"/>
      <c r="D24" s="75">
        <f>19.2+7.78</f>
        <v>26.98</v>
      </c>
      <c r="E24" s="22"/>
      <c r="F24" s="22"/>
      <c r="G24" s="22"/>
      <c r="H24" s="22"/>
      <c r="I24" s="32">
        <f t="shared" si="1"/>
        <v>26.98</v>
      </c>
      <c r="J24" s="62"/>
    </row>
    <row r="25" spans="1:10" x14ac:dyDescent="0.2">
      <c r="A25" s="9"/>
      <c r="B25" s="7" t="s">
        <v>16</v>
      </c>
      <c r="C25" s="9"/>
      <c r="D25" s="22"/>
      <c r="E25" s="22"/>
      <c r="F25" s="22"/>
      <c r="G25" s="22"/>
      <c r="H25" s="22"/>
      <c r="I25" s="32">
        <f t="shared" si="1"/>
        <v>0</v>
      </c>
      <c r="J25" s="62"/>
    </row>
    <row r="26" spans="1:10" x14ac:dyDescent="0.2">
      <c r="A26" s="9"/>
      <c r="B26" s="7" t="s">
        <v>19</v>
      </c>
      <c r="C26" s="9"/>
      <c r="D26" s="22"/>
      <c r="E26" s="22"/>
      <c r="F26" s="22"/>
      <c r="G26" s="22"/>
      <c r="H26" s="22"/>
      <c r="I26" s="32">
        <f t="shared" si="1"/>
        <v>0</v>
      </c>
      <c r="J26" s="62"/>
    </row>
    <row r="27" spans="1:10" x14ac:dyDescent="0.2">
      <c r="A27" s="9"/>
      <c r="B27" s="7" t="s">
        <v>20</v>
      </c>
      <c r="C27" s="9"/>
      <c r="D27" s="22"/>
      <c r="E27" s="22"/>
      <c r="F27" s="22"/>
      <c r="G27" s="22"/>
      <c r="H27" s="22"/>
      <c r="I27" s="32">
        <f t="shared" si="1"/>
        <v>0</v>
      </c>
      <c r="J27" s="62"/>
    </row>
    <row r="28" spans="1:10" x14ac:dyDescent="0.2">
      <c r="A28" s="9"/>
      <c r="B28" s="7" t="s">
        <v>21</v>
      </c>
      <c r="C28" s="9"/>
      <c r="D28" s="22"/>
      <c r="E28" s="22"/>
      <c r="F28" s="22"/>
      <c r="G28" s="22"/>
      <c r="H28" s="22"/>
      <c r="I28" s="32">
        <f t="shared" si="1"/>
        <v>0</v>
      </c>
      <c r="J28" s="62"/>
    </row>
    <row r="29" spans="1:10" x14ac:dyDescent="0.2">
      <c r="A29" s="9"/>
      <c r="B29" s="47" t="s">
        <v>22</v>
      </c>
      <c r="C29" s="9"/>
      <c r="D29" s="22"/>
      <c r="E29" s="22"/>
      <c r="F29" s="22"/>
      <c r="G29" s="22"/>
      <c r="H29" s="22"/>
      <c r="I29" s="32">
        <f t="shared" si="1"/>
        <v>0</v>
      </c>
      <c r="J29" s="62"/>
    </row>
    <row r="30" spans="1:10" ht="13.5" thickBot="1" x14ac:dyDescent="0.25">
      <c r="A30" s="12"/>
      <c r="B30" s="46"/>
      <c r="C30" s="12"/>
      <c r="D30" s="23"/>
      <c r="E30" s="23"/>
      <c r="F30" s="23"/>
      <c r="G30" s="23"/>
      <c r="H30" s="23"/>
      <c r="I30" s="33"/>
      <c r="J30" s="62"/>
    </row>
    <row r="31" spans="1:10" x14ac:dyDescent="0.2">
      <c r="A31" s="16"/>
      <c r="B31" s="17"/>
      <c r="C31" s="16"/>
      <c r="D31" s="24"/>
      <c r="E31" s="24"/>
      <c r="F31" s="24"/>
      <c r="G31" s="24"/>
      <c r="H31" s="24"/>
      <c r="I31" s="36">
        <f>SUM(I3:I22)</f>
        <v>220.35000000000002</v>
      </c>
      <c r="J31" s="36">
        <f>SUM(J16:J22)</f>
        <v>0</v>
      </c>
    </row>
    <row r="32" spans="1:10" x14ac:dyDescent="0.2">
      <c r="I32" s="31"/>
    </row>
    <row r="33" spans="1:9" x14ac:dyDescent="0.2">
      <c r="A33" s="59" t="s">
        <v>34</v>
      </c>
      <c r="B33" s="7" t="s">
        <v>1</v>
      </c>
      <c r="I33" s="31">
        <f t="shared" ref="I33:I44" si="2">D33+E33+F33+G33+H33</f>
        <v>0</v>
      </c>
    </row>
    <row r="34" spans="1:9" x14ac:dyDescent="0.2">
      <c r="B34" s="7" t="s">
        <v>2</v>
      </c>
      <c r="D34" s="19">
        <f>5.45+5.45+14</f>
        <v>24.9</v>
      </c>
      <c r="I34" s="31">
        <f t="shared" si="2"/>
        <v>24.9</v>
      </c>
    </row>
    <row r="35" spans="1:9" x14ac:dyDescent="0.2">
      <c r="B35" s="7" t="s">
        <v>3</v>
      </c>
      <c r="I35" s="31">
        <f t="shared" si="2"/>
        <v>0</v>
      </c>
    </row>
    <row r="36" spans="1:9" x14ac:dyDescent="0.2">
      <c r="B36" s="7" t="s">
        <v>15</v>
      </c>
      <c r="I36" s="31">
        <f t="shared" si="2"/>
        <v>0</v>
      </c>
    </row>
    <row r="37" spans="1:9" x14ac:dyDescent="0.2">
      <c r="B37" s="7" t="s">
        <v>17</v>
      </c>
      <c r="I37" s="31">
        <f t="shared" si="2"/>
        <v>0</v>
      </c>
    </row>
    <row r="38" spans="1:9" x14ac:dyDescent="0.2">
      <c r="B38" s="7" t="s">
        <v>4</v>
      </c>
      <c r="I38" s="31">
        <f t="shared" si="2"/>
        <v>0</v>
      </c>
    </row>
    <row r="39" spans="1:9" x14ac:dyDescent="0.2">
      <c r="B39" s="7" t="s">
        <v>14</v>
      </c>
      <c r="I39" s="31">
        <f t="shared" si="2"/>
        <v>0</v>
      </c>
    </row>
    <row r="40" spans="1:9" x14ac:dyDescent="0.2">
      <c r="B40" s="7" t="s">
        <v>12</v>
      </c>
      <c r="I40" s="31">
        <f t="shared" si="2"/>
        <v>0</v>
      </c>
    </row>
    <row r="41" spans="1:9" x14ac:dyDescent="0.2">
      <c r="B41" s="7" t="s">
        <v>16</v>
      </c>
      <c r="I41" s="31">
        <f t="shared" si="2"/>
        <v>0</v>
      </c>
    </row>
    <row r="42" spans="1:9" x14ac:dyDescent="0.2">
      <c r="B42" s="7" t="s">
        <v>19</v>
      </c>
      <c r="I42" s="31">
        <f t="shared" si="2"/>
        <v>0</v>
      </c>
    </row>
    <row r="43" spans="1:9" x14ac:dyDescent="0.2">
      <c r="B43" s="7" t="s">
        <v>20</v>
      </c>
      <c r="I43" s="31">
        <f t="shared" si="2"/>
        <v>0</v>
      </c>
    </row>
    <row r="44" spans="1:9" x14ac:dyDescent="0.2">
      <c r="B44" s="7" t="s">
        <v>21</v>
      </c>
      <c r="I44" s="31">
        <f t="shared" si="2"/>
        <v>0</v>
      </c>
    </row>
    <row r="45" spans="1:9" x14ac:dyDescent="0.2">
      <c r="I45" s="31"/>
    </row>
    <row r="46" spans="1:9" x14ac:dyDescent="0.2">
      <c r="I46" s="31"/>
    </row>
    <row r="47" spans="1:9" x14ac:dyDescent="0.2">
      <c r="A47" s="59" t="s">
        <v>35</v>
      </c>
      <c r="B47" s="7" t="s">
        <v>1</v>
      </c>
      <c r="D47" s="19">
        <f>23</f>
        <v>23</v>
      </c>
      <c r="I47" s="31">
        <f t="shared" ref="I47:I58" si="3">D47+E47+F47+G47+H47</f>
        <v>23</v>
      </c>
    </row>
    <row r="48" spans="1:9" x14ac:dyDescent="0.2">
      <c r="B48" s="7" t="s">
        <v>2</v>
      </c>
      <c r="D48" s="19">
        <f>5.15+5.45+14</f>
        <v>24.6</v>
      </c>
      <c r="I48" s="31">
        <f t="shared" si="3"/>
        <v>24.6</v>
      </c>
    </row>
    <row r="49" spans="1:9" x14ac:dyDescent="0.2">
      <c r="B49" s="7" t="s">
        <v>3</v>
      </c>
      <c r="D49" s="19">
        <v>64.790000000000006</v>
      </c>
      <c r="I49" s="31">
        <f t="shared" si="3"/>
        <v>64.790000000000006</v>
      </c>
    </row>
    <row r="50" spans="1:9" x14ac:dyDescent="0.2">
      <c r="B50" s="7" t="s">
        <v>15</v>
      </c>
      <c r="I50" s="31">
        <f t="shared" si="3"/>
        <v>0</v>
      </c>
    </row>
    <row r="51" spans="1:9" x14ac:dyDescent="0.2">
      <c r="B51" s="7" t="s">
        <v>17</v>
      </c>
      <c r="I51" s="31">
        <f t="shared" si="3"/>
        <v>0</v>
      </c>
    </row>
    <row r="52" spans="1:9" x14ac:dyDescent="0.2">
      <c r="B52" s="7" t="s">
        <v>4</v>
      </c>
      <c r="I52" s="31">
        <f t="shared" si="3"/>
        <v>0</v>
      </c>
    </row>
    <row r="53" spans="1:9" x14ac:dyDescent="0.2">
      <c r="B53" s="7" t="s">
        <v>14</v>
      </c>
      <c r="I53" s="31">
        <f t="shared" si="3"/>
        <v>0</v>
      </c>
    </row>
    <row r="54" spans="1:9" x14ac:dyDescent="0.2">
      <c r="B54" s="7" t="s">
        <v>12</v>
      </c>
      <c r="I54" s="31">
        <f t="shared" si="3"/>
        <v>0</v>
      </c>
    </row>
    <row r="55" spans="1:9" x14ac:dyDescent="0.2">
      <c r="B55" s="7" t="s">
        <v>16</v>
      </c>
      <c r="I55" s="31">
        <f t="shared" si="3"/>
        <v>0</v>
      </c>
    </row>
    <row r="56" spans="1:9" x14ac:dyDescent="0.2">
      <c r="B56" s="7" t="s">
        <v>19</v>
      </c>
      <c r="I56" s="31">
        <f t="shared" si="3"/>
        <v>0</v>
      </c>
    </row>
    <row r="57" spans="1:9" x14ac:dyDescent="0.2">
      <c r="B57" s="7" t="s">
        <v>20</v>
      </c>
      <c r="I57" s="31">
        <f t="shared" si="3"/>
        <v>0</v>
      </c>
    </row>
    <row r="58" spans="1:9" x14ac:dyDescent="0.2">
      <c r="B58" s="7" t="s">
        <v>21</v>
      </c>
      <c r="I58" s="31">
        <f t="shared" si="3"/>
        <v>0</v>
      </c>
    </row>
    <row r="59" spans="1:9" x14ac:dyDescent="0.2">
      <c r="I59" s="31"/>
    </row>
    <row r="60" spans="1:9" x14ac:dyDescent="0.2">
      <c r="I60" s="31"/>
    </row>
    <row r="61" spans="1:9" x14ac:dyDescent="0.2">
      <c r="A61" s="59" t="s">
        <v>36</v>
      </c>
      <c r="B61" s="7" t="s">
        <v>1</v>
      </c>
      <c r="I61" s="31">
        <f t="shared" ref="I61:I71" si="4">D61+E61+F61+G61+H61</f>
        <v>0</v>
      </c>
    </row>
    <row r="62" spans="1:9" x14ac:dyDescent="0.2">
      <c r="A62" s="59"/>
      <c r="B62" s="7" t="s">
        <v>2</v>
      </c>
      <c r="D62" s="19">
        <f>7.5+6.65+6.65+14</f>
        <v>34.799999999999997</v>
      </c>
      <c r="I62" s="31">
        <f t="shared" si="4"/>
        <v>34.799999999999997</v>
      </c>
    </row>
    <row r="63" spans="1:9" x14ac:dyDescent="0.2">
      <c r="A63" s="59"/>
      <c r="B63" s="7" t="s">
        <v>3</v>
      </c>
      <c r="D63" s="19">
        <v>173.61</v>
      </c>
      <c r="I63" s="31">
        <f t="shared" si="4"/>
        <v>173.61</v>
      </c>
    </row>
    <row r="64" spans="1:9" x14ac:dyDescent="0.2">
      <c r="A64" s="59"/>
      <c r="B64" s="7" t="s">
        <v>15</v>
      </c>
      <c r="I64" s="31">
        <f t="shared" si="4"/>
        <v>0</v>
      </c>
    </row>
    <row r="65" spans="1:9" x14ac:dyDescent="0.2">
      <c r="A65" s="59"/>
      <c r="B65" s="7" t="s">
        <v>17</v>
      </c>
      <c r="I65" s="31">
        <f t="shared" si="4"/>
        <v>0</v>
      </c>
    </row>
    <row r="66" spans="1:9" x14ac:dyDescent="0.2">
      <c r="A66" s="59"/>
      <c r="B66" s="7" t="s">
        <v>4</v>
      </c>
      <c r="I66" s="31">
        <f t="shared" si="4"/>
        <v>0</v>
      </c>
    </row>
    <row r="67" spans="1:9" x14ac:dyDescent="0.2">
      <c r="A67" s="59"/>
      <c r="B67" s="7" t="s">
        <v>14</v>
      </c>
      <c r="I67" s="31">
        <f t="shared" si="4"/>
        <v>0</v>
      </c>
    </row>
    <row r="68" spans="1:9" x14ac:dyDescent="0.2">
      <c r="A68" s="59"/>
      <c r="B68" s="7" t="s">
        <v>12</v>
      </c>
      <c r="I68" s="31">
        <f t="shared" si="4"/>
        <v>0</v>
      </c>
    </row>
    <row r="69" spans="1:9" x14ac:dyDescent="0.2">
      <c r="A69" s="59"/>
      <c r="B69" s="7" t="s">
        <v>16</v>
      </c>
      <c r="I69" s="31">
        <f t="shared" si="4"/>
        <v>0</v>
      </c>
    </row>
    <row r="70" spans="1:9" x14ac:dyDescent="0.2">
      <c r="A70" s="59"/>
      <c r="B70" s="7" t="s">
        <v>19</v>
      </c>
      <c r="I70" s="31">
        <f t="shared" si="4"/>
        <v>0</v>
      </c>
    </row>
    <row r="71" spans="1:9" x14ac:dyDescent="0.2">
      <c r="A71" s="59"/>
      <c r="B71" s="7" t="s">
        <v>20</v>
      </c>
      <c r="I71" s="31">
        <f t="shared" si="4"/>
        <v>0</v>
      </c>
    </row>
    <row r="72" spans="1:9" x14ac:dyDescent="0.2">
      <c r="A72" s="59"/>
      <c r="B72" s="7" t="s">
        <v>21</v>
      </c>
      <c r="I72" s="31"/>
    </row>
    <row r="73" spans="1:9" x14ac:dyDescent="0.2">
      <c r="I73" s="31"/>
    </row>
    <row r="74" spans="1:9" x14ac:dyDescent="0.2">
      <c r="I74" s="31"/>
    </row>
    <row r="75" spans="1:9" x14ac:dyDescent="0.2">
      <c r="A75" s="59" t="s">
        <v>37</v>
      </c>
      <c r="B75" s="7" t="s">
        <v>1</v>
      </c>
      <c r="I75" s="31">
        <f t="shared" ref="I75:I86" si="5">D75+E75+F75+G75+H75</f>
        <v>0</v>
      </c>
    </row>
    <row r="76" spans="1:9" x14ac:dyDescent="0.2">
      <c r="A76" s="59"/>
      <c r="B76" s="7" t="s">
        <v>2</v>
      </c>
      <c r="D76" s="19">
        <f>7.5+6.65+6.65+14</f>
        <v>34.799999999999997</v>
      </c>
      <c r="I76" s="31">
        <f t="shared" si="5"/>
        <v>34.799999999999997</v>
      </c>
    </row>
    <row r="77" spans="1:9" x14ac:dyDescent="0.2">
      <c r="A77" s="59"/>
      <c r="B77" s="7" t="s">
        <v>3</v>
      </c>
      <c r="I77" s="31">
        <f t="shared" si="5"/>
        <v>0</v>
      </c>
    </row>
    <row r="78" spans="1:9" x14ac:dyDescent="0.2">
      <c r="A78" s="59"/>
      <c r="B78" s="7" t="s">
        <v>15</v>
      </c>
      <c r="I78" s="31">
        <f t="shared" si="5"/>
        <v>0</v>
      </c>
    </row>
    <row r="79" spans="1:9" x14ac:dyDescent="0.2">
      <c r="A79" s="59"/>
      <c r="B79" s="7" t="s">
        <v>17</v>
      </c>
      <c r="I79" s="31">
        <f t="shared" si="5"/>
        <v>0</v>
      </c>
    </row>
    <row r="80" spans="1:9" x14ac:dyDescent="0.2">
      <c r="A80" s="59"/>
      <c r="B80" s="7" t="s">
        <v>4</v>
      </c>
      <c r="I80" s="31">
        <f t="shared" si="5"/>
        <v>0</v>
      </c>
    </row>
    <row r="81" spans="1:10" x14ac:dyDescent="0.2">
      <c r="A81" s="59"/>
      <c r="B81" s="7" t="s">
        <v>14</v>
      </c>
      <c r="I81" s="31">
        <f t="shared" si="5"/>
        <v>0</v>
      </c>
    </row>
    <row r="82" spans="1:10" x14ac:dyDescent="0.2">
      <c r="A82" s="59"/>
      <c r="B82" s="7" t="s">
        <v>12</v>
      </c>
      <c r="I82" s="31">
        <f t="shared" si="5"/>
        <v>0</v>
      </c>
    </row>
    <row r="83" spans="1:10" x14ac:dyDescent="0.2">
      <c r="A83" s="59"/>
      <c r="B83" s="7" t="s">
        <v>16</v>
      </c>
      <c r="I83" s="31">
        <f t="shared" si="5"/>
        <v>0</v>
      </c>
    </row>
    <row r="84" spans="1:10" x14ac:dyDescent="0.2">
      <c r="A84" s="59"/>
      <c r="B84" s="7" t="s">
        <v>19</v>
      </c>
      <c r="I84" s="31">
        <f t="shared" si="5"/>
        <v>0</v>
      </c>
    </row>
    <row r="85" spans="1:10" x14ac:dyDescent="0.2">
      <c r="A85" s="59"/>
      <c r="B85" s="7" t="s">
        <v>20</v>
      </c>
      <c r="I85" s="31">
        <f t="shared" si="5"/>
        <v>0</v>
      </c>
    </row>
    <row r="86" spans="1:10" x14ac:dyDescent="0.2">
      <c r="A86" s="59"/>
      <c r="B86" s="7" t="s">
        <v>21</v>
      </c>
      <c r="I86" s="31">
        <f t="shared" si="5"/>
        <v>0</v>
      </c>
    </row>
    <row r="87" spans="1:10" x14ac:dyDescent="0.2">
      <c r="I87" s="31"/>
    </row>
    <row r="88" spans="1:10" x14ac:dyDescent="0.2">
      <c r="I88" s="31"/>
    </row>
    <row r="89" spans="1:10" x14ac:dyDescent="0.2">
      <c r="A89" s="59" t="s">
        <v>38</v>
      </c>
      <c r="B89" s="7" t="s">
        <v>1</v>
      </c>
      <c r="D89" s="19">
        <f>25+40</f>
        <v>65</v>
      </c>
      <c r="I89" s="31">
        <f t="shared" ref="I89:I100" si="6">D89+E89+F89+G89+H89</f>
        <v>65</v>
      </c>
    </row>
    <row r="90" spans="1:10" x14ac:dyDescent="0.2">
      <c r="A90" s="59"/>
      <c r="B90" s="7" t="s">
        <v>2</v>
      </c>
      <c r="D90" s="19">
        <f>5.45+7.5+7.5+6.65+6.65+14</f>
        <v>47.75</v>
      </c>
      <c r="I90" s="31">
        <f t="shared" si="6"/>
        <v>47.75</v>
      </c>
    </row>
    <row r="91" spans="1:10" x14ac:dyDescent="0.2">
      <c r="A91" s="59"/>
      <c r="B91" s="7" t="s">
        <v>3</v>
      </c>
      <c r="D91" s="19">
        <v>82.8</v>
      </c>
      <c r="I91" s="31">
        <f t="shared" si="6"/>
        <v>82.8</v>
      </c>
    </row>
    <row r="92" spans="1:10" x14ac:dyDescent="0.2">
      <c r="A92" s="59"/>
      <c r="B92" s="7" t="s">
        <v>15</v>
      </c>
      <c r="D92" s="19">
        <v>15</v>
      </c>
      <c r="I92" s="31">
        <f t="shared" si="6"/>
        <v>15</v>
      </c>
    </row>
    <row r="93" spans="1:10" s="4" customFormat="1" x14ac:dyDescent="0.2">
      <c r="A93" s="72"/>
      <c r="B93" s="7" t="s">
        <v>17</v>
      </c>
      <c r="C93" s="11"/>
      <c r="D93" s="25"/>
      <c r="E93" s="25"/>
      <c r="F93" s="25"/>
      <c r="G93" s="25"/>
      <c r="H93" s="25"/>
      <c r="I93" s="31">
        <f t="shared" si="6"/>
        <v>0</v>
      </c>
      <c r="J93" s="44"/>
    </row>
    <row r="94" spans="1:10" x14ac:dyDescent="0.2">
      <c r="A94" s="73"/>
      <c r="B94" s="7" t="s">
        <v>4</v>
      </c>
      <c r="C94" s="6"/>
      <c r="D94" s="26">
        <v>31.78</v>
      </c>
      <c r="E94" s="26"/>
      <c r="F94" s="26"/>
      <c r="G94" s="26"/>
      <c r="H94" s="26"/>
      <c r="I94" s="31">
        <f t="shared" si="6"/>
        <v>31.78</v>
      </c>
    </row>
    <row r="95" spans="1:10" x14ac:dyDescent="0.2">
      <c r="A95" s="10"/>
      <c r="B95" s="7" t="s">
        <v>14</v>
      </c>
      <c r="C95" s="6"/>
      <c r="D95" s="26"/>
      <c r="E95" s="26"/>
      <c r="F95" s="26"/>
      <c r="G95" s="26"/>
      <c r="H95" s="26"/>
      <c r="I95" s="31">
        <f t="shared" si="6"/>
        <v>0</v>
      </c>
    </row>
    <row r="96" spans="1:10" x14ac:dyDescent="0.2">
      <c r="A96" s="10"/>
      <c r="B96" s="7" t="s">
        <v>12</v>
      </c>
      <c r="C96" s="6"/>
      <c r="D96" s="26"/>
      <c r="E96" s="26"/>
      <c r="F96" s="26"/>
      <c r="G96" s="26"/>
      <c r="H96" s="26"/>
      <c r="I96" s="31">
        <f t="shared" si="6"/>
        <v>0</v>
      </c>
    </row>
    <row r="97" spans="1:10" x14ac:dyDescent="0.2">
      <c r="A97" s="10"/>
      <c r="B97" s="7" t="s">
        <v>16</v>
      </c>
      <c r="C97" s="6"/>
      <c r="D97" s="26"/>
      <c r="E97" s="26"/>
      <c r="F97" s="26"/>
      <c r="G97" s="26"/>
      <c r="H97" s="26"/>
      <c r="I97" s="31">
        <f t="shared" si="6"/>
        <v>0</v>
      </c>
    </row>
    <row r="98" spans="1:10" x14ac:dyDescent="0.2">
      <c r="A98" s="10"/>
      <c r="B98" s="7" t="s">
        <v>19</v>
      </c>
      <c r="C98" s="6"/>
      <c r="D98" s="26"/>
      <c r="E98" s="26"/>
      <c r="F98" s="26"/>
      <c r="G98" s="26"/>
      <c r="H98" s="26"/>
      <c r="I98" s="31">
        <f t="shared" si="6"/>
        <v>0</v>
      </c>
    </row>
    <row r="99" spans="1:10" x14ac:dyDescent="0.2">
      <c r="A99" s="10"/>
      <c r="B99" s="7" t="s">
        <v>20</v>
      </c>
      <c r="C99" s="6"/>
      <c r="D99" s="26"/>
      <c r="E99" s="26"/>
      <c r="F99" s="26"/>
      <c r="G99" s="26"/>
      <c r="H99" s="26"/>
      <c r="I99" s="31">
        <f t="shared" si="6"/>
        <v>0</v>
      </c>
    </row>
    <row r="100" spans="1:10" x14ac:dyDescent="0.2">
      <c r="A100" s="10"/>
      <c r="B100" s="7" t="s">
        <v>21</v>
      </c>
      <c r="C100" s="6"/>
      <c r="D100" s="26"/>
      <c r="E100" s="26"/>
      <c r="F100" s="26"/>
      <c r="G100" s="26"/>
      <c r="H100" s="26"/>
      <c r="I100" s="31">
        <f t="shared" si="6"/>
        <v>0</v>
      </c>
    </row>
    <row r="101" spans="1:10" x14ac:dyDescent="0.2">
      <c r="A101" s="6"/>
      <c r="C101" s="6"/>
      <c r="D101" s="26"/>
      <c r="E101" s="26"/>
      <c r="F101" s="26"/>
      <c r="G101" s="26"/>
      <c r="H101" s="26"/>
      <c r="I101" s="31"/>
    </row>
    <row r="102" spans="1:10" x14ac:dyDescent="0.2">
      <c r="I102" s="31"/>
    </row>
    <row r="103" spans="1:10" x14ac:dyDescent="0.2">
      <c r="A103" s="59" t="s">
        <v>39</v>
      </c>
      <c r="B103" s="7" t="s">
        <v>1</v>
      </c>
      <c r="D103" s="19">
        <v>34</v>
      </c>
      <c r="I103" s="31">
        <f t="shared" ref="I103:I115" si="7">D103+E103+F103+G103+H103</f>
        <v>34</v>
      </c>
      <c r="J103" s="6"/>
    </row>
    <row r="104" spans="1:10" x14ac:dyDescent="0.2">
      <c r="A104" s="59"/>
      <c r="B104" s="7" t="s">
        <v>2</v>
      </c>
      <c r="D104" s="19">
        <f>7.5+7.5+6.65+6.65+5.15+5.45</f>
        <v>38.9</v>
      </c>
      <c r="I104" s="31">
        <f t="shared" si="7"/>
        <v>38.9</v>
      </c>
      <c r="J104" s="6"/>
    </row>
    <row r="105" spans="1:10" x14ac:dyDescent="0.2">
      <c r="A105" s="59"/>
      <c r="B105" s="7" t="s">
        <v>3</v>
      </c>
      <c r="D105" s="19">
        <v>75.8</v>
      </c>
      <c r="I105" s="31">
        <f t="shared" si="7"/>
        <v>75.8</v>
      </c>
    </row>
    <row r="106" spans="1:10" x14ac:dyDescent="0.2">
      <c r="A106" s="59"/>
      <c r="B106" s="7" t="s">
        <v>15</v>
      </c>
      <c r="I106" s="31">
        <f t="shared" si="7"/>
        <v>0</v>
      </c>
    </row>
    <row r="107" spans="1:10" x14ac:dyDescent="0.2">
      <c r="A107" s="73"/>
      <c r="B107" s="7" t="s">
        <v>17</v>
      </c>
      <c r="C107" s="6"/>
      <c r="D107" s="26"/>
      <c r="E107" s="26"/>
      <c r="F107" s="26"/>
      <c r="G107" s="26"/>
      <c r="H107" s="26"/>
      <c r="I107" s="32">
        <f t="shared" si="7"/>
        <v>0</v>
      </c>
    </row>
    <row r="108" spans="1:10" x14ac:dyDescent="0.2">
      <c r="A108" s="10"/>
      <c r="B108" s="7" t="s">
        <v>4</v>
      </c>
      <c r="C108" s="6"/>
      <c r="D108" s="26"/>
      <c r="E108" s="26"/>
      <c r="F108" s="26"/>
      <c r="G108" s="26"/>
      <c r="H108" s="26"/>
      <c r="I108" s="32">
        <f t="shared" si="7"/>
        <v>0</v>
      </c>
    </row>
    <row r="109" spans="1:10" x14ac:dyDescent="0.2">
      <c r="A109" s="10"/>
      <c r="B109" s="7" t="s">
        <v>14</v>
      </c>
      <c r="C109" s="6"/>
      <c r="D109" s="26"/>
      <c r="E109" s="26"/>
      <c r="F109" s="26"/>
      <c r="G109" s="26"/>
      <c r="H109" s="26"/>
      <c r="I109" s="32">
        <f t="shared" si="7"/>
        <v>0</v>
      </c>
    </row>
    <row r="110" spans="1:10" x14ac:dyDescent="0.2">
      <c r="A110" s="10"/>
      <c r="B110" s="7" t="s">
        <v>12</v>
      </c>
      <c r="C110" s="6"/>
      <c r="D110" s="26"/>
      <c r="E110" s="26"/>
      <c r="F110" s="26"/>
      <c r="G110" s="26"/>
      <c r="H110" s="26"/>
      <c r="I110" s="32">
        <f t="shared" si="7"/>
        <v>0</v>
      </c>
    </row>
    <row r="111" spans="1:10" x14ac:dyDescent="0.2">
      <c r="A111" s="10"/>
      <c r="B111" s="7" t="s">
        <v>16</v>
      </c>
      <c r="C111" s="6"/>
      <c r="D111" s="26"/>
      <c r="E111" s="26"/>
      <c r="F111" s="26"/>
      <c r="G111" s="26"/>
      <c r="H111" s="26"/>
      <c r="I111" s="32">
        <f t="shared" si="7"/>
        <v>0</v>
      </c>
    </row>
    <row r="112" spans="1:10" x14ac:dyDescent="0.2">
      <c r="A112" s="10"/>
      <c r="B112" s="7" t="s">
        <v>19</v>
      </c>
      <c r="C112" s="6"/>
      <c r="D112" s="26"/>
      <c r="E112" s="26"/>
      <c r="F112" s="26"/>
      <c r="G112" s="26"/>
      <c r="H112" s="26"/>
      <c r="I112" s="32">
        <f t="shared" si="7"/>
        <v>0</v>
      </c>
    </row>
    <row r="113" spans="1:9" x14ac:dyDescent="0.2">
      <c r="A113" s="10"/>
      <c r="B113" s="7" t="s">
        <v>20</v>
      </c>
      <c r="C113" s="6"/>
      <c r="D113" s="26"/>
      <c r="E113" s="26"/>
      <c r="F113" s="26"/>
      <c r="G113" s="26"/>
      <c r="H113" s="26"/>
      <c r="I113" s="32">
        <f t="shared" si="7"/>
        <v>0</v>
      </c>
    </row>
    <row r="114" spans="1:9" x14ac:dyDescent="0.2">
      <c r="A114" s="10"/>
      <c r="B114" s="7" t="s">
        <v>21</v>
      </c>
      <c r="C114" s="6"/>
      <c r="D114" s="26"/>
      <c r="E114" s="26"/>
      <c r="F114" s="26"/>
      <c r="G114" s="26"/>
      <c r="H114" s="26"/>
      <c r="I114" s="32">
        <f t="shared" si="7"/>
        <v>0</v>
      </c>
    </row>
    <row r="115" spans="1:9" x14ac:dyDescent="0.2">
      <c r="A115" s="10"/>
      <c r="B115" s="47" t="s">
        <v>22</v>
      </c>
      <c r="C115" s="6"/>
      <c r="D115" s="26"/>
      <c r="E115" s="26"/>
      <c r="F115" s="26"/>
      <c r="G115" s="26"/>
      <c r="H115" s="26"/>
      <c r="I115" s="32">
        <f t="shared" si="7"/>
        <v>0</v>
      </c>
    </row>
    <row r="116" spans="1:9" ht="13.5" thickBot="1" x14ac:dyDescent="0.25">
      <c r="A116" s="5"/>
      <c r="B116" s="46"/>
      <c r="C116" s="5"/>
      <c r="D116" s="27"/>
      <c r="E116" s="27"/>
      <c r="F116" s="27"/>
      <c r="G116" s="27"/>
      <c r="H116" s="27"/>
      <c r="I116" s="33"/>
    </row>
    <row r="117" spans="1:9" x14ac:dyDescent="0.2">
      <c r="A117" s="18"/>
      <c r="B117" s="63"/>
      <c r="C117" s="18"/>
      <c r="D117" s="28"/>
      <c r="E117" s="28"/>
      <c r="F117" s="28"/>
      <c r="G117" s="28"/>
      <c r="H117" s="28"/>
      <c r="I117" s="37">
        <f>SUM(I32:I108)</f>
        <v>771.53</v>
      </c>
    </row>
    <row r="118" spans="1:9" x14ac:dyDescent="0.2">
      <c r="I118" s="31"/>
    </row>
    <row r="119" spans="1:9" x14ac:dyDescent="0.2">
      <c r="A119" s="59" t="s">
        <v>40</v>
      </c>
      <c r="B119" s="7" t="s">
        <v>1</v>
      </c>
      <c r="I119" s="31">
        <f t="shared" ref="I119:I129" si="8">D119+E119+F119+G119+H119</f>
        <v>0</v>
      </c>
    </row>
    <row r="120" spans="1:9" x14ac:dyDescent="0.2">
      <c r="A120" s="59"/>
      <c r="B120" s="7" t="s">
        <v>2</v>
      </c>
      <c r="I120" s="31">
        <f t="shared" si="8"/>
        <v>0</v>
      </c>
    </row>
    <row r="121" spans="1:9" x14ac:dyDescent="0.2">
      <c r="A121" s="59"/>
      <c r="B121" s="7" t="s">
        <v>3</v>
      </c>
      <c r="I121" s="31">
        <f t="shared" si="8"/>
        <v>0</v>
      </c>
    </row>
    <row r="122" spans="1:9" x14ac:dyDescent="0.2">
      <c r="A122" s="59"/>
      <c r="B122" s="7" t="s">
        <v>15</v>
      </c>
      <c r="I122" s="31">
        <f t="shared" si="8"/>
        <v>0</v>
      </c>
    </row>
    <row r="123" spans="1:9" x14ac:dyDescent="0.2">
      <c r="A123" s="59"/>
      <c r="B123" s="7" t="s">
        <v>17</v>
      </c>
      <c r="I123" s="31">
        <f t="shared" si="8"/>
        <v>0</v>
      </c>
    </row>
    <row r="124" spans="1:9" x14ac:dyDescent="0.2">
      <c r="A124" s="59"/>
      <c r="B124" s="7" t="s">
        <v>4</v>
      </c>
      <c r="I124" s="31">
        <f t="shared" si="8"/>
        <v>0</v>
      </c>
    </row>
    <row r="125" spans="1:9" x14ac:dyDescent="0.2">
      <c r="A125" s="59"/>
      <c r="B125" s="7" t="s">
        <v>14</v>
      </c>
      <c r="I125" s="31">
        <f t="shared" si="8"/>
        <v>0</v>
      </c>
    </row>
    <row r="126" spans="1:9" x14ac:dyDescent="0.2">
      <c r="A126" s="59"/>
      <c r="B126" s="7" t="s">
        <v>12</v>
      </c>
      <c r="I126" s="31">
        <f t="shared" si="8"/>
        <v>0</v>
      </c>
    </row>
    <row r="127" spans="1:9" x14ac:dyDescent="0.2">
      <c r="A127" s="59"/>
      <c r="B127" s="7" t="s">
        <v>16</v>
      </c>
      <c r="I127" s="31">
        <f t="shared" si="8"/>
        <v>0</v>
      </c>
    </row>
    <row r="128" spans="1:9" x14ac:dyDescent="0.2">
      <c r="A128" s="59"/>
      <c r="B128" s="7" t="s">
        <v>19</v>
      </c>
      <c r="I128" s="31">
        <f t="shared" si="8"/>
        <v>0</v>
      </c>
    </row>
    <row r="129" spans="1:9" x14ac:dyDescent="0.2">
      <c r="A129" s="59"/>
      <c r="B129" s="7" t="s">
        <v>20</v>
      </c>
      <c r="I129" s="31">
        <f t="shared" si="8"/>
        <v>0</v>
      </c>
    </row>
    <row r="130" spans="1:9" x14ac:dyDescent="0.2">
      <c r="A130" s="59"/>
      <c r="B130" s="7" t="s">
        <v>21</v>
      </c>
      <c r="I130" s="31"/>
    </row>
    <row r="131" spans="1:9" x14ac:dyDescent="0.2">
      <c r="I131" s="31"/>
    </row>
    <row r="132" spans="1:9" x14ac:dyDescent="0.2">
      <c r="I132" s="31"/>
    </row>
    <row r="133" spans="1:9" x14ac:dyDescent="0.2">
      <c r="A133" s="59" t="s">
        <v>41</v>
      </c>
      <c r="B133" s="7" t="s">
        <v>1</v>
      </c>
      <c r="I133" s="31">
        <f t="shared" ref="I133:I144" si="9">D133+E133+F133+G133+H133</f>
        <v>0</v>
      </c>
    </row>
    <row r="134" spans="1:9" x14ac:dyDescent="0.2">
      <c r="A134" s="59"/>
      <c r="B134" s="7" t="s">
        <v>2</v>
      </c>
      <c r="D134" s="19">
        <f>7.5+6.65+6.65+5.45+14+14</f>
        <v>54.25</v>
      </c>
      <c r="I134" s="31">
        <f t="shared" si="9"/>
        <v>54.25</v>
      </c>
    </row>
    <row r="135" spans="1:9" x14ac:dyDescent="0.2">
      <c r="A135" s="59"/>
      <c r="B135" s="7" t="s">
        <v>3</v>
      </c>
      <c r="I135" s="31">
        <f t="shared" si="9"/>
        <v>0</v>
      </c>
    </row>
    <row r="136" spans="1:9" x14ac:dyDescent="0.2">
      <c r="A136" s="59"/>
      <c r="B136" s="7" t="s">
        <v>15</v>
      </c>
      <c r="I136" s="31">
        <f t="shared" si="9"/>
        <v>0</v>
      </c>
    </row>
    <row r="137" spans="1:9" x14ac:dyDescent="0.2">
      <c r="A137" s="59"/>
      <c r="B137" s="7" t="s">
        <v>17</v>
      </c>
      <c r="I137" s="31">
        <f t="shared" si="9"/>
        <v>0</v>
      </c>
    </row>
    <row r="138" spans="1:9" x14ac:dyDescent="0.2">
      <c r="A138" s="59"/>
      <c r="B138" s="7" t="s">
        <v>4</v>
      </c>
      <c r="I138" s="31">
        <f t="shared" si="9"/>
        <v>0</v>
      </c>
    </row>
    <row r="139" spans="1:9" x14ac:dyDescent="0.2">
      <c r="A139" s="59"/>
      <c r="B139" s="7" t="s">
        <v>14</v>
      </c>
      <c r="I139" s="31">
        <f t="shared" si="9"/>
        <v>0</v>
      </c>
    </row>
    <row r="140" spans="1:9" x14ac:dyDescent="0.2">
      <c r="A140" s="59"/>
      <c r="B140" s="7" t="s">
        <v>12</v>
      </c>
      <c r="I140" s="31">
        <f t="shared" si="9"/>
        <v>0</v>
      </c>
    </row>
    <row r="141" spans="1:9" x14ac:dyDescent="0.2">
      <c r="A141" s="59"/>
      <c r="B141" s="7" t="s">
        <v>16</v>
      </c>
      <c r="I141" s="31">
        <f t="shared" si="9"/>
        <v>0</v>
      </c>
    </row>
    <row r="142" spans="1:9" x14ac:dyDescent="0.2">
      <c r="A142" s="59"/>
      <c r="B142" s="7" t="s">
        <v>19</v>
      </c>
      <c r="I142" s="31">
        <f t="shared" si="9"/>
        <v>0</v>
      </c>
    </row>
    <row r="143" spans="1:9" x14ac:dyDescent="0.2">
      <c r="A143" s="59"/>
      <c r="B143" s="7" t="s">
        <v>20</v>
      </c>
      <c r="I143" s="31">
        <f t="shared" si="9"/>
        <v>0</v>
      </c>
    </row>
    <row r="144" spans="1:9" x14ac:dyDescent="0.2">
      <c r="A144" s="59"/>
      <c r="B144" s="7" t="s">
        <v>21</v>
      </c>
      <c r="I144" s="31">
        <f t="shared" si="9"/>
        <v>0</v>
      </c>
    </row>
    <row r="145" spans="1:9" x14ac:dyDescent="0.2">
      <c r="I145" s="31"/>
    </row>
    <row r="146" spans="1:9" x14ac:dyDescent="0.2">
      <c r="I146" s="31">
        <f t="shared" ref="I146:I157" si="10">D146+E146+F146+G146+H146</f>
        <v>0</v>
      </c>
    </row>
    <row r="147" spans="1:9" x14ac:dyDescent="0.2">
      <c r="A147" s="59" t="s">
        <v>42</v>
      </c>
      <c r="B147" s="7" t="s">
        <v>1</v>
      </c>
      <c r="I147" s="31">
        <f t="shared" si="10"/>
        <v>0</v>
      </c>
    </row>
    <row r="148" spans="1:9" x14ac:dyDescent="0.2">
      <c r="A148" s="59"/>
      <c r="B148" s="7" t="s">
        <v>2</v>
      </c>
      <c r="D148" s="19">
        <f>7.5+6.65+14</f>
        <v>28.15</v>
      </c>
      <c r="I148" s="31">
        <f t="shared" si="10"/>
        <v>28.15</v>
      </c>
    </row>
    <row r="149" spans="1:9" x14ac:dyDescent="0.2">
      <c r="A149" s="59"/>
      <c r="B149" s="7" t="s">
        <v>3</v>
      </c>
      <c r="I149" s="31">
        <f t="shared" si="10"/>
        <v>0</v>
      </c>
    </row>
    <row r="150" spans="1:9" x14ac:dyDescent="0.2">
      <c r="A150" s="59"/>
      <c r="B150" s="7" t="s">
        <v>15</v>
      </c>
      <c r="I150" s="31">
        <f t="shared" si="10"/>
        <v>0</v>
      </c>
    </row>
    <row r="151" spans="1:9" x14ac:dyDescent="0.2">
      <c r="A151" s="59"/>
      <c r="B151" s="7" t="s">
        <v>17</v>
      </c>
      <c r="I151" s="31">
        <f t="shared" si="10"/>
        <v>0</v>
      </c>
    </row>
    <row r="152" spans="1:9" x14ac:dyDescent="0.2">
      <c r="A152" s="59"/>
      <c r="B152" s="7" t="s">
        <v>4</v>
      </c>
      <c r="I152" s="31">
        <f t="shared" si="10"/>
        <v>0</v>
      </c>
    </row>
    <row r="153" spans="1:9" x14ac:dyDescent="0.2">
      <c r="A153" s="59"/>
      <c r="B153" s="7" t="s">
        <v>14</v>
      </c>
      <c r="I153" s="31">
        <f t="shared" si="10"/>
        <v>0</v>
      </c>
    </row>
    <row r="154" spans="1:9" x14ac:dyDescent="0.2">
      <c r="A154" s="59"/>
      <c r="B154" s="7" t="s">
        <v>12</v>
      </c>
      <c r="I154" s="31">
        <f t="shared" si="10"/>
        <v>0</v>
      </c>
    </row>
    <row r="155" spans="1:9" x14ac:dyDescent="0.2">
      <c r="A155" s="59"/>
      <c r="B155" s="7" t="s">
        <v>16</v>
      </c>
      <c r="I155" s="31">
        <f t="shared" si="10"/>
        <v>0</v>
      </c>
    </row>
    <row r="156" spans="1:9" x14ac:dyDescent="0.2">
      <c r="A156" s="59"/>
      <c r="B156" s="7" t="s">
        <v>19</v>
      </c>
      <c r="I156" s="31">
        <f t="shared" si="10"/>
        <v>0</v>
      </c>
    </row>
    <row r="157" spans="1:9" x14ac:dyDescent="0.2">
      <c r="A157" s="59"/>
      <c r="B157" s="7" t="s">
        <v>20</v>
      </c>
      <c r="I157" s="31">
        <f t="shared" si="10"/>
        <v>0</v>
      </c>
    </row>
    <row r="158" spans="1:9" x14ac:dyDescent="0.2">
      <c r="A158" s="59"/>
      <c r="B158" s="7" t="s">
        <v>21</v>
      </c>
      <c r="I158" s="31"/>
    </row>
    <row r="159" spans="1:9" x14ac:dyDescent="0.2">
      <c r="I159" s="31"/>
    </row>
    <row r="160" spans="1:9" x14ac:dyDescent="0.2">
      <c r="I160" s="31">
        <f t="shared" ref="I160:I172" si="11">D160+E160+F160+G160+H160</f>
        <v>0</v>
      </c>
    </row>
    <row r="161" spans="1:9" x14ac:dyDescent="0.2">
      <c r="A161" s="59" t="s">
        <v>43</v>
      </c>
      <c r="B161" s="7" t="s">
        <v>1</v>
      </c>
      <c r="D161" s="19">
        <v>32</v>
      </c>
      <c r="I161" s="31">
        <f t="shared" si="11"/>
        <v>32</v>
      </c>
    </row>
    <row r="162" spans="1:9" x14ac:dyDescent="0.2">
      <c r="B162" s="7" t="s">
        <v>2</v>
      </c>
      <c r="D162" s="19">
        <f>7.5+5.15+7.5+7.5+6.65+6.65+5.45+14+14</f>
        <v>74.400000000000006</v>
      </c>
      <c r="I162" s="31">
        <f t="shared" si="11"/>
        <v>74.400000000000006</v>
      </c>
    </row>
    <row r="163" spans="1:9" x14ac:dyDescent="0.2">
      <c r="B163" s="7" t="s">
        <v>3</v>
      </c>
      <c r="I163" s="31">
        <f t="shared" si="11"/>
        <v>0</v>
      </c>
    </row>
    <row r="164" spans="1:9" x14ac:dyDescent="0.2">
      <c r="B164" s="7" t="s">
        <v>15</v>
      </c>
      <c r="I164" s="31">
        <f t="shared" si="11"/>
        <v>0</v>
      </c>
    </row>
    <row r="165" spans="1:9" x14ac:dyDescent="0.2">
      <c r="B165" s="7" t="s">
        <v>17</v>
      </c>
      <c r="I165" s="31">
        <f t="shared" si="11"/>
        <v>0</v>
      </c>
    </row>
    <row r="166" spans="1:9" x14ac:dyDescent="0.2">
      <c r="B166" s="7" t="s">
        <v>4</v>
      </c>
      <c r="I166" s="31">
        <f t="shared" si="11"/>
        <v>0</v>
      </c>
    </row>
    <row r="167" spans="1:9" x14ac:dyDescent="0.2">
      <c r="B167" s="7" t="s">
        <v>14</v>
      </c>
      <c r="I167" s="31">
        <f t="shared" si="11"/>
        <v>0</v>
      </c>
    </row>
    <row r="168" spans="1:9" x14ac:dyDescent="0.2">
      <c r="B168" s="7" t="s">
        <v>12</v>
      </c>
      <c r="I168" s="31">
        <f t="shared" si="11"/>
        <v>0</v>
      </c>
    </row>
    <row r="169" spans="1:9" x14ac:dyDescent="0.2">
      <c r="B169" s="7" t="s">
        <v>16</v>
      </c>
      <c r="I169" s="31">
        <f t="shared" si="11"/>
        <v>0</v>
      </c>
    </row>
    <row r="170" spans="1:9" x14ac:dyDescent="0.2">
      <c r="B170" s="7" t="s">
        <v>19</v>
      </c>
      <c r="I170" s="31">
        <f t="shared" si="11"/>
        <v>0</v>
      </c>
    </row>
    <row r="171" spans="1:9" x14ac:dyDescent="0.2">
      <c r="B171" s="7" t="s">
        <v>20</v>
      </c>
      <c r="I171" s="31">
        <f t="shared" si="11"/>
        <v>0</v>
      </c>
    </row>
    <row r="172" spans="1:9" x14ac:dyDescent="0.2">
      <c r="B172" s="7" t="s">
        <v>21</v>
      </c>
      <c r="I172" s="31">
        <f t="shared" si="11"/>
        <v>0</v>
      </c>
    </row>
    <row r="173" spans="1:9" x14ac:dyDescent="0.2">
      <c r="I173" s="31"/>
    </row>
    <row r="174" spans="1:9" x14ac:dyDescent="0.2">
      <c r="I174" s="31"/>
    </row>
    <row r="175" spans="1:9" x14ac:dyDescent="0.2">
      <c r="A175" s="59" t="s">
        <v>44</v>
      </c>
      <c r="B175" s="7" t="s">
        <v>1</v>
      </c>
      <c r="D175" s="60">
        <f>58+40.6</f>
        <v>98.6</v>
      </c>
      <c r="I175" s="31">
        <f t="shared" ref="I175:I186" si="12">D175+E175+F175+G175+H175</f>
        <v>98.6</v>
      </c>
    </row>
    <row r="176" spans="1:9" x14ac:dyDescent="0.2">
      <c r="B176" s="7" t="s">
        <v>2</v>
      </c>
      <c r="D176" s="19">
        <f>5.15+5.45+14</f>
        <v>24.6</v>
      </c>
      <c r="I176" s="31">
        <f t="shared" si="12"/>
        <v>24.6</v>
      </c>
    </row>
    <row r="177" spans="1:9" x14ac:dyDescent="0.2">
      <c r="B177" s="7" t="s">
        <v>3</v>
      </c>
      <c r="D177" s="19">
        <v>59.49</v>
      </c>
      <c r="E177" s="19">
        <v>30.94</v>
      </c>
      <c r="I177" s="31">
        <f t="shared" si="12"/>
        <v>90.43</v>
      </c>
    </row>
    <row r="178" spans="1:9" x14ac:dyDescent="0.2">
      <c r="B178" s="7" t="s">
        <v>15</v>
      </c>
      <c r="I178" s="31">
        <f t="shared" si="12"/>
        <v>0</v>
      </c>
    </row>
    <row r="179" spans="1:9" x14ac:dyDescent="0.2">
      <c r="B179" s="7" t="s">
        <v>17</v>
      </c>
      <c r="I179" s="31">
        <f t="shared" si="12"/>
        <v>0</v>
      </c>
    </row>
    <row r="180" spans="1:9" x14ac:dyDescent="0.2">
      <c r="B180" s="7" t="s">
        <v>4</v>
      </c>
      <c r="I180" s="31">
        <f t="shared" si="12"/>
        <v>0</v>
      </c>
    </row>
    <row r="181" spans="1:9" x14ac:dyDescent="0.2">
      <c r="B181" s="7" t="s">
        <v>14</v>
      </c>
      <c r="I181" s="31">
        <f t="shared" si="12"/>
        <v>0</v>
      </c>
    </row>
    <row r="182" spans="1:9" x14ac:dyDescent="0.2">
      <c r="B182" s="7" t="s">
        <v>12</v>
      </c>
      <c r="I182" s="31">
        <f t="shared" si="12"/>
        <v>0</v>
      </c>
    </row>
    <row r="183" spans="1:9" x14ac:dyDescent="0.2">
      <c r="B183" s="7" t="s">
        <v>16</v>
      </c>
      <c r="I183" s="31">
        <f t="shared" si="12"/>
        <v>0</v>
      </c>
    </row>
    <row r="184" spans="1:9" x14ac:dyDescent="0.2">
      <c r="B184" s="7" t="s">
        <v>19</v>
      </c>
      <c r="I184" s="31">
        <f t="shared" si="12"/>
        <v>0</v>
      </c>
    </row>
    <row r="185" spans="1:9" x14ac:dyDescent="0.2">
      <c r="B185" s="7" t="s">
        <v>20</v>
      </c>
      <c r="I185" s="31">
        <f t="shared" si="12"/>
        <v>0</v>
      </c>
    </row>
    <row r="186" spans="1:9" x14ac:dyDescent="0.2">
      <c r="B186" s="7" t="s">
        <v>21</v>
      </c>
      <c r="I186" s="31">
        <f t="shared" si="12"/>
        <v>0</v>
      </c>
    </row>
    <row r="187" spans="1:9" x14ac:dyDescent="0.2">
      <c r="I187" s="31"/>
    </row>
    <row r="188" spans="1:9" x14ac:dyDescent="0.2">
      <c r="I188" s="31"/>
    </row>
    <row r="189" spans="1:9" x14ac:dyDescent="0.2">
      <c r="A189" s="59" t="s">
        <v>82</v>
      </c>
      <c r="B189" s="7" t="s">
        <v>1</v>
      </c>
      <c r="I189" s="31">
        <f t="shared" ref="I189:I201" si="13">D189+E189+F189+G189+H189</f>
        <v>0</v>
      </c>
    </row>
    <row r="190" spans="1:9" x14ac:dyDescent="0.2">
      <c r="B190" s="7" t="s">
        <v>2</v>
      </c>
      <c r="D190" s="19">
        <f>7.5+7.5+7.5+7.5+6.65+6.65+6.65+6.65+14</f>
        <v>70.599999999999994</v>
      </c>
      <c r="I190" s="31">
        <f t="shared" si="13"/>
        <v>70.599999999999994</v>
      </c>
    </row>
    <row r="191" spans="1:9" x14ac:dyDescent="0.2">
      <c r="B191" s="7" t="s">
        <v>3</v>
      </c>
      <c r="D191" s="19">
        <f>50.72+948.43</f>
        <v>999.15</v>
      </c>
      <c r="E191" s="19">
        <v>53.01</v>
      </c>
      <c r="I191" s="31">
        <f t="shared" si="13"/>
        <v>1052.1600000000001</v>
      </c>
    </row>
    <row r="192" spans="1:9" x14ac:dyDescent="0.2">
      <c r="B192" s="7" t="s">
        <v>15</v>
      </c>
      <c r="I192" s="31">
        <f t="shared" si="13"/>
        <v>0</v>
      </c>
    </row>
    <row r="193" spans="1:9" x14ac:dyDescent="0.2">
      <c r="A193" s="6"/>
      <c r="B193" s="7" t="s">
        <v>17</v>
      </c>
      <c r="C193" s="6"/>
      <c r="D193" s="26"/>
      <c r="E193" s="26"/>
      <c r="F193" s="26"/>
      <c r="G193" s="26"/>
      <c r="H193" s="26"/>
      <c r="I193" s="32">
        <f t="shared" si="13"/>
        <v>0</v>
      </c>
    </row>
    <row r="194" spans="1:9" x14ac:dyDescent="0.2">
      <c r="A194" s="6"/>
      <c r="B194" s="7" t="s">
        <v>4</v>
      </c>
      <c r="C194" s="6"/>
      <c r="D194" s="26"/>
      <c r="E194" s="26"/>
      <c r="F194" s="26"/>
      <c r="G194" s="26"/>
      <c r="H194" s="26"/>
      <c r="I194" s="32">
        <f t="shared" si="13"/>
        <v>0</v>
      </c>
    </row>
    <row r="195" spans="1:9" x14ac:dyDescent="0.2">
      <c r="A195" s="6"/>
      <c r="B195" s="7" t="s">
        <v>14</v>
      </c>
      <c r="C195" s="6"/>
      <c r="D195" s="26"/>
      <c r="E195" s="26"/>
      <c r="F195" s="26"/>
      <c r="G195" s="26"/>
      <c r="H195" s="26"/>
      <c r="I195" s="32">
        <f t="shared" si="13"/>
        <v>0</v>
      </c>
    </row>
    <row r="196" spans="1:9" x14ac:dyDescent="0.2">
      <c r="A196" s="6"/>
      <c r="B196" s="7" t="s">
        <v>12</v>
      </c>
      <c r="C196" s="6"/>
      <c r="D196" s="26"/>
      <c r="E196" s="26"/>
      <c r="F196" s="26"/>
      <c r="G196" s="26"/>
      <c r="H196" s="26"/>
      <c r="I196" s="32">
        <f t="shared" si="13"/>
        <v>0</v>
      </c>
    </row>
    <row r="197" spans="1:9" x14ac:dyDescent="0.2">
      <c r="A197" s="6"/>
      <c r="B197" s="7" t="s">
        <v>16</v>
      </c>
      <c r="C197" s="6"/>
      <c r="D197" s="26"/>
      <c r="E197" s="26"/>
      <c r="F197" s="26"/>
      <c r="G197" s="26"/>
      <c r="H197" s="26"/>
      <c r="I197" s="32">
        <f t="shared" si="13"/>
        <v>0</v>
      </c>
    </row>
    <row r="198" spans="1:9" x14ac:dyDescent="0.2">
      <c r="A198" s="6"/>
      <c r="B198" s="7" t="s">
        <v>19</v>
      </c>
      <c r="C198" s="6"/>
      <c r="D198" s="26"/>
      <c r="E198" s="26"/>
      <c r="F198" s="26"/>
      <c r="G198" s="26"/>
      <c r="H198" s="26"/>
      <c r="I198" s="32">
        <f t="shared" si="13"/>
        <v>0</v>
      </c>
    </row>
    <row r="199" spans="1:9" x14ac:dyDescent="0.2">
      <c r="A199" s="6"/>
      <c r="B199" s="7" t="s">
        <v>20</v>
      </c>
      <c r="C199" s="6"/>
      <c r="D199" s="26"/>
      <c r="E199" s="26"/>
      <c r="F199" s="26"/>
      <c r="G199" s="26"/>
      <c r="H199" s="26"/>
      <c r="I199" s="32">
        <f t="shared" si="13"/>
        <v>0</v>
      </c>
    </row>
    <row r="200" spans="1:9" x14ac:dyDescent="0.2">
      <c r="A200" s="6"/>
      <c r="B200" s="7" t="s">
        <v>21</v>
      </c>
      <c r="C200" s="6"/>
      <c r="D200" s="26"/>
      <c r="E200" s="26"/>
      <c r="F200" s="26"/>
      <c r="G200" s="26"/>
      <c r="H200" s="26"/>
      <c r="I200" s="32">
        <f t="shared" si="13"/>
        <v>0</v>
      </c>
    </row>
    <row r="201" spans="1:9" x14ac:dyDescent="0.2">
      <c r="A201" s="6"/>
      <c r="B201" s="47" t="s">
        <v>22</v>
      </c>
      <c r="C201" s="6"/>
      <c r="D201" s="26"/>
      <c r="E201" s="26"/>
      <c r="F201" s="26"/>
      <c r="G201" s="26"/>
      <c r="H201" s="26"/>
      <c r="I201" s="32">
        <f t="shared" si="13"/>
        <v>0</v>
      </c>
    </row>
    <row r="202" spans="1:9" ht="13.5" thickBot="1" x14ac:dyDescent="0.25">
      <c r="A202" s="5"/>
      <c r="B202" s="46"/>
      <c r="C202" s="5"/>
      <c r="D202" s="27"/>
      <c r="E202" s="27"/>
      <c r="F202" s="27"/>
      <c r="G202" s="27"/>
      <c r="H202" s="27"/>
      <c r="I202" s="33"/>
    </row>
    <row r="203" spans="1:9" x14ac:dyDescent="0.2">
      <c r="A203" s="18"/>
      <c r="B203" s="17"/>
      <c r="C203" s="18"/>
      <c r="D203" s="28"/>
      <c r="E203" s="28"/>
      <c r="F203" s="28"/>
      <c r="G203" s="28"/>
      <c r="H203" s="28"/>
      <c r="I203" s="37">
        <f>SUM(I118:I194)</f>
        <v>1525.19</v>
      </c>
    </row>
    <row r="204" spans="1:9" x14ac:dyDescent="0.2">
      <c r="I204" s="31"/>
    </row>
    <row r="205" spans="1:9" x14ac:dyDescent="0.2">
      <c r="A205" s="59" t="s">
        <v>45</v>
      </c>
      <c r="B205" s="7" t="s">
        <v>1</v>
      </c>
      <c r="D205" s="19">
        <f>17+44</f>
        <v>61</v>
      </c>
      <c r="I205" s="31">
        <f t="shared" ref="I205:I216" si="14">D205+E205+F205+G205+H205</f>
        <v>61</v>
      </c>
    </row>
    <row r="206" spans="1:9" x14ac:dyDescent="0.2">
      <c r="B206" s="7" t="s">
        <v>2</v>
      </c>
      <c r="D206" s="19">
        <f>7.5+6.65+6.65+14+7.5+7.5+7.5+6.65+6.65+5.45+14+14</f>
        <v>104.05</v>
      </c>
      <c r="I206" s="31">
        <f t="shared" si="14"/>
        <v>104.05</v>
      </c>
    </row>
    <row r="207" spans="1:9" x14ac:dyDescent="0.2">
      <c r="B207" s="7" t="s">
        <v>3</v>
      </c>
      <c r="D207" s="19">
        <f>77.52+42.2</f>
        <v>119.72</v>
      </c>
      <c r="E207" s="19">
        <v>155.33000000000001</v>
      </c>
      <c r="I207" s="31">
        <f t="shared" si="14"/>
        <v>275.05</v>
      </c>
    </row>
    <row r="208" spans="1:9" x14ac:dyDescent="0.2">
      <c r="B208" s="7" t="s">
        <v>15</v>
      </c>
      <c r="I208" s="31">
        <f t="shared" si="14"/>
        <v>0</v>
      </c>
    </row>
    <row r="209" spans="1:9" x14ac:dyDescent="0.2">
      <c r="B209" s="7" t="s">
        <v>17</v>
      </c>
      <c r="I209" s="31">
        <f t="shared" si="14"/>
        <v>0</v>
      </c>
    </row>
    <row r="210" spans="1:9" x14ac:dyDescent="0.2">
      <c r="B210" s="7" t="s">
        <v>4</v>
      </c>
      <c r="I210" s="31">
        <f t="shared" si="14"/>
        <v>0</v>
      </c>
    </row>
    <row r="211" spans="1:9" x14ac:dyDescent="0.2">
      <c r="B211" s="7" t="s">
        <v>14</v>
      </c>
      <c r="I211" s="31">
        <f t="shared" si="14"/>
        <v>0</v>
      </c>
    </row>
    <row r="212" spans="1:9" x14ac:dyDescent="0.2">
      <c r="B212" s="7" t="s">
        <v>12</v>
      </c>
      <c r="I212" s="31">
        <f t="shared" si="14"/>
        <v>0</v>
      </c>
    </row>
    <row r="213" spans="1:9" x14ac:dyDescent="0.2">
      <c r="B213" s="7" t="s">
        <v>16</v>
      </c>
      <c r="I213" s="31">
        <f t="shared" si="14"/>
        <v>0</v>
      </c>
    </row>
    <row r="214" spans="1:9" x14ac:dyDescent="0.2">
      <c r="B214" s="7" t="s">
        <v>19</v>
      </c>
      <c r="I214" s="31">
        <f t="shared" si="14"/>
        <v>0</v>
      </c>
    </row>
    <row r="215" spans="1:9" x14ac:dyDescent="0.2">
      <c r="B215" s="7" t="s">
        <v>20</v>
      </c>
      <c r="I215" s="31">
        <f t="shared" si="14"/>
        <v>0</v>
      </c>
    </row>
    <row r="216" spans="1:9" ht="12" customHeight="1" x14ac:dyDescent="0.2">
      <c r="B216" s="7" t="s">
        <v>21</v>
      </c>
      <c r="I216" s="31">
        <f t="shared" si="14"/>
        <v>0</v>
      </c>
    </row>
    <row r="217" spans="1:9" ht="12" customHeight="1" x14ac:dyDescent="0.2">
      <c r="I217" s="31"/>
    </row>
    <row r="218" spans="1:9" x14ac:dyDescent="0.2">
      <c r="I218" s="31"/>
    </row>
    <row r="219" spans="1:9" x14ac:dyDescent="0.2">
      <c r="A219" s="59" t="s">
        <v>46</v>
      </c>
      <c r="B219" s="7" t="s">
        <v>1</v>
      </c>
      <c r="I219" s="31">
        <f t="shared" ref="I219:I229" si="15">D219+E219+F219+G219+H219</f>
        <v>0</v>
      </c>
    </row>
    <row r="220" spans="1:9" x14ac:dyDescent="0.2">
      <c r="B220" s="7" t="s">
        <v>2</v>
      </c>
      <c r="D220" s="19">
        <f>7.5+6.65+6.65+5.15+6.65+14+14</f>
        <v>60.6</v>
      </c>
      <c r="I220" s="31">
        <f t="shared" si="15"/>
        <v>60.6</v>
      </c>
    </row>
    <row r="221" spans="1:9" x14ac:dyDescent="0.2">
      <c r="B221" s="7" t="s">
        <v>3</v>
      </c>
      <c r="I221" s="31">
        <f t="shared" si="15"/>
        <v>0</v>
      </c>
    </row>
    <row r="222" spans="1:9" x14ac:dyDescent="0.2">
      <c r="B222" s="7" t="s">
        <v>15</v>
      </c>
      <c r="I222" s="31">
        <f t="shared" si="15"/>
        <v>0</v>
      </c>
    </row>
    <row r="223" spans="1:9" x14ac:dyDescent="0.2">
      <c r="B223" s="7" t="s">
        <v>17</v>
      </c>
      <c r="I223" s="31">
        <f t="shared" si="15"/>
        <v>0</v>
      </c>
    </row>
    <row r="224" spans="1:9" x14ac:dyDescent="0.2">
      <c r="B224" s="7" t="s">
        <v>4</v>
      </c>
      <c r="I224" s="31">
        <f t="shared" si="15"/>
        <v>0</v>
      </c>
    </row>
    <row r="225" spans="1:9" x14ac:dyDescent="0.2">
      <c r="B225" s="7" t="s">
        <v>14</v>
      </c>
      <c r="I225" s="31">
        <f t="shared" si="15"/>
        <v>0</v>
      </c>
    </row>
    <row r="226" spans="1:9" x14ac:dyDescent="0.2">
      <c r="B226" s="7" t="s">
        <v>12</v>
      </c>
      <c r="I226" s="31">
        <f t="shared" si="15"/>
        <v>0</v>
      </c>
    </row>
    <row r="227" spans="1:9" x14ac:dyDescent="0.2">
      <c r="B227" s="7" t="s">
        <v>16</v>
      </c>
      <c r="I227" s="31">
        <f t="shared" si="15"/>
        <v>0</v>
      </c>
    </row>
    <row r="228" spans="1:9" x14ac:dyDescent="0.2">
      <c r="B228" s="7" t="s">
        <v>19</v>
      </c>
      <c r="I228" s="31">
        <f t="shared" si="15"/>
        <v>0</v>
      </c>
    </row>
    <row r="229" spans="1:9" x14ac:dyDescent="0.2">
      <c r="B229" s="7" t="s">
        <v>20</v>
      </c>
      <c r="I229" s="31">
        <f t="shared" si="15"/>
        <v>0</v>
      </c>
    </row>
    <row r="230" spans="1:9" x14ac:dyDescent="0.2">
      <c r="B230" s="7" t="s">
        <v>21</v>
      </c>
      <c r="I230" s="31"/>
    </row>
    <row r="231" spans="1:9" x14ac:dyDescent="0.2">
      <c r="I231" s="31"/>
    </row>
    <row r="232" spans="1:9" x14ac:dyDescent="0.2">
      <c r="I232" s="31"/>
    </row>
    <row r="233" spans="1:9" x14ac:dyDescent="0.2">
      <c r="A233">
        <v>18</v>
      </c>
      <c r="B233" s="7" t="s">
        <v>1</v>
      </c>
      <c r="I233" s="31">
        <f t="shared" ref="I233:I243" si="16">D233+E233+F233+G233+H233</f>
        <v>0</v>
      </c>
    </row>
    <row r="234" spans="1:9" x14ac:dyDescent="0.2">
      <c r="B234" s="7" t="s">
        <v>2</v>
      </c>
      <c r="D234" s="19">
        <f>7.5+5.15+6.65+6.65+6.65+14+14</f>
        <v>60.6</v>
      </c>
      <c r="I234" s="31">
        <f t="shared" si="16"/>
        <v>60.6</v>
      </c>
    </row>
    <row r="235" spans="1:9" x14ac:dyDescent="0.2">
      <c r="B235" s="7" t="s">
        <v>3</v>
      </c>
      <c r="D235" s="19">
        <v>130</v>
      </c>
      <c r="I235" s="31">
        <f t="shared" si="16"/>
        <v>130</v>
      </c>
    </row>
    <row r="236" spans="1:9" x14ac:dyDescent="0.2">
      <c r="B236" s="7" t="s">
        <v>15</v>
      </c>
      <c r="I236" s="31">
        <f t="shared" si="16"/>
        <v>0</v>
      </c>
    </row>
    <row r="237" spans="1:9" x14ac:dyDescent="0.2">
      <c r="B237" s="7" t="s">
        <v>17</v>
      </c>
      <c r="I237" s="31">
        <f t="shared" si="16"/>
        <v>0</v>
      </c>
    </row>
    <row r="238" spans="1:9" x14ac:dyDescent="0.2">
      <c r="B238" s="7" t="s">
        <v>4</v>
      </c>
      <c r="I238" s="31">
        <f t="shared" si="16"/>
        <v>0</v>
      </c>
    </row>
    <row r="239" spans="1:9" x14ac:dyDescent="0.2">
      <c r="B239" s="7" t="s">
        <v>14</v>
      </c>
      <c r="I239" s="31">
        <f t="shared" si="16"/>
        <v>0</v>
      </c>
    </row>
    <row r="240" spans="1:9" x14ac:dyDescent="0.2">
      <c r="B240" s="7" t="s">
        <v>12</v>
      </c>
      <c r="I240" s="31">
        <f t="shared" si="16"/>
        <v>0</v>
      </c>
    </row>
    <row r="241" spans="1:9" x14ac:dyDescent="0.2">
      <c r="B241" s="7" t="s">
        <v>16</v>
      </c>
      <c r="I241" s="31">
        <f t="shared" si="16"/>
        <v>0</v>
      </c>
    </row>
    <row r="242" spans="1:9" x14ac:dyDescent="0.2">
      <c r="B242" s="7" t="s">
        <v>19</v>
      </c>
      <c r="I242" s="31">
        <f t="shared" si="16"/>
        <v>0</v>
      </c>
    </row>
    <row r="243" spans="1:9" x14ac:dyDescent="0.2">
      <c r="B243" s="7" t="s">
        <v>20</v>
      </c>
      <c r="I243" s="31">
        <f t="shared" si="16"/>
        <v>0</v>
      </c>
    </row>
    <row r="244" spans="1:9" x14ac:dyDescent="0.2">
      <c r="B244" s="7" t="s">
        <v>21</v>
      </c>
      <c r="I244" s="31"/>
    </row>
    <row r="245" spans="1:9" x14ac:dyDescent="0.2">
      <c r="I245" s="31"/>
    </row>
    <row r="246" spans="1:9" x14ac:dyDescent="0.2">
      <c r="I246" s="31"/>
    </row>
    <row r="247" spans="1:9" x14ac:dyDescent="0.2">
      <c r="A247">
        <v>19</v>
      </c>
      <c r="B247" s="7" t="s">
        <v>1</v>
      </c>
      <c r="I247" s="31">
        <f t="shared" ref="I247:I258" si="17">D247+E247+F247+G247+H247</f>
        <v>0</v>
      </c>
    </row>
    <row r="248" spans="1:9" x14ac:dyDescent="0.2">
      <c r="B248" s="7" t="s">
        <v>2</v>
      </c>
      <c r="D248" s="19">
        <f>7.5+7.5+6.65+5.15+14+14</f>
        <v>54.8</v>
      </c>
      <c r="I248" s="31">
        <f t="shared" si="17"/>
        <v>54.8</v>
      </c>
    </row>
    <row r="249" spans="1:9" x14ac:dyDescent="0.2">
      <c r="B249" s="7" t="s">
        <v>3</v>
      </c>
      <c r="D249" s="19">
        <f>7.76+224.6</f>
        <v>232.35999999999999</v>
      </c>
      <c r="I249" s="31">
        <f t="shared" si="17"/>
        <v>232.35999999999999</v>
      </c>
    </row>
    <row r="250" spans="1:9" x14ac:dyDescent="0.2">
      <c r="B250" s="7" t="s">
        <v>15</v>
      </c>
      <c r="I250" s="31">
        <f t="shared" si="17"/>
        <v>0</v>
      </c>
    </row>
    <row r="251" spans="1:9" x14ac:dyDescent="0.2">
      <c r="B251" s="7" t="s">
        <v>17</v>
      </c>
      <c r="I251" s="31">
        <f t="shared" si="17"/>
        <v>0</v>
      </c>
    </row>
    <row r="252" spans="1:9" x14ac:dyDescent="0.2">
      <c r="B252" s="7" t="s">
        <v>4</v>
      </c>
      <c r="I252" s="31">
        <f t="shared" si="17"/>
        <v>0</v>
      </c>
    </row>
    <row r="253" spans="1:9" x14ac:dyDescent="0.2">
      <c r="B253" s="7" t="s">
        <v>14</v>
      </c>
      <c r="I253" s="31">
        <f t="shared" si="17"/>
        <v>0</v>
      </c>
    </row>
    <row r="254" spans="1:9" x14ac:dyDescent="0.2">
      <c r="B254" s="7" t="s">
        <v>12</v>
      </c>
      <c r="I254" s="31">
        <f t="shared" si="17"/>
        <v>0</v>
      </c>
    </row>
    <row r="255" spans="1:9" x14ac:dyDescent="0.2">
      <c r="B255" s="7" t="s">
        <v>16</v>
      </c>
      <c r="I255" s="31">
        <f t="shared" si="17"/>
        <v>0</v>
      </c>
    </row>
    <row r="256" spans="1:9" x14ac:dyDescent="0.2">
      <c r="B256" s="7" t="s">
        <v>19</v>
      </c>
      <c r="I256" s="31">
        <f t="shared" si="17"/>
        <v>0</v>
      </c>
    </row>
    <row r="257" spans="1:9" x14ac:dyDescent="0.2">
      <c r="B257" s="7" t="s">
        <v>20</v>
      </c>
      <c r="I257" s="31">
        <f t="shared" si="17"/>
        <v>0</v>
      </c>
    </row>
    <row r="258" spans="1:9" x14ac:dyDescent="0.2">
      <c r="B258" s="7" t="s">
        <v>21</v>
      </c>
      <c r="I258" s="31">
        <f t="shared" si="17"/>
        <v>0</v>
      </c>
    </row>
    <row r="259" spans="1:9" x14ac:dyDescent="0.2">
      <c r="I259" s="31"/>
    </row>
    <row r="260" spans="1:9" x14ac:dyDescent="0.2">
      <c r="I260" s="31"/>
    </row>
    <row r="261" spans="1:9" x14ac:dyDescent="0.2">
      <c r="A261">
        <v>20</v>
      </c>
      <c r="B261" s="7" t="s">
        <v>1</v>
      </c>
      <c r="I261" s="31">
        <f t="shared" ref="I261:I265" si="18">D261+E261+F261+G261+H261</f>
        <v>0</v>
      </c>
    </row>
    <row r="262" spans="1:9" x14ac:dyDescent="0.2">
      <c r="B262" s="7" t="s">
        <v>2</v>
      </c>
      <c r="D262" s="19">
        <f>7.5+6.65+5.15+5.45+14+5.15+14</f>
        <v>57.9</v>
      </c>
      <c r="I262" s="31">
        <f t="shared" si="18"/>
        <v>57.9</v>
      </c>
    </row>
    <row r="263" spans="1:9" x14ac:dyDescent="0.2">
      <c r="B263" s="7" t="s">
        <v>3</v>
      </c>
      <c r="I263" s="31">
        <f t="shared" si="18"/>
        <v>0</v>
      </c>
    </row>
    <row r="264" spans="1:9" x14ac:dyDescent="0.2">
      <c r="B264" s="7" t="s">
        <v>15</v>
      </c>
      <c r="I264" s="31">
        <f t="shared" si="18"/>
        <v>0</v>
      </c>
    </row>
    <row r="265" spans="1:9" x14ac:dyDescent="0.2">
      <c r="B265" s="7" t="s">
        <v>17</v>
      </c>
      <c r="I265" s="31">
        <f t="shared" si="18"/>
        <v>0</v>
      </c>
    </row>
    <row r="266" spans="1:9" x14ac:dyDescent="0.2">
      <c r="B266" s="7" t="s">
        <v>4</v>
      </c>
      <c r="I266" s="31">
        <f>D266+E266+F266+G266+H266</f>
        <v>0</v>
      </c>
    </row>
    <row r="267" spans="1:9" x14ac:dyDescent="0.2">
      <c r="B267" s="7" t="s">
        <v>14</v>
      </c>
      <c r="I267" s="31">
        <f t="shared" ref="I267:I272" si="19">D267+E267+F267+G267+H267</f>
        <v>0</v>
      </c>
    </row>
    <row r="268" spans="1:9" x14ac:dyDescent="0.2">
      <c r="B268" s="7" t="s">
        <v>12</v>
      </c>
      <c r="I268" s="31">
        <f t="shared" si="19"/>
        <v>0</v>
      </c>
    </row>
    <row r="269" spans="1:9" x14ac:dyDescent="0.2">
      <c r="B269" s="7" t="s">
        <v>16</v>
      </c>
      <c r="I269" s="31">
        <f t="shared" si="19"/>
        <v>0</v>
      </c>
    </row>
    <row r="270" spans="1:9" x14ac:dyDescent="0.2">
      <c r="B270" s="7" t="s">
        <v>19</v>
      </c>
      <c r="I270" s="31">
        <f t="shared" si="19"/>
        <v>0</v>
      </c>
    </row>
    <row r="271" spans="1:9" x14ac:dyDescent="0.2">
      <c r="B271" s="7" t="s">
        <v>20</v>
      </c>
      <c r="I271" s="31">
        <f t="shared" si="19"/>
        <v>0</v>
      </c>
    </row>
    <row r="272" spans="1:9" x14ac:dyDescent="0.2">
      <c r="B272" s="7" t="s">
        <v>21</v>
      </c>
      <c r="I272" s="31">
        <f t="shared" si="19"/>
        <v>0</v>
      </c>
    </row>
    <row r="273" spans="1:9" x14ac:dyDescent="0.2">
      <c r="I273" s="31"/>
    </row>
    <row r="274" spans="1:9" x14ac:dyDescent="0.2">
      <c r="I274" s="31">
        <f t="shared" ref="I274:I287" si="20">D274+E274+F274+G274+H274</f>
        <v>0</v>
      </c>
    </row>
    <row r="275" spans="1:9" x14ac:dyDescent="0.2">
      <c r="A275" s="59" t="s">
        <v>47</v>
      </c>
      <c r="B275" s="7" t="s">
        <v>1</v>
      </c>
      <c r="D275" s="19">
        <f>28</f>
        <v>28</v>
      </c>
      <c r="I275" s="31">
        <f t="shared" si="20"/>
        <v>28</v>
      </c>
    </row>
    <row r="276" spans="1:9" x14ac:dyDescent="0.2">
      <c r="B276" s="7" t="s">
        <v>2</v>
      </c>
      <c r="D276" s="19">
        <f>5.15+6.65+5.15+14+14</f>
        <v>44.95</v>
      </c>
      <c r="I276" s="31">
        <f t="shared" si="20"/>
        <v>44.95</v>
      </c>
    </row>
    <row r="277" spans="1:9" x14ac:dyDescent="0.2">
      <c r="A277" s="6"/>
      <c r="B277" s="7" t="s">
        <v>3</v>
      </c>
      <c r="C277" s="6"/>
      <c r="D277" s="26">
        <v>342.1</v>
      </c>
      <c r="E277" s="26"/>
      <c r="F277" s="26"/>
      <c r="G277" s="26"/>
      <c r="H277" s="26"/>
      <c r="I277" s="32">
        <f t="shared" si="20"/>
        <v>342.1</v>
      </c>
    </row>
    <row r="278" spans="1:9" x14ac:dyDescent="0.2">
      <c r="A278" s="6"/>
      <c r="B278" s="7" t="s">
        <v>15</v>
      </c>
      <c r="C278" s="6"/>
      <c r="D278" s="26"/>
      <c r="E278" s="26"/>
      <c r="F278" s="26"/>
      <c r="G278" s="26"/>
      <c r="H278" s="26"/>
      <c r="I278" s="32">
        <f t="shared" si="20"/>
        <v>0</v>
      </c>
    </row>
    <row r="279" spans="1:9" x14ac:dyDescent="0.2">
      <c r="A279" s="6"/>
      <c r="B279" s="7" t="s">
        <v>17</v>
      </c>
      <c r="C279" s="6"/>
      <c r="D279" s="26"/>
      <c r="E279" s="26"/>
      <c r="F279" s="26"/>
      <c r="G279" s="26"/>
      <c r="H279" s="26"/>
      <c r="I279" s="32">
        <f t="shared" si="20"/>
        <v>0</v>
      </c>
    </row>
    <row r="280" spans="1:9" x14ac:dyDescent="0.2">
      <c r="A280" s="6"/>
      <c r="B280" s="7" t="s">
        <v>4</v>
      </c>
      <c r="C280" s="6"/>
      <c r="D280" s="26"/>
      <c r="E280" s="26"/>
      <c r="F280" s="26"/>
      <c r="G280" s="26"/>
      <c r="H280" s="26"/>
      <c r="I280" s="32">
        <f t="shared" si="20"/>
        <v>0</v>
      </c>
    </row>
    <row r="281" spans="1:9" x14ac:dyDescent="0.2">
      <c r="A281" s="6"/>
      <c r="B281" s="7" t="s">
        <v>14</v>
      </c>
      <c r="C281" s="6"/>
      <c r="D281" s="26"/>
      <c r="E281" s="26"/>
      <c r="F281" s="26"/>
      <c r="G281" s="26"/>
      <c r="H281" s="26"/>
      <c r="I281" s="32">
        <f t="shared" si="20"/>
        <v>0</v>
      </c>
    </row>
    <row r="282" spans="1:9" x14ac:dyDescent="0.2">
      <c r="A282" s="6"/>
      <c r="B282" s="7" t="s">
        <v>12</v>
      </c>
      <c r="C282" s="6"/>
      <c r="D282" s="26"/>
      <c r="E282" s="26"/>
      <c r="F282" s="26"/>
      <c r="G282" s="26"/>
      <c r="H282" s="26"/>
      <c r="I282" s="32">
        <f t="shared" si="20"/>
        <v>0</v>
      </c>
    </row>
    <row r="283" spans="1:9" x14ac:dyDescent="0.2">
      <c r="A283" s="6"/>
      <c r="B283" s="7" t="s">
        <v>16</v>
      </c>
      <c r="C283" s="6"/>
      <c r="D283" s="26"/>
      <c r="E283" s="26"/>
      <c r="F283" s="26"/>
      <c r="G283" s="26"/>
      <c r="H283" s="26"/>
      <c r="I283" s="32">
        <f t="shared" si="20"/>
        <v>0</v>
      </c>
    </row>
    <row r="284" spans="1:9" x14ac:dyDescent="0.2">
      <c r="A284" s="6"/>
      <c r="B284" s="7" t="s">
        <v>19</v>
      </c>
      <c r="C284" s="6"/>
      <c r="D284" s="26"/>
      <c r="E284" s="26"/>
      <c r="F284" s="26"/>
      <c r="G284" s="26"/>
      <c r="H284" s="26"/>
      <c r="I284" s="32">
        <f t="shared" si="20"/>
        <v>0</v>
      </c>
    </row>
    <row r="285" spans="1:9" x14ac:dyDescent="0.2">
      <c r="A285" s="6"/>
      <c r="B285" s="7" t="s">
        <v>20</v>
      </c>
      <c r="C285" s="6"/>
      <c r="D285" s="26"/>
      <c r="E285" s="26"/>
      <c r="F285" s="26"/>
      <c r="G285" s="26"/>
      <c r="H285" s="26"/>
      <c r="I285" s="32">
        <f t="shared" si="20"/>
        <v>0</v>
      </c>
    </row>
    <row r="286" spans="1:9" x14ac:dyDescent="0.2">
      <c r="A286" s="6"/>
      <c r="B286" s="7" t="s">
        <v>21</v>
      </c>
      <c r="C286" s="6"/>
      <c r="D286" s="26"/>
      <c r="E286" s="26"/>
      <c r="F286" s="26"/>
      <c r="G286" s="26"/>
      <c r="H286" s="26"/>
      <c r="I286" s="32">
        <f t="shared" si="20"/>
        <v>0</v>
      </c>
    </row>
    <row r="287" spans="1:9" x14ac:dyDescent="0.2">
      <c r="A287" s="6"/>
      <c r="B287" s="47" t="s">
        <v>22</v>
      </c>
      <c r="C287" s="6"/>
      <c r="D287" s="26"/>
      <c r="E287" s="26"/>
      <c r="F287" s="26"/>
      <c r="G287" s="26"/>
      <c r="H287" s="26"/>
      <c r="I287" s="32">
        <f t="shared" si="20"/>
        <v>0</v>
      </c>
    </row>
    <row r="288" spans="1:9" ht="13.5" thickBot="1" x14ac:dyDescent="0.25">
      <c r="A288" s="5"/>
      <c r="B288" s="46"/>
      <c r="C288" s="5"/>
      <c r="D288" s="27"/>
      <c r="E288" s="27"/>
      <c r="F288" s="27"/>
      <c r="G288" s="27"/>
      <c r="H288" s="27"/>
      <c r="I288" s="33"/>
    </row>
    <row r="289" spans="1:9" x14ac:dyDescent="0.2">
      <c r="A289" s="18"/>
      <c r="B289" s="17"/>
      <c r="C289" s="18"/>
      <c r="D289" s="28"/>
      <c r="E289" s="28"/>
      <c r="F289" s="28"/>
      <c r="G289" s="28"/>
      <c r="H289" s="28"/>
      <c r="I289" s="37">
        <f>SUM(I204:I278)</f>
        <v>1451.4100000000003</v>
      </c>
    </row>
    <row r="290" spans="1:9" x14ac:dyDescent="0.2">
      <c r="I290" s="31"/>
    </row>
    <row r="291" spans="1:9" x14ac:dyDescent="0.2">
      <c r="A291" s="59" t="s">
        <v>48</v>
      </c>
      <c r="B291" s="7" t="s">
        <v>1</v>
      </c>
      <c r="I291" s="31">
        <f t="shared" ref="I291:I302" si="21">D291+E291+F291+G291+H291</f>
        <v>0</v>
      </c>
    </row>
    <row r="292" spans="1:9" x14ac:dyDescent="0.2">
      <c r="B292" s="7" t="s">
        <v>2</v>
      </c>
      <c r="D292" s="19">
        <f>5.45+14</f>
        <v>19.45</v>
      </c>
      <c r="I292" s="31">
        <f t="shared" si="21"/>
        <v>19.45</v>
      </c>
    </row>
    <row r="293" spans="1:9" x14ac:dyDescent="0.2">
      <c r="B293" s="7" t="s">
        <v>3</v>
      </c>
      <c r="I293" s="31">
        <f t="shared" si="21"/>
        <v>0</v>
      </c>
    </row>
    <row r="294" spans="1:9" x14ac:dyDescent="0.2">
      <c r="B294" s="7" t="s">
        <v>15</v>
      </c>
      <c r="I294" s="31">
        <f t="shared" si="21"/>
        <v>0</v>
      </c>
    </row>
    <row r="295" spans="1:9" x14ac:dyDescent="0.2">
      <c r="B295" s="7" t="s">
        <v>17</v>
      </c>
      <c r="I295" s="31">
        <f t="shared" si="21"/>
        <v>0</v>
      </c>
    </row>
    <row r="296" spans="1:9" x14ac:dyDescent="0.2">
      <c r="B296" s="7" t="s">
        <v>4</v>
      </c>
      <c r="I296" s="31">
        <f t="shared" si="21"/>
        <v>0</v>
      </c>
    </row>
    <row r="297" spans="1:9" x14ac:dyDescent="0.2">
      <c r="B297" s="7" t="s">
        <v>14</v>
      </c>
      <c r="I297" s="31">
        <f t="shared" si="21"/>
        <v>0</v>
      </c>
    </row>
    <row r="298" spans="1:9" x14ac:dyDescent="0.2">
      <c r="B298" s="7" t="s">
        <v>12</v>
      </c>
      <c r="I298" s="31">
        <f t="shared" si="21"/>
        <v>0</v>
      </c>
    </row>
    <row r="299" spans="1:9" x14ac:dyDescent="0.2">
      <c r="B299" s="7" t="s">
        <v>16</v>
      </c>
      <c r="I299" s="31">
        <f t="shared" si="21"/>
        <v>0</v>
      </c>
    </row>
    <row r="300" spans="1:9" x14ac:dyDescent="0.2">
      <c r="B300" s="7" t="s">
        <v>19</v>
      </c>
      <c r="I300" s="31">
        <f t="shared" si="21"/>
        <v>0</v>
      </c>
    </row>
    <row r="301" spans="1:9" x14ac:dyDescent="0.2">
      <c r="B301" s="7" t="s">
        <v>20</v>
      </c>
      <c r="I301" s="31">
        <f t="shared" si="21"/>
        <v>0</v>
      </c>
    </row>
    <row r="302" spans="1:9" x14ac:dyDescent="0.2">
      <c r="B302" s="7" t="s">
        <v>21</v>
      </c>
      <c r="I302" s="31">
        <f t="shared" si="21"/>
        <v>0</v>
      </c>
    </row>
    <row r="303" spans="1:9" x14ac:dyDescent="0.2">
      <c r="I303" s="31"/>
    </row>
    <row r="304" spans="1:9" x14ac:dyDescent="0.2">
      <c r="I304" s="31"/>
    </row>
    <row r="305" spans="1:9" x14ac:dyDescent="0.2">
      <c r="A305" s="59" t="s">
        <v>83</v>
      </c>
      <c r="B305" s="7" t="s">
        <v>1</v>
      </c>
      <c r="I305" s="31">
        <f t="shared" ref="I305:I316" si="22">D305+E305+F305+G305+H305</f>
        <v>0</v>
      </c>
    </row>
    <row r="306" spans="1:9" x14ac:dyDescent="0.2">
      <c r="B306" s="7" t="s">
        <v>2</v>
      </c>
      <c r="D306" s="19">
        <f>5.45+5.45+14</f>
        <v>24.9</v>
      </c>
      <c r="I306" s="31">
        <f t="shared" si="22"/>
        <v>24.9</v>
      </c>
    </row>
    <row r="307" spans="1:9" x14ac:dyDescent="0.2">
      <c r="B307" s="7" t="s">
        <v>3</v>
      </c>
      <c r="I307" s="31">
        <f t="shared" si="22"/>
        <v>0</v>
      </c>
    </row>
    <row r="308" spans="1:9" x14ac:dyDescent="0.2">
      <c r="B308" s="7" t="s">
        <v>15</v>
      </c>
      <c r="I308" s="31">
        <f t="shared" si="22"/>
        <v>0</v>
      </c>
    </row>
    <row r="309" spans="1:9" x14ac:dyDescent="0.2">
      <c r="B309" s="7" t="s">
        <v>17</v>
      </c>
      <c r="I309" s="31">
        <f t="shared" si="22"/>
        <v>0</v>
      </c>
    </row>
    <row r="310" spans="1:9" x14ac:dyDescent="0.2">
      <c r="B310" s="7" t="s">
        <v>4</v>
      </c>
      <c r="I310" s="31">
        <f t="shared" si="22"/>
        <v>0</v>
      </c>
    </row>
    <row r="311" spans="1:9" x14ac:dyDescent="0.2">
      <c r="B311" s="7" t="s">
        <v>14</v>
      </c>
      <c r="I311" s="31">
        <f t="shared" si="22"/>
        <v>0</v>
      </c>
    </row>
    <row r="312" spans="1:9" x14ac:dyDescent="0.2">
      <c r="B312" s="7" t="s">
        <v>12</v>
      </c>
      <c r="I312" s="31">
        <f t="shared" si="22"/>
        <v>0</v>
      </c>
    </row>
    <row r="313" spans="1:9" x14ac:dyDescent="0.2">
      <c r="B313" s="7" t="s">
        <v>16</v>
      </c>
      <c r="I313" s="31">
        <f t="shared" si="22"/>
        <v>0</v>
      </c>
    </row>
    <row r="314" spans="1:9" x14ac:dyDescent="0.2">
      <c r="B314" s="7" t="s">
        <v>19</v>
      </c>
      <c r="I314" s="31">
        <f t="shared" si="22"/>
        <v>0</v>
      </c>
    </row>
    <row r="315" spans="1:9" x14ac:dyDescent="0.2">
      <c r="B315" s="7" t="s">
        <v>20</v>
      </c>
      <c r="I315" s="31">
        <f t="shared" si="22"/>
        <v>0</v>
      </c>
    </row>
    <row r="316" spans="1:9" x14ac:dyDescent="0.2">
      <c r="B316" s="7" t="s">
        <v>21</v>
      </c>
      <c r="I316" s="31">
        <f t="shared" si="22"/>
        <v>0</v>
      </c>
    </row>
    <row r="317" spans="1:9" x14ac:dyDescent="0.2">
      <c r="I317" s="31"/>
    </row>
    <row r="318" spans="1:9" x14ac:dyDescent="0.2">
      <c r="I318" s="31"/>
    </row>
    <row r="319" spans="1:9" x14ac:dyDescent="0.2">
      <c r="A319" s="59" t="s">
        <v>49</v>
      </c>
      <c r="B319" s="7" t="s">
        <v>1</v>
      </c>
      <c r="I319" s="31">
        <f t="shared" ref="I319:I330" si="23">D319+E319+F319+G319+H319</f>
        <v>0</v>
      </c>
    </row>
    <row r="320" spans="1:9" x14ac:dyDescent="0.2">
      <c r="B320" s="7" t="s">
        <v>2</v>
      </c>
      <c r="D320" s="19">
        <f>6.65+5.45+5.45+16+14</f>
        <v>47.55</v>
      </c>
      <c r="I320" s="31">
        <f t="shared" si="23"/>
        <v>47.55</v>
      </c>
    </row>
    <row r="321" spans="1:9" x14ac:dyDescent="0.2">
      <c r="B321" s="7" t="s">
        <v>3</v>
      </c>
      <c r="I321" s="31">
        <f t="shared" si="23"/>
        <v>0</v>
      </c>
    </row>
    <row r="322" spans="1:9" x14ac:dyDescent="0.2">
      <c r="B322" s="7" t="s">
        <v>15</v>
      </c>
      <c r="I322" s="31">
        <f t="shared" si="23"/>
        <v>0</v>
      </c>
    </row>
    <row r="323" spans="1:9" x14ac:dyDescent="0.2">
      <c r="B323" s="7" t="s">
        <v>17</v>
      </c>
      <c r="I323" s="31">
        <f t="shared" si="23"/>
        <v>0</v>
      </c>
    </row>
    <row r="324" spans="1:9" x14ac:dyDescent="0.2">
      <c r="B324" s="7" t="s">
        <v>4</v>
      </c>
      <c r="I324" s="31">
        <f t="shared" si="23"/>
        <v>0</v>
      </c>
    </row>
    <row r="325" spans="1:9" x14ac:dyDescent="0.2">
      <c r="B325" s="7" t="s">
        <v>14</v>
      </c>
      <c r="I325" s="31">
        <f t="shared" si="23"/>
        <v>0</v>
      </c>
    </row>
    <row r="326" spans="1:9" x14ac:dyDescent="0.2">
      <c r="B326" s="7" t="s">
        <v>12</v>
      </c>
      <c r="I326" s="31">
        <f t="shared" si="23"/>
        <v>0</v>
      </c>
    </row>
    <row r="327" spans="1:9" x14ac:dyDescent="0.2">
      <c r="B327" s="7" t="s">
        <v>16</v>
      </c>
      <c r="I327" s="31">
        <f t="shared" si="23"/>
        <v>0</v>
      </c>
    </row>
    <row r="328" spans="1:9" x14ac:dyDescent="0.2">
      <c r="B328" s="7" t="s">
        <v>19</v>
      </c>
      <c r="I328" s="31">
        <f t="shared" si="23"/>
        <v>0</v>
      </c>
    </row>
    <row r="329" spans="1:9" x14ac:dyDescent="0.2">
      <c r="B329" s="7" t="s">
        <v>20</v>
      </c>
      <c r="I329" s="31">
        <f t="shared" si="23"/>
        <v>0</v>
      </c>
    </row>
    <row r="330" spans="1:9" x14ac:dyDescent="0.2">
      <c r="B330" s="7" t="s">
        <v>21</v>
      </c>
      <c r="I330" s="31">
        <f t="shared" si="23"/>
        <v>0</v>
      </c>
    </row>
    <row r="331" spans="1:9" x14ac:dyDescent="0.2">
      <c r="I331" s="31"/>
    </row>
    <row r="332" spans="1:9" x14ac:dyDescent="0.2">
      <c r="I332" s="31"/>
    </row>
    <row r="333" spans="1:9" x14ac:dyDescent="0.2">
      <c r="A333" s="59" t="s">
        <v>50</v>
      </c>
      <c r="B333" s="7" t="s">
        <v>1</v>
      </c>
      <c r="D333" s="19">
        <f>30+25</f>
        <v>55</v>
      </c>
      <c r="I333" s="31">
        <f t="shared" ref="I333:I344" si="24">D333+E333+F333+G333+H333</f>
        <v>55</v>
      </c>
    </row>
    <row r="334" spans="1:9" x14ac:dyDescent="0.2">
      <c r="B334" s="7" t="s">
        <v>2</v>
      </c>
      <c r="D334" s="19">
        <f>6.65+5.45+6.65+6.65+14+14</f>
        <v>53.4</v>
      </c>
      <c r="I334" s="31">
        <f t="shared" si="24"/>
        <v>53.4</v>
      </c>
    </row>
    <row r="335" spans="1:9" x14ac:dyDescent="0.2">
      <c r="B335" s="7" t="s">
        <v>3</v>
      </c>
      <c r="D335" s="19">
        <f>6.24+47.09</f>
        <v>53.330000000000005</v>
      </c>
      <c r="E335" s="19">
        <v>300</v>
      </c>
      <c r="I335" s="31">
        <f t="shared" si="24"/>
        <v>353.33</v>
      </c>
    </row>
    <row r="336" spans="1:9" x14ac:dyDescent="0.2">
      <c r="B336" s="7" t="s">
        <v>15</v>
      </c>
      <c r="I336" s="31">
        <f t="shared" si="24"/>
        <v>0</v>
      </c>
    </row>
    <row r="337" spans="1:9" x14ac:dyDescent="0.2">
      <c r="B337" s="7" t="s">
        <v>17</v>
      </c>
      <c r="I337" s="31">
        <f t="shared" si="24"/>
        <v>0</v>
      </c>
    </row>
    <row r="338" spans="1:9" x14ac:dyDescent="0.2">
      <c r="B338" s="7" t="s">
        <v>4</v>
      </c>
      <c r="I338" s="31">
        <f t="shared" si="24"/>
        <v>0</v>
      </c>
    </row>
    <row r="339" spans="1:9" x14ac:dyDescent="0.2">
      <c r="B339" s="7" t="s">
        <v>14</v>
      </c>
      <c r="I339" s="31">
        <f t="shared" si="24"/>
        <v>0</v>
      </c>
    </row>
    <row r="340" spans="1:9" x14ac:dyDescent="0.2">
      <c r="B340" s="7" t="s">
        <v>12</v>
      </c>
      <c r="I340" s="31">
        <f t="shared" si="24"/>
        <v>0</v>
      </c>
    </row>
    <row r="341" spans="1:9" x14ac:dyDescent="0.2">
      <c r="B341" s="7" t="s">
        <v>16</v>
      </c>
      <c r="I341" s="31">
        <f t="shared" si="24"/>
        <v>0</v>
      </c>
    </row>
    <row r="342" spans="1:9" x14ac:dyDescent="0.2">
      <c r="B342" s="7" t="s">
        <v>19</v>
      </c>
      <c r="I342" s="31">
        <f t="shared" si="24"/>
        <v>0</v>
      </c>
    </row>
    <row r="343" spans="1:9" x14ac:dyDescent="0.2">
      <c r="B343" s="7" t="s">
        <v>20</v>
      </c>
      <c r="I343" s="31">
        <f t="shared" si="24"/>
        <v>0</v>
      </c>
    </row>
    <row r="344" spans="1:9" x14ac:dyDescent="0.2">
      <c r="B344" s="7" t="s">
        <v>21</v>
      </c>
      <c r="I344" s="31">
        <f t="shared" si="24"/>
        <v>0</v>
      </c>
    </row>
    <row r="345" spans="1:9" x14ac:dyDescent="0.2">
      <c r="I345" s="31"/>
    </row>
    <row r="346" spans="1:9" x14ac:dyDescent="0.2">
      <c r="I346" s="31"/>
    </row>
    <row r="347" spans="1:9" x14ac:dyDescent="0.2">
      <c r="A347" s="59" t="s">
        <v>51</v>
      </c>
      <c r="B347" s="7" t="s">
        <v>1</v>
      </c>
      <c r="I347" s="31">
        <f t="shared" ref="I347:I358" si="25">D347+E347+F347+G347+H347</f>
        <v>0</v>
      </c>
    </row>
    <row r="348" spans="1:9" x14ac:dyDescent="0.2">
      <c r="B348" s="7" t="s">
        <v>2</v>
      </c>
      <c r="D348" s="19">
        <f>6.65+6.65+14</f>
        <v>27.3</v>
      </c>
      <c r="I348" s="31">
        <f t="shared" si="25"/>
        <v>27.3</v>
      </c>
    </row>
    <row r="349" spans="1:9" x14ac:dyDescent="0.2">
      <c r="B349" s="7" t="s">
        <v>3</v>
      </c>
      <c r="D349" s="19">
        <v>102.34</v>
      </c>
      <c r="I349" s="31">
        <f t="shared" si="25"/>
        <v>102.34</v>
      </c>
    </row>
    <row r="350" spans="1:9" x14ac:dyDescent="0.2">
      <c r="B350" s="7" t="s">
        <v>15</v>
      </c>
      <c r="I350" s="31">
        <f t="shared" si="25"/>
        <v>0</v>
      </c>
    </row>
    <row r="351" spans="1:9" x14ac:dyDescent="0.2">
      <c r="B351" s="7" t="s">
        <v>17</v>
      </c>
      <c r="I351" s="31">
        <f t="shared" si="25"/>
        <v>0</v>
      </c>
    </row>
    <row r="352" spans="1:9" x14ac:dyDescent="0.2">
      <c r="B352" s="7" t="s">
        <v>4</v>
      </c>
      <c r="I352" s="31">
        <f t="shared" si="25"/>
        <v>0</v>
      </c>
    </row>
    <row r="353" spans="1:9" x14ac:dyDescent="0.2">
      <c r="B353" s="7" t="s">
        <v>14</v>
      </c>
      <c r="I353" s="31">
        <f t="shared" si="25"/>
        <v>0</v>
      </c>
    </row>
    <row r="354" spans="1:9" x14ac:dyDescent="0.2">
      <c r="B354" s="7" t="s">
        <v>12</v>
      </c>
      <c r="I354" s="31">
        <f t="shared" si="25"/>
        <v>0</v>
      </c>
    </row>
    <row r="355" spans="1:9" x14ac:dyDescent="0.2">
      <c r="B355" s="7" t="s">
        <v>16</v>
      </c>
      <c r="I355" s="31">
        <f t="shared" si="25"/>
        <v>0</v>
      </c>
    </row>
    <row r="356" spans="1:9" x14ac:dyDescent="0.2">
      <c r="B356" s="7" t="s">
        <v>19</v>
      </c>
      <c r="I356" s="31">
        <f t="shared" si="25"/>
        <v>0</v>
      </c>
    </row>
    <row r="357" spans="1:9" x14ac:dyDescent="0.2">
      <c r="B357" s="7" t="s">
        <v>20</v>
      </c>
      <c r="I357" s="31">
        <f t="shared" si="25"/>
        <v>0</v>
      </c>
    </row>
    <row r="358" spans="1:9" x14ac:dyDescent="0.2">
      <c r="B358" s="7" t="s">
        <v>21</v>
      </c>
      <c r="I358" s="31">
        <f t="shared" si="25"/>
        <v>0</v>
      </c>
    </row>
    <row r="359" spans="1:9" x14ac:dyDescent="0.2">
      <c r="I359" s="31"/>
    </row>
    <row r="360" spans="1:9" x14ac:dyDescent="0.2">
      <c r="I360" s="31"/>
    </row>
    <row r="361" spans="1:9" x14ac:dyDescent="0.2">
      <c r="I361" s="31"/>
    </row>
    <row r="362" spans="1:9" x14ac:dyDescent="0.2">
      <c r="A362" s="59" t="s">
        <v>52</v>
      </c>
      <c r="B362" s="7" t="s">
        <v>1</v>
      </c>
      <c r="I362" s="31">
        <f t="shared" ref="I362:I374" si="26">D362+E362+F362+G362+H362</f>
        <v>0</v>
      </c>
    </row>
    <row r="363" spans="1:9" x14ac:dyDescent="0.2">
      <c r="B363" s="7" t="s">
        <v>2</v>
      </c>
      <c r="D363" s="19">
        <f>6.65+6.65+14</f>
        <v>27.3</v>
      </c>
      <c r="I363" s="31">
        <f t="shared" si="26"/>
        <v>27.3</v>
      </c>
    </row>
    <row r="364" spans="1:9" x14ac:dyDescent="0.2">
      <c r="B364" s="7" t="s">
        <v>3</v>
      </c>
      <c r="D364" s="19">
        <f>6.21+100.64</f>
        <v>106.85</v>
      </c>
      <c r="I364" s="31">
        <f t="shared" si="26"/>
        <v>106.85</v>
      </c>
    </row>
    <row r="365" spans="1:9" x14ac:dyDescent="0.2">
      <c r="B365" s="7" t="s">
        <v>15</v>
      </c>
      <c r="I365" s="31">
        <f t="shared" si="26"/>
        <v>0</v>
      </c>
    </row>
    <row r="366" spans="1:9" x14ac:dyDescent="0.2">
      <c r="A366" s="6"/>
      <c r="B366" s="7" t="s">
        <v>17</v>
      </c>
      <c r="C366" s="6"/>
      <c r="D366" s="26"/>
      <c r="E366" s="26"/>
      <c r="F366" s="26"/>
      <c r="G366" s="26"/>
      <c r="H366" s="26"/>
      <c r="I366" s="32">
        <f t="shared" si="26"/>
        <v>0</v>
      </c>
    </row>
    <row r="367" spans="1:9" x14ac:dyDescent="0.2">
      <c r="A367" s="6"/>
      <c r="B367" s="7" t="s">
        <v>4</v>
      </c>
      <c r="C367" s="6"/>
      <c r="D367" s="26"/>
      <c r="E367" s="26"/>
      <c r="F367" s="26"/>
      <c r="G367" s="26"/>
      <c r="H367" s="26"/>
      <c r="I367" s="32">
        <f t="shared" si="26"/>
        <v>0</v>
      </c>
    </row>
    <row r="368" spans="1:9" x14ac:dyDescent="0.2">
      <c r="A368" s="6"/>
      <c r="B368" s="7" t="s">
        <v>14</v>
      </c>
      <c r="C368" s="6"/>
      <c r="D368" s="26"/>
      <c r="E368" s="26"/>
      <c r="F368" s="26"/>
      <c r="G368" s="26"/>
      <c r="H368" s="26"/>
      <c r="I368" s="32">
        <f t="shared" si="26"/>
        <v>0</v>
      </c>
    </row>
    <row r="369" spans="1:9" x14ac:dyDescent="0.2">
      <c r="A369" s="6"/>
      <c r="B369" s="7" t="s">
        <v>12</v>
      </c>
      <c r="C369" s="6"/>
      <c r="D369" s="26"/>
      <c r="E369" s="26"/>
      <c r="F369" s="26"/>
      <c r="G369" s="26"/>
      <c r="H369" s="26"/>
      <c r="I369" s="32">
        <f t="shared" si="26"/>
        <v>0</v>
      </c>
    </row>
    <row r="370" spans="1:9" x14ac:dyDescent="0.2">
      <c r="A370" s="6"/>
      <c r="B370" s="7" t="s">
        <v>16</v>
      </c>
      <c r="C370" s="6"/>
      <c r="D370" s="26"/>
      <c r="E370" s="26"/>
      <c r="F370" s="26"/>
      <c r="G370" s="26"/>
      <c r="H370" s="26"/>
      <c r="I370" s="32">
        <f t="shared" si="26"/>
        <v>0</v>
      </c>
    </row>
    <row r="371" spans="1:9" x14ac:dyDescent="0.2">
      <c r="A371" s="6"/>
      <c r="B371" s="7" t="s">
        <v>19</v>
      </c>
      <c r="C371" s="6"/>
      <c r="D371" s="26"/>
      <c r="E371" s="26"/>
      <c r="F371" s="26"/>
      <c r="G371" s="26"/>
      <c r="H371" s="26"/>
      <c r="I371" s="32">
        <f t="shared" si="26"/>
        <v>0</v>
      </c>
    </row>
    <row r="372" spans="1:9" x14ac:dyDescent="0.2">
      <c r="A372" s="6"/>
      <c r="B372" s="7" t="s">
        <v>20</v>
      </c>
      <c r="C372" s="6"/>
      <c r="D372" s="26"/>
      <c r="E372" s="26"/>
      <c r="F372" s="26"/>
      <c r="G372" s="26"/>
      <c r="H372" s="26"/>
      <c r="I372" s="32">
        <f t="shared" si="26"/>
        <v>0</v>
      </c>
    </row>
    <row r="373" spans="1:9" x14ac:dyDescent="0.2">
      <c r="A373" s="6"/>
      <c r="B373" s="7" t="s">
        <v>21</v>
      </c>
      <c r="C373" s="6"/>
      <c r="D373" s="26"/>
      <c r="E373" s="26"/>
      <c r="F373" s="26"/>
      <c r="G373" s="26"/>
      <c r="H373" s="26"/>
      <c r="I373" s="32">
        <f t="shared" si="26"/>
        <v>0</v>
      </c>
    </row>
    <row r="374" spans="1:9" x14ac:dyDescent="0.2">
      <c r="A374" s="6"/>
      <c r="B374" s="7" t="s">
        <v>22</v>
      </c>
      <c r="C374" s="6"/>
      <c r="D374" s="26"/>
      <c r="E374" s="26"/>
      <c r="F374" s="26"/>
      <c r="G374" s="26"/>
      <c r="H374" s="26"/>
      <c r="I374" s="32">
        <f t="shared" si="26"/>
        <v>0</v>
      </c>
    </row>
    <row r="375" spans="1:9" ht="13.5" thickBot="1" x14ac:dyDescent="0.25">
      <c r="A375" s="5"/>
      <c r="B375" s="46"/>
      <c r="C375" s="5"/>
      <c r="D375" s="27"/>
      <c r="E375" s="27"/>
      <c r="F375" s="27"/>
      <c r="G375" s="27"/>
      <c r="H375" s="27"/>
      <c r="I375" s="33"/>
    </row>
    <row r="376" spans="1:9" x14ac:dyDescent="0.2">
      <c r="A376" s="64"/>
      <c r="B376" s="17"/>
      <c r="C376" s="18"/>
      <c r="D376" s="28"/>
      <c r="E376" s="28"/>
      <c r="F376" s="28"/>
      <c r="G376" s="28"/>
      <c r="H376" s="28"/>
      <c r="I376" s="37">
        <f>SUM(I290:I367)</f>
        <v>817.42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3" sqref="G33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2016-04-27T19:57:19Z</cp:lastPrinted>
  <dcterms:created xsi:type="dcterms:W3CDTF">2015-04-17T19:15:54Z</dcterms:created>
  <dcterms:modified xsi:type="dcterms:W3CDTF">2018-03-27T21:17:20Z</dcterms:modified>
</cp:coreProperties>
</file>