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800" windowHeight="11835" activeTab="1"/>
  </bookViews>
  <sheets>
    <sheet name="DEBIT-BANK" sheetId="1" r:id="rId1"/>
    <sheet name="CASH-BANK" sheetId="2" r:id="rId2"/>
    <sheet name="Debit Daily" sheetId="3" r:id="rId3"/>
    <sheet name="Cash Daily" sheetId="4" r:id="rId4"/>
    <sheet name="SAN FRANCISCO AR" sheetId="5" r:id="rId5"/>
    <sheet name="Sheet1" sheetId="6" r:id="rId6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Q4" i="1" l="1"/>
  <c r="Q3" i="1"/>
  <c r="E143" i="3" l="1"/>
  <c r="F171" i="3"/>
  <c r="D362" i="3"/>
  <c r="D115" i="3"/>
  <c r="E69" i="3"/>
  <c r="D376" i="3"/>
  <c r="E17" i="3"/>
  <c r="G101" i="3"/>
  <c r="D165" i="4"/>
  <c r="D151" i="4"/>
  <c r="D137" i="4"/>
  <c r="D78" i="4"/>
  <c r="C24" i="5" l="1"/>
  <c r="I24" i="6" l="1"/>
  <c r="L23" i="6"/>
  <c r="L16" i="6"/>
  <c r="G17" i="6" s="1"/>
  <c r="L17" i="6" s="1"/>
  <c r="G18" i="6" s="1"/>
  <c r="L18" i="6" s="1"/>
  <c r="G19" i="6" s="1"/>
  <c r="L19" i="6" s="1"/>
  <c r="G20" i="6" s="1"/>
  <c r="L20" i="6" s="1"/>
  <c r="G21" i="6" s="1"/>
  <c r="L21" i="6" s="1"/>
  <c r="G22" i="6" s="1"/>
  <c r="L22" i="6" s="1"/>
  <c r="G3" i="6"/>
  <c r="L3" i="6" s="1"/>
  <c r="G4" i="6" s="1"/>
  <c r="L4" i="6" s="1"/>
  <c r="G5" i="6" s="1"/>
  <c r="L5" i="6" s="1"/>
  <c r="G6" i="6" s="1"/>
  <c r="L6" i="6" s="1"/>
  <c r="G7" i="6" s="1"/>
  <c r="L7" i="6" s="1"/>
  <c r="G8" i="6" s="1"/>
  <c r="L8" i="6" s="1"/>
  <c r="G9" i="6" s="1"/>
  <c r="L9" i="6" s="1"/>
  <c r="G10" i="6" s="1"/>
  <c r="L10" i="6" s="1"/>
  <c r="G11" i="6" s="1"/>
  <c r="L11" i="6" s="1"/>
  <c r="G12" i="6" s="1"/>
  <c r="L12" i="6" s="1"/>
  <c r="G13" i="6" s="1"/>
  <c r="L13" i="6" s="1"/>
  <c r="G14" i="6" s="1"/>
  <c r="L14" i="6" s="1"/>
  <c r="G15" i="6" s="1"/>
  <c r="L2" i="6"/>
  <c r="L15" i="6" l="1"/>
  <c r="I106" i="4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6" i="4" l="1"/>
  <c r="I457" i="4"/>
  <c r="D464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7" i="2" l="1"/>
  <c r="Q8" i="1"/>
  <c r="Q8" i="2"/>
  <c r="Q6" i="2"/>
  <c r="N9" i="2"/>
  <c r="Q9" i="2" s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N5" i="1" s="1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s="1"/>
  <c r="Q6" i="1" l="1"/>
  <c r="Q7" i="1"/>
  <c r="N10" i="2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N48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Q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Q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7" i="1" l="1"/>
  <c r="Q15" i="1"/>
  <c r="Q16" i="1"/>
  <c r="N27" i="2"/>
  <c r="N28" i="2" s="1"/>
  <c r="N36" i="2"/>
  <c r="N37" i="2" s="1"/>
  <c r="N19" i="2"/>
  <c r="N18" i="2"/>
  <c r="N45" i="2"/>
  <c r="N46" i="2" s="1"/>
  <c r="B39" i="1"/>
  <c r="I441" i="3"/>
  <c r="H3" i="1"/>
  <c r="H9" i="1" s="1"/>
  <c r="D4" i="1"/>
  <c r="D9" i="1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M49" i="2" s="1"/>
  <c r="I19" i="2"/>
  <c r="L28" i="2"/>
  <c r="H28" i="2"/>
  <c r="J46" i="2"/>
  <c r="K10" i="2"/>
  <c r="K49" i="2" s="1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Q40" i="1" s="1"/>
  <c r="B43" i="1"/>
  <c r="C13" i="1"/>
  <c r="Q13" i="1" s="1"/>
  <c r="C12" i="1"/>
  <c r="Q12" i="1" s="1"/>
  <c r="C44" i="1"/>
  <c r="Q44" i="1" s="1"/>
  <c r="C43" i="1"/>
  <c r="C41" i="1"/>
  <c r="Q41" i="1" s="1"/>
  <c r="C40" i="1"/>
  <c r="C39" i="1"/>
  <c r="C35" i="1"/>
  <c r="Q35" i="1" s="1"/>
  <c r="C34" i="1"/>
  <c r="C33" i="1"/>
  <c r="Q33" i="1" s="1"/>
  <c r="C30" i="1"/>
  <c r="Q30" i="1" s="1"/>
  <c r="C26" i="1"/>
  <c r="Q26" i="1" s="1"/>
  <c r="D25" i="1"/>
  <c r="C25" i="1"/>
  <c r="Q25" i="1" s="1"/>
  <c r="C24" i="1"/>
  <c r="C23" i="1"/>
  <c r="Q23" i="1" s="1"/>
  <c r="C21" i="1"/>
  <c r="C14" i="1"/>
  <c r="B21" i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Q33" i="2" s="1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17" i="2" l="1"/>
  <c r="Q18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B18" i="1"/>
  <c r="Q14" i="1"/>
  <c r="Q43" i="1"/>
  <c r="Q34" i="1"/>
  <c r="F48" i="1"/>
  <c r="J48" i="1"/>
  <c r="M48" i="1"/>
  <c r="I49" i="2"/>
  <c r="E453" i="4" s="1"/>
  <c r="H49" i="2"/>
  <c r="L49" i="2"/>
  <c r="E454" i="4" s="1"/>
  <c r="N49" i="2"/>
  <c r="Q22" i="1"/>
  <c r="Q22" i="2"/>
  <c r="Q21" i="1"/>
  <c r="Q24" i="1"/>
  <c r="K48" i="1"/>
  <c r="L48" i="1"/>
  <c r="E48" i="1"/>
  <c r="H48" i="1"/>
  <c r="Q39" i="1"/>
  <c r="Q32" i="1"/>
  <c r="B36" i="1"/>
  <c r="I458" i="4"/>
  <c r="E452" i="4"/>
  <c r="E455" i="4"/>
  <c r="J49" i="2"/>
  <c r="D450" i="4"/>
  <c r="D454" i="4"/>
  <c r="D449" i="4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F49" i="2" s="1"/>
  <c r="B10" i="2"/>
  <c r="G46" i="2"/>
  <c r="C46" i="2"/>
  <c r="G37" i="2"/>
  <c r="D13" i="2"/>
  <c r="D19" i="2" s="1"/>
  <c r="E10" i="2"/>
  <c r="E49" i="2" s="1"/>
  <c r="F46" i="2"/>
  <c r="B46" i="2"/>
  <c r="B37" i="2"/>
  <c r="G19" i="2"/>
  <c r="K45" i="1"/>
  <c r="D27" i="1"/>
  <c r="D48" i="1" s="1"/>
  <c r="B27" i="1"/>
  <c r="C18" i="1"/>
  <c r="C36" i="1"/>
  <c r="C27" i="1"/>
  <c r="I353" i="4"/>
  <c r="I92" i="4"/>
  <c r="I440" i="4"/>
  <c r="I266" i="4"/>
  <c r="I179" i="4"/>
  <c r="I45" i="1"/>
  <c r="H45" i="1"/>
  <c r="B45" i="1"/>
  <c r="D45" i="1"/>
  <c r="G45" i="1"/>
  <c r="G48" i="1" s="1"/>
  <c r="G49" i="2" l="1"/>
  <c r="Q13" i="2"/>
  <c r="D451" i="4"/>
  <c r="I48" i="1"/>
  <c r="D453" i="4" s="1"/>
  <c r="I453" i="4" s="1"/>
  <c r="Q4" i="2"/>
  <c r="D452" i="4"/>
  <c r="D455" i="4"/>
  <c r="B49" i="2"/>
  <c r="C49" i="2"/>
  <c r="E447" i="4" s="1"/>
  <c r="Q27" i="1"/>
  <c r="Q5" i="2"/>
  <c r="Q23" i="2"/>
  <c r="Q19" i="2"/>
  <c r="I455" i="4"/>
  <c r="I452" i="4"/>
  <c r="E446" i="4"/>
  <c r="D448" i="4"/>
  <c r="B48" i="1"/>
  <c r="D446" i="4" s="1"/>
  <c r="Q37" i="2"/>
  <c r="D28" i="2"/>
  <c r="Q28" i="2"/>
  <c r="Q46" i="2"/>
  <c r="Q9" i="1"/>
  <c r="Q18" i="1"/>
  <c r="Q45" i="1"/>
  <c r="C45" i="1"/>
  <c r="C48" i="1" s="1"/>
  <c r="D447" i="4" s="1"/>
  <c r="D49" i="2" l="1"/>
  <c r="E448" i="4" s="1"/>
  <c r="I448" i="4" s="1"/>
  <c r="D459" i="4"/>
  <c r="E449" i="4"/>
  <c r="I449" i="4" s="1"/>
  <c r="E451" i="4"/>
  <c r="I451" i="4" s="1"/>
  <c r="E450" i="4"/>
  <c r="I450" i="4" s="1"/>
  <c r="I447" i="4"/>
  <c r="I446" i="4"/>
  <c r="Q10" i="2"/>
  <c r="Q36" i="1"/>
  <c r="E459" i="4" l="1"/>
  <c r="I459" i="4"/>
  <c r="D465" i="4" s="1"/>
  <c r="D466" i="4" s="1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219" authorId="0" shapeId="0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CASH</t>
        </r>
      </text>
    </comment>
  </commentList>
</comments>
</file>

<file path=xl/comments3.xml><?xml version="1.0" encoding="utf-8"?>
<comments xmlns="http://schemas.openxmlformats.org/spreadsheetml/2006/main">
  <authors>
    <author>Kevin</author>
  </authors>
  <commentList>
    <comment ref="N40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UPDATED 8/14/15
</t>
        </r>
      </text>
    </comment>
  </commentList>
</comments>
</file>

<file path=xl/sharedStrings.xml><?xml version="1.0" encoding="utf-8"?>
<sst xmlns="http://schemas.openxmlformats.org/spreadsheetml/2006/main" count="1188" uniqueCount="159">
  <si>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</si>
  <si>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</si>
  <si>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</si>
  <si>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</si>
  <si>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</si>
  <si>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</si>
  <si>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</si>
  <si>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</si>
  <si>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</si>
  <si>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</si>
  <si>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</si>
  <si>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</si>
  <si>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</si>
  <si>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</si>
  <si>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</si>
  <si>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</si>
  <si>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</si>
  <si>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</si>
  <si>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</si>
  <si>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</si>
  <si>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</si>
  <si>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</si>
  <si>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</si>
  <si>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</si>
  <si>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</si>
  <si>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</si>
  <si>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</si>
  <si>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</si>
  <si>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</si>
  <si>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</si>
  <si>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</si>
  <si>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</si>
  <si>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</si>
  <si>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</si>
  <si>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</si>
  <si>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</si>
  <si>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</si>
  <si>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</si>
  <si>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</si>
  <si>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</si>
  <si>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</si>
  <si>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</si>
  <si>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PERSONAL</t>
  </si>
  <si>
    <t>10/6/15</t>
  </si>
  <si>
    <t>10/9/15</t>
  </si>
  <si>
    <t>A &amp; E SURFACES</t>
  </si>
  <si>
    <t>10/16/15</t>
  </si>
  <si>
    <t>10/19/15</t>
  </si>
  <si>
    <t>10/20/15</t>
  </si>
  <si>
    <t>1686?</t>
  </si>
  <si>
    <t>10/28/15</t>
  </si>
  <si>
    <t>147?</t>
  </si>
  <si>
    <t>10/30/15</t>
  </si>
  <si>
    <t>11/4/15</t>
  </si>
  <si>
    <t>11/16/15</t>
  </si>
  <si>
    <t>11/9/15</t>
  </si>
  <si>
    <t>11/13/15</t>
  </si>
  <si>
    <t>11/12/15</t>
  </si>
  <si>
    <t>12/4/15</t>
  </si>
  <si>
    <t>12/9/15</t>
  </si>
  <si>
    <t>12/18/15</t>
  </si>
  <si>
    <t>10/01/15</t>
  </si>
  <si>
    <t>Claudio</t>
  </si>
  <si>
    <t>MISCELLANEOUS</t>
  </si>
  <si>
    <t>ADDRESS</t>
  </si>
  <si>
    <t>APT</t>
  </si>
  <si>
    <t>ESTIMATE #</t>
  </si>
  <si>
    <t xml:space="preserve">TOTAL </t>
  </si>
  <si>
    <t>INVOICE #</t>
  </si>
  <si>
    <t>DEPOSIT</t>
  </si>
  <si>
    <t>INVOICE BALANCE</t>
  </si>
  <si>
    <t>INVOICE DATE</t>
  </si>
  <si>
    <t>COMMENT</t>
  </si>
  <si>
    <t xml:space="preserve">SAN FRANCISCO AR TOTAL </t>
  </si>
  <si>
    <t>HOTEL</t>
  </si>
  <si>
    <t>SAN FRANCISCO/CONSOLIDATION</t>
  </si>
  <si>
    <t>FEB-01</t>
  </si>
  <si>
    <t>FEB-02</t>
  </si>
  <si>
    <t>FEB-03</t>
  </si>
  <si>
    <t>FEB-04</t>
  </si>
  <si>
    <t>FEB-05</t>
  </si>
  <si>
    <t>FEB-06</t>
  </si>
  <si>
    <t>FEB-8</t>
  </si>
  <si>
    <t>FEB-9</t>
  </si>
  <si>
    <t>FEB-10</t>
  </si>
  <si>
    <t>FEB-11</t>
  </si>
  <si>
    <t>FEB-12</t>
  </si>
  <si>
    <t>FEB-13</t>
  </si>
  <si>
    <t>FEB-15</t>
  </si>
  <si>
    <t>FEB-16</t>
  </si>
  <si>
    <t>FEB-17</t>
  </si>
  <si>
    <t>FEB-18</t>
  </si>
  <si>
    <t>FEB-19</t>
  </si>
  <si>
    <t>FEB-20</t>
  </si>
  <si>
    <t>FEB-22</t>
  </si>
  <si>
    <t>FEB-23</t>
  </si>
  <si>
    <t>FEB-24</t>
  </si>
  <si>
    <t>FEB-25</t>
  </si>
  <si>
    <t>FEB-26</t>
  </si>
  <si>
    <t>FEB-27</t>
  </si>
  <si>
    <t>FEB-29</t>
  </si>
  <si>
    <t>D-1</t>
  </si>
  <si>
    <t>D-2</t>
  </si>
  <si>
    <t>D-3</t>
  </si>
  <si>
    <t>D-4</t>
  </si>
  <si>
    <t>D-5</t>
  </si>
  <si>
    <t>D-6</t>
  </si>
  <si>
    <t>D-8</t>
  </si>
  <si>
    <t>D-9</t>
  </si>
  <si>
    <t>D-10</t>
  </si>
  <si>
    <t>D-11</t>
  </si>
  <si>
    <t>D-12</t>
  </si>
  <si>
    <t>D-13</t>
  </si>
  <si>
    <t>D-15</t>
  </si>
  <si>
    <t>D-16</t>
  </si>
  <si>
    <t>D-17</t>
  </si>
  <si>
    <t>D-18</t>
  </si>
  <si>
    <t>D-19</t>
  </si>
  <si>
    <t>D-20</t>
  </si>
  <si>
    <t>D-22</t>
  </si>
  <si>
    <t>D-23</t>
  </si>
  <si>
    <t>D-24</t>
  </si>
  <si>
    <t>D-25</t>
  </si>
  <si>
    <t>D-26</t>
  </si>
  <si>
    <t>D-27</t>
  </si>
  <si>
    <t>D-29</t>
  </si>
  <si>
    <t>MANTAINANCE/FLY</t>
  </si>
  <si>
    <t>C-1</t>
  </si>
  <si>
    <t>C-2</t>
  </si>
  <si>
    <t>C-3</t>
  </si>
  <si>
    <t>C-4</t>
  </si>
  <si>
    <t>C-5</t>
  </si>
  <si>
    <t>C-6</t>
  </si>
  <si>
    <t>C-8</t>
  </si>
  <si>
    <t>C-9</t>
  </si>
  <si>
    <t>C-10</t>
  </si>
  <si>
    <t>C-11</t>
  </si>
  <si>
    <t>C-12</t>
  </si>
  <si>
    <t>C-13</t>
  </si>
  <si>
    <t>C-15</t>
  </si>
  <si>
    <t>C-16</t>
  </si>
  <si>
    <t>C-17</t>
  </si>
  <si>
    <t>C-18</t>
  </si>
  <si>
    <t>C-19</t>
  </si>
  <si>
    <t>C-20</t>
  </si>
  <si>
    <t>C-22</t>
  </si>
  <si>
    <t>3.-1</t>
  </si>
  <si>
    <t>C-25</t>
  </si>
  <si>
    <t>C-24</t>
  </si>
  <si>
    <t>C-23</t>
  </si>
  <si>
    <t>C-29</t>
  </si>
  <si>
    <t>C-27</t>
  </si>
  <si>
    <t>C-26</t>
  </si>
  <si>
    <t>SAN FRANCISCO</t>
  </si>
  <si>
    <t>Britanica</t>
  </si>
  <si>
    <t>San Francisco Mission St</t>
  </si>
  <si>
    <t>no ck # was given</t>
  </si>
  <si>
    <t>Wire</t>
  </si>
  <si>
    <t xml:space="preserve">            BANK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</si>
</sst>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164" formatCode="&quot;$&quot;#,##0.00"/>
    <numFmt numFmtId="165" formatCode="&quot;$&quot;#,##0.00;[Red]&quot;$&quot;#,##0.00"/>
    <numFmt numFmtId="166" formatCode="m/d/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C9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7" fontId="0" fillId="10" borderId="1" xfId="0" applyNumberFormat="1" applyFill="1" applyBorder="1"/>
    <xf numFmtId="0" fontId="1" fillId="0" borderId="24" xfId="0" applyFont="1" applyFill="1" applyBorder="1"/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3" fontId="0" fillId="0" borderId="25" xfId="0" applyNumberFormat="1" applyBorder="1" applyAlignment="1">
      <alignment horizontal="left"/>
    </xf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4" fillId="11" borderId="0" xfId="0" applyNumberFormat="1" applyFont="1" applyFill="1" applyAlignment="1">
      <alignment horizontal="center"/>
    </xf>
    <xf numFmtId="4" fontId="0" fillId="9" borderId="0" xfId="0" applyNumberFormat="1" applyFill="1"/>
    <xf numFmtId="0" fontId="0" fillId="0" borderId="26" xfId="0" applyBorder="1"/>
    <xf numFmtId="164" fontId="15" fillId="0" borderId="27" xfId="0" applyNumberFormat="1" applyFont="1" applyBorder="1"/>
    <xf numFmtId="164" fontId="16" fillId="0" borderId="27" xfId="0" applyNumberFormat="1" applyFont="1" applyBorder="1"/>
    <xf numFmtId="164" fontId="4" fillId="0" borderId="28" xfId="0" applyNumberFormat="1" applyFont="1" applyFill="1" applyBorder="1"/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 wrapText="1"/>
    </xf>
    <xf numFmtId="0" fontId="20" fillId="0" borderId="31" xfId="0" applyFont="1" applyBorder="1" applyAlignment="1">
      <alignment horizontal="center" wrapText="1"/>
    </xf>
    <xf numFmtId="0" fontId="15" fillId="0" borderId="31" xfId="0" applyFont="1" applyBorder="1" applyAlignment="1">
      <alignment horizontal="right" wrapText="1"/>
    </xf>
    <xf numFmtId="164" fontId="15" fillId="0" borderId="31" xfId="0" applyNumberFormat="1" applyFont="1" applyBorder="1" applyAlignment="1">
      <alignment horizontal="center" wrapText="1"/>
    </xf>
    <xf numFmtId="164" fontId="15" fillId="12" borderId="31" xfId="0" applyNumberFormat="1" applyFont="1" applyFill="1" applyBorder="1" applyAlignment="1">
      <alignment horizontal="center" wrapText="1"/>
    </xf>
    <xf numFmtId="0" fontId="15" fillId="0" borderId="32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0" fontId="16" fillId="0" borderId="0" xfId="0" applyFont="1" applyAlignment="1">
      <alignment wrapText="1"/>
    </xf>
    <xf numFmtId="164" fontId="16" fillId="13" borderId="12" xfId="0" applyNumberFormat="1" applyFont="1" applyFill="1" applyBorder="1"/>
    <xf numFmtId="164" fontId="16" fillId="12" borderId="12" xfId="0" applyNumberFormat="1" applyFont="1" applyFill="1" applyBorder="1"/>
    <xf numFmtId="0" fontId="16" fillId="0" borderId="0" xfId="0" applyFont="1"/>
    <xf numFmtId="0" fontId="15" fillId="0" borderId="0" xfId="0" applyFont="1"/>
    <xf numFmtId="164" fontId="15" fillId="12" borderId="12" xfId="0" applyNumberFormat="1" applyFont="1" applyFill="1" applyBorder="1"/>
    <xf numFmtId="14" fontId="15" fillId="12" borderId="33" xfId="0" applyNumberFormat="1" applyFont="1" applyFill="1" applyBorder="1"/>
    <xf numFmtId="14" fontId="15" fillId="12" borderId="0" xfId="0" applyNumberFormat="1" applyFont="1" applyFill="1" applyBorder="1"/>
    <xf numFmtId="0" fontId="15" fillId="12" borderId="0" xfId="0" applyFont="1" applyFill="1" applyBorder="1"/>
    <xf numFmtId="0" fontId="20" fillId="12" borderId="0" xfId="0" applyFont="1" applyFill="1" applyBorder="1"/>
    <xf numFmtId="0" fontId="15" fillId="12" borderId="0" xfId="0" applyFont="1" applyFill="1" applyBorder="1" applyAlignment="1">
      <alignment horizontal="right"/>
    </xf>
    <xf numFmtId="164" fontId="15" fillId="12" borderId="0" xfId="0" applyNumberFormat="1" applyFont="1" applyFill="1" applyBorder="1"/>
    <xf numFmtId="0" fontId="15" fillId="12" borderId="34" xfId="0" applyFont="1" applyFill="1" applyBorder="1"/>
    <xf numFmtId="0" fontId="16" fillId="12" borderId="0" xfId="0" applyFont="1" applyFill="1"/>
    <xf numFmtId="0" fontId="15" fillId="12" borderId="0" xfId="0" applyFont="1" applyFill="1"/>
    <xf numFmtId="0" fontId="20" fillId="0" borderId="0" xfId="0" applyFont="1"/>
    <xf numFmtId="0" fontId="16" fillId="0" borderId="0" xfId="0" applyFont="1" applyAlignment="1">
      <alignment horizontal="right"/>
    </xf>
    <xf numFmtId="164" fontId="16" fillId="12" borderId="0" xfId="0" applyNumberFormat="1" applyFont="1" applyFill="1"/>
    <xf numFmtId="4" fontId="16" fillId="13" borderId="12" xfId="0" applyNumberFormat="1" applyFont="1" applyFill="1" applyBorder="1"/>
    <xf numFmtId="4" fontId="15" fillId="13" borderId="12" xfId="0" applyNumberFormat="1" applyFont="1" applyFill="1" applyBorder="1"/>
    <xf numFmtId="4" fontId="1" fillId="13" borderId="12" xfId="0" applyNumberFormat="1" applyFont="1" applyFill="1" applyBorder="1"/>
    <xf numFmtId="165" fontId="16" fillId="13" borderId="12" xfId="0" applyNumberFormat="1" applyFont="1" applyFill="1" applyBorder="1"/>
    <xf numFmtId="49" fontId="1" fillId="14" borderId="13" xfId="0" applyNumberFormat="1" applyFont="1" applyFill="1" applyBorder="1" applyAlignment="1">
      <alignment horizontal="left"/>
    </xf>
    <xf numFmtId="14" fontId="16" fillId="14" borderId="12" xfId="0" applyNumberFormat="1" applyFont="1" applyFill="1" applyBorder="1"/>
    <xf numFmtId="0" fontId="16" fillId="14" borderId="12" xfId="0" applyFont="1" applyFill="1" applyBorder="1"/>
    <xf numFmtId="0" fontId="21" fillId="14" borderId="12" xfId="0" applyFont="1" applyFill="1" applyBorder="1"/>
    <xf numFmtId="0" fontId="16" fillId="14" borderId="12" xfId="0" applyFont="1" applyFill="1" applyBorder="1" applyAlignment="1">
      <alignment horizontal="right"/>
    </xf>
    <xf numFmtId="0" fontId="20" fillId="14" borderId="12" xfId="0" applyFont="1" applyFill="1" applyBorder="1"/>
    <xf numFmtId="0" fontId="22" fillId="14" borderId="12" xfId="0" applyFont="1" applyFill="1" applyBorder="1"/>
    <xf numFmtId="49" fontId="1" fillId="14" borderId="23" xfId="0" applyNumberFormat="1" applyFont="1" applyFill="1" applyBorder="1" applyAlignment="1">
      <alignment horizontal="left"/>
    </xf>
    <xf numFmtId="0" fontId="16" fillId="14" borderId="12" xfId="0" applyFont="1" applyFill="1" applyBorder="1" applyAlignment="1">
      <alignment horizontal="left"/>
    </xf>
    <xf numFmtId="0" fontId="20" fillId="14" borderId="12" xfId="0" applyFont="1" applyFill="1" applyBorder="1" applyAlignment="1">
      <alignment horizontal="left"/>
    </xf>
    <xf numFmtId="14" fontId="1" fillId="14" borderId="12" xfId="0" applyNumberFormat="1" applyFont="1" applyFill="1" applyBorder="1"/>
    <xf numFmtId="0" fontId="1" fillId="14" borderId="12" xfId="0" applyFont="1" applyFill="1" applyBorder="1"/>
    <xf numFmtId="0" fontId="19" fillId="14" borderId="12" xfId="0" applyFont="1" applyFill="1" applyBorder="1"/>
    <xf numFmtId="0" fontId="1" fillId="14" borderId="12" xfId="0" applyFont="1" applyFill="1" applyBorder="1" applyAlignment="1">
      <alignment horizontal="right"/>
    </xf>
    <xf numFmtId="14" fontId="15" fillId="14" borderId="12" xfId="0" applyNumberFormat="1" applyFont="1" applyFill="1" applyBorder="1"/>
    <xf numFmtId="0" fontId="15" fillId="14" borderId="12" xfId="0" applyFont="1" applyFill="1" applyBorder="1"/>
    <xf numFmtId="0" fontId="15" fillId="14" borderId="12" xfId="0" applyFont="1" applyFill="1" applyBorder="1" applyAlignment="1">
      <alignment horizontal="right"/>
    </xf>
    <xf numFmtId="4" fontId="16" fillId="14" borderId="12" xfId="0" applyNumberFormat="1" applyFont="1" applyFill="1" applyBorder="1" applyAlignment="1">
      <alignment horizontal="right"/>
    </xf>
    <xf numFmtId="165" fontId="0" fillId="14" borderId="12" xfId="0" applyNumberFormat="1" applyFill="1" applyBorder="1" applyAlignment="1">
      <alignment horizontal="center"/>
    </xf>
    <xf numFmtId="165" fontId="16" fillId="14" borderId="12" xfId="0" applyNumberFormat="1" applyFont="1" applyFill="1" applyBorder="1"/>
    <xf numFmtId="164" fontId="0" fillId="14" borderId="12" xfId="0" applyNumberFormat="1" applyFill="1" applyBorder="1" applyAlignment="1">
      <alignment horizontal="center"/>
    </xf>
    <xf numFmtId="4" fontId="16" fillId="14" borderId="12" xfId="0" applyNumberFormat="1" applyFont="1" applyFill="1" applyBorder="1"/>
    <xf numFmtId="164" fontId="1" fillId="14" borderId="12" xfId="0" applyNumberFormat="1" applyFont="1" applyFill="1" applyBorder="1" applyAlignment="1">
      <alignment horizontal="center"/>
    </xf>
    <xf numFmtId="4" fontId="0" fillId="14" borderId="24" xfId="0" applyNumberFormat="1" applyFill="1" applyBorder="1" applyAlignment="1">
      <alignment horizontal="center"/>
    </xf>
    <xf numFmtId="164" fontId="16" fillId="14" borderId="12" xfId="0" applyNumberFormat="1" applyFont="1" applyFill="1" applyBorder="1"/>
    <xf numFmtId="4" fontId="15" fillId="14" borderId="12" xfId="0" applyNumberFormat="1" applyFont="1" applyFill="1" applyBorder="1" applyAlignment="1">
      <alignment horizontal="right"/>
    </xf>
    <xf numFmtId="4" fontId="15" fillId="14" borderId="12" xfId="0" applyNumberFormat="1" applyFont="1" applyFill="1" applyBorder="1"/>
    <xf numFmtId="164" fontId="15" fillId="14" borderId="12" xfId="0" applyNumberFormat="1" applyFont="1" applyFill="1" applyBorder="1"/>
    <xf numFmtId="0" fontId="2" fillId="14" borderId="12" xfId="0" applyFont="1" applyFill="1" applyBorder="1"/>
    <xf numFmtId="164" fontId="0" fillId="14" borderId="24" xfId="0" applyNumberFormat="1" applyFill="1" applyBorder="1" applyAlignment="1">
      <alignment horizontal="center"/>
    </xf>
    <xf numFmtId="0" fontId="1" fillId="14" borderId="24" xfId="0" applyFont="1" applyFill="1" applyBorder="1"/>
    <xf numFmtId="0" fontId="0" fillId="14" borderId="12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164" fontId="15" fillId="15" borderId="0" xfId="0" applyNumberFormat="1" applyFont="1" applyFill="1"/>
    <xf numFmtId="166" fontId="13" fillId="0" borderId="5" xfId="0" applyNumberFormat="1" applyFont="1" applyBorder="1" applyAlignment="1">
      <alignment horizontal="left"/>
    </xf>
    <xf numFmtId="166" fontId="1" fillId="0" borderId="13" xfId="0" applyNumberFormat="1" applyFont="1" applyBorder="1" applyAlignment="1">
      <alignment horizontal="left"/>
    </xf>
    <xf numFmtId="166" fontId="1" fillId="0" borderId="23" xfId="0" applyNumberFormat="1" applyFont="1" applyBorder="1" applyAlignment="1">
      <alignment horizontal="left"/>
    </xf>
    <xf numFmtId="166" fontId="1" fillId="0" borderId="18" xfId="0" applyNumberFormat="1" applyFont="1" applyBorder="1" applyAlignment="1">
      <alignment horizontal="left"/>
    </xf>
    <xf numFmtId="166" fontId="12" fillId="0" borderId="15" xfId="0" applyNumberFormat="1" applyFont="1" applyBorder="1" applyAlignment="1">
      <alignment horizontal="left"/>
    </xf>
    <xf numFmtId="166" fontId="0" fillId="0" borderId="13" xfId="0" applyNumberFormat="1" applyBorder="1" applyAlignment="1">
      <alignment horizontal="left"/>
    </xf>
    <xf numFmtId="166" fontId="0" fillId="0" borderId="18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15" fillId="0" borderId="27" xfId="0" applyNumberFormat="1" applyFont="1" applyBorder="1" applyAlignment="1">
      <alignment horizontal="center"/>
    </xf>
    <xf numFmtId="164" fontId="4" fillId="3" borderId="0" xfId="0" applyNumberFormat="1" applyFont="1" applyFill="1"/>
    <xf numFmtId="7" fontId="0" fillId="10" borderId="0" xfId="0" applyNumberFormat="1" applyFill="1" applyBorder="1"/>
    <xf numFmtId="166" fontId="0" fillId="0" borderId="13" xfId="0" applyNumberFormat="1" applyFill="1" applyBorder="1" applyAlignment="1">
      <alignment horizontal="left"/>
    </xf>
    <xf numFmtId="0" fontId="0" fillId="0" borderId="12" xfId="0" applyFill="1" applyBorder="1"/>
    <xf numFmtId="164" fontId="0" fillId="0" borderId="1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6" fontId="1" fillId="0" borderId="13" xfId="0" applyNumberFormat="1" applyFont="1" applyFill="1" applyBorder="1" applyAlignment="1">
      <alignment horizontal="left"/>
    </xf>
    <xf numFmtId="164" fontId="1" fillId="0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SAN</a:t>
          </a:r>
          <a:r>
            <a:rPr lang="en-US" sz="18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FRANCISCO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SAN</a:t>
          </a:r>
          <a:r>
            <a:rPr lang="en-US" sz="18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FRANCISCO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SAN FRANCISCO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SAN FRANCISCO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zoomScaleNormal="100" workbookViewId="0">
      <selection activeCell="Q4" sqref="Q4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style="151" customWidth="1"/>
    <col min="8" max="8" width="12" customWidth="1"/>
    <col min="9" max="9" width="13" customWidth="1"/>
    <col min="10" max="10" width="7.7109375" customWidth="1"/>
    <col min="11" max="11" width="11.5703125" customWidth="1"/>
    <col min="12" max="12" width="13.140625" customWidth="1"/>
    <col min="13" max="13" width="11.7109375" customWidth="1"/>
    <col min="14" max="14" width="14.42578125" customWidth="1"/>
    <col min="15" max="15" width="0.7109375" customWidth="1"/>
    <col min="16" max="16" width="2.42578125" hidden="1" customWidth="1"/>
    <col min="17" max="17" width="12.5703125" customWidth="1"/>
  </cols>
  <sheetData>
    <row r="1" spans="1:17" s="57" customFormat="1" ht="72.75" customHeight="1" x14ac:dyDescent="0.2">
      <c r="A1" s="56"/>
      <c r="G1" s="140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186" t="s">
        <v>4</v>
      </c>
      <c r="H2" s="152" t="s">
        <v>74</v>
      </c>
      <c r="I2" s="36" t="s">
        <v>13</v>
      </c>
      <c r="J2" s="36" t="s">
        <v>16</v>
      </c>
      <c r="K2" s="36" t="s">
        <v>41</v>
      </c>
      <c r="L2" s="36" t="s">
        <v>42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 t="s">
        <v>76</v>
      </c>
      <c r="B3" s="58">
        <f>'Debit Daily'!I3</f>
        <v>56.89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187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56.89</v>
      </c>
    </row>
    <row r="4" spans="1:17" x14ac:dyDescent="0.2">
      <c r="A4" s="53" t="s">
        <v>77</v>
      </c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188">
        <f>'Debit Daily'!I22</f>
        <v>0</v>
      </c>
      <c r="H4" s="46">
        <f>'Debit Daily'!I23</f>
        <v>0</v>
      </c>
      <c r="I4" s="51">
        <f>'Debit Daily'!I24</f>
        <v>98.7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>SUM(B4:P4)</f>
        <v>98.7</v>
      </c>
    </row>
    <row r="5" spans="1:17" x14ac:dyDescent="0.2">
      <c r="A5" s="53" t="s">
        <v>78</v>
      </c>
      <c r="B5" s="58">
        <f>'Debit Daily'!I32</f>
        <v>35.01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188">
        <f>'Debit Daily'!I37</f>
        <v>0</v>
      </c>
      <c r="H5" s="46">
        <f>'Debit Daily'!I38</f>
        <v>216.18</v>
      </c>
      <c r="I5" s="51">
        <f>'Debit Daily'!I39</f>
        <v>23.79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>
        <f>'Debit Daily'!I44</f>
        <v>0</v>
      </c>
      <c r="O5" s="51"/>
      <c r="P5" s="51"/>
      <c r="Q5" s="78">
        <f t="shared" ref="Q5:Q8" si="0">SUM(B5:P5)</f>
        <v>274.98</v>
      </c>
    </row>
    <row r="6" spans="1:17" x14ac:dyDescent="0.2">
      <c r="A6" s="53" t="s">
        <v>79</v>
      </c>
      <c r="B6" s="58">
        <f>'Debit Daily'!I47</f>
        <v>79.27</v>
      </c>
      <c r="C6" s="45">
        <f>'Debit Daily'!I48</f>
        <v>0</v>
      </c>
      <c r="D6" s="45">
        <f>'Debit Daily'!I49</f>
        <v>81.319999999999993</v>
      </c>
      <c r="E6" s="46">
        <f>'Debit Daily'!I50</f>
        <v>0</v>
      </c>
      <c r="F6" s="46">
        <f>'Debit Daily'!I51</f>
        <v>0</v>
      </c>
      <c r="G6" s="188">
        <f>'Debit Daily'!I52</f>
        <v>40.92</v>
      </c>
      <c r="H6" s="46">
        <f>'Debit Daily'!I53</f>
        <v>0</v>
      </c>
      <c r="I6" s="51">
        <f>'Debit Daily'!I54</f>
        <v>8.73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210.23999999999998</v>
      </c>
    </row>
    <row r="7" spans="1:17" x14ac:dyDescent="0.2">
      <c r="A7" s="53" t="s">
        <v>80</v>
      </c>
      <c r="B7" s="58">
        <f>'Debit Daily'!I62</f>
        <v>16.18</v>
      </c>
      <c r="C7" s="45">
        <f>'Debit Daily'!I63</f>
        <v>0</v>
      </c>
      <c r="D7" s="45">
        <f>'Debit Daily'!I64</f>
        <v>236.19</v>
      </c>
      <c r="E7" s="46">
        <f>'Debit Daily'!I65</f>
        <v>0</v>
      </c>
      <c r="F7" s="46">
        <f>'Debit Daily'!I66</f>
        <v>0</v>
      </c>
      <c r="G7" s="188">
        <f>'Debit Daily'!I67</f>
        <v>0</v>
      </c>
      <c r="H7" s="46">
        <f>'Debit Daily'!I68</f>
        <v>0</v>
      </c>
      <c r="I7" s="51">
        <f>'Debit Daily'!I69</f>
        <v>72.84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325.21000000000004</v>
      </c>
    </row>
    <row r="8" spans="1:17" ht="13.5" thickBot="1" x14ac:dyDescent="0.25">
      <c r="A8" s="53" t="s">
        <v>81</v>
      </c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189">
        <f>'Debit Daily'!I82</f>
        <v>0</v>
      </c>
      <c r="H8" s="47">
        <f>'Debit Daily'!I83</f>
        <v>0</v>
      </c>
      <c r="I8" s="41">
        <f>'Debit Daily'!I84</f>
        <v>156.11000000000001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41">
        <f>'Debit Daily'!I89</f>
        <v>0</v>
      </c>
      <c r="O8" s="41"/>
      <c r="P8" s="41"/>
      <c r="Q8" s="181">
        <f t="shared" si="0"/>
        <v>156.11000000000001</v>
      </c>
    </row>
    <row r="9" spans="1:17" s="6" customFormat="1" x14ac:dyDescent="0.2">
      <c r="A9" s="33" t="s">
        <v>11</v>
      </c>
      <c r="B9" s="6">
        <f>SUM(B3:B8)</f>
        <v>187.35000000000002</v>
      </c>
      <c r="C9" s="6">
        <f>SUM(C3:C8)</f>
        <v>0</v>
      </c>
      <c r="D9" s="6">
        <f>SUM(D3:D8)</f>
        <v>317.51</v>
      </c>
      <c r="E9" s="6">
        <f>SUM(E3:E8)</f>
        <v>0</v>
      </c>
      <c r="F9" s="6">
        <f t="shared" ref="F9:N9" si="1">SUM(F3:F8)</f>
        <v>0</v>
      </c>
      <c r="G9" s="145">
        <f t="shared" si="1"/>
        <v>40.92</v>
      </c>
      <c r="H9" s="6">
        <f t="shared" si="1"/>
        <v>216.18</v>
      </c>
      <c r="I9" s="6">
        <f t="shared" si="1"/>
        <v>360.17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6">
        <f t="shared" si="1"/>
        <v>0</v>
      </c>
      <c r="Q9" s="59">
        <f>SUM(Q3:QI8)</f>
        <v>1122.1300000000001</v>
      </c>
    </row>
    <row r="10" spans="1:17" ht="10.5" customHeight="1" x14ac:dyDescent="0.2"/>
    <row r="11" spans="1:17" s="1" customFormat="1" ht="25.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186" t="s">
        <v>4</v>
      </c>
      <c r="H11" s="35" t="s">
        <v>74</v>
      </c>
      <c r="I11" s="36" t="s">
        <v>13</v>
      </c>
      <c r="J11" s="36" t="s">
        <v>16</v>
      </c>
      <c r="K11" s="36" t="s">
        <v>41</v>
      </c>
      <c r="L11" s="36" t="s">
        <v>42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82</v>
      </c>
      <c r="B12" s="48">
        <f>'Debit Daily'!I94</f>
        <v>0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190">
        <f>'Debit Daily'!I99</f>
        <v>0</v>
      </c>
      <c r="H12" s="48">
        <f>'Debit Daily'!I100</f>
        <v>717.96</v>
      </c>
      <c r="I12" s="48">
        <f>'Debit Daily'!I101</f>
        <v>221.84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01">
        <f>B12+C12+D12+E12+F12+G12+H12+I12+J12+K12+L12+M12+N12+O12+P12</f>
        <v>939.80000000000007</v>
      </c>
    </row>
    <row r="13" spans="1:17" s="1" customFormat="1" x14ac:dyDescent="0.2">
      <c r="A13" s="53" t="s">
        <v>83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190">
        <f>'Debit Daily'!I113</f>
        <v>0</v>
      </c>
      <c r="H13" s="48">
        <f>'Debit Daily'!I114</f>
        <v>0</v>
      </c>
      <c r="I13" s="48">
        <f>'Debit Daily'!I115</f>
        <v>106.57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3">
        <f>SUM(B13:P13)</f>
        <v>106.57</v>
      </c>
    </row>
    <row r="14" spans="1:17" s="1" customFormat="1" x14ac:dyDescent="0.2">
      <c r="A14" s="53" t="s">
        <v>84</v>
      </c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190">
        <f>'Debit Daily'!I127</f>
        <v>0</v>
      </c>
      <c r="H14" s="48">
        <f>'Debit Daily'!I128</f>
        <v>0</v>
      </c>
      <c r="I14" s="49">
        <f>'Debit Daily'!I129</f>
        <v>133.88999999999999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3">
        <f>SUM(B14:P14)</f>
        <v>133.88999999999999</v>
      </c>
    </row>
    <row r="15" spans="1:17" x14ac:dyDescent="0.2">
      <c r="A15" s="53" t="s">
        <v>85</v>
      </c>
      <c r="B15" s="48">
        <f>'Debit Daily'!I136</f>
        <v>46.49</v>
      </c>
      <c r="C15" s="48">
        <f>'Debit Daily'!I137</f>
        <v>0</v>
      </c>
      <c r="D15" s="48">
        <f>'Debit Daily'!I138</f>
        <v>32.06</v>
      </c>
      <c r="E15" s="48">
        <f>'Debit Daily'!I139</f>
        <v>0</v>
      </c>
      <c r="F15" s="48">
        <f>'Debit Daily'!I140</f>
        <v>0</v>
      </c>
      <c r="G15" s="190">
        <f>'Debit Daily'!I141</f>
        <v>0</v>
      </c>
      <c r="H15" s="48">
        <f>'Debit Daily'!I142</f>
        <v>0</v>
      </c>
      <c r="I15" s="48">
        <f>'Debit Daily'!I143</f>
        <v>54.56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3">
        <f>SUM(B15:P15)</f>
        <v>133.11000000000001</v>
      </c>
    </row>
    <row r="16" spans="1:17" x14ac:dyDescent="0.2">
      <c r="A16" s="53" t="s">
        <v>86</v>
      </c>
      <c r="B16" s="48">
        <f>'Debit Daily'!I150</f>
        <v>0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190">
        <f>'Debit Daily'!I155</f>
        <v>0</v>
      </c>
      <c r="H16" s="48">
        <f>'Debit Daily'!I156</f>
        <v>0</v>
      </c>
      <c r="I16" s="48">
        <f>'Debit Daily'!I157</f>
        <v>183.35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3">
        <f>SUM(B16:P16)</f>
        <v>183.35</v>
      </c>
    </row>
    <row r="17" spans="1:17" ht="13.5" thickBot="1" x14ac:dyDescent="0.25">
      <c r="A17" s="53" t="s">
        <v>87</v>
      </c>
      <c r="B17" s="50">
        <f>'Debit Daily'!I164</f>
        <v>0</v>
      </c>
      <c r="C17" s="50">
        <f>'Debit Daily'!I165</f>
        <v>0</v>
      </c>
      <c r="D17" s="50">
        <f>'Debit Daily'!I166</f>
        <v>205.25</v>
      </c>
      <c r="E17" s="50">
        <f>'Debit Daily'!I167</f>
        <v>0</v>
      </c>
      <c r="F17" s="50">
        <f>'Debit Daily'!I168</f>
        <v>0</v>
      </c>
      <c r="G17" s="191">
        <f>'Debit Daily'!I169</f>
        <v>86.95</v>
      </c>
      <c r="H17" s="50">
        <f>'Debit Daily'!I170</f>
        <v>649.20000000000005</v>
      </c>
      <c r="I17" s="50">
        <f>'Debit Daily'!I171</f>
        <v>172.23000000000002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80">
        <f>SUM(B17:P17)</f>
        <v>1113.6300000000001</v>
      </c>
    </row>
    <row r="18" spans="1:17" x14ac:dyDescent="0.2">
      <c r="A18" s="33" t="s">
        <v>11</v>
      </c>
      <c r="B18" s="6">
        <f t="shared" ref="B18:Q18" si="2">SUM(B12:B17)</f>
        <v>46.49</v>
      </c>
      <c r="C18" s="6">
        <f t="shared" si="2"/>
        <v>0</v>
      </c>
      <c r="D18" s="6">
        <f t="shared" si="2"/>
        <v>237.31</v>
      </c>
      <c r="E18" s="6">
        <f t="shared" si="2"/>
        <v>0</v>
      </c>
      <c r="F18" s="6">
        <f t="shared" si="2"/>
        <v>0</v>
      </c>
      <c r="G18" s="145">
        <f t="shared" si="2"/>
        <v>86.95</v>
      </c>
      <c r="H18" s="6">
        <f t="shared" si="2"/>
        <v>1367.16</v>
      </c>
      <c r="I18" s="6">
        <f t="shared" si="2"/>
        <v>872.43999999999994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  <c r="P18" s="6">
        <f t="shared" si="2"/>
        <v>0</v>
      </c>
      <c r="Q18" s="13">
        <f t="shared" si="2"/>
        <v>2610.3500000000004</v>
      </c>
    </row>
    <row r="19" spans="1:17" ht="6.75" customHeight="1" x14ac:dyDescent="0.2"/>
    <row r="20" spans="1:17" s="1" customFormat="1" ht="27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186" t="s">
        <v>4</v>
      </c>
      <c r="H20" s="35" t="s">
        <v>74</v>
      </c>
      <c r="I20" s="36" t="s">
        <v>13</v>
      </c>
      <c r="J20" s="36" t="s">
        <v>16</v>
      </c>
      <c r="K20" s="36" t="s">
        <v>41</v>
      </c>
      <c r="L20" s="36" t="s">
        <v>42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88</v>
      </c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19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 t="shared" ref="Q21:Q26" si="3">B21+C21+D21+E21+F21+G21+H21+I21+J21+K21+L21+M21+N21+O21+P21</f>
        <v>0</v>
      </c>
    </row>
    <row r="22" spans="1:17" x14ac:dyDescent="0.2">
      <c r="A22" s="53" t="s">
        <v>89</v>
      </c>
      <c r="B22" s="48">
        <f>'Debit Daily'!I195</f>
        <v>0</v>
      </c>
      <c r="C22" s="42">
        <f>'Debit Daily'!I196</f>
        <v>0</v>
      </c>
      <c r="D22" s="42">
        <f>'Debit Daily'!I197</f>
        <v>1358.8</v>
      </c>
      <c r="E22" s="42">
        <f>'Debit Daily'!I198</f>
        <v>0</v>
      </c>
      <c r="F22" s="42">
        <f>'Debit Daily'!I199</f>
        <v>0</v>
      </c>
      <c r="G22" s="19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99">
        <f t="shared" si="3"/>
        <v>1358.8</v>
      </c>
    </row>
    <row r="23" spans="1:17" x14ac:dyDescent="0.2">
      <c r="A23" s="53" t="s">
        <v>90</v>
      </c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192">
        <f>'Debit Daily'!I214</f>
        <v>0</v>
      </c>
      <c r="H23" s="42">
        <f>'Debit Daily'!I215</f>
        <v>0</v>
      </c>
      <c r="I23" s="43">
        <f>'Debit Daily'!I216</f>
        <v>23.83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 t="shared" si="3"/>
        <v>23.83</v>
      </c>
    </row>
    <row r="24" spans="1:17" x14ac:dyDescent="0.2">
      <c r="A24" s="53" t="s">
        <v>91</v>
      </c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190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99">
        <f t="shared" si="3"/>
        <v>0</v>
      </c>
    </row>
    <row r="25" spans="1:17" x14ac:dyDescent="0.2">
      <c r="A25" s="53" t="s">
        <v>92</v>
      </c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190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99">
        <f t="shared" si="3"/>
        <v>0</v>
      </c>
    </row>
    <row r="26" spans="1:17" ht="13.5" thickBot="1" x14ac:dyDescent="0.25">
      <c r="A26" s="53" t="s">
        <v>93</v>
      </c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191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79">
        <f t="shared" si="3"/>
        <v>0</v>
      </c>
    </row>
    <row r="27" spans="1:17" x14ac:dyDescent="0.2">
      <c r="A27" s="33" t="s">
        <v>11</v>
      </c>
      <c r="B27" s="6">
        <f t="shared" ref="B27:P27" si="4">SUM(B21:B26)</f>
        <v>0</v>
      </c>
      <c r="C27" s="6">
        <f t="shared" si="4"/>
        <v>0</v>
      </c>
      <c r="D27" s="6">
        <f t="shared" si="4"/>
        <v>1358.8</v>
      </c>
      <c r="E27" s="6">
        <f t="shared" si="4"/>
        <v>0</v>
      </c>
      <c r="F27" s="6">
        <f t="shared" si="4"/>
        <v>0</v>
      </c>
      <c r="G27" s="145">
        <f t="shared" si="4"/>
        <v>0</v>
      </c>
      <c r="H27" s="6">
        <f t="shared" si="4"/>
        <v>0</v>
      </c>
      <c r="I27" s="6">
        <f t="shared" si="4"/>
        <v>23.83</v>
      </c>
      <c r="J27" s="6">
        <f t="shared" si="4"/>
        <v>0</v>
      </c>
      <c r="K27" s="6">
        <f t="shared" si="4"/>
        <v>0</v>
      </c>
      <c r="L27" s="6">
        <f t="shared" si="4"/>
        <v>0</v>
      </c>
      <c r="M27" s="6">
        <f t="shared" si="4"/>
        <v>0</v>
      </c>
      <c r="N27" s="6">
        <f t="shared" si="4"/>
        <v>0</v>
      </c>
      <c r="O27" s="6">
        <f t="shared" si="4"/>
        <v>0</v>
      </c>
      <c r="P27" s="6">
        <f t="shared" si="4"/>
        <v>0</v>
      </c>
      <c r="Q27" s="276">
        <f>SUM(Q21:Q26)</f>
        <v>1382.6299999999999</v>
      </c>
    </row>
    <row r="29" spans="1:17" s="1" customFormat="1" ht="28.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186" t="s">
        <v>4</v>
      </c>
      <c r="H29" s="35" t="s">
        <v>74</v>
      </c>
      <c r="I29" s="36" t="s">
        <v>13</v>
      </c>
      <c r="J29" s="36" t="s">
        <v>16</v>
      </c>
      <c r="K29" s="36" t="s">
        <v>41</v>
      </c>
      <c r="L29" s="36" t="s">
        <v>42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94</v>
      </c>
      <c r="B30" s="102">
        <f>'Debit Daily'!I268</f>
        <v>0</v>
      </c>
      <c r="C30" s="48">
        <f>'Debit Daily'!I269</f>
        <v>0</v>
      </c>
      <c r="D30" s="48">
        <f>'Debit Daily'!I270</f>
        <v>40.6</v>
      </c>
      <c r="E30" s="48">
        <f>'Debit Daily'!I271</f>
        <v>0</v>
      </c>
      <c r="F30" s="48">
        <f>'Debit Daily'!I272</f>
        <v>0</v>
      </c>
      <c r="G30" s="190">
        <f>'Debit Daily'!I273</f>
        <v>0</v>
      </c>
      <c r="H30" s="48">
        <f>'Debit Daily'!I274</f>
        <v>0</v>
      </c>
      <c r="I30" s="102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99">
        <f t="shared" ref="Q30:Q35" si="5">B30+C30+D30+E30+F30+G30+H30+I30+J30+K30+L30+M30+N30+O30+P30</f>
        <v>40.6</v>
      </c>
    </row>
    <row r="31" spans="1:17" x14ac:dyDescent="0.2">
      <c r="A31" s="53" t="s">
        <v>95</v>
      </c>
      <c r="B31" s="102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190">
        <f>'Debit Daily'!I287</f>
        <v>0</v>
      </c>
      <c r="H31" s="48">
        <f>'Debit Daily'!I288</f>
        <v>2813.2</v>
      </c>
      <c r="I31" s="102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si="5"/>
        <v>2813.2</v>
      </c>
    </row>
    <row r="32" spans="1:17" x14ac:dyDescent="0.2">
      <c r="A32" s="53" t="s">
        <v>96</v>
      </c>
      <c r="B32" s="102">
        <f>'Debit Daily'!I296</f>
        <v>0</v>
      </c>
      <c r="C32" s="48">
        <f>'Debit Daily'!I297</f>
        <v>0</v>
      </c>
      <c r="D32" s="48">
        <f>'Debit Daily'!I298</f>
        <v>700.17</v>
      </c>
      <c r="E32" s="48">
        <f>'Debit Daily'!I299</f>
        <v>0</v>
      </c>
      <c r="F32" s="48">
        <f>'Debit Daily'!I300</f>
        <v>0</v>
      </c>
      <c r="G32" s="190">
        <f>'Debit Daily'!I301</f>
        <v>0</v>
      </c>
      <c r="H32" s="48">
        <f>'Debit Daily'!I302</f>
        <v>0</v>
      </c>
      <c r="I32" s="102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99">
        <f t="shared" si="5"/>
        <v>700.17</v>
      </c>
    </row>
    <row r="33" spans="1:17" x14ac:dyDescent="0.2">
      <c r="A33" s="53" t="s">
        <v>97</v>
      </c>
      <c r="B33" s="102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190">
        <f>'Debit Daily'!I315</f>
        <v>0</v>
      </c>
      <c r="H33" s="48">
        <f>'Debit Daily'!I316</f>
        <v>0</v>
      </c>
      <c r="I33" s="102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5"/>
        <v>0</v>
      </c>
    </row>
    <row r="34" spans="1:17" x14ac:dyDescent="0.2">
      <c r="A34" s="53" t="s">
        <v>98</v>
      </c>
      <c r="B34" s="102">
        <f>'Debit Daily'!I324</f>
        <v>0</v>
      </c>
      <c r="C34" s="48">
        <f>'Debit Daily'!I325</f>
        <v>0</v>
      </c>
      <c r="D34" s="48">
        <f>'Debit Daily'!I326</f>
        <v>144.80000000000001</v>
      </c>
      <c r="E34" s="48">
        <f>'Debit Daily'!I327</f>
        <v>0</v>
      </c>
      <c r="F34" s="48">
        <f>'Debit Daily'!I328</f>
        <v>0</v>
      </c>
      <c r="G34" s="190">
        <f>'Debit Daily'!I329</f>
        <v>0</v>
      </c>
      <c r="H34" s="48">
        <f>'Debit Daily'!I330</f>
        <v>0</v>
      </c>
      <c r="I34" s="102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5"/>
        <v>144.80000000000001</v>
      </c>
    </row>
    <row r="35" spans="1:17" ht="13.5" thickBot="1" x14ac:dyDescent="0.25">
      <c r="A35" s="53" t="s">
        <v>99</v>
      </c>
      <c r="B35" s="103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191">
        <f>'Debit Daily'!I343</f>
        <v>0</v>
      </c>
      <c r="H35" s="50">
        <f>'Debit Daily'!I344</f>
        <v>824.56</v>
      </c>
      <c r="I35" s="103">
        <f>'Debit Daily'!I345</f>
        <v>39.28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179">
        <f t="shared" si="5"/>
        <v>863.83999999999992</v>
      </c>
    </row>
    <row r="36" spans="1:17" ht="16.5" customHeight="1" x14ac:dyDescent="0.2">
      <c r="A36" s="33" t="s">
        <v>11</v>
      </c>
      <c r="B36" s="6">
        <f t="shared" ref="B36:Q36" si="6">SUM(B30:B35)</f>
        <v>0</v>
      </c>
      <c r="C36" s="6">
        <f t="shared" si="6"/>
        <v>0</v>
      </c>
      <c r="D36" s="6">
        <f t="shared" si="6"/>
        <v>885.56999999999994</v>
      </c>
      <c r="E36" s="6">
        <f t="shared" si="6"/>
        <v>0</v>
      </c>
      <c r="F36" s="6">
        <f t="shared" si="6"/>
        <v>0</v>
      </c>
      <c r="G36" s="145">
        <f t="shared" si="6"/>
        <v>0</v>
      </c>
      <c r="H36" s="6">
        <f t="shared" si="6"/>
        <v>3637.7599999999998</v>
      </c>
      <c r="I36" s="96">
        <f t="shared" si="6"/>
        <v>39.28</v>
      </c>
      <c r="J36" s="6">
        <f t="shared" si="6"/>
        <v>0</v>
      </c>
      <c r="K36" s="6">
        <f t="shared" si="6"/>
        <v>0</v>
      </c>
      <c r="L36" s="6">
        <f t="shared" si="6"/>
        <v>0</v>
      </c>
      <c r="M36" s="6">
        <f t="shared" si="6"/>
        <v>0</v>
      </c>
      <c r="N36" s="6">
        <f t="shared" si="6"/>
        <v>0</v>
      </c>
      <c r="O36" s="6">
        <f t="shared" si="6"/>
        <v>0</v>
      </c>
      <c r="P36" s="6">
        <f t="shared" si="6"/>
        <v>0</v>
      </c>
      <c r="Q36" s="11">
        <f t="shared" si="6"/>
        <v>4562.6099999999997</v>
      </c>
    </row>
    <row r="37" spans="1:17" ht="15" customHeight="1" x14ac:dyDescent="0.2"/>
    <row r="38" spans="1:17" s="1" customFormat="1" ht="30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186" t="s">
        <v>4</v>
      </c>
      <c r="H38" s="35" t="s">
        <v>74</v>
      </c>
      <c r="I38" s="36" t="s">
        <v>13</v>
      </c>
      <c r="J38" s="36" t="s">
        <v>16</v>
      </c>
      <c r="K38" s="36" t="s">
        <v>41</v>
      </c>
      <c r="L38" s="36" t="s">
        <v>42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110" t="s">
        <v>100</v>
      </c>
      <c r="B39" s="104">
        <f>'Debit Daily'!I355</f>
        <v>64.239999999999995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192">
        <f>'Debit Daily'!I360</f>
        <v>322.10000000000002</v>
      </c>
      <c r="H39" s="42">
        <f>'Debit Daily'!I361</f>
        <v>0</v>
      </c>
      <c r="I39" s="43">
        <f>'Debit Daily'!I362</f>
        <v>151.38999999999999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99">
        <f t="shared" ref="Q39:Q44" si="7">B39+C39+D39+E39+F39+G39+H39+I39+J39+K39+L39+M39+N39+O39+P39</f>
        <v>537.73</v>
      </c>
    </row>
    <row r="40" spans="1:17" x14ac:dyDescent="0.2">
      <c r="A40" s="110"/>
      <c r="B40" s="104">
        <f>'Debit Daily'!I369</f>
        <v>89.94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192">
        <f>'Debit Daily'!I374</f>
        <v>0</v>
      </c>
      <c r="H40" s="42">
        <f>'Debit Daily'!I375</f>
        <v>0</v>
      </c>
      <c r="I40" s="43">
        <f>'Debit Daily'!I376</f>
        <v>84.7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99">
        <f t="shared" si="7"/>
        <v>174.64</v>
      </c>
    </row>
    <row r="41" spans="1:17" x14ac:dyDescent="0.2">
      <c r="A41" s="110"/>
      <c r="B41" s="104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19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99">
        <f t="shared" si="7"/>
        <v>0</v>
      </c>
    </row>
    <row r="42" spans="1:17" x14ac:dyDescent="0.2">
      <c r="A42" s="110"/>
      <c r="B42" s="104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19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99">
        <f t="shared" si="7"/>
        <v>0</v>
      </c>
    </row>
    <row r="43" spans="1:17" x14ac:dyDescent="0.2">
      <c r="A43" s="110"/>
      <c r="B43" s="104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19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99">
        <f t="shared" si="7"/>
        <v>0</v>
      </c>
    </row>
    <row r="44" spans="1:17" x14ac:dyDescent="0.2">
      <c r="A44" s="110"/>
      <c r="B44" s="105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193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00">
        <f t="shared" si="7"/>
        <v>0</v>
      </c>
    </row>
    <row r="45" spans="1:17" ht="15" customHeight="1" x14ac:dyDescent="0.2">
      <c r="A45" s="33" t="s">
        <v>11</v>
      </c>
      <c r="B45" s="96">
        <f t="shared" ref="B45:Q45" si="8">SUM(B39:B44)</f>
        <v>154.18</v>
      </c>
      <c r="C45" s="6">
        <f t="shared" si="8"/>
        <v>0</v>
      </c>
      <c r="D45" s="6">
        <f t="shared" si="8"/>
        <v>0</v>
      </c>
      <c r="E45" s="6">
        <f t="shared" si="8"/>
        <v>0</v>
      </c>
      <c r="F45" s="6">
        <f t="shared" si="8"/>
        <v>0</v>
      </c>
      <c r="G45" s="145">
        <f t="shared" si="8"/>
        <v>322.10000000000002</v>
      </c>
      <c r="H45" s="6">
        <f t="shared" si="8"/>
        <v>0</v>
      </c>
      <c r="I45" s="6">
        <f t="shared" si="8"/>
        <v>236.08999999999997</v>
      </c>
      <c r="J45" s="6">
        <f t="shared" si="8"/>
        <v>0</v>
      </c>
      <c r="K45" s="6">
        <f t="shared" si="8"/>
        <v>0</v>
      </c>
      <c r="L45" s="6">
        <f t="shared" si="8"/>
        <v>0</v>
      </c>
      <c r="M45" s="6">
        <f t="shared" si="8"/>
        <v>0</v>
      </c>
      <c r="N45" s="6">
        <f t="shared" si="8"/>
        <v>0</v>
      </c>
      <c r="O45" s="6">
        <f t="shared" si="8"/>
        <v>0</v>
      </c>
      <c r="P45" s="6">
        <f t="shared" si="8"/>
        <v>0</v>
      </c>
      <c r="Q45" s="11">
        <f t="shared" si="8"/>
        <v>712.37</v>
      </c>
    </row>
    <row r="47" spans="1:17" ht="25.5" customHeight="1" x14ac:dyDescent="0.2">
      <c r="B47" s="137" t="s">
        <v>1</v>
      </c>
      <c r="C47" s="137" t="s">
        <v>2</v>
      </c>
      <c r="D47" s="137" t="s">
        <v>3</v>
      </c>
      <c r="E47" s="137" t="s">
        <v>15</v>
      </c>
      <c r="F47" s="137" t="s">
        <v>17</v>
      </c>
      <c r="G47" s="194" t="s">
        <v>4</v>
      </c>
      <c r="H47" s="137" t="s">
        <v>74</v>
      </c>
      <c r="I47" s="138" t="s">
        <v>13</v>
      </c>
      <c r="J47" s="138" t="s">
        <v>16</v>
      </c>
      <c r="K47" s="138" t="s">
        <v>41</v>
      </c>
      <c r="L47" s="138" t="s">
        <v>42</v>
      </c>
      <c r="M47" s="138" t="s">
        <v>19</v>
      </c>
      <c r="N47" s="138" t="s">
        <v>22</v>
      </c>
      <c r="O47" s="138" t="s">
        <v>21</v>
      </c>
    </row>
    <row r="48" spans="1:17" ht="21.95" customHeight="1" x14ac:dyDescent="0.2">
      <c r="A48" s="110" t="s">
        <v>40</v>
      </c>
      <c r="B48" s="18">
        <f t="shared" ref="B48:C48" si="9">SUM(B9+B18+B27+B36+B45)</f>
        <v>388.02000000000004</v>
      </c>
      <c r="C48" s="18">
        <f t="shared" si="9"/>
        <v>0</v>
      </c>
      <c r="D48" s="18">
        <f t="shared" ref="D48:N48" si="10">SUM(D9+D18+D27+D36+D45)</f>
        <v>2799.1899999999996</v>
      </c>
      <c r="E48" s="18">
        <f t="shared" si="10"/>
        <v>0</v>
      </c>
      <c r="F48" s="18">
        <f t="shared" si="10"/>
        <v>0</v>
      </c>
      <c r="G48" s="151">
        <f t="shared" si="10"/>
        <v>449.97</v>
      </c>
      <c r="H48" s="18">
        <f t="shared" si="10"/>
        <v>5221.1000000000004</v>
      </c>
      <c r="I48" s="18">
        <f t="shared" si="10"/>
        <v>1531.8099999999997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</row>
    <row r="49" spans="2:7" ht="5.25" customHeight="1" x14ac:dyDescent="0.2"/>
    <row r="50" spans="2:7" x14ac:dyDescent="0.2">
      <c r="B50" s="67" t="s">
        <v>23</v>
      </c>
      <c r="C50" s="68"/>
      <c r="D50" s="67" t="s">
        <v>25</v>
      </c>
      <c r="E50" s="68">
        <f>Q9+Q18+Q27+Q36+Q45</f>
        <v>10390.090000000002</v>
      </c>
      <c r="F50" s="68"/>
      <c r="G50" s="195">
        <f>SUM(C50-E50)</f>
        <v>-10390.090000000002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abSelected="1" zoomScaleNormal="100" workbookViewId="0">
      <selection activeCell="U14" sqref="U14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51" customWidth="1"/>
    <col min="15" max="15" width="0.5703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0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1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41</v>
      </c>
      <c r="L3" s="36" t="s">
        <v>42</v>
      </c>
      <c r="M3" s="36" t="s">
        <v>19</v>
      </c>
      <c r="N3" s="142" t="s">
        <v>22</v>
      </c>
      <c r="O3" s="36" t="s">
        <v>21</v>
      </c>
      <c r="P3" s="36"/>
      <c r="Q3" s="13" t="s">
        <v>10</v>
      </c>
    </row>
    <row r="4" spans="1:18" x14ac:dyDescent="0.2">
      <c r="A4" s="53" t="s">
        <v>76</v>
      </c>
      <c r="B4" s="58">
        <f>'Cash Daily'!I3</f>
        <v>0</v>
      </c>
      <c r="C4" s="58">
        <f>'Cash Daily'!I4</f>
        <v>3.6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3"/>
      <c r="O4" s="1"/>
      <c r="P4" s="1"/>
      <c r="Q4" s="78">
        <f t="shared" ref="Q4:Q9" si="0">SUM(B4:P4)</f>
        <v>3.6</v>
      </c>
    </row>
    <row r="5" spans="1:18" x14ac:dyDescent="0.2">
      <c r="A5" s="53" t="s">
        <v>77</v>
      </c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44"/>
      <c r="O5" s="51"/>
      <c r="P5" s="51"/>
      <c r="Q5" s="78">
        <f t="shared" si="0"/>
        <v>0</v>
      </c>
    </row>
    <row r="6" spans="1:18" x14ac:dyDescent="0.2">
      <c r="A6" s="53" t="s">
        <v>78</v>
      </c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44"/>
      <c r="O6" s="51"/>
      <c r="P6" s="51"/>
      <c r="Q6" s="78">
        <f t="shared" si="0"/>
        <v>0</v>
      </c>
    </row>
    <row r="7" spans="1:18" x14ac:dyDescent="0.2">
      <c r="A7" s="53" t="s">
        <v>79</v>
      </c>
      <c r="B7" s="58">
        <f>'Cash Daily'!I47</f>
        <v>0</v>
      </c>
      <c r="C7" s="58">
        <f>'Cash Daily'!I48</f>
        <v>6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44"/>
      <c r="O7" s="51"/>
      <c r="P7" s="51"/>
      <c r="Q7" s="78">
        <f t="shared" si="0"/>
        <v>6</v>
      </c>
    </row>
    <row r="8" spans="1:18" x14ac:dyDescent="0.2">
      <c r="A8" s="53" t="s">
        <v>80</v>
      </c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70.849999999999994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44"/>
      <c r="O8" s="51"/>
      <c r="P8" s="51"/>
      <c r="Q8" s="78">
        <f t="shared" si="0"/>
        <v>70.849999999999994</v>
      </c>
    </row>
    <row r="9" spans="1:18" x14ac:dyDescent="0.2">
      <c r="A9" s="53" t="s">
        <v>81</v>
      </c>
      <c r="B9" s="60">
        <f>'Cash Daily'!I77</f>
        <v>0</v>
      </c>
      <c r="C9" s="60">
        <f>'Cash Daily'!I78</f>
        <v>10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132.01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41">
        <f>'Cash Daily'!I89</f>
        <v>0</v>
      </c>
      <c r="O9" s="41"/>
      <c r="P9" s="41"/>
      <c r="Q9" s="79">
        <f t="shared" si="0"/>
        <v>142.01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19.600000000000001</v>
      </c>
      <c r="D10" s="74">
        <f>SUM(D4:D9)</f>
        <v>0</v>
      </c>
      <c r="E10" s="74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202.85999999999999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45">
        <f t="shared" si="1"/>
        <v>0</v>
      </c>
      <c r="Q10" s="59">
        <f>SUM(Q4:Q9)</f>
        <v>222.45999999999998</v>
      </c>
    </row>
    <row r="12" spans="1:18" s="1" customFormat="1" ht="27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41</v>
      </c>
      <c r="L12" s="36" t="s">
        <v>42</v>
      </c>
      <c r="M12" s="36" t="s">
        <v>19</v>
      </c>
      <c r="N12" s="142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82</v>
      </c>
      <c r="B13" s="94">
        <f>'Cash Daily'!I94</f>
        <v>0</v>
      </c>
      <c r="C13" s="61">
        <f>'Cash Daily'!I95</f>
        <v>4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46"/>
      <c r="O13" s="61"/>
      <c r="P13" s="61"/>
      <c r="Q13" s="78">
        <f>SUM(B13:P13)</f>
        <v>4</v>
      </c>
    </row>
    <row r="14" spans="1:18" s="1" customFormat="1" x14ac:dyDescent="0.2">
      <c r="A14" s="53" t="s">
        <v>83</v>
      </c>
      <c r="B14" s="94">
        <f>'Cash Daily'!I108</f>
        <v>0</v>
      </c>
      <c r="C14" s="61">
        <f>'Cash Daily'!I109</f>
        <v>4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46"/>
      <c r="O14" s="62"/>
      <c r="P14" s="62"/>
      <c r="Q14" s="78">
        <f t="shared" ref="Q14:Q17" si="2">SUM(B14:P14)</f>
        <v>4</v>
      </c>
    </row>
    <row r="15" spans="1:18" s="1" customFormat="1" x14ac:dyDescent="0.2">
      <c r="A15" s="53" t="s">
        <v>84</v>
      </c>
      <c r="B15" s="94">
        <f>'Cash Daily'!I122</f>
        <v>0</v>
      </c>
      <c r="C15" s="61">
        <f>'Cash Daily'!I123</f>
        <v>4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47"/>
      <c r="O15" s="62"/>
      <c r="P15" s="62"/>
      <c r="Q15" s="78">
        <f t="shared" si="2"/>
        <v>4</v>
      </c>
    </row>
    <row r="16" spans="1:18" x14ac:dyDescent="0.2">
      <c r="A16" s="53" t="s">
        <v>85</v>
      </c>
      <c r="B16" s="94">
        <f>'Cash Daily'!I136</f>
        <v>0</v>
      </c>
      <c r="C16" s="61">
        <f>'Cash Daily'!I137</f>
        <v>8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46"/>
      <c r="O16" s="61"/>
      <c r="P16" s="61"/>
      <c r="Q16" s="78">
        <f t="shared" si="2"/>
        <v>8</v>
      </c>
    </row>
    <row r="17" spans="1:17" x14ac:dyDescent="0.2">
      <c r="A17" s="53" t="s">
        <v>86</v>
      </c>
      <c r="B17" s="94">
        <f>'Cash Daily'!I150</f>
        <v>0</v>
      </c>
      <c r="C17" s="61">
        <f>'Cash Daily'!I151</f>
        <v>4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12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46"/>
      <c r="O17" s="61"/>
      <c r="P17" s="61"/>
      <c r="Q17" s="78">
        <f t="shared" si="2"/>
        <v>16</v>
      </c>
    </row>
    <row r="18" spans="1:17" x14ac:dyDescent="0.2">
      <c r="A18" s="53" t="s">
        <v>87</v>
      </c>
      <c r="B18" s="95">
        <f>'Cash Daily'!I164</f>
        <v>0</v>
      </c>
      <c r="C18" s="63">
        <f>'Cash Daily'!I165</f>
        <v>15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4.9800000000000004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63">
        <f>'Cash Daily'!I176</f>
        <v>0</v>
      </c>
      <c r="O18" s="63"/>
      <c r="P18" s="63"/>
      <c r="Q18" s="79">
        <f>SUM(B18:P18)</f>
        <v>19.98</v>
      </c>
    </row>
    <row r="19" spans="1:17" x14ac:dyDescent="0.2">
      <c r="A19" s="33" t="s">
        <v>11</v>
      </c>
      <c r="B19" s="96">
        <f t="shared" ref="B19:Q19" si="3">SUM(B13:B18)</f>
        <v>0</v>
      </c>
      <c r="C19" s="6">
        <f t="shared" si="3"/>
        <v>39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16.98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45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55.980000000000004</v>
      </c>
    </row>
    <row r="21" spans="1:17" s="1" customFormat="1" ht="31.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41</v>
      </c>
      <c r="L21" s="36" t="s">
        <v>42</v>
      </c>
      <c r="M21" s="36" t="s">
        <v>19</v>
      </c>
      <c r="N21" s="142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88</v>
      </c>
      <c r="B22" s="94">
        <f>'Cash Daily'!I181</f>
        <v>0</v>
      </c>
      <c r="C22" s="94">
        <f>'Cash Daily'!I182</f>
        <v>4</v>
      </c>
      <c r="D22" s="61">
        <f>'Cash Daily'!I183</f>
        <v>30.6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46"/>
      <c r="O22" s="61"/>
      <c r="P22" s="65"/>
      <c r="Q22" s="277">
        <f>SUM(B22:P22)</f>
        <v>34.6</v>
      </c>
    </row>
    <row r="23" spans="1:17" x14ac:dyDescent="0.2">
      <c r="A23" s="53" t="s">
        <v>89</v>
      </c>
      <c r="B23" s="94">
        <f>'Cash Daily'!I195</f>
        <v>20</v>
      </c>
      <c r="C23" s="94">
        <f>'Cash Daily'!I196</f>
        <v>6</v>
      </c>
      <c r="D23" s="61">
        <f>'Cash Daily'!I197</f>
        <v>43.85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46"/>
      <c r="O23" s="62"/>
      <c r="P23" s="65"/>
      <c r="Q23" s="277">
        <f t="shared" ref="Q23:Q26" si="4">SUM(B23:P23)</f>
        <v>69.849999999999994</v>
      </c>
    </row>
    <row r="24" spans="1:17" x14ac:dyDescent="0.2">
      <c r="A24" s="53" t="s">
        <v>90</v>
      </c>
      <c r="B24" s="94">
        <f>'Cash Daily'!I209</f>
        <v>0</v>
      </c>
      <c r="C24" s="94">
        <f>'Cash Daily'!I210</f>
        <v>6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903</v>
      </c>
      <c r="M24" s="61">
        <f>'Cash Daily'!I220</f>
        <v>0</v>
      </c>
      <c r="N24" s="147"/>
      <c r="O24" s="62"/>
      <c r="P24" s="65"/>
      <c r="Q24" s="277">
        <f t="shared" si="4"/>
        <v>909</v>
      </c>
    </row>
    <row r="25" spans="1:17" x14ac:dyDescent="0.2">
      <c r="A25" s="53" t="s">
        <v>91</v>
      </c>
      <c r="B25" s="94">
        <f>'Cash Daily'!I223</f>
        <v>0</v>
      </c>
      <c r="C25" s="94">
        <f>'Cash Daily'!I224</f>
        <v>6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46"/>
      <c r="O25" s="61"/>
      <c r="P25" s="64"/>
      <c r="Q25" s="277">
        <f t="shared" si="4"/>
        <v>6</v>
      </c>
    </row>
    <row r="26" spans="1:17" x14ac:dyDescent="0.2">
      <c r="A26" s="53" t="s">
        <v>92</v>
      </c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46"/>
      <c r="O26" s="61"/>
      <c r="P26" s="64"/>
      <c r="Q26" s="277">
        <f t="shared" si="4"/>
        <v>0</v>
      </c>
    </row>
    <row r="27" spans="1:17" x14ac:dyDescent="0.2">
      <c r="A27" s="53" t="s">
        <v>93</v>
      </c>
      <c r="B27" s="95">
        <f>'Cash Daily'!I251</f>
        <v>0</v>
      </c>
      <c r="C27" s="95">
        <f>'Cash Daily'!I252</f>
        <v>5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63">
        <f>'Cash Daily'!I263</f>
        <v>0</v>
      </c>
      <c r="O27" s="63"/>
      <c r="P27" s="66"/>
      <c r="Q27" s="79">
        <f>SUM(B27:P27)</f>
        <v>5</v>
      </c>
    </row>
    <row r="28" spans="1:17" x14ac:dyDescent="0.2">
      <c r="A28" s="33" t="s">
        <v>11</v>
      </c>
      <c r="B28" s="6">
        <f t="shared" ref="B28:Q28" si="5">SUM(B22:B27)</f>
        <v>20</v>
      </c>
      <c r="C28" s="6">
        <f t="shared" si="5"/>
        <v>27</v>
      </c>
      <c r="D28" s="6">
        <f t="shared" si="5"/>
        <v>74.45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903</v>
      </c>
      <c r="M28" s="6">
        <f t="shared" si="5"/>
        <v>0</v>
      </c>
      <c r="N28" s="145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1024.45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41</v>
      </c>
      <c r="L30" s="36" t="s">
        <v>42</v>
      </c>
      <c r="M30" s="36" t="s">
        <v>19</v>
      </c>
      <c r="N30" s="142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94</v>
      </c>
      <c r="B31" s="94">
        <f>'Cash Daily'!I268</f>
        <v>20</v>
      </c>
      <c r="C31" s="94">
        <f>'Cash Daily'!I269</f>
        <v>6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48"/>
      <c r="O31" s="65"/>
      <c r="P31" s="65"/>
      <c r="Q31" s="277">
        <f>SUM(B31:P31)</f>
        <v>26</v>
      </c>
    </row>
    <row r="32" spans="1:17" x14ac:dyDescent="0.2">
      <c r="A32" s="53" t="s">
        <v>95</v>
      </c>
      <c r="B32" s="94">
        <f>'Cash Daily'!I282</f>
        <v>0</v>
      </c>
      <c r="C32" s="94">
        <f>'Cash Daily'!I283</f>
        <v>6</v>
      </c>
      <c r="D32" s="61">
        <f>'Cash Daily'!I284</f>
        <v>47.019999999999996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48"/>
      <c r="O32" s="65"/>
      <c r="P32" s="65"/>
      <c r="Q32" s="277">
        <f t="shared" ref="Q32:Q36" si="6">SUM(B32:P32)</f>
        <v>53.019999999999996</v>
      </c>
    </row>
    <row r="33" spans="1:17" x14ac:dyDescent="0.2">
      <c r="A33" s="53" t="s">
        <v>96</v>
      </c>
      <c r="B33" s="94">
        <f>'Cash Daily'!I296</f>
        <v>0</v>
      </c>
      <c r="C33" s="94">
        <f>'Cash Daily'!I297</f>
        <v>6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48"/>
      <c r="O33" s="65"/>
      <c r="P33" s="65"/>
      <c r="Q33" s="277">
        <f t="shared" si="6"/>
        <v>6</v>
      </c>
    </row>
    <row r="34" spans="1:17" x14ac:dyDescent="0.2">
      <c r="A34" s="53" t="s">
        <v>97</v>
      </c>
      <c r="B34" s="94">
        <f>'Cash Daily'!I310</f>
        <v>0</v>
      </c>
      <c r="C34" s="94">
        <f>'Cash Daily'!I311</f>
        <v>10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9"/>
      <c r="O34" s="64"/>
      <c r="P34" s="64"/>
      <c r="Q34" s="277">
        <f t="shared" si="6"/>
        <v>10</v>
      </c>
    </row>
    <row r="35" spans="1:17" x14ac:dyDescent="0.2">
      <c r="A35" s="53" t="s">
        <v>98</v>
      </c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9"/>
      <c r="O35" s="64"/>
      <c r="P35" s="64"/>
      <c r="Q35" s="277">
        <f t="shared" si="6"/>
        <v>0</v>
      </c>
    </row>
    <row r="36" spans="1:17" x14ac:dyDescent="0.2">
      <c r="A36" s="53" t="s">
        <v>99</v>
      </c>
      <c r="B36" s="95">
        <f>'Cash Daily'!I338</f>
        <v>0</v>
      </c>
      <c r="C36" s="95">
        <f>'Cash Daily'!I339</f>
        <v>5</v>
      </c>
      <c r="D36" s="63">
        <f>'Cash Daily'!I340</f>
        <v>10.83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63">
        <f>'Cash Daily'!I350</f>
        <v>0</v>
      </c>
      <c r="O36" s="66"/>
      <c r="P36" s="66"/>
      <c r="Q36" s="79">
        <f t="shared" si="6"/>
        <v>15.83</v>
      </c>
    </row>
    <row r="37" spans="1:17" x14ac:dyDescent="0.2">
      <c r="A37" s="33" t="s">
        <v>11</v>
      </c>
      <c r="B37" s="6">
        <f t="shared" ref="B37:Q37" si="7">SUM(B31:B36)</f>
        <v>20</v>
      </c>
      <c r="C37" s="6">
        <f>SUM(C31:C36)</f>
        <v>33</v>
      </c>
      <c r="D37" s="6">
        <f t="shared" si="7"/>
        <v>57.849999999999994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5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110.85</v>
      </c>
    </row>
    <row r="38" spans="1:17" ht="8.25" customHeight="1" x14ac:dyDescent="0.2"/>
    <row r="39" spans="1:17" s="1" customFormat="1" ht="26.2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41</v>
      </c>
      <c r="L39" s="36" t="s">
        <v>42</v>
      </c>
      <c r="M39" s="36" t="s">
        <v>19</v>
      </c>
      <c r="N39" s="142" t="s">
        <v>22</v>
      </c>
      <c r="O39" s="36" t="s">
        <v>21</v>
      </c>
      <c r="P39" s="36"/>
      <c r="Q39" s="13" t="s">
        <v>10</v>
      </c>
    </row>
    <row r="40" spans="1:17" x14ac:dyDescent="0.2">
      <c r="A40" s="110" t="s">
        <v>100</v>
      </c>
      <c r="B40" s="106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51.6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48"/>
      <c r="O40" s="65"/>
      <c r="P40" s="65"/>
      <c r="Q40" s="277">
        <f>SUM(B40:P40)</f>
        <v>51.6</v>
      </c>
    </row>
    <row r="41" spans="1:17" x14ac:dyDescent="0.2">
      <c r="A41" s="110"/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6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48"/>
      <c r="O41" s="65"/>
      <c r="P41" s="65"/>
      <c r="Q41" s="277">
        <f t="shared" ref="Q41:Q45" si="8">SUM(B41:P41)</f>
        <v>0</v>
      </c>
    </row>
    <row r="42" spans="1:17" x14ac:dyDescent="0.2">
      <c r="A42" s="110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6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48"/>
      <c r="O42" s="65"/>
      <c r="P42" s="65"/>
      <c r="Q42" s="277">
        <f t="shared" si="8"/>
        <v>0</v>
      </c>
    </row>
    <row r="43" spans="1:17" x14ac:dyDescent="0.2">
      <c r="A43" s="110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6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9"/>
      <c r="O43" s="64"/>
      <c r="P43" s="64"/>
      <c r="Q43" s="277">
        <f t="shared" si="8"/>
        <v>0</v>
      </c>
    </row>
    <row r="44" spans="1:17" x14ac:dyDescent="0.2">
      <c r="A44" s="110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6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9"/>
      <c r="O44" s="64"/>
      <c r="P44" s="64"/>
      <c r="Q44" s="277">
        <f t="shared" si="8"/>
        <v>0</v>
      </c>
    </row>
    <row r="45" spans="1:17" x14ac:dyDescent="0.2">
      <c r="A45" s="110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73">
        <f>'Cash Daily'!I437</f>
        <v>0</v>
      </c>
      <c r="O45" s="66"/>
      <c r="P45" s="66"/>
      <c r="Q45" s="79">
        <f t="shared" si="8"/>
        <v>0</v>
      </c>
    </row>
    <row r="46" spans="1:17" x14ac:dyDescent="0.2">
      <c r="A46" s="33" t="s">
        <v>11</v>
      </c>
      <c r="B46" s="6">
        <f t="shared" ref="B46:Q46" si="9">SUM(B40:B45)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51.6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5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51.6</v>
      </c>
    </row>
    <row r="48" spans="1:17" ht="30.75" customHeight="1" x14ac:dyDescent="0.2">
      <c r="B48" s="137" t="s">
        <v>1</v>
      </c>
      <c r="C48" s="137" t="s">
        <v>2</v>
      </c>
      <c r="D48" s="137" t="s">
        <v>3</v>
      </c>
      <c r="E48" s="137" t="s">
        <v>15</v>
      </c>
      <c r="F48" s="137" t="s">
        <v>17</v>
      </c>
      <c r="G48" s="137" t="s">
        <v>4</v>
      </c>
      <c r="H48" s="137" t="s">
        <v>5</v>
      </c>
      <c r="I48" s="138" t="s">
        <v>13</v>
      </c>
      <c r="J48" s="138" t="s">
        <v>16</v>
      </c>
      <c r="K48" s="138" t="s">
        <v>41</v>
      </c>
      <c r="L48" s="138" t="s">
        <v>42</v>
      </c>
      <c r="M48" s="138" t="s">
        <v>19</v>
      </c>
      <c r="N48" s="150" t="s">
        <v>22</v>
      </c>
      <c r="O48" s="138" t="s">
        <v>21</v>
      </c>
    </row>
    <row r="49" spans="1:14" ht="20.100000000000001" customHeight="1" x14ac:dyDescent="0.2">
      <c r="A49" s="107" t="s">
        <v>40</v>
      </c>
      <c r="B49" s="18">
        <f t="shared" ref="B49:I49" si="10">SUM(B10+B19+B28+B37+B46)</f>
        <v>40</v>
      </c>
      <c r="C49" s="18">
        <f t="shared" si="10"/>
        <v>118.6</v>
      </c>
      <c r="D49" s="18">
        <f t="shared" si="10"/>
        <v>132.30000000000001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271.44</v>
      </c>
      <c r="J49" s="18">
        <f t="shared" ref="J49" si="11">SUM(J10+J19+J28+J37+J46)</f>
        <v>0</v>
      </c>
      <c r="K49" s="18">
        <f>SUM(K10+K19+K28+K37+K46)</f>
        <v>0</v>
      </c>
      <c r="L49" s="18">
        <f>SUM(L10+L19+L28+L37+L46)</f>
        <v>903</v>
      </c>
      <c r="M49" s="18">
        <f>SUM(M10+M19+M28+M37+M46)</f>
        <v>0</v>
      </c>
      <c r="N49" s="151">
        <f>SUM(N10+N19+N28+N37+N46)</f>
        <v>0</v>
      </c>
    </row>
    <row r="51" spans="1:14" ht="11.25" customHeight="1" x14ac:dyDescent="0.2">
      <c r="A51"/>
      <c r="B51" s="67" t="s">
        <v>23</v>
      </c>
      <c r="C51" s="68"/>
      <c r="D51" s="67" t="s">
        <v>24</v>
      </c>
      <c r="E51" s="98">
        <f>Q10+Q19+Q28+Q37+Q46</f>
        <v>1465.34</v>
      </c>
      <c r="F51" s="68"/>
      <c r="G51" s="68">
        <f>SUM(C51-E51)</f>
        <v>-1465.34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opLeftCell="A136" zoomScaleNormal="100" workbookViewId="0">
      <selection activeCell="D170" sqref="D170"/>
    </sheetView>
  </sheetViews>
  <sheetFormatPr defaultRowHeight="12.75" x14ac:dyDescent="0.2"/>
  <cols>
    <col min="1" max="1" width="7.57031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A3" s="178" t="s">
        <v>101</v>
      </c>
      <c r="B3" s="5" t="s">
        <v>1</v>
      </c>
      <c r="D3" s="88">
        <v>13.91</v>
      </c>
      <c r="E3" s="88">
        <v>19.27</v>
      </c>
      <c r="F3" s="88">
        <v>23.71</v>
      </c>
      <c r="G3" s="88"/>
      <c r="I3" s="26">
        <f t="shared" ref="I3:I8" si="0">D3+E3+F3+G3+H3</f>
        <v>56.89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74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41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42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A17" s="52" t="s">
        <v>102</v>
      </c>
      <c r="B17" s="5" t="s">
        <v>1</v>
      </c>
      <c r="D17" s="88">
        <v>22.07</v>
      </c>
      <c r="E17" s="88">
        <f>12.01+18</f>
        <v>30.009999999999998</v>
      </c>
      <c r="F17" s="88"/>
      <c r="G17" s="88"/>
      <c r="I17" s="23">
        <f t="shared" ref="I17:I29" si="2">D17+E17+F17+G17+H17</f>
        <v>52.08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74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>
        <v>20.87</v>
      </c>
      <c r="E24" s="87">
        <v>77.83</v>
      </c>
      <c r="F24" s="87"/>
      <c r="G24" s="87"/>
      <c r="H24" s="87"/>
      <c r="I24" s="24">
        <f t="shared" si="2"/>
        <v>98.7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41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42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81" t="s">
        <v>103</v>
      </c>
      <c r="B32" s="5" t="s">
        <v>1</v>
      </c>
      <c r="C32" s="7"/>
      <c r="D32" s="87">
        <v>35.01</v>
      </c>
      <c r="E32" s="87"/>
      <c r="F32" s="87"/>
      <c r="G32" s="87"/>
      <c r="H32" s="87"/>
      <c r="I32" s="24">
        <f>SUM(D32+E32+F32+G32+H32)</f>
        <v>35.01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3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15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74</v>
      </c>
      <c r="C38" s="7"/>
      <c r="D38" s="87">
        <v>72.06</v>
      </c>
      <c r="E38" s="87">
        <v>72.06</v>
      </c>
      <c r="F38" s="87">
        <v>72.06</v>
      </c>
      <c r="G38" s="87"/>
      <c r="H38" s="87"/>
      <c r="I38" s="24">
        <f t="shared" si="3"/>
        <v>216.18</v>
      </c>
      <c r="J38" s="54"/>
    </row>
    <row r="39" spans="1:10" x14ac:dyDescent="0.2">
      <c r="A39" s="81"/>
      <c r="B39" s="5" t="s">
        <v>12</v>
      </c>
      <c r="C39" s="7"/>
      <c r="D39" s="87">
        <v>23.79</v>
      </c>
      <c r="E39" s="87"/>
      <c r="F39" s="87"/>
      <c r="G39" s="87"/>
      <c r="H39" s="87"/>
      <c r="I39" s="24">
        <f t="shared" si="3"/>
        <v>23.79</v>
      </c>
      <c r="J39" s="54"/>
    </row>
    <row r="40" spans="1:10" x14ac:dyDescent="0.2">
      <c r="A40" s="81"/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41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42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40" t="s">
        <v>20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5" t="s">
        <v>18</v>
      </c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 t="s">
        <v>104</v>
      </c>
      <c r="B47" s="5" t="s">
        <v>1</v>
      </c>
      <c r="C47" s="7"/>
      <c r="D47" s="87">
        <v>20.22</v>
      </c>
      <c r="E47" s="87">
        <v>25.05</v>
      </c>
      <c r="F47" s="87">
        <v>34</v>
      </c>
      <c r="G47" s="87"/>
      <c r="H47" s="87"/>
      <c r="I47" s="24">
        <f t="shared" si="3"/>
        <v>79.27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>
        <v>39.47</v>
      </c>
      <c r="E49" s="87">
        <v>41.85</v>
      </c>
      <c r="F49" s="87"/>
      <c r="G49" s="87"/>
      <c r="H49" s="87"/>
      <c r="I49" s="24">
        <f t="shared" si="3"/>
        <v>81.319999999999993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>
        <v>40.92</v>
      </c>
      <c r="E52" s="87"/>
      <c r="F52" s="87"/>
      <c r="G52" s="87"/>
      <c r="H52" s="87"/>
      <c r="I52" s="24">
        <f t="shared" si="3"/>
        <v>40.92</v>
      </c>
      <c r="J52" s="54"/>
    </row>
    <row r="53" spans="1:10" x14ac:dyDescent="0.2">
      <c r="A53" s="81"/>
      <c r="B53" s="5" t="s">
        <v>74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>
        <v>8.73</v>
      </c>
      <c r="E54" s="87"/>
      <c r="F54" s="87"/>
      <c r="G54" s="87"/>
      <c r="H54" s="87"/>
      <c r="I54" s="24">
        <f t="shared" si="3"/>
        <v>8.73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41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42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81" t="s">
        <v>105</v>
      </c>
      <c r="B62" s="5" t="s">
        <v>1</v>
      </c>
      <c r="C62" s="7"/>
      <c r="D62" s="87">
        <v>16.18</v>
      </c>
      <c r="E62" s="87"/>
      <c r="F62" s="87"/>
      <c r="G62" s="87"/>
      <c r="H62" s="87"/>
      <c r="I62" s="24">
        <f t="shared" si="3"/>
        <v>16.18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3</v>
      </c>
      <c r="C64" s="7"/>
      <c r="D64" s="87">
        <v>236.19</v>
      </c>
      <c r="E64" s="87"/>
      <c r="F64" s="87"/>
      <c r="G64" s="87"/>
      <c r="H64" s="87"/>
      <c r="I64" s="24">
        <f t="shared" si="3"/>
        <v>236.19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74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12</v>
      </c>
      <c r="C69" s="7"/>
      <c r="D69" s="87">
        <v>16.5</v>
      </c>
      <c r="E69" s="87">
        <f>14.37+41.97</f>
        <v>56.339999999999996</v>
      </c>
      <c r="F69" s="87"/>
      <c r="G69" s="87"/>
      <c r="H69" s="87"/>
      <c r="I69" s="24">
        <f t="shared" si="3"/>
        <v>72.84</v>
      </c>
      <c r="J69" s="54"/>
    </row>
    <row r="70" spans="1:10" x14ac:dyDescent="0.2">
      <c r="A70" s="81"/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41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42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106</v>
      </c>
      <c r="B77" s="5" t="s">
        <v>1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74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>
        <v>68.989999999999995</v>
      </c>
      <c r="E84" s="87">
        <v>60.23</v>
      </c>
      <c r="F84" s="87">
        <v>26.89</v>
      </c>
      <c r="G84" s="87"/>
      <c r="H84" s="87"/>
      <c r="I84" s="24">
        <f t="shared" si="3"/>
        <v>156.11000000000001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41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42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/>
      <c r="E89" s="87"/>
      <c r="F89" s="87"/>
      <c r="G89" s="87"/>
      <c r="H89" s="87"/>
      <c r="I89" s="24">
        <f t="shared" si="3"/>
        <v>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108.97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107</v>
      </c>
      <c r="B94" s="5" t="s">
        <v>1</v>
      </c>
      <c r="I94" s="23">
        <f t="shared" ref="I94:I106" si="4">D94+E94+F94+G94+H94</f>
        <v>0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74</v>
      </c>
      <c r="D100" s="89">
        <v>382.07</v>
      </c>
      <c r="E100" s="89">
        <v>335.89</v>
      </c>
      <c r="I100" s="23">
        <f t="shared" si="4"/>
        <v>717.96</v>
      </c>
    </row>
    <row r="101" spans="1:9" x14ac:dyDescent="0.2">
      <c r="B101" s="5" t="s">
        <v>12</v>
      </c>
      <c r="D101" s="89">
        <v>51.38</v>
      </c>
      <c r="E101" s="89">
        <v>58.79</v>
      </c>
      <c r="F101" s="89">
        <v>24.45</v>
      </c>
      <c r="G101" s="89">
        <f>32.51+54.71</f>
        <v>87.22</v>
      </c>
      <c r="I101" s="23">
        <f t="shared" si="4"/>
        <v>221.84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41</v>
      </c>
      <c r="I103" s="23">
        <f t="shared" si="4"/>
        <v>0</v>
      </c>
    </row>
    <row r="104" spans="1:9" x14ac:dyDescent="0.2">
      <c r="B104" s="5" t="s">
        <v>42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108</v>
      </c>
      <c r="B108" s="5" t="s">
        <v>1</v>
      </c>
      <c r="I108" s="23">
        <f t="shared" ref="I108:I112" si="5">D108+E108+F108+G108+H108</f>
        <v>0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74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D115" s="89">
        <f>57.63+48.94</f>
        <v>106.57</v>
      </c>
      <c r="I115" s="23">
        <f t="shared" si="6"/>
        <v>106.57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41</v>
      </c>
      <c r="I117" s="23">
        <f t="shared" si="6"/>
        <v>0</v>
      </c>
    </row>
    <row r="118" spans="1:9" x14ac:dyDescent="0.2">
      <c r="B118" s="5" t="s">
        <v>42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109</v>
      </c>
      <c r="B122" s="5" t="s">
        <v>1</v>
      </c>
      <c r="I122" s="23">
        <f t="shared" ref="I122:I134" si="7">D122+E122+F122+G122+H122</f>
        <v>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I124" s="23">
        <f t="shared" si="7"/>
        <v>0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74</v>
      </c>
      <c r="I128" s="23">
        <f t="shared" si="7"/>
        <v>0</v>
      </c>
    </row>
    <row r="129" spans="1:9" x14ac:dyDescent="0.2">
      <c r="B129" s="5" t="s">
        <v>12</v>
      </c>
      <c r="D129" s="89">
        <v>22.29</v>
      </c>
      <c r="E129" s="89">
        <v>36.979999999999997</v>
      </c>
      <c r="F129" s="89">
        <v>57.84</v>
      </c>
      <c r="G129" s="89">
        <v>16.78</v>
      </c>
      <c r="I129" s="23">
        <f t="shared" si="7"/>
        <v>133.88999999999999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41</v>
      </c>
      <c r="I131" s="23">
        <f t="shared" si="7"/>
        <v>0</v>
      </c>
    </row>
    <row r="132" spans="1:9" x14ac:dyDescent="0.2">
      <c r="B132" s="5" t="s">
        <v>42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110</v>
      </c>
      <c r="B136" s="5" t="s">
        <v>1</v>
      </c>
      <c r="D136" s="89">
        <v>46.49</v>
      </c>
      <c r="I136" s="23">
        <f t="shared" ref="I136:I148" si="8">D136+E136+F136+G136+H136</f>
        <v>46.49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D138" s="89">
        <v>32.06</v>
      </c>
      <c r="I138" s="23">
        <f t="shared" si="8"/>
        <v>32.06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74</v>
      </c>
      <c r="I142" s="23">
        <f t="shared" si="8"/>
        <v>0</v>
      </c>
    </row>
    <row r="143" spans="1:9" x14ac:dyDescent="0.2">
      <c r="B143" s="5" t="s">
        <v>12</v>
      </c>
      <c r="D143" s="89">
        <v>31.3</v>
      </c>
      <c r="E143" s="89">
        <f>13.99+9.27</f>
        <v>23.259999999999998</v>
      </c>
      <c r="I143" s="23">
        <f t="shared" si="8"/>
        <v>54.56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41</v>
      </c>
      <c r="I145" s="23">
        <f t="shared" si="8"/>
        <v>0</v>
      </c>
    </row>
    <row r="146" spans="1:10" x14ac:dyDescent="0.2">
      <c r="B146" s="5" t="s">
        <v>42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111</v>
      </c>
      <c r="B150" s="5" t="s">
        <v>1</v>
      </c>
      <c r="I150" s="23">
        <f t="shared" ref="I150:I162" si="9">D150+E150+F150+G150+H150</f>
        <v>0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17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4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74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12</v>
      </c>
      <c r="C157" s="4"/>
      <c r="D157" s="87">
        <v>71.19</v>
      </c>
      <c r="E157" s="87">
        <v>112.16</v>
      </c>
      <c r="F157" s="87"/>
      <c r="G157" s="87"/>
      <c r="H157" s="87"/>
      <c r="I157" s="23">
        <f t="shared" si="9"/>
        <v>183.35</v>
      </c>
    </row>
    <row r="158" spans="1:10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41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42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112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D166" s="89">
        <v>33.15</v>
      </c>
      <c r="E166" s="89">
        <v>172.1</v>
      </c>
      <c r="I166" s="23">
        <f t="shared" si="10"/>
        <v>205.25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>
        <v>86.95</v>
      </c>
      <c r="E169" s="87"/>
      <c r="F169" s="87"/>
      <c r="G169" s="87"/>
      <c r="H169" s="87"/>
      <c r="I169" s="24">
        <f t="shared" si="10"/>
        <v>86.95</v>
      </c>
    </row>
    <row r="170" spans="1:10" x14ac:dyDescent="0.2">
      <c r="A170" s="81"/>
      <c r="B170" s="5" t="s">
        <v>74</v>
      </c>
      <c r="C170" s="4"/>
      <c r="D170" s="87">
        <v>541</v>
      </c>
      <c r="E170" s="87">
        <v>108.2</v>
      </c>
      <c r="F170" s="87"/>
      <c r="G170" s="87"/>
      <c r="H170" s="87"/>
      <c r="I170" s="24">
        <f t="shared" si="10"/>
        <v>649.20000000000005</v>
      </c>
    </row>
    <row r="171" spans="1:10" x14ac:dyDescent="0.2">
      <c r="A171" s="81"/>
      <c r="B171" s="5" t="s">
        <v>12</v>
      </c>
      <c r="C171" s="4"/>
      <c r="D171" s="87">
        <v>67.680000000000007</v>
      </c>
      <c r="E171" s="87">
        <v>66.569999999999993</v>
      </c>
      <c r="F171" s="87">
        <f>4.82+9.11+18.01+6.04</f>
        <v>37.980000000000004</v>
      </c>
      <c r="G171" s="87"/>
      <c r="H171" s="87"/>
      <c r="I171" s="24">
        <f t="shared" si="10"/>
        <v>172.23000000000002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41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42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1788.92</v>
      </c>
    </row>
    <row r="180" spans="1:9" x14ac:dyDescent="0.2">
      <c r="I180" s="23"/>
    </row>
    <row r="181" spans="1:9" x14ac:dyDescent="0.2">
      <c r="A181" s="52" t="s">
        <v>113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74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41</v>
      </c>
      <c r="I190" s="23">
        <f t="shared" si="11"/>
        <v>0</v>
      </c>
    </row>
    <row r="191" spans="1:9" x14ac:dyDescent="0.2">
      <c r="B191" s="5" t="s">
        <v>42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114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D197" s="89">
        <v>1358.8</v>
      </c>
      <c r="I197" s="23">
        <f t="shared" si="12"/>
        <v>1358.8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74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41</v>
      </c>
      <c r="I204" s="23">
        <f t="shared" si="12"/>
        <v>0</v>
      </c>
    </row>
    <row r="205" spans="1:9" x14ac:dyDescent="0.2">
      <c r="B205" s="5" t="s">
        <v>42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115</v>
      </c>
      <c r="B209" s="5" t="s">
        <v>1</v>
      </c>
      <c r="I209" s="23">
        <f t="shared" ref="I209:I221" si="13">D209+E209+F209+G209+H209</f>
        <v>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I211" s="23">
        <f t="shared" si="13"/>
        <v>0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74</v>
      </c>
      <c r="I215" s="23">
        <f t="shared" si="13"/>
        <v>0</v>
      </c>
    </row>
    <row r="216" spans="1:9" x14ac:dyDescent="0.2">
      <c r="B216" s="5" t="s">
        <v>12</v>
      </c>
      <c r="D216" s="89">
        <v>23.83</v>
      </c>
      <c r="I216" s="23">
        <f t="shared" si="13"/>
        <v>23.83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41</v>
      </c>
      <c r="I218" s="23">
        <f t="shared" si="13"/>
        <v>0</v>
      </c>
    </row>
    <row r="219" spans="1:9" x14ac:dyDescent="0.2">
      <c r="B219" s="5" t="s">
        <v>42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116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74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41</v>
      </c>
      <c r="I232" s="23">
        <f t="shared" si="14"/>
        <v>0</v>
      </c>
    </row>
    <row r="233" spans="1:9" x14ac:dyDescent="0.2">
      <c r="B233" s="5" t="s">
        <v>42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117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74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41</v>
      </c>
      <c r="I246" s="23">
        <f t="shared" si="15"/>
        <v>0</v>
      </c>
    </row>
    <row r="247" spans="1:9" x14ac:dyDescent="0.2">
      <c r="B247" s="5" t="s">
        <v>42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118</v>
      </c>
      <c r="B251" s="5" t="s">
        <v>1</v>
      </c>
      <c r="I251" s="23">
        <f t="shared" ref="I251:I264" si="16">D251+E251+F251+G251+H251</f>
        <v>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74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12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41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42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20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1382.6299999999999</v>
      </c>
    </row>
    <row r="267" spans="1:9" x14ac:dyDescent="0.2">
      <c r="I267" s="23"/>
    </row>
    <row r="268" spans="1:9" x14ac:dyDescent="0.2">
      <c r="A268" s="52" t="s">
        <v>119</v>
      </c>
      <c r="B268" s="5" t="s">
        <v>1</v>
      </c>
      <c r="I268" s="23">
        <f t="shared" ref="I268:I280" si="17">D268+E268+F268+G268+H268</f>
        <v>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D270" s="89">
        <v>40.6</v>
      </c>
      <c r="I270" s="23">
        <f t="shared" si="17"/>
        <v>40.6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74</v>
      </c>
      <c r="I274" s="23">
        <f t="shared" si="17"/>
        <v>0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41</v>
      </c>
      <c r="I277" s="23">
        <f t="shared" si="17"/>
        <v>0</v>
      </c>
    </row>
    <row r="278" spans="1:9" x14ac:dyDescent="0.2">
      <c r="B278" s="5" t="s">
        <v>42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120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74</v>
      </c>
      <c r="D288" s="89">
        <v>1731.2</v>
      </c>
      <c r="E288" s="89">
        <v>1082</v>
      </c>
      <c r="I288" s="23">
        <f t="shared" si="18"/>
        <v>2813.2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41</v>
      </c>
      <c r="I291" s="23">
        <f t="shared" si="18"/>
        <v>0</v>
      </c>
    </row>
    <row r="292" spans="1:9" x14ac:dyDescent="0.2">
      <c r="B292" s="5" t="s">
        <v>42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121</v>
      </c>
      <c r="B296" s="5" t="s">
        <v>1</v>
      </c>
      <c r="I296" s="23">
        <f t="shared" ref="I296:I308" si="19">D296+E296+F296+G296+H296</f>
        <v>0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D298" s="89">
        <v>700.17</v>
      </c>
      <c r="I298" s="23">
        <f t="shared" si="19"/>
        <v>700.17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74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41</v>
      </c>
      <c r="I305" s="23">
        <f t="shared" si="19"/>
        <v>0</v>
      </c>
    </row>
    <row r="306" spans="1:9" x14ac:dyDescent="0.2">
      <c r="B306" s="5" t="s">
        <v>42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122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74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41</v>
      </c>
      <c r="I319" s="23">
        <f t="shared" si="20"/>
        <v>0</v>
      </c>
    </row>
    <row r="320" spans="1:9" x14ac:dyDescent="0.2">
      <c r="B320" s="5" t="s">
        <v>42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123</v>
      </c>
      <c r="B324" s="5" t="s">
        <v>1</v>
      </c>
      <c r="I324" s="23">
        <f t="shared" ref="I324:I336" si="21">D324+E324+F324+G324+H324</f>
        <v>0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D326" s="89">
        <v>144.80000000000001</v>
      </c>
      <c r="I326" s="23">
        <f t="shared" si="21"/>
        <v>144.80000000000001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74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41</v>
      </c>
      <c r="I333" s="23">
        <f t="shared" si="21"/>
        <v>0</v>
      </c>
    </row>
    <row r="334" spans="1:9" x14ac:dyDescent="0.2">
      <c r="B334" s="5" t="s">
        <v>42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124</v>
      </c>
      <c r="B338" s="5" t="s">
        <v>1</v>
      </c>
      <c r="I338" s="23">
        <f t="shared" ref="I338:I340" si="22">D338+E338+F338+G338+H338</f>
        <v>0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74</v>
      </c>
      <c r="C344" s="4"/>
      <c r="D344" s="87">
        <v>412.28</v>
      </c>
      <c r="E344" s="87">
        <v>412.28</v>
      </c>
      <c r="F344" s="87"/>
      <c r="G344" s="87"/>
      <c r="H344" s="87"/>
      <c r="I344" s="24">
        <f t="shared" si="23"/>
        <v>824.56</v>
      </c>
    </row>
    <row r="345" spans="1:9" x14ac:dyDescent="0.2">
      <c r="A345" s="81"/>
      <c r="B345" s="5" t="s">
        <v>12</v>
      </c>
      <c r="C345" s="4"/>
      <c r="D345" s="87">
        <v>39.28</v>
      </c>
      <c r="E345" s="87"/>
      <c r="F345" s="87"/>
      <c r="G345" s="87"/>
      <c r="H345" s="87"/>
      <c r="I345" s="24">
        <f t="shared" si="23"/>
        <v>39.28</v>
      </c>
    </row>
    <row r="346" spans="1:9" x14ac:dyDescent="0.2">
      <c r="A346" s="81"/>
      <c r="B346" s="5" t="s">
        <v>16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41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42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20</v>
      </c>
      <c r="C350" s="4"/>
      <c r="D350" s="87"/>
      <c r="E350" s="87"/>
      <c r="F350" s="87"/>
      <c r="G350" s="87"/>
      <c r="H350" s="87"/>
      <c r="I350" s="24">
        <f t="shared" si="23"/>
        <v>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3698.77</v>
      </c>
    </row>
    <row r="354" spans="1:9" x14ac:dyDescent="0.2">
      <c r="I354" s="23"/>
    </row>
    <row r="355" spans="1:9" x14ac:dyDescent="0.2">
      <c r="A355" s="52" t="s">
        <v>125</v>
      </c>
      <c r="B355" s="5" t="s">
        <v>1</v>
      </c>
      <c r="D355" s="89">
        <v>27.01</v>
      </c>
      <c r="E355" s="89">
        <v>37.229999999999997</v>
      </c>
      <c r="I355" s="23">
        <f t="shared" ref="I355:I367" si="24">D355+E355+F355+G355+H355</f>
        <v>64.239999999999995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126</v>
      </c>
      <c r="D360" s="89">
        <v>322.10000000000002</v>
      </c>
      <c r="I360" s="23">
        <f t="shared" si="24"/>
        <v>322.10000000000002</v>
      </c>
    </row>
    <row r="361" spans="1:9" x14ac:dyDescent="0.2">
      <c r="B361" s="5" t="s">
        <v>74</v>
      </c>
      <c r="I361" s="23">
        <f t="shared" si="24"/>
        <v>0</v>
      </c>
    </row>
    <row r="362" spans="1:9" x14ac:dyDescent="0.2">
      <c r="B362" s="5" t="s">
        <v>12</v>
      </c>
      <c r="D362" s="89">
        <f>10.53+2.89</f>
        <v>13.42</v>
      </c>
      <c r="E362" s="89">
        <v>51.6</v>
      </c>
      <c r="F362" s="89">
        <v>86.37</v>
      </c>
      <c r="I362" s="23">
        <f t="shared" si="24"/>
        <v>151.38999999999999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41</v>
      </c>
      <c r="I364" s="23">
        <f t="shared" si="24"/>
        <v>0</v>
      </c>
    </row>
    <row r="365" spans="1:9" x14ac:dyDescent="0.2">
      <c r="B365" s="5" t="s">
        <v>42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146</v>
      </c>
      <c r="B369" s="5" t="s">
        <v>1</v>
      </c>
      <c r="D369" s="89">
        <v>27</v>
      </c>
      <c r="E369" s="89">
        <v>17.86</v>
      </c>
      <c r="F369" s="89">
        <v>22</v>
      </c>
      <c r="G369" s="89">
        <v>23.08</v>
      </c>
      <c r="I369" s="23">
        <f t="shared" ref="I369:I381" si="25">D369+E369+F369+G369+H369</f>
        <v>89.94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74</v>
      </c>
      <c r="I375" s="23">
        <f t="shared" si="25"/>
        <v>0</v>
      </c>
    </row>
    <row r="376" spans="1:9" x14ac:dyDescent="0.2">
      <c r="B376" s="5" t="s">
        <v>12</v>
      </c>
      <c r="D376" s="89">
        <f>32.75+8.45+6.3</f>
        <v>47.5</v>
      </c>
      <c r="E376" s="89">
        <v>37.200000000000003</v>
      </c>
      <c r="I376" s="23">
        <f t="shared" si="25"/>
        <v>84.7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41</v>
      </c>
      <c r="I378" s="23">
        <f t="shared" si="25"/>
        <v>0</v>
      </c>
    </row>
    <row r="379" spans="1:9" x14ac:dyDescent="0.2">
      <c r="B379" s="5" t="s">
        <v>42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2:9" x14ac:dyDescent="0.2">
      <c r="B385" s="5" t="s">
        <v>3</v>
      </c>
      <c r="I385" s="23">
        <f t="shared" si="26"/>
        <v>0</v>
      </c>
    </row>
    <row r="386" spans="2:9" x14ac:dyDescent="0.2">
      <c r="B386" s="5" t="s">
        <v>15</v>
      </c>
      <c r="I386" s="23">
        <f t="shared" si="26"/>
        <v>0</v>
      </c>
    </row>
    <row r="387" spans="2:9" x14ac:dyDescent="0.2">
      <c r="B387" s="5" t="s">
        <v>17</v>
      </c>
      <c r="I387" s="23">
        <f t="shared" si="26"/>
        <v>0</v>
      </c>
    </row>
    <row r="388" spans="2:9" x14ac:dyDescent="0.2">
      <c r="B388" s="5" t="s">
        <v>4</v>
      </c>
      <c r="I388" s="23">
        <f t="shared" si="26"/>
        <v>0</v>
      </c>
    </row>
    <row r="389" spans="2:9" x14ac:dyDescent="0.2">
      <c r="B389" s="5" t="s">
        <v>74</v>
      </c>
      <c r="I389" s="23">
        <f t="shared" si="26"/>
        <v>0</v>
      </c>
    </row>
    <row r="390" spans="2:9" x14ac:dyDescent="0.2">
      <c r="B390" s="5" t="s">
        <v>12</v>
      </c>
      <c r="I390" s="23">
        <f t="shared" si="26"/>
        <v>0</v>
      </c>
    </row>
    <row r="391" spans="2:9" x14ac:dyDescent="0.2">
      <c r="B391" s="5" t="s">
        <v>16</v>
      </c>
      <c r="I391" s="23">
        <f t="shared" si="26"/>
        <v>0</v>
      </c>
    </row>
    <row r="392" spans="2:9" x14ac:dyDescent="0.2">
      <c r="B392" s="5" t="s">
        <v>41</v>
      </c>
      <c r="I392" s="23">
        <f t="shared" si="26"/>
        <v>0</v>
      </c>
    </row>
    <row r="393" spans="2:9" x14ac:dyDescent="0.2">
      <c r="B393" s="5" t="s">
        <v>42</v>
      </c>
      <c r="I393" s="23">
        <f t="shared" si="26"/>
        <v>0</v>
      </c>
    </row>
    <row r="394" spans="2:9" x14ac:dyDescent="0.2">
      <c r="B394" s="5" t="s">
        <v>19</v>
      </c>
      <c r="I394" s="23">
        <f t="shared" si="26"/>
        <v>0</v>
      </c>
    </row>
    <row r="395" spans="2:9" x14ac:dyDescent="0.2">
      <c r="B395" s="5" t="s">
        <v>18</v>
      </c>
      <c r="I395" s="23">
        <f t="shared" si="26"/>
        <v>0</v>
      </c>
    </row>
    <row r="396" spans="2:9" x14ac:dyDescent="0.2">
      <c r="I396" s="23"/>
    </row>
    <row r="397" spans="2:9" x14ac:dyDescent="0.2">
      <c r="B397" s="5" t="s">
        <v>1</v>
      </c>
      <c r="I397" s="23">
        <f t="shared" ref="I397:I409" si="27">D397+E397+F397+G397+H397</f>
        <v>0</v>
      </c>
    </row>
    <row r="398" spans="2:9" x14ac:dyDescent="0.2">
      <c r="B398" s="5" t="s">
        <v>2</v>
      </c>
      <c r="I398" s="23">
        <f t="shared" si="27"/>
        <v>0</v>
      </c>
    </row>
    <row r="399" spans="2:9" x14ac:dyDescent="0.2">
      <c r="B399" s="5" t="s">
        <v>3</v>
      </c>
      <c r="I399" s="23">
        <f t="shared" si="27"/>
        <v>0</v>
      </c>
    </row>
    <row r="400" spans="2:9" x14ac:dyDescent="0.2">
      <c r="B400" s="5" t="s">
        <v>15</v>
      </c>
      <c r="I400" s="23">
        <f t="shared" si="27"/>
        <v>0</v>
      </c>
    </row>
    <row r="401" spans="2:9" x14ac:dyDescent="0.2">
      <c r="B401" s="5" t="s">
        <v>17</v>
      </c>
      <c r="I401" s="23">
        <f t="shared" si="27"/>
        <v>0</v>
      </c>
    </row>
    <row r="402" spans="2:9" x14ac:dyDescent="0.2">
      <c r="B402" s="5" t="s">
        <v>4</v>
      </c>
      <c r="I402" s="23">
        <f t="shared" si="27"/>
        <v>0</v>
      </c>
    </row>
    <row r="403" spans="2:9" x14ac:dyDescent="0.2">
      <c r="B403" s="5" t="s">
        <v>74</v>
      </c>
      <c r="I403" s="23">
        <f t="shared" si="27"/>
        <v>0</v>
      </c>
    </row>
    <row r="404" spans="2:9" x14ac:dyDescent="0.2">
      <c r="B404" s="5" t="s">
        <v>12</v>
      </c>
      <c r="I404" s="23">
        <f t="shared" si="27"/>
        <v>0</v>
      </c>
    </row>
    <row r="405" spans="2:9" x14ac:dyDescent="0.2">
      <c r="B405" s="5" t="s">
        <v>16</v>
      </c>
      <c r="I405" s="23">
        <f t="shared" si="27"/>
        <v>0</v>
      </c>
    </row>
    <row r="406" spans="2:9" x14ac:dyDescent="0.2">
      <c r="B406" s="5" t="s">
        <v>41</v>
      </c>
      <c r="I406" s="23">
        <f t="shared" si="27"/>
        <v>0</v>
      </c>
    </row>
    <row r="407" spans="2:9" x14ac:dyDescent="0.2">
      <c r="B407" s="5" t="s">
        <v>42</v>
      </c>
      <c r="I407" s="23">
        <f t="shared" si="27"/>
        <v>0</v>
      </c>
    </row>
    <row r="408" spans="2:9" x14ac:dyDescent="0.2">
      <c r="B408" s="5" t="s">
        <v>19</v>
      </c>
      <c r="I408" s="23">
        <f t="shared" si="27"/>
        <v>0</v>
      </c>
    </row>
    <row r="409" spans="2:9" x14ac:dyDescent="0.2">
      <c r="B409" s="5" t="s">
        <v>18</v>
      </c>
      <c r="I409" s="23">
        <f t="shared" si="27"/>
        <v>0</v>
      </c>
    </row>
    <row r="410" spans="2:9" x14ac:dyDescent="0.2">
      <c r="I410" s="23"/>
    </row>
    <row r="411" spans="2:9" x14ac:dyDescent="0.2">
      <c r="B411" s="5" t="s">
        <v>1</v>
      </c>
      <c r="I411" s="23">
        <f t="shared" ref="I411:I423" si="28">D411+E411+F411+G411+H411</f>
        <v>0</v>
      </c>
    </row>
    <row r="412" spans="2:9" x14ac:dyDescent="0.2">
      <c r="B412" s="5" t="s">
        <v>2</v>
      </c>
      <c r="I412" s="23">
        <f t="shared" si="28"/>
        <v>0</v>
      </c>
    </row>
    <row r="413" spans="2:9" x14ac:dyDescent="0.2">
      <c r="B413" s="5" t="s">
        <v>3</v>
      </c>
      <c r="I413" s="23">
        <f t="shared" si="28"/>
        <v>0</v>
      </c>
    </row>
    <row r="414" spans="2:9" x14ac:dyDescent="0.2">
      <c r="B414" s="5" t="s">
        <v>15</v>
      </c>
      <c r="I414" s="23">
        <f t="shared" si="28"/>
        <v>0</v>
      </c>
    </row>
    <row r="415" spans="2:9" x14ac:dyDescent="0.2">
      <c r="B415" s="5" t="s">
        <v>17</v>
      </c>
      <c r="I415" s="23">
        <f t="shared" si="28"/>
        <v>0</v>
      </c>
    </row>
    <row r="416" spans="2:9" x14ac:dyDescent="0.2">
      <c r="B416" s="5" t="s">
        <v>4</v>
      </c>
      <c r="I416" s="23">
        <f t="shared" si="28"/>
        <v>0</v>
      </c>
    </row>
    <row r="417" spans="1:9" x14ac:dyDescent="0.2">
      <c r="B417" s="5" t="s">
        <v>74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41</v>
      </c>
      <c r="I420" s="23">
        <f t="shared" si="28"/>
        <v>0</v>
      </c>
    </row>
    <row r="421" spans="1:9" x14ac:dyDescent="0.2">
      <c r="B421" s="5" t="s">
        <v>42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74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41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42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712.37000000000012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7"/>
  <sheetViews>
    <sheetView topLeftCell="A13" zoomScale="115" zoomScaleNormal="115" workbookViewId="0">
      <selection activeCell="D184" sqref="D184"/>
    </sheetView>
  </sheetViews>
  <sheetFormatPr defaultRowHeight="12.75" x14ac:dyDescent="0.2"/>
  <cols>
    <col min="1" max="1" width="7.140625" style="52" customWidth="1"/>
    <col min="2" max="2" width="25.5703125" style="153" customWidth="1"/>
    <col min="3" max="3" width="2" hidden="1" customWidth="1"/>
    <col min="4" max="4" width="11.85546875" style="162" customWidth="1"/>
    <col min="5" max="5" width="10.5703125" style="162" customWidth="1"/>
    <col min="6" max="6" width="6.42578125" style="162" customWidth="1"/>
    <col min="7" max="7" width="7" style="162" customWidth="1"/>
    <col min="8" max="8" width="8" style="162" customWidth="1"/>
    <col min="9" max="9" width="12" style="21" customWidth="1"/>
  </cols>
  <sheetData>
    <row r="1" spans="1:10" s="75" customFormat="1" ht="57.75" customHeight="1" x14ac:dyDescent="0.2">
      <c r="A1" s="70"/>
      <c r="B1" s="153"/>
      <c r="D1" s="162"/>
      <c r="E1" s="162"/>
      <c r="F1" s="162"/>
      <c r="G1" s="163"/>
      <c r="H1" s="163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A3" s="178" t="s">
        <v>127</v>
      </c>
      <c r="B3" s="153" t="s">
        <v>1</v>
      </c>
      <c r="I3" s="161"/>
    </row>
    <row r="4" spans="1:10" ht="12.75" customHeight="1" x14ac:dyDescent="0.2">
      <c r="B4" s="153" t="s">
        <v>2</v>
      </c>
      <c r="D4" s="164">
        <v>3.6</v>
      </c>
      <c r="E4" s="164"/>
      <c r="G4" s="164"/>
      <c r="I4" s="23">
        <f t="shared" ref="I4:I15" si="0">D4+E4+F4+G4+H4</f>
        <v>3.6</v>
      </c>
    </row>
    <row r="5" spans="1:10" ht="12.75" customHeight="1" x14ac:dyDescent="0.2">
      <c r="B5" s="153" t="s">
        <v>3</v>
      </c>
      <c r="D5" s="164"/>
      <c r="E5" s="164"/>
      <c r="F5" s="164"/>
      <c r="G5" s="164"/>
      <c r="I5" s="161">
        <f t="shared" si="0"/>
        <v>0</v>
      </c>
    </row>
    <row r="6" spans="1:10" ht="12.75" customHeight="1" x14ac:dyDescent="0.2">
      <c r="B6" s="153" t="s">
        <v>15</v>
      </c>
      <c r="D6" s="164"/>
      <c r="E6" s="164"/>
      <c r="F6" s="164"/>
      <c r="G6" s="164"/>
      <c r="I6" s="23">
        <f t="shared" si="0"/>
        <v>0</v>
      </c>
    </row>
    <row r="7" spans="1:10" ht="12.75" customHeight="1" x14ac:dyDescent="0.2">
      <c r="B7" s="153" t="s">
        <v>17</v>
      </c>
      <c r="D7" s="164"/>
      <c r="E7" s="164"/>
      <c r="F7" s="164"/>
      <c r="G7" s="164"/>
      <c r="I7" s="23">
        <f t="shared" si="0"/>
        <v>0</v>
      </c>
    </row>
    <row r="8" spans="1:10" ht="12.75" customHeight="1" x14ac:dyDescent="0.2">
      <c r="B8" s="153" t="s">
        <v>4</v>
      </c>
      <c r="D8" s="164"/>
      <c r="E8" s="164"/>
      <c r="F8" s="164"/>
      <c r="G8" s="164"/>
      <c r="I8" s="23">
        <f t="shared" si="0"/>
        <v>0</v>
      </c>
    </row>
    <row r="9" spans="1:10" ht="12.75" customHeight="1" x14ac:dyDescent="0.2">
      <c r="B9" s="153" t="s">
        <v>14</v>
      </c>
      <c r="D9" s="164"/>
      <c r="E9" s="164"/>
      <c r="F9" s="164"/>
      <c r="G9" s="164"/>
      <c r="I9" s="23">
        <f t="shared" si="0"/>
        <v>0</v>
      </c>
    </row>
    <row r="10" spans="1:10" ht="12.75" customHeight="1" x14ac:dyDescent="0.2">
      <c r="B10" s="153" t="s">
        <v>12</v>
      </c>
      <c r="D10" s="164"/>
      <c r="E10" s="164"/>
      <c r="F10" s="164"/>
      <c r="G10" s="164"/>
      <c r="I10" s="23">
        <f t="shared" si="0"/>
        <v>0</v>
      </c>
    </row>
    <row r="11" spans="1:10" ht="12.75" customHeight="1" x14ac:dyDescent="0.2">
      <c r="B11" s="153" t="s">
        <v>16</v>
      </c>
      <c r="D11" s="164"/>
      <c r="E11" s="164"/>
      <c r="F11" s="164"/>
      <c r="G11" s="164"/>
      <c r="I11" s="23">
        <f t="shared" si="0"/>
        <v>0</v>
      </c>
    </row>
    <row r="12" spans="1:10" ht="12.75" customHeight="1" x14ac:dyDescent="0.2">
      <c r="B12" s="153" t="s">
        <v>41</v>
      </c>
      <c r="D12" s="164"/>
      <c r="E12" s="164"/>
      <c r="F12" s="164"/>
      <c r="G12" s="164"/>
      <c r="I12" s="23">
        <f t="shared" si="0"/>
        <v>0</v>
      </c>
    </row>
    <row r="13" spans="1:10" ht="12.75" customHeight="1" x14ac:dyDescent="0.2">
      <c r="B13" s="153" t="s">
        <v>42</v>
      </c>
      <c r="D13" s="164"/>
      <c r="E13" s="164"/>
      <c r="F13" s="164"/>
      <c r="G13" s="164"/>
      <c r="I13" s="23">
        <f t="shared" si="0"/>
        <v>0</v>
      </c>
    </row>
    <row r="14" spans="1:10" ht="12.75" customHeight="1" x14ac:dyDescent="0.2">
      <c r="B14" s="153" t="s">
        <v>19</v>
      </c>
      <c r="D14" s="164"/>
      <c r="E14" s="164"/>
      <c r="F14" s="164"/>
      <c r="G14" s="164"/>
      <c r="I14" s="23">
        <f t="shared" si="0"/>
        <v>0</v>
      </c>
    </row>
    <row r="15" spans="1:10" ht="12.75" customHeight="1" x14ac:dyDescent="0.2">
      <c r="B15" s="153" t="s">
        <v>18</v>
      </c>
      <c r="D15" s="164"/>
      <c r="E15" s="164"/>
      <c r="F15" s="164"/>
      <c r="G15" s="164"/>
      <c r="I15" s="23">
        <f t="shared" si="0"/>
        <v>0</v>
      </c>
    </row>
    <row r="16" spans="1:10" ht="12.75" customHeight="1" x14ac:dyDescent="0.2">
      <c r="D16" s="164"/>
      <c r="E16" s="164"/>
      <c r="F16" s="164"/>
      <c r="G16" s="164"/>
      <c r="I16" s="23"/>
      <c r="J16" s="30"/>
    </row>
    <row r="17" spans="1:10" ht="12.75" customHeight="1" x14ac:dyDescent="0.2">
      <c r="A17" s="52" t="s">
        <v>128</v>
      </c>
      <c r="B17" s="153" t="s">
        <v>1</v>
      </c>
      <c r="D17" s="164"/>
      <c r="E17" s="164"/>
      <c r="F17" s="164"/>
      <c r="G17" s="164"/>
      <c r="I17" s="23">
        <f t="shared" ref="I17:I30" si="1">D17+E17+F17+G17+H17</f>
        <v>0</v>
      </c>
    </row>
    <row r="18" spans="1:10" ht="12.75" customHeight="1" x14ac:dyDescent="0.2">
      <c r="B18" s="153" t="s">
        <v>2</v>
      </c>
      <c r="D18" s="164"/>
      <c r="E18" s="164"/>
      <c r="F18" s="164"/>
      <c r="G18" s="164"/>
      <c r="I18" s="23">
        <f t="shared" si="1"/>
        <v>0</v>
      </c>
    </row>
    <row r="19" spans="1:10" ht="12.75" customHeight="1" x14ac:dyDescent="0.2">
      <c r="B19" s="153" t="s">
        <v>3</v>
      </c>
      <c r="D19" s="164"/>
      <c r="E19" s="164"/>
      <c r="F19" s="164"/>
      <c r="G19" s="164"/>
      <c r="I19" s="23">
        <f t="shared" si="1"/>
        <v>0</v>
      </c>
    </row>
    <row r="20" spans="1:10" ht="12.75" customHeight="1" x14ac:dyDescent="0.2">
      <c r="B20" s="153" t="s">
        <v>15</v>
      </c>
      <c r="D20" s="164"/>
      <c r="E20" s="164"/>
      <c r="F20" s="164"/>
      <c r="G20" s="164"/>
      <c r="I20" s="23">
        <f t="shared" si="1"/>
        <v>0</v>
      </c>
    </row>
    <row r="21" spans="1:10" ht="12.75" customHeight="1" x14ac:dyDescent="0.2">
      <c r="A21" s="81"/>
      <c r="B21" s="153" t="s">
        <v>17</v>
      </c>
      <c r="C21" s="7"/>
      <c r="D21" s="165"/>
      <c r="E21" s="165"/>
      <c r="F21" s="165"/>
      <c r="G21" s="165"/>
      <c r="H21" s="166"/>
      <c r="I21" s="24">
        <f t="shared" si="1"/>
        <v>0</v>
      </c>
      <c r="J21" s="8"/>
    </row>
    <row r="22" spans="1:10" ht="12.75" customHeight="1" x14ac:dyDescent="0.2">
      <c r="A22" s="81"/>
      <c r="B22" s="153" t="s">
        <v>4</v>
      </c>
      <c r="C22" s="7"/>
      <c r="D22" s="167"/>
      <c r="E22" s="167"/>
      <c r="F22" s="167"/>
      <c r="G22" s="166"/>
      <c r="H22" s="166"/>
      <c r="I22" s="24">
        <f t="shared" si="1"/>
        <v>0</v>
      </c>
      <c r="J22" s="54"/>
    </row>
    <row r="23" spans="1:10" ht="12.75" customHeight="1" x14ac:dyDescent="0.2">
      <c r="A23" s="81"/>
      <c r="B23" s="153" t="s">
        <v>14</v>
      </c>
      <c r="C23" s="7"/>
      <c r="D23" s="167"/>
      <c r="E23" s="167"/>
      <c r="F23" s="167"/>
      <c r="G23" s="166"/>
      <c r="H23" s="166"/>
      <c r="I23" s="24">
        <f t="shared" si="1"/>
        <v>0</v>
      </c>
      <c r="J23" s="54"/>
    </row>
    <row r="24" spans="1:10" ht="12.75" customHeight="1" x14ac:dyDescent="0.2">
      <c r="A24" s="81"/>
      <c r="B24" s="153" t="s">
        <v>12</v>
      </c>
      <c r="C24" s="7"/>
      <c r="D24" s="167"/>
      <c r="E24" s="167"/>
      <c r="F24" s="167"/>
      <c r="G24" s="166"/>
      <c r="H24" s="166"/>
      <c r="I24" s="24">
        <f t="shared" si="1"/>
        <v>0</v>
      </c>
      <c r="J24" s="54"/>
    </row>
    <row r="25" spans="1:10" ht="12.75" customHeight="1" x14ac:dyDescent="0.2">
      <c r="A25" s="81"/>
      <c r="B25" s="153" t="s">
        <v>16</v>
      </c>
      <c r="C25" s="7"/>
      <c r="D25" s="167"/>
      <c r="E25" s="167"/>
      <c r="F25" s="167"/>
      <c r="G25" s="166"/>
      <c r="H25" s="166"/>
      <c r="I25" s="24">
        <f t="shared" si="1"/>
        <v>0</v>
      </c>
      <c r="J25" s="54"/>
    </row>
    <row r="26" spans="1:10" ht="12.75" customHeight="1" x14ac:dyDescent="0.2">
      <c r="A26" s="81"/>
      <c r="B26" s="153" t="s">
        <v>41</v>
      </c>
      <c r="C26" s="7"/>
      <c r="D26" s="167"/>
      <c r="E26" s="167"/>
      <c r="F26" s="167"/>
      <c r="G26" s="166"/>
      <c r="H26" s="166"/>
      <c r="I26" s="24">
        <f t="shared" si="1"/>
        <v>0</v>
      </c>
      <c r="J26" s="54"/>
    </row>
    <row r="27" spans="1:10" ht="12.75" customHeight="1" x14ac:dyDescent="0.2">
      <c r="A27" s="81"/>
      <c r="B27" s="153" t="s">
        <v>42</v>
      </c>
      <c r="C27" s="7"/>
      <c r="D27" s="167"/>
      <c r="E27" s="167"/>
      <c r="F27" s="167"/>
      <c r="G27" s="166"/>
      <c r="H27" s="166"/>
      <c r="I27" s="24">
        <f t="shared" si="1"/>
        <v>0</v>
      </c>
      <c r="J27" s="54"/>
    </row>
    <row r="28" spans="1:10" ht="12.75" customHeight="1" x14ac:dyDescent="0.2">
      <c r="A28" s="81"/>
      <c r="B28" s="153" t="s">
        <v>19</v>
      </c>
      <c r="C28" s="7"/>
      <c r="D28" s="167"/>
      <c r="E28" s="167"/>
      <c r="F28" s="167"/>
      <c r="G28" s="166"/>
      <c r="H28" s="166"/>
      <c r="I28" s="24">
        <f t="shared" si="1"/>
        <v>0</v>
      </c>
      <c r="J28" s="54"/>
    </row>
    <row r="29" spans="1:10" ht="12.75" customHeight="1" x14ac:dyDescent="0.2">
      <c r="A29" s="81"/>
      <c r="B29" s="154" t="s">
        <v>20</v>
      </c>
      <c r="C29" s="7"/>
      <c r="D29" s="167"/>
      <c r="E29" s="167"/>
      <c r="F29" s="167"/>
      <c r="G29" s="166"/>
      <c r="H29" s="166"/>
      <c r="I29" s="24">
        <f t="shared" si="1"/>
        <v>0</v>
      </c>
      <c r="J29" s="54"/>
    </row>
    <row r="30" spans="1:10" ht="12.75" customHeight="1" x14ac:dyDescent="0.2">
      <c r="A30" s="81"/>
      <c r="B30" s="153" t="s">
        <v>18</v>
      </c>
      <c r="C30" s="7"/>
      <c r="D30" s="167"/>
      <c r="E30" s="167"/>
      <c r="F30" s="167"/>
      <c r="G30" s="166"/>
      <c r="H30" s="166"/>
      <c r="I30" s="24">
        <f t="shared" si="1"/>
        <v>0</v>
      </c>
      <c r="J30" s="54"/>
    </row>
    <row r="31" spans="1:10" ht="12.75" customHeight="1" x14ac:dyDescent="0.2">
      <c r="A31" s="81"/>
      <c r="B31" s="154"/>
      <c r="C31" s="7"/>
      <c r="D31" s="167"/>
      <c r="E31" s="167"/>
      <c r="F31" s="167"/>
      <c r="G31" s="166"/>
      <c r="H31" s="166"/>
      <c r="I31" s="24"/>
      <c r="J31" s="54"/>
    </row>
    <row r="32" spans="1:10" ht="12.75" customHeight="1" x14ac:dyDescent="0.2">
      <c r="A32" s="81" t="s">
        <v>129</v>
      </c>
      <c r="B32" s="153" t="s">
        <v>1</v>
      </c>
      <c r="C32" s="7"/>
      <c r="D32" s="167"/>
      <c r="E32" s="167"/>
      <c r="F32" s="167"/>
      <c r="G32" s="166"/>
      <c r="H32" s="166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53" t="s">
        <v>2</v>
      </c>
      <c r="C33" s="7"/>
      <c r="D33" s="167"/>
      <c r="E33" s="167"/>
      <c r="F33" s="167"/>
      <c r="G33" s="166"/>
      <c r="H33" s="166"/>
      <c r="I33" s="24">
        <f t="shared" si="2"/>
        <v>0</v>
      </c>
      <c r="J33" s="54"/>
    </row>
    <row r="34" spans="1:14" ht="12.75" customHeight="1" x14ac:dyDescent="0.2">
      <c r="A34" s="81"/>
      <c r="B34" s="153" t="s">
        <v>3</v>
      </c>
      <c r="C34" s="7"/>
      <c r="D34" s="167"/>
      <c r="E34" s="167"/>
      <c r="F34" s="167"/>
      <c r="G34" s="166"/>
      <c r="H34" s="166"/>
      <c r="I34" s="24">
        <f t="shared" si="2"/>
        <v>0</v>
      </c>
      <c r="J34" s="54"/>
    </row>
    <row r="35" spans="1:14" ht="12.75" customHeight="1" x14ac:dyDescent="0.2">
      <c r="A35" s="81"/>
      <c r="B35" s="153" t="s">
        <v>15</v>
      </c>
      <c r="C35" s="7"/>
      <c r="D35" s="167"/>
      <c r="E35" s="167"/>
      <c r="F35" s="167"/>
      <c r="G35" s="166"/>
      <c r="H35" s="166"/>
      <c r="I35" s="24">
        <f t="shared" si="2"/>
        <v>0</v>
      </c>
      <c r="J35" s="54"/>
      <c r="N35" s="6"/>
    </row>
    <row r="36" spans="1:14" ht="12.75" customHeight="1" x14ac:dyDescent="0.2">
      <c r="A36" s="81"/>
      <c r="B36" s="153" t="s">
        <v>17</v>
      </c>
      <c r="C36" s="7"/>
      <c r="D36" s="167"/>
      <c r="E36" s="167"/>
      <c r="F36" s="167"/>
      <c r="G36" s="166"/>
      <c r="H36" s="166"/>
      <c r="I36" s="24">
        <f t="shared" si="2"/>
        <v>0</v>
      </c>
      <c r="J36" s="54"/>
    </row>
    <row r="37" spans="1:14" ht="12.75" customHeight="1" x14ac:dyDescent="0.2">
      <c r="A37" s="81"/>
      <c r="B37" s="153" t="s">
        <v>4</v>
      </c>
      <c r="C37" s="7"/>
      <c r="D37" s="167"/>
      <c r="E37" s="167"/>
      <c r="F37" s="167"/>
      <c r="G37" s="166"/>
      <c r="H37" s="166"/>
      <c r="I37" s="24">
        <f t="shared" si="2"/>
        <v>0</v>
      </c>
      <c r="J37" s="54"/>
    </row>
    <row r="38" spans="1:14" ht="12.75" customHeight="1" x14ac:dyDescent="0.2">
      <c r="A38" s="81"/>
      <c r="B38" s="153" t="s">
        <v>14</v>
      </c>
      <c r="C38" s="7"/>
      <c r="D38" s="167"/>
      <c r="E38" s="167"/>
      <c r="F38" s="167"/>
      <c r="G38" s="166"/>
      <c r="H38" s="166"/>
      <c r="I38" s="24">
        <f t="shared" si="2"/>
        <v>0</v>
      </c>
      <c r="J38" s="54"/>
    </row>
    <row r="39" spans="1:14" ht="12.75" customHeight="1" x14ac:dyDescent="0.2">
      <c r="A39" s="81"/>
      <c r="B39" s="153" t="s">
        <v>12</v>
      </c>
      <c r="C39" s="7"/>
      <c r="D39" s="167"/>
      <c r="E39" s="167"/>
      <c r="F39" s="167"/>
      <c r="G39" s="166"/>
      <c r="H39" s="166"/>
      <c r="I39" s="24">
        <f t="shared" si="2"/>
        <v>0</v>
      </c>
      <c r="J39" s="54"/>
    </row>
    <row r="40" spans="1:14" ht="12.75" customHeight="1" x14ac:dyDescent="0.2">
      <c r="A40" s="81"/>
      <c r="B40" s="153" t="s">
        <v>16</v>
      </c>
      <c r="C40" s="7"/>
      <c r="D40" s="167"/>
      <c r="E40" s="167"/>
      <c r="F40" s="167"/>
      <c r="G40" s="166"/>
      <c r="H40" s="166"/>
      <c r="I40" s="24">
        <f t="shared" si="2"/>
        <v>0</v>
      </c>
      <c r="J40" s="54"/>
    </row>
    <row r="41" spans="1:14" ht="12.75" customHeight="1" x14ac:dyDescent="0.2">
      <c r="A41" s="81"/>
      <c r="B41" s="153" t="s">
        <v>41</v>
      </c>
      <c r="C41" s="7"/>
      <c r="D41" s="167"/>
      <c r="E41" s="167"/>
      <c r="F41" s="167"/>
      <c r="G41" s="166"/>
      <c r="H41" s="166"/>
      <c r="I41" s="24">
        <f t="shared" si="2"/>
        <v>0</v>
      </c>
      <c r="J41" s="54"/>
    </row>
    <row r="42" spans="1:14" ht="12.75" customHeight="1" x14ac:dyDescent="0.2">
      <c r="A42" s="81"/>
      <c r="B42" s="153" t="s">
        <v>42</v>
      </c>
      <c r="C42" s="7"/>
      <c r="D42" s="167"/>
      <c r="E42" s="167"/>
      <c r="F42" s="167"/>
      <c r="G42" s="166"/>
      <c r="H42" s="166"/>
      <c r="I42" s="24">
        <f t="shared" si="2"/>
        <v>0</v>
      </c>
      <c r="J42" s="54"/>
    </row>
    <row r="43" spans="1:14" ht="12.75" customHeight="1" x14ac:dyDescent="0.2">
      <c r="A43" s="81"/>
      <c r="B43" s="153" t="s">
        <v>19</v>
      </c>
      <c r="C43" s="7"/>
      <c r="D43" s="167"/>
      <c r="E43" s="167"/>
      <c r="F43" s="167"/>
      <c r="G43" s="166"/>
      <c r="H43" s="166"/>
      <c r="I43" s="24">
        <f t="shared" si="2"/>
        <v>0</v>
      </c>
      <c r="J43" s="54"/>
    </row>
    <row r="44" spans="1:14" ht="12.75" customHeight="1" x14ac:dyDescent="0.2">
      <c r="A44" s="81"/>
      <c r="B44" s="154" t="s">
        <v>20</v>
      </c>
      <c r="C44" s="7"/>
      <c r="D44" s="167"/>
      <c r="E44" s="167"/>
      <c r="F44" s="167"/>
      <c r="G44" s="166"/>
      <c r="H44" s="166"/>
      <c r="I44" s="24">
        <f t="shared" si="2"/>
        <v>0</v>
      </c>
      <c r="J44" s="54"/>
    </row>
    <row r="45" spans="1:14" ht="12.75" customHeight="1" x14ac:dyDescent="0.2">
      <c r="A45" s="81"/>
      <c r="B45" s="153" t="s">
        <v>18</v>
      </c>
      <c r="C45" s="7"/>
      <c r="D45" s="167"/>
      <c r="E45" s="167"/>
      <c r="F45" s="167"/>
      <c r="G45" s="166"/>
      <c r="H45" s="166"/>
      <c r="I45" s="24">
        <f t="shared" si="2"/>
        <v>0</v>
      </c>
      <c r="J45" s="54"/>
    </row>
    <row r="46" spans="1:14" ht="12.75" customHeight="1" x14ac:dyDescent="0.2">
      <c r="A46" s="81"/>
      <c r="B46" s="154"/>
      <c r="C46" s="7"/>
      <c r="D46" s="167"/>
      <c r="E46" s="167"/>
      <c r="F46" s="167"/>
      <c r="G46" s="166"/>
      <c r="H46" s="166"/>
      <c r="I46" s="24"/>
      <c r="J46" s="54"/>
    </row>
    <row r="47" spans="1:14" ht="12.75" customHeight="1" x14ac:dyDescent="0.2">
      <c r="A47" s="81" t="s">
        <v>130</v>
      </c>
      <c r="B47" s="153" t="s">
        <v>1</v>
      </c>
      <c r="C47" s="7"/>
      <c r="D47" s="167"/>
      <c r="E47" s="167"/>
      <c r="F47" s="167"/>
      <c r="G47" s="166"/>
      <c r="H47" s="166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53" t="s">
        <v>2</v>
      </c>
      <c r="C48" s="7"/>
      <c r="D48" s="167">
        <v>6</v>
      </c>
      <c r="E48" s="167"/>
      <c r="F48" s="167"/>
      <c r="G48" s="166"/>
      <c r="H48" s="166"/>
      <c r="I48" s="24">
        <f t="shared" si="3"/>
        <v>6</v>
      </c>
      <c r="J48" s="54"/>
    </row>
    <row r="49" spans="1:10" ht="12.75" customHeight="1" x14ac:dyDescent="0.2">
      <c r="A49" s="81"/>
      <c r="B49" s="153" t="s">
        <v>3</v>
      </c>
      <c r="C49" s="7"/>
      <c r="D49" s="167"/>
      <c r="E49" s="167"/>
      <c r="F49" s="167"/>
      <c r="G49" s="166"/>
      <c r="H49" s="166"/>
      <c r="I49" s="24">
        <f t="shared" si="3"/>
        <v>0</v>
      </c>
      <c r="J49" s="54"/>
    </row>
    <row r="50" spans="1:10" ht="12.75" customHeight="1" x14ac:dyDescent="0.2">
      <c r="A50" s="81"/>
      <c r="B50" s="153" t="s">
        <v>15</v>
      </c>
      <c r="C50" s="7"/>
      <c r="D50" s="167"/>
      <c r="E50" s="167"/>
      <c r="F50" s="167"/>
      <c r="G50" s="166"/>
      <c r="H50" s="166"/>
      <c r="I50" s="24">
        <f t="shared" si="3"/>
        <v>0</v>
      </c>
      <c r="J50" s="54"/>
    </row>
    <row r="51" spans="1:10" ht="12.75" customHeight="1" x14ac:dyDescent="0.2">
      <c r="A51" s="81"/>
      <c r="B51" s="153" t="s">
        <v>17</v>
      </c>
      <c r="C51" s="7"/>
      <c r="D51" s="167"/>
      <c r="E51" s="167"/>
      <c r="F51" s="167"/>
      <c r="G51" s="166"/>
      <c r="H51" s="166"/>
      <c r="I51" s="24">
        <f t="shared" si="3"/>
        <v>0</v>
      </c>
      <c r="J51" s="54"/>
    </row>
    <row r="52" spans="1:10" ht="12.75" customHeight="1" x14ac:dyDescent="0.2">
      <c r="A52" s="81"/>
      <c r="B52" s="153" t="s">
        <v>4</v>
      </c>
      <c r="C52" s="7"/>
      <c r="D52" s="167"/>
      <c r="E52" s="167"/>
      <c r="F52" s="167"/>
      <c r="G52" s="166"/>
      <c r="H52" s="166"/>
      <c r="I52" s="24">
        <f t="shared" si="3"/>
        <v>0</v>
      </c>
      <c r="J52" s="54"/>
    </row>
    <row r="53" spans="1:10" ht="12.75" customHeight="1" x14ac:dyDescent="0.2">
      <c r="A53" s="81"/>
      <c r="B53" s="153" t="s">
        <v>14</v>
      </c>
      <c r="C53" s="7"/>
      <c r="D53" s="167"/>
      <c r="E53" s="167"/>
      <c r="F53" s="167"/>
      <c r="G53" s="166"/>
      <c r="H53" s="166"/>
      <c r="I53" s="24">
        <f t="shared" si="3"/>
        <v>0</v>
      </c>
      <c r="J53" s="54"/>
    </row>
    <row r="54" spans="1:10" ht="12.75" customHeight="1" x14ac:dyDescent="0.2">
      <c r="A54" s="81"/>
      <c r="B54" s="153" t="s">
        <v>12</v>
      </c>
      <c r="C54" s="7"/>
      <c r="D54" s="167"/>
      <c r="E54" s="167"/>
      <c r="F54" s="167"/>
      <c r="G54" s="166"/>
      <c r="H54" s="166"/>
      <c r="I54" s="24">
        <f t="shared" si="3"/>
        <v>0</v>
      </c>
      <c r="J54" s="54"/>
    </row>
    <row r="55" spans="1:10" ht="12.75" customHeight="1" x14ac:dyDescent="0.2">
      <c r="A55" s="81"/>
      <c r="B55" s="153" t="s">
        <v>16</v>
      </c>
      <c r="C55" s="7"/>
      <c r="D55" s="167"/>
      <c r="E55" s="167"/>
      <c r="F55" s="167"/>
      <c r="G55" s="166"/>
      <c r="H55" s="166"/>
      <c r="I55" s="24">
        <f t="shared" si="3"/>
        <v>0</v>
      </c>
      <c r="J55" s="54"/>
    </row>
    <row r="56" spans="1:10" ht="12.75" customHeight="1" x14ac:dyDescent="0.2">
      <c r="A56" s="81"/>
      <c r="B56" s="153" t="s">
        <v>41</v>
      </c>
      <c r="C56" s="7"/>
      <c r="D56" s="167"/>
      <c r="E56" s="167"/>
      <c r="F56" s="167"/>
      <c r="G56" s="166"/>
      <c r="H56" s="166"/>
      <c r="I56" s="24">
        <f t="shared" si="3"/>
        <v>0</v>
      </c>
      <c r="J56" s="54"/>
    </row>
    <row r="57" spans="1:10" ht="12.75" customHeight="1" x14ac:dyDescent="0.2">
      <c r="A57" s="81"/>
      <c r="B57" s="153" t="s">
        <v>42</v>
      </c>
      <c r="C57" s="7"/>
      <c r="D57" s="167"/>
      <c r="E57" s="167"/>
      <c r="F57" s="167"/>
      <c r="G57" s="166"/>
      <c r="H57" s="166"/>
      <c r="I57" s="24">
        <f t="shared" si="3"/>
        <v>0</v>
      </c>
      <c r="J57" s="54"/>
    </row>
    <row r="58" spans="1:10" ht="12.75" customHeight="1" x14ac:dyDescent="0.2">
      <c r="A58" s="81"/>
      <c r="B58" s="153" t="s">
        <v>19</v>
      </c>
      <c r="C58" s="7"/>
      <c r="D58" s="167"/>
      <c r="E58" s="167"/>
      <c r="F58" s="167"/>
      <c r="G58" s="166"/>
      <c r="H58" s="166"/>
      <c r="I58" s="24">
        <f t="shared" si="3"/>
        <v>0</v>
      </c>
      <c r="J58" s="54"/>
    </row>
    <row r="59" spans="1:10" ht="12.75" customHeight="1" x14ac:dyDescent="0.2">
      <c r="A59" s="81"/>
      <c r="B59" s="154" t="s">
        <v>20</v>
      </c>
      <c r="C59" s="7"/>
      <c r="D59" s="167"/>
      <c r="E59" s="167"/>
      <c r="F59" s="167"/>
      <c r="G59" s="166"/>
      <c r="H59" s="166"/>
      <c r="I59" s="24">
        <f t="shared" si="3"/>
        <v>0</v>
      </c>
      <c r="J59" s="54"/>
    </row>
    <row r="60" spans="1:10" ht="12.75" customHeight="1" x14ac:dyDescent="0.2">
      <c r="A60" s="81"/>
      <c r="B60" s="153" t="s">
        <v>18</v>
      </c>
      <c r="C60" s="7"/>
      <c r="D60" s="167"/>
      <c r="E60" s="167"/>
      <c r="F60" s="167"/>
      <c r="G60" s="166"/>
      <c r="H60" s="166"/>
      <c r="I60" s="24">
        <f t="shared" si="3"/>
        <v>0</v>
      </c>
      <c r="J60" s="54"/>
    </row>
    <row r="61" spans="1:10" ht="12.75" customHeight="1" x14ac:dyDescent="0.2">
      <c r="A61" s="81"/>
      <c r="B61" s="154"/>
      <c r="C61" s="7"/>
      <c r="D61" s="167"/>
      <c r="E61" s="167"/>
      <c r="F61" s="167"/>
      <c r="G61" s="166"/>
      <c r="H61" s="166"/>
      <c r="I61" s="24"/>
      <c r="J61" s="54"/>
    </row>
    <row r="62" spans="1:10" ht="12.75" customHeight="1" x14ac:dyDescent="0.2">
      <c r="A62" s="81" t="s">
        <v>131</v>
      </c>
      <c r="B62" s="153" t="s">
        <v>1</v>
      </c>
      <c r="C62" s="7"/>
      <c r="D62" s="167"/>
      <c r="E62" s="167"/>
      <c r="F62" s="167"/>
      <c r="G62" s="166"/>
      <c r="H62" s="166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53" t="s">
        <v>2</v>
      </c>
      <c r="C63" s="7"/>
      <c r="D63" s="167"/>
      <c r="E63" s="167"/>
      <c r="F63" s="167"/>
      <c r="G63" s="166"/>
      <c r="H63" s="166"/>
      <c r="I63" s="24">
        <f t="shared" si="4"/>
        <v>0</v>
      </c>
      <c r="J63" s="54"/>
    </row>
    <row r="64" spans="1:10" ht="12.75" customHeight="1" x14ac:dyDescent="0.2">
      <c r="A64" s="81"/>
      <c r="B64" s="153" t="s">
        <v>3</v>
      </c>
      <c r="C64" s="7"/>
      <c r="D64" s="167"/>
      <c r="E64" s="167"/>
      <c r="F64" s="167"/>
      <c r="G64" s="166"/>
      <c r="H64" s="166"/>
      <c r="I64" s="24">
        <f t="shared" si="4"/>
        <v>0</v>
      </c>
      <c r="J64" s="54"/>
    </row>
    <row r="65" spans="1:10" ht="12.75" customHeight="1" x14ac:dyDescent="0.2">
      <c r="A65" s="81"/>
      <c r="B65" s="153" t="s">
        <v>15</v>
      </c>
      <c r="C65" s="7"/>
      <c r="D65" s="167"/>
      <c r="E65" s="167"/>
      <c r="F65" s="167"/>
      <c r="G65" s="166"/>
      <c r="H65" s="166"/>
      <c r="I65" s="24">
        <f t="shared" si="4"/>
        <v>0</v>
      </c>
      <c r="J65" s="54"/>
    </row>
    <row r="66" spans="1:10" ht="12.75" customHeight="1" x14ac:dyDescent="0.2">
      <c r="A66" s="81"/>
      <c r="B66" s="153" t="s">
        <v>17</v>
      </c>
      <c r="C66" s="7"/>
      <c r="D66" s="167"/>
      <c r="E66" s="167"/>
      <c r="F66" s="167"/>
      <c r="G66" s="166"/>
      <c r="H66" s="166"/>
      <c r="I66" s="24">
        <f t="shared" si="4"/>
        <v>0</v>
      </c>
      <c r="J66" s="54"/>
    </row>
    <row r="67" spans="1:10" ht="12.75" customHeight="1" x14ac:dyDescent="0.2">
      <c r="A67" s="81"/>
      <c r="B67" s="153" t="s">
        <v>4</v>
      </c>
      <c r="C67" s="7"/>
      <c r="D67" s="167"/>
      <c r="E67" s="167"/>
      <c r="F67" s="167"/>
      <c r="G67" s="166"/>
      <c r="H67" s="166"/>
      <c r="I67" s="24">
        <f t="shared" si="4"/>
        <v>0</v>
      </c>
      <c r="J67" s="54"/>
    </row>
    <row r="68" spans="1:10" ht="12.75" customHeight="1" x14ac:dyDescent="0.2">
      <c r="A68" s="81"/>
      <c r="B68" s="153" t="s">
        <v>14</v>
      </c>
      <c r="C68" s="7"/>
      <c r="D68" s="167"/>
      <c r="E68" s="167"/>
      <c r="F68" s="167"/>
      <c r="G68" s="166"/>
      <c r="H68" s="166"/>
      <c r="I68" s="24">
        <f t="shared" si="4"/>
        <v>0</v>
      </c>
      <c r="J68" s="54"/>
    </row>
    <row r="69" spans="1:10" ht="12.75" customHeight="1" x14ac:dyDescent="0.2">
      <c r="A69" s="81"/>
      <c r="B69" s="153" t="s">
        <v>12</v>
      </c>
      <c r="C69" s="7"/>
      <c r="D69" s="167">
        <v>70.849999999999994</v>
      </c>
      <c r="E69" s="167"/>
      <c r="F69" s="167"/>
      <c r="G69" s="166"/>
      <c r="H69" s="166"/>
      <c r="I69" s="24">
        <f t="shared" si="4"/>
        <v>70.849999999999994</v>
      </c>
      <c r="J69" s="54"/>
    </row>
    <row r="70" spans="1:10" ht="12.75" customHeight="1" x14ac:dyDescent="0.2">
      <c r="A70" s="81"/>
      <c r="B70" s="153" t="s">
        <v>16</v>
      </c>
      <c r="C70" s="7"/>
      <c r="D70" s="167"/>
      <c r="E70" s="167"/>
      <c r="F70" s="167"/>
      <c r="G70" s="166"/>
      <c r="H70" s="166"/>
      <c r="I70" s="24">
        <f t="shared" si="4"/>
        <v>0</v>
      </c>
      <c r="J70" s="54"/>
    </row>
    <row r="71" spans="1:10" ht="12.75" customHeight="1" x14ac:dyDescent="0.2">
      <c r="A71" s="81"/>
      <c r="B71" s="153" t="s">
        <v>41</v>
      </c>
      <c r="C71" s="7"/>
      <c r="D71" s="167"/>
      <c r="E71" s="167"/>
      <c r="F71" s="167"/>
      <c r="G71" s="166"/>
      <c r="H71" s="166"/>
      <c r="I71" s="24">
        <f t="shared" si="4"/>
        <v>0</v>
      </c>
      <c r="J71" s="54"/>
    </row>
    <row r="72" spans="1:10" ht="12.75" customHeight="1" x14ac:dyDescent="0.2">
      <c r="A72" s="81"/>
      <c r="B72" s="153" t="s">
        <v>42</v>
      </c>
      <c r="C72" s="7"/>
      <c r="D72" s="167"/>
      <c r="E72" s="167"/>
      <c r="F72" s="167"/>
      <c r="G72" s="166"/>
      <c r="H72" s="166"/>
      <c r="I72" s="24">
        <f t="shared" si="4"/>
        <v>0</v>
      </c>
      <c r="J72" s="54"/>
    </row>
    <row r="73" spans="1:10" ht="12.75" customHeight="1" x14ac:dyDescent="0.2">
      <c r="A73" s="81"/>
      <c r="B73" s="153" t="s">
        <v>19</v>
      </c>
      <c r="C73" s="7"/>
      <c r="D73" s="167"/>
      <c r="E73" s="167"/>
      <c r="F73" s="167"/>
      <c r="G73" s="166"/>
      <c r="H73" s="166"/>
      <c r="I73" s="24">
        <f t="shared" si="4"/>
        <v>0</v>
      </c>
      <c r="J73" s="54"/>
    </row>
    <row r="74" spans="1:10" ht="12.75" customHeight="1" x14ac:dyDescent="0.2">
      <c r="A74" s="81"/>
      <c r="B74" s="154" t="s">
        <v>20</v>
      </c>
      <c r="C74" s="7"/>
      <c r="D74" s="167"/>
      <c r="E74" s="167"/>
      <c r="F74" s="167"/>
      <c r="G74" s="166"/>
      <c r="H74" s="166"/>
      <c r="I74" s="24">
        <f t="shared" si="4"/>
        <v>0</v>
      </c>
      <c r="J74" s="54"/>
    </row>
    <row r="75" spans="1:10" ht="12.75" customHeight="1" x14ac:dyDescent="0.2">
      <c r="A75" s="81"/>
      <c r="B75" s="153" t="s">
        <v>18</v>
      </c>
      <c r="C75" s="7"/>
      <c r="D75" s="167"/>
      <c r="E75" s="167"/>
      <c r="F75" s="167"/>
      <c r="G75" s="166"/>
      <c r="H75" s="166"/>
      <c r="I75" s="24">
        <f t="shared" si="4"/>
        <v>0</v>
      </c>
      <c r="J75" s="54"/>
    </row>
    <row r="76" spans="1:10" ht="12.75" customHeight="1" x14ac:dyDescent="0.2">
      <c r="A76" s="81"/>
      <c r="B76" s="154"/>
      <c r="C76" s="7"/>
      <c r="D76" s="167"/>
      <c r="E76" s="167"/>
      <c r="F76" s="167"/>
      <c r="G76" s="166"/>
      <c r="H76" s="166"/>
      <c r="I76" s="24"/>
      <c r="J76" s="54"/>
    </row>
    <row r="77" spans="1:10" ht="12.75" customHeight="1" x14ac:dyDescent="0.2">
      <c r="A77" s="81" t="s">
        <v>132</v>
      </c>
      <c r="B77" s="153" t="s">
        <v>1</v>
      </c>
      <c r="C77" s="7"/>
      <c r="D77" s="167"/>
      <c r="E77" s="167"/>
      <c r="F77" s="167"/>
      <c r="G77" s="166"/>
      <c r="H77" s="166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53" t="s">
        <v>2</v>
      </c>
      <c r="C78" s="7"/>
      <c r="D78" s="167">
        <f>5+5</f>
        <v>10</v>
      </c>
      <c r="E78" s="167"/>
      <c r="F78" s="167"/>
      <c r="G78" s="166"/>
      <c r="H78" s="166"/>
      <c r="I78" s="24">
        <f t="shared" si="5"/>
        <v>10</v>
      </c>
      <c r="J78" s="54"/>
    </row>
    <row r="79" spans="1:10" ht="12.75" customHeight="1" x14ac:dyDescent="0.2">
      <c r="A79" s="81"/>
      <c r="B79" s="153" t="s">
        <v>3</v>
      </c>
      <c r="C79" s="7"/>
      <c r="D79" s="167"/>
      <c r="E79" s="167"/>
      <c r="F79" s="167"/>
      <c r="G79" s="166"/>
      <c r="H79" s="166"/>
      <c r="I79" s="24">
        <f t="shared" si="5"/>
        <v>0</v>
      </c>
      <c r="J79" s="54"/>
    </row>
    <row r="80" spans="1:10" ht="12.75" customHeight="1" x14ac:dyDescent="0.2">
      <c r="A80" s="81"/>
      <c r="B80" s="153" t="s">
        <v>15</v>
      </c>
      <c r="C80" s="7"/>
      <c r="D80" s="167"/>
      <c r="E80" s="167"/>
      <c r="F80" s="167"/>
      <c r="G80" s="166"/>
      <c r="H80" s="166"/>
      <c r="I80" s="24">
        <f t="shared" si="5"/>
        <v>0</v>
      </c>
      <c r="J80" s="54"/>
    </row>
    <row r="81" spans="1:10" ht="12.75" customHeight="1" x14ac:dyDescent="0.2">
      <c r="A81" s="81"/>
      <c r="B81" s="153" t="s">
        <v>17</v>
      </c>
      <c r="C81" s="7"/>
      <c r="D81" s="167"/>
      <c r="E81" s="167"/>
      <c r="F81" s="167"/>
      <c r="G81" s="166"/>
      <c r="H81" s="166"/>
      <c r="I81" s="24">
        <f t="shared" si="5"/>
        <v>0</v>
      </c>
      <c r="J81" s="54"/>
    </row>
    <row r="82" spans="1:10" ht="12.75" customHeight="1" x14ac:dyDescent="0.2">
      <c r="A82" s="81"/>
      <c r="B82" s="153" t="s">
        <v>4</v>
      </c>
      <c r="C82" s="7"/>
      <c r="D82" s="167"/>
      <c r="E82" s="167"/>
      <c r="F82" s="167"/>
      <c r="G82" s="166"/>
      <c r="H82" s="166"/>
      <c r="I82" s="24">
        <f t="shared" si="5"/>
        <v>0</v>
      </c>
      <c r="J82" s="54"/>
    </row>
    <row r="83" spans="1:10" ht="12.75" customHeight="1" x14ac:dyDescent="0.2">
      <c r="A83" s="81"/>
      <c r="B83" s="153" t="s">
        <v>14</v>
      </c>
      <c r="C83" s="7"/>
      <c r="D83" s="167"/>
      <c r="E83" s="167"/>
      <c r="F83" s="167"/>
      <c r="G83" s="166"/>
      <c r="H83" s="166"/>
      <c r="I83" s="24">
        <f t="shared" si="5"/>
        <v>0</v>
      </c>
      <c r="J83" s="54"/>
    </row>
    <row r="84" spans="1:10" ht="12.75" customHeight="1" x14ac:dyDescent="0.2">
      <c r="A84" s="81"/>
      <c r="B84" s="153" t="s">
        <v>12</v>
      </c>
      <c r="C84" s="7"/>
      <c r="D84" s="167">
        <v>132.01</v>
      </c>
      <c r="E84" s="167"/>
      <c r="F84" s="167"/>
      <c r="G84" s="166"/>
      <c r="H84" s="166"/>
      <c r="I84" s="24">
        <f t="shared" si="5"/>
        <v>132.01</v>
      </c>
      <c r="J84" s="54"/>
    </row>
    <row r="85" spans="1:10" ht="12.75" customHeight="1" x14ac:dyDescent="0.2">
      <c r="A85" s="81"/>
      <c r="B85" s="153" t="s">
        <v>16</v>
      </c>
      <c r="C85" s="7"/>
      <c r="D85" s="167"/>
      <c r="E85" s="167"/>
      <c r="F85" s="167"/>
      <c r="G85" s="166"/>
      <c r="H85" s="166"/>
      <c r="I85" s="24">
        <f t="shared" si="5"/>
        <v>0</v>
      </c>
      <c r="J85" s="54"/>
    </row>
    <row r="86" spans="1:10" ht="12.75" customHeight="1" x14ac:dyDescent="0.2">
      <c r="A86" s="81"/>
      <c r="B86" s="153" t="s">
        <v>41</v>
      </c>
      <c r="C86" s="7"/>
      <c r="D86" s="167"/>
      <c r="E86" s="167"/>
      <c r="F86" s="167"/>
      <c r="G86" s="166"/>
      <c r="H86" s="166"/>
      <c r="I86" s="24">
        <f t="shared" si="5"/>
        <v>0</v>
      </c>
      <c r="J86" s="54"/>
    </row>
    <row r="87" spans="1:10" ht="12.75" customHeight="1" x14ac:dyDescent="0.2">
      <c r="A87" s="81"/>
      <c r="B87" s="153" t="s">
        <v>42</v>
      </c>
      <c r="C87" s="7"/>
      <c r="D87" s="167"/>
      <c r="E87" s="167"/>
      <c r="F87" s="167"/>
      <c r="G87" s="166"/>
      <c r="H87" s="166"/>
      <c r="I87" s="24">
        <f t="shared" si="5"/>
        <v>0</v>
      </c>
      <c r="J87" s="54"/>
    </row>
    <row r="88" spans="1:10" ht="12.75" customHeight="1" x14ac:dyDescent="0.2">
      <c r="A88" s="81"/>
      <c r="B88" s="153" t="s">
        <v>19</v>
      </c>
      <c r="C88" s="7"/>
      <c r="D88" s="167"/>
      <c r="E88" s="167"/>
      <c r="F88" s="167"/>
      <c r="G88" s="166"/>
      <c r="H88" s="166"/>
      <c r="I88" s="24">
        <f t="shared" si="5"/>
        <v>0</v>
      </c>
      <c r="J88" s="54"/>
    </row>
    <row r="89" spans="1:10" ht="12.75" customHeight="1" x14ac:dyDescent="0.2">
      <c r="A89" s="81"/>
      <c r="B89" s="154" t="s">
        <v>20</v>
      </c>
      <c r="C89" s="7"/>
      <c r="D89" s="167"/>
      <c r="E89" s="167"/>
      <c r="F89" s="167"/>
      <c r="G89" s="166"/>
      <c r="H89" s="166"/>
      <c r="I89" s="24">
        <f t="shared" si="5"/>
        <v>0</v>
      </c>
      <c r="J89" s="54"/>
    </row>
    <row r="90" spans="1:10" ht="12.75" customHeight="1" x14ac:dyDescent="0.2">
      <c r="A90" s="81"/>
      <c r="B90" s="154" t="s">
        <v>18</v>
      </c>
      <c r="C90" s="7"/>
      <c r="D90" s="167"/>
      <c r="E90" s="167"/>
      <c r="F90" s="167"/>
      <c r="G90" s="166"/>
      <c r="H90" s="166"/>
      <c r="I90" s="24">
        <f t="shared" si="5"/>
        <v>0</v>
      </c>
      <c r="J90" s="54"/>
    </row>
    <row r="91" spans="1:10" ht="12.75" customHeight="1" thickBot="1" x14ac:dyDescent="0.25">
      <c r="A91" s="82"/>
      <c r="B91" s="155"/>
      <c r="C91" s="10"/>
      <c r="D91" s="168"/>
      <c r="E91" s="168"/>
      <c r="F91" s="168"/>
      <c r="G91" s="169"/>
      <c r="H91" s="169"/>
      <c r="I91" s="25"/>
      <c r="J91" s="54"/>
    </row>
    <row r="92" spans="1:10" x14ac:dyDescent="0.2">
      <c r="A92" s="83"/>
      <c r="B92" s="156"/>
      <c r="C92" s="15"/>
      <c r="D92" s="170"/>
      <c r="E92" s="170"/>
      <c r="F92" s="170"/>
      <c r="G92" s="171"/>
      <c r="H92" s="171"/>
      <c r="I92" s="28">
        <f>SUM(I3:I22)</f>
        <v>3.6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133</v>
      </c>
      <c r="B94" s="153" t="s">
        <v>1</v>
      </c>
      <c r="I94" s="23">
        <f t="shared" ref="I94:I105" si="6">D94+E94+F94+G94+H94</f>
        <v>0</v>
      </c>
    </row>
    <row r="95" spans="1:10" x14ac:dyDescent="0.2">
      <c r="B95" s="153" t="s">
        <v>2</v>
      </c>
      <c r="D95" s="162">
        <v>4</v>
      </c>
      <c r="I95" s="23">
        <f t="shared" si="6"/>
        <v>4</v>
      </c>
    </row>
    <row r="96" spans="1:10" x14ac:dyDescent="0.2">
      <c r="B96" s="153" t="s">
        <v>3</v>
      </c>
      <c r="I96" s="23">
        <f t="shared" si="6"/>
        <v>0</v>
      </c>
    </row>
    <row r="97" spans="1:9" x14ac:dyDescent="0.2">
      <c r="B97" s="153" t="s">
        <v>15</v>
      </c>
      <c r="I97" s="23">
        <f t="shared" si="6"/>
        <v>0</v>
      </c>
    </row>
    <row r="98" spans="1:9" x14ac:dyDescent="0.2">
      <c r="B98" s="153" t="s">
        <v>17</v>
      </c>
      <c r="I98" s="23">
        <f t="shared" si="6"/>
        <v>0</v>
      </c>
    </row>
    <row r="99" spans="1:9" x14ac:dyDescent="0.2">
      <c r="B99" s="153" t="s">
        <v>4</v>
      </c>
      <c r="I99" s="23">
        <f t="shared" si="6"/>
        <v>0</v>
      </c>
    </row>
    <row r="100" spans="1:9" x14ac:dyDescent="0.2">
      <c r="B100" s="153" t="s">
        <v>14</v>
      </c>
      <c r="I100" s="23">
        <f t="shared" si="6"/>
        <v>0</v>
      </c>
    </row>
    <row r="101" spans="1:9" x14ac:dyDescent="0.2">
      <c r="B101" s="153" t="s">
        <v>12</v>
      </c>
      <c r="I101" s="23">
        <f t="shared" si="6"/>
        <v>0</v>
      </c>
    </row>
    <row r="102" spans="1:9" x14ac:dyDescent="0.2">
      <c r="B102" s="153" t="s">
        <v>16</v>
      </c>
      <c r="I102" s="23">
        <f t="shared" si="6"/>
        <v>0</v>
      </c>
    </row>
    <row r="103" spans="1:9" x14ac:dyDescent="0.2">
      <c r="B103" s="153" t="s">
        <v>41</v>
      </c>
      <c r="I103" s="23">
        <f t="shared" si="6"/>
        <v>0</v>
      </c>
    </row>
    <row r="104" spans="1:9" x14ac:dyDescent="0.2">
      <c r="B104" s="153" t="s">
        <v>42</v>
      </c>
      <c r="I104" s="23">
        <f t="shared" si="6"/>
        <v>0</v>
      </c>
    </row>
    <row r="105" spans="1:9" x14ac:dyDescent="0.2">
      <c r="B105" s="153" t="s">
        <v>19</v>
      </c>
      <c r="I105" s="23">
        <f t="shared" si="6"/>
        <v>0</v>
      </c>
    </row>
    <row r="106" spans="1:9" x14ac:dyDescent="0.2">
      <c r="B106" s="154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134</v>
      </c>
      <c r="B108" s="153" t="s">
        <v>1</v>
      </c>
      <c r="I108" s="23">
        <f t="shared" ref="I108:I120" si="7">D108+E108+F108+G108+H108</f>
        <v>0</v>
      </c>
    </row>
    <row r="109" spans="1:9" x14ac:dyDescent="0.2">
      <c r="B109" s="153" t="s">
        <v>2</v>
      </c>
      <c r="D109" s="162">
        <v>4</v>
      </c>
      <c r="I109" s="23">
        <f t="shared" si="7"/>
        <v>4</v>
      </c>
    </row>
    <row r="110" spans="1:9" x14ac:dyDescent="0.2">
      <c r="B110" s="153" t="s">
        <v>3</v>
      </c>
      <c r="I110" s="23">
        <f t="shared" si="7"/>
        <v>0</v>
      </c>
    </row>
    <row r="111" spans="1:9" x14ac:dyDescent="0.2">
      <c r="B111" s="153" t="s">
        <v>15</v>
      </c>
      <c r="I111" s="23">
        <f t="shared" si="7"/>
        <v>0</v>
      </c>
    </row>
    <row r="112" spans="1:9" x14ac:dyDescent="0.2">
      <c r="B112" s="153" t="s">
        <v>17</v>
      </c>
      <c r="I112" s="23">
        <f t="shared" si="7"/>
        <v>0</v>
      </c>
    </row>
    <row r="113" spans="1:9" x14ac:dyDescent="0.2">
      <c r="B113" s="153" t="s">
        <v>4</v>
      </c>
      <c r="I113" s="23">
        <f t="shared" si="7"/>
        <v>0</v>
      </c>
    </row>
    <row r="114" spans="1:9" x14ac:dyDescent="0.2">
      <c r="B114" s="153" t="s">
        <v>14</v>
      </c>
      <c r="I114" s="23">
        <f t="shared" si="7"/>
        <v>0</v>
      </c>
    </row>
    <row r="115" spans="1:9" x14ac:dyDescent="0.2">
      <c r="B115" s="153" t="s">
        <v>12</v>
      </c>
      <c r="I115" s="23">
        <f t="shared" si="7"/>
        <v>0</v>
      </c>
    </row>
    <row r="116" spans="1:9" x14ac:dyDescent="0.2">
      <c r="B116" s="153" t="s">
        <v>16</v>
      </c>
      <c r="I116" s="23">
        <f t="shared" si="7"/>
        <v>0</v>
      </c>
    </row>
    <row r="117" spans="1:9" x14ac:dyDescent="0.2">
      <c r="B117" s="153" t="s">
        <v>41</v>
      </c>
      <c r="I117" s="23">
        <f t="shared" si="7"/>
        <v>0</v>
      </c>
    </row>
    <row r="118" spans="1:9" x14ac:dyDescent="0.2">
      <c r="B118" s="153" t="s">
        <v>42</v>
      </c>
      <c r="I118" s="23">
        <f t="shared" si="7"/>
        <v>0</v>
      </c>
    </row>
    <row r="119" spans="1:9" x14ac:dyDescent="0.2">
      <c r="B119" s="153" t="s">
        <v>19</v>
      </c>
      <c r="I119" s="23">
        <f t="shared" si="7"/>
        <v>0</v>
      </c>
    </row>
    <row r="120" spans="1:9" x14ac:dyDescent="0.2">
      <c r="B120" s="154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135</v>
      </c>
      <c r="B122" s="153" t="s">
        <v>1</v>
      </c>
      <c r="I122" s="23">
        <f t="shared" ref="I122:I134" si="8">D122+E122+F122+G122+H122</f>
        <v>0</v>
      </c>
    </row>
    <row r="123" spans="1:9" x14ac:dyDescent="0.2">
      <c r="B123" s="153" t="s">
        <v>2</v>
      </c>
      <c r="D123" s="162">
        <v>4</v>
      </c>
      <c r="I123" s="23">
        <f t="shared" si="8"/>
        <v>4</v>
      </c>
    </row>
    <row r="124" spans="1:9" x14ac:dyDescent="0.2">
      <c r="B124" s="153" t="s">
        <v>3</v>
      </c>
      <c r="I124" s="23">
        <f t="shared" si="8"/>
        <v>0</v>
      </c>
    </row>
    <row r="125" spans="1:9" x14ac:dyDescent="0.2">
      <c r="B125" s="153" t="s">
        <v>15</v>
      </c>
      <c r="I125" s="23">
        <f t="shared" si="8"/>
        <v>0</v>
      </c>
    </row>
    <row r="126" spans="1:9" x14ac:dyDescent="0.2">
      <c r="B126" s="153" t="s">
        <v>17</v>
      </c>
      <c r="I126" s="23">
        <f t="shared" si="8"/>
        <v>0</v>
      </c>
    </row>
    <row r="127" spans="1:9" x14ac:dyDescent="0.2">
      <c r="B127" s="153" t="s">
        <v>4</v>
      </c>
      <c r="I127" s="23">
        <f t="shared" si="8"/>
        <v>0</v>
      </c>
    </row>
    <row r="128" spans="1:9" x14ac:dyDescent="0.2">
      <c r="B128" s="153" t="s">
        <v>14</v>
      </c>
      <c r="I128" s="23">
        <f t="shared" si="8"/>
        <v>0</v>
      </c>
    </row>
    <row r="129" spans="1:9" x14ac:dyDescent="0.2">
      <c r="B129" s="153" t="s">
        <v>12</v>
      </c>
      <c r="I129" s="23">
        <f t="shared" si="8"/>
        <v>0</v>
      </c>
    </row>
    <row r="130" spans="1:9" x14ac:dyDescent="0.2">
      <c r="B130" s="153" t="s">
        <v>16</v>
      </c>
      <c r="I130" s="23">
        <f t="shared" si="8"/>
        <v>0</v>
      </c>
    </row>
    <row r="131" spans="1:9" x14ac:dyDescent="0.2">
      <c r="B131" s="153" t="s">
        <v>41</v>
      </c>
      <c r="I131" s="23">
        <f t="shared" si="8"/>
        <v>0</v>
      </c>
    </row>
    <row r="132" spans="1:9" x14ac:dyDescent="0.2">
      <c r="B132" s="153" t="s">
        <v>42</v>
      </c>
      <c r="I132" s="23">
        <f t="shared" si="8"/>
        <v>0</v>
      </c>
    </row>
    <row r="133" spans="1:9" x14ac:dyDescent="0.2">
      <c r="B133" s="153" t="s">
        <v>19</v>
      </c>
      <c r="I133" s="23">
        <f t="shared" si="8"/>
        <v>0</v>
      </c>
    </row>
    <row r="134" spans="1:9" x14ac:dyDescent="0.2">
      <c r="B134" s="154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136</v>
      </c>
      <c r="B136" s="153" t="s">
        <v>1</v>
      </c>
      <c r="I136" s="23">
        <f t="shared" ref="I136:I148" si="9">D136+E136+F136+G136+H136</f>
        <v>0</v>
      </c>
    </row>
    <row r="137" spans="1:9" x14ac:dyDescent="0.2">
      <c r="B137" s="153" t="s">
        <v>2</v>
      </c>
      <c r="D137" s="162">
        <f>4+4</f>
        <v>8</v>
      </c>
      <c r="I137" s="23">
        <f t="shared" si="9"/>
        <v>8</v>
      </c>
    </row>
    <row r="138" spans="1:9" x14ac:dyDescent="0.2">
      <c r="B138" s="153" t="s">
        <v>3</v>
      </c>
      <c r="I138" s="23">
        <f t="shared" si="9"/>
        <v>0</v>
      </c>
    </row>
    <row r="139" spans="1:9" x14ac:dyDescent="0.2">
      <c r="B139" s="153" t="s">
        <v>15</v>
      </c>
      <c r="I139" s="23">
        <f t="shared" si="9"/>
        <v>0</v>
      </c>
    </row>
    <row r="140" spans="1:9" x14ac:dyDescent="0.2">
      <c r="B140" s="153" t="s">
        <v>17</v>
      </c>
      <c r="I140" s="23">
        <f t="shared" si="9"/>
        <v>0</v>
      </c>
    </row>
    <row r="141" spans="1:9" x14ac:dyDescent="0.2">
      <c r="B141" s="153" t="s">
        <v>4</v>
      </c>
      <c r="I141" s="23">
        <f t="shared" si="9"/>
        <v>0</v>
      </c>
    </row>
    <row r="142" spans="1:9" x14ac:dyDescent="0.2">
      <c r="B142" s="153" t="s">
        <v>14</v>
      </c>
      <c r="I142" s="23">
        <f t="shared" si="9"/>
        <v>0</v>
      </c>
    </row>
    <row r="143" spans="1:9" x14ac:dyDescent="0.2">
      <c r="B143" s="153" t="s">
        <v>12</v>
      </c>
      <c r="I143" s="23">
        <f t="shared" si="9"/>
        <v>0</v>
      </c>
    </row>
    <row r="144" spans="1:9" x14ac:dyDescent="0.2">
      <c r="B144" s="153" t="s">
        <v>16</v>
      </c>
      <c r="I144" s="23">
        <f t="shared" si="9"/>
        <v>0</v>
      </c>
    </row>
    <row r="145" spans="1:10" x14ac:dyDescent="0.2">
      <c r="B145" s="153" t="s">
        <v>41</v>
      </c>
      <c r="I145" s="23">
        <f t="shared" si="9"/>
        <v>0</v>
      </c>
    </row>
    <row r="146" spans="1:10" x14ac:dyDescent="0.2">
      <c r="B146" s="153" t="s">
        <v>42</v>
      </c>
      <c r="I146" s="23">
        <f t="shared" si="9"/>
        <v>0</v>
      </c>
    </row>
    <row r="147" spans="1:10" x14ac:dyDescent="0.2">
      <c r="B147" s="153" t="s">
        <v>19</v>
      </c>
      <c r="I147" s="23">
        <f t="shared" si="9"/>
        <v>0</v>
      </c>
    </row>
    <row r="148" spans="1:10" x14ac:dyDescent="0.2">
      <c r="B148" s="154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137</v>
      </c>
      <c r="B150" s="153" t="s">
        <v>1</v>
      </c>
      <c r="I150" s="23">
        <f t="shared" ref="I150:I162" si="10">D150+E150+F150+G150+H150</f>
        <v>0</v>
      </c>
    </row>
    <row r="151" spans="1:10" x14ac:dyDescent="0.2">
      <c r="B151" s="153" t="s">
        <v>2</v>
      </c>
      <c r="D151" s="162">
        <f>4</f>
        <v>4</v>
      </c>
      <c r="I151" s="23">
        <f t="shared" si="10"/>
        <v>4</v>
      </c>
    </row>
    <row r="152" spans="1:10" x14ac:dyDescent="0.2">
      <c r="B152" s="153" t="s">
        <v>3</v>
      </c>
      <c r="I152" s="23">
        <f t="shared" si="10"/>
        <v>0</v>
      </c>
    </row>
    <row r="153" spans="1:10" x14ac:dyDescent="0.2">
      <c r="A153" s="81"/>
      <c r="B153" s="153" t="s">
        <v>15</v>
      </c>
      <c r="I153" s="23">
        <f t="shared" si="10"/>
        <v>0</v>
      </c>
    </row>
    <row r="154" spans="1:10" s="2" customFormat="1" x14ac:dyDescent="0.2">
      <c r="A154" s="84"/>
      <c r="B154" s="153" t="s">
        <v>17</v>
      </c>
      <c r="C154" s="9"/>
      <c r="D154" s="172"/>
      <c r="E154" s="172"/>
      <c r="F154" s="172"/>
      <c r="G154" s="172"/>
      <c r="H154" s="172"/>
      <c r="I154" s="23">
        <f t="shared" si="10"/>
        <v>0</v>
      </c>
      <c r="J154" s="37"/>
    </row>
    <row r="155" spans="1:10" x14ac:dyDescent="0.2">
      <c r="A155" s="81"/>
      <c r="B155" s="153" t="s">
        <v>4</v>
      </c>
      <c r="C155" s="4"/>
      <c r="D155" s="167"/>
      <c r="E155" s="167"/>
      <c r="F155" s="167"/>
      <c r="G155" s="167"/>
      <c r="H155" s="167"/>
      <c r="I155" s="23">
        <f t="shared" si="10"/>
        <v>0</v>
      </c>
    </row>
    <row r="156" spans="1:10" x14ac:dyDescent="0.2">
      <c r="A156" s="81"/>
      <c r="B156" s="153" t="s">
        <v>14</v>
      </c>
      <c r="C156" s="4"/>
      <c r="D156" s="167"/>
      <c r="E156" s="167"/>
      <c r="F156" s="167"/>
      <c r="G156" s="167"/>
      <c r="H156" s="167"/>
      <c r="I156" s="23">
        <f t="shared" si="10"/>
        <v>0</v>
      </c>
    </row>
    <row r="157" spans="1:10" x14ac:dyDescent="0.2">
      <c r="A157" s="81"/>
      <c r="B157" s="153" t="s">
        <v>12</v>
      </c>
      <c r="C157" s="4"/>
      <c r="D157" s="167">
        <v>12</v>
      </c>
      <c r="E157" s="167"/>
      <c r="F157" s="167"/>
      <c r="G157" s="167"/>
      <c r="H157" s="167"/>
      <c r="I157" s="23">
        <f t="shared" si="10"/>
        <v>12</v>
      </c>
    </row>
    <row r="158" spans="1:10" x14ac:dyDescent="0.2">
      <c r="A158" s="81"/>
      <c r="B158" s="153" t="s">
        <v>16</v>
      </c>
      <c r="C158" s="4"/>
      <c r="D158" s="167"/>
      <c r="E158" s="167"/>
      <c r="F158" s="167"/>
      <c r="G158" s="167"/>
      <c r="H158" s="167"/>
      <c r="I158" s="23">
        <f t="shared" si="10"/>
        <v>0</v>
      </c>
    </row>
    <row r="159" spans="1:10" x14ac:dyDescent="0.2">
      <c r="A159" s="81"/>
      <c r="B159" s="153" t="s">
        <v>41</v>
      </c>
      <c r="C159" s="4"/>
      <c r="D159" s="167"/>
      <c r="E159" s="167"/>
      <c r="F159" s="167"/>
      <c r="G159" s="167"/>
      <c r="H159" s="167"/>
      <c r="I159" s="23">
        <f t="shared" si="10"/>
        <v>0</v>
      </c>
    </row>
    <row r="160" spans="1:10" x14ac:dyDescent="0.2">
      <c r="A160" s="81"/>
      <c r="B160" s="153" t="s">
        <v>42</v>
      </c>
      <c r="C160" s="4"/>
      <c r="D160" s="167"/>
      <c r="E160" s="167"/>
      <c r="F160" s="167"/>
      <c r="G160" s="167"/>
      <c r="H160" s="167"/>
      <c r="I160" s="23">
        <f t="shared" si="10"/>
        <v>0</v>
      </c>
    </row>
    <row r="161" spans="1:10" x14ac:dyDescent="0.2">
      <c r="A161" s="81"/>
      <c r="B161" s="153" t="s">
        <v>19</v>
      </c>
      <c r="C161" s="4"/>
      <c r="D161" s="167"/>
      <c r="E161" s="167"/>
      <c r="F161" s="167"/>
      <c r="G161" s="167"/>
      <c r="H161" s="167"/>
      <c r="I161" s="23">
        <f t="shared" si="10"/>
        <v>0</v>
      </c>
    </row>
    <row r="162" spans="1:10" x14ac:dyDescent="0.2">
      <c r="A162" s="81"/>
      <c r="B162" s="153" t="s">
        <v>18</v>
      </c>
      <c r="C162" s="4"/>
      <c r="D162" s="167"/>
      <c r="E162" s="167"/>
      <c r="F162" s="167"/>
      <c r="G162" s="167"/>
      <c r="H162" s="167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138</v>
      </c>
      <c r="B164" s="153" t="s">
        <v>1</v>
      </c>
      <c r="I164" s="23">
        <f t="shared" ref="I164:I177" si="11">D164+E164+F164+G164+H164</f>
        <v>0</v>
      </c>
      <c r="J164" s="4"/>
    </row>
    <row r="165" spans="1:10" x14ac:dyDescent="0.2">
      <c r="B165" s="153" t="s">
        <v>2</v>
      </c>
      <c r="D165" s="162">
        <f>5+5+5</f>
        <v>15</v>
      </c>
      <c r="I165" s="23">
        <f t="shared" si="11"/>
        <v>15</v>
      </c>
      <c r="J165" s="4"/>
    </row>
    <row r="166" spans="1:10" x14ac:dyDescent="0.2">
      <c r="B166" s="153" t="s">
        <v>3</v>
      </c>
      <c r="I166" s="23">
        <f t="shared" si="11"/>
        <v>0</v>
      </c>
    </row>
    <row r="167" spans="1:10" x14ac:dyDescent="0.2">
      <c r="B167" s="153" t="s">
        <v>15</v>
      </c>
      <c r="I167" s="23">
        <f t="shared" si="11"/>
        <v>0</v>
      </c>
    </row>
    <row r="168" spans="1:10" x14ac:dyDescent="0.2">
      <c r="A168" s="81"/>
      <c r="B168" s="153" t="s">
        <v>17</v>
      </c>
      <c r="C168" s="4"/>
      <c r="D168" s="167"/>
      <c r="E168" s="167"/>
      <c r="F168" s="167"/>
      <c r="G168" s="167"/>
      <c r="H168" s="167"/>
      <c r="I168" s="24">
        <f t="shared" si="11"/>
        <v>0</v>
      </c>
    </row>
    <row r="169" spans="1:10" x14ac:dyDescent="0.2">
      <c r="A169" s="81"/>
      <c r="B169" s="153" t="s">
        <v>4</v>
      </c>
      <c r="C169" s="4"/>
      <c r="D169" s="167"/>
      <c r="E169" s="167"/>
      <c r="F169" s="167"/>
      <c r="G169" s="167"/>
      <c r="H169" s="167"/>
      <c r="I169" s="24">
        <f t="shared" si="11"/>
        <v>0</v>
      </c>
    </row>
    <row r="170" spans="1:10" x14ac:dyDescent="0.2">
      <c r="A170" s="81"/>
      <c r="B170" s="153" t="s">
        <v>14</v>
      </c>
      <c r="C170" s="4"/>
      <c r="D170" s="167"/>
      <c r="E170" s="167"/>
      <c r="F170" s="167"/>
      <c r="G170" s="167"/>
      <c r="H170" s="167"/>
      <c r="I170" s="24">
        <f t="shared" si="11"/>
        <v>0</v>
      </c>
    </row>
    <row r="171" spans="1:10" x14ac:dyDescent="0.2">
      <c r="A171" s="81"/>
      <c r="B171" s="153" t="s">
        <v>12</v>
      </c>
      <c r="C171" s="4"/>
      <c r="D171" s="167">
        <v>4.9800000000000004</v>
      </c>
      <c r="E171" s="167"/>
      <c r="F171" s="167"/>
      <c r="G171" s="167"/>
      <c r="H171" s="167"/>
      <c r="I171" s="24">
        <f t="shared" si="11"/>
        <v>4.9800000000000004</v>
      </c>
    </row>
    <row r="172" spans="1:10" x14ac:dyDescent="0.2">
      <c r="A172" s="81"/>
      <c r="B172" s="153" t="s">
        <v>16</v>
      </c>
      <c r="C172" s="4"/>
      <c r="D172" s="167"/>
      <c r="E172" s="167"/>
      <c r="F172" s="167"/>
      <c r="G172" s="167"/>
      <c r="H172" s="167"/>
      <c r="I172" s="24">
        <f t="shared" si="11"/>
        <v>0</v>
      </c>
    </row>
    <row r="173" spans="1:10" x14ac:dyDescent="0.2">
      <c r="A173" s="81"/>
      <c r="B173" s="153" t="s">
        <v>41</v>
      </c>
      <c r="C173" s="4"/>
      <c r="D173" s="167"/>
      <c r="E173" s="167"/>
      <c r="F173" s="167"/>
      <c r="G173" s="167"/>
      <c r="H173" s="167"/>
      <c r="I173" s="24">
        <f t="shared" si="11"/>
        <v>0</v>
      </c>
    </row>
    <row r="174" spans="1:10" x14ac:dyDescent="0.2">
      <c r="A174" s="81"/>
      <c r="B174" s="153" t="s">
        <v>42</v>
      </c>
      <c r="C174" s="4"/>
      <c r="D174" s="167"/>
      <c r="E174" s="167"/>
      <c r="F174" s="167"/>
      <c r="G174" s="167"/>
      <c r="H174" s="167"/>
      <c r="I174" s="24">
        <f t="shared" si="11"/>
        <v>0</v>
      </c>
    </row>
    <row r="175" spans="1:10" x14ac:dyDescent="0.2">
      <c r="A175" s="81"/>
      <c r="B175" s="153" t="s">
        <v>19</v>
      </c>
      <c r="C175" s="4"/>
      <c r="D175" s="167"/>
      <c r="E175" s="167"/>
      <c r="F175" s="167"/>
      <c r="G175" s="167"/>
      <c r="H175" s="167"/>
      <c r="I175" s="24">
        <f t="shared" si="11"/>
        <v>0</v>
      </c>
    </row>
    <row r="176" spans="1:10" x14ac:dyDescent="0.2">
      <c r="A176" s="81"/>
      <c r="B176" s="154" t="s">
        <v>20</v>
      </c>
      <c r="C176" s="4"/>
      <c r="D176" s="167"/>
      <c r="E176" s="167"/>
      <c r="F176" s="167"/>
      <c r="G176" s="167"/>
      <c r="H176" s="167"/>
      <c r="I176" s="24">
        <f t="shared" si="11"/>
        <v>0</v>
      </c>
    </row>
    <row r="177" spans="1:9" x14ac:dyDescent="0.2">
      <c r="A177" s="81"/>
      <c r="B177" s="154" t="s">
        <v>18</v>
      </c>
      <c r="C177" s="4"/>
      <c r="D177" s="167"/>
      <c r="E177" s="167"/>
      <c r="F177" s="167"/>
      <c r="G177" s="167"/>
      <c r="H177" s="167"/>
      <c r="I177" s="24">
        <f t="shared" si="11"/>
        <v>0</v>
      </c>
    </row>
    <row r="178" spans="1:9" ht="13.5" thickBot="1" x14ac:dyDescent="0.25">
      <c r="A178" s="82"/>
      <c r="B178" s="155"/>
      <c r="C178" s="3"/>
      <c r="D178" s="168"/>
      <c r="E178" s="168"/>
      <c r="F178" s="168"/>
      <c r="G178" s="168"/>
      <c r="H178" s="168"/>
      <c r="I178" s="25"/>
    </row>
    <row r="179" spans="1:9" x14ac:dyDescent="0.2">
      <c r="A179" s="85"/>
      <c r="B179" s="157"/>
      <c r="C179" s="17"/>
      <c r="D179" s="173"/>
      <c r="E179" s="173"/>
      <c r="F179" s="173"/>
      <c r="G179" s="173"/>
      <c r="H179" s="173"/>
      <c r="I179" s="29">
        <f>SUM(I93:I169)</f>
        <v>51</v>
      </c>
    </row>
    <row r="180" spans="1:9" x14ac:dyDescent="0.2">
      <c r="I180" s="23"/>
    </row>
    <row r="181" spans="1:9" x14ac:dyDescent="0.2">
      <c r="A181" s="52" t="s">
        <v>139</v>
      </c>
      <c r="B181" s="153" t="s">
        <v>1</v>
      </c>
      <c r="I181" s="23">
        <f t="shared" ref="I181:I192" si="12">D181+E181+F181+G181+H181</f>
        <v>0</v>
      </c>
    </row>
    <row r="182" spans="1:9" x14ac:dyDescent="0.2">
      <c r="B182" s="153" t="s">
        <v>2</v>
      </c>
      <c r="D182" s="162">
        <v>4</v>
      </c>
      <c r="I182" s="23">
        <f t="shared" si="12"/>
        <v>4</v>
      </c>
    </row>
    <row r="183" spans="1:9" x14ac:dyDescent="0.2">
      <c r="B183" s="153" t="s">
        <v>3</v>
      </c>
      <c r="D183" s="162">
        <v>30.6</v>
      </c>
      <c r="I183" s="23">
        <f t="shared" si="12"/>
        <v>30.6</v>
      </c>
    </row>
    <row r="184" spans="1:9" x14ac:dyDescent="0.2">
      <c r="B184" s="153" t="s">
        <v>15</v>
      </c>
      <c r="I184" s="23">
        <f t="shared" si="12"/>
        <v>0</v>
      </c>
    </row>
    <row r="185" spans="1:9" x14ac:dyDescent="0.2">
      <c r="B185" s="153" t="s">
        <v>17</v>
      </c>
      <c r="I185" s="23">
        <f t="shared" si="12"/>
        <v>0</v>
      </c>
    </row>
    <row r="186" spans="1:9" x14ac:dyDescent="0.2">
      <c r="B186" s="153" t="s">
        <v>4</v>
      </c>
      <c r="I186" s="23">
        <f t="shared" si="12"/>
        <v>0</v>
      </c>
    </row>
    <row r="187" spans="1:9" x14ac:dyDescent="0.2">
      <c r="B187" s="153" t="s">
        <v>14</v>
      </c>
      <c r="I187" s="23">
        <f t="shared" si="12"/>
        <v>0</v>
      </c>
    </row>
    <row r="188" spans="1:9" x14ac:dyDescent="0.2">
      <c r="B188" s="153" t="s">
        <v>12</v>
      </c>
      <c r="I188" s="23">
        <f t="shared" si="12"/>
        <v>0</v>
      </c>
    </row>
    <row r="189" spans="1:9" x14ac:dyDescent="0.2">
      <c r="B189" s="153" t="s">
        <v>16</v>
      </c>
      <c r="I189" s="23">
        <f t="shared" si="12"/>
        <v>0</v>
      </c>
    </row>
    <row r="190" spans="1:9" x14ac:dyDescent="0.2">
      <c r="B190" s="153" t="s">
        <v>41</v>
      </c>
      <c r="I190" s="23">
        <f t="shared" si="12"/>
        <v>0</v>
      </c>
    </row>
    <row r="191" spans="1:9" x14ac:dyDescent="0.2">
      <c r="B191" s="153" t="s">
        <v>42</v>
      </c>
      <c r="I191" s="23">
        <f t="shared" si="12"/>
        <v>0</v>
      </c>
    </row>
    <row r="192" spans="1:9" x14ac:dyDescent="0.2">
      <c r="B192" s="153" t="s">
        <v>19</v>
      </c>
      <c r="I192" s="23">
        <f t="shared" si="12"/>
        <v>0</v>
      </c>
    </row>
    <row r="193" spans="1:9" x14ac:dyDescent="0.2">
      <c r="B193" s="154" t="s">
        <v>18</v>
      </c>
      <c r="I193" s="23"/>
    </row>
    <row r="194" spans="1:9" x14ac:dyDescent="0.2">
      <c r="I194" s="23"/>
    </row>
    <row r="195" spans="1:9" x14ac:dyDescent="0.2">
      <c r="A195" s="52" t="s">
        <v>140</v>
      </c>
      <c r="B195" s="153" t="s">
        <v>1</v>
      </c>
      <c r="D195" s="162">
        <v>20</v>
      </c>
      <c r="I195" s="23">
        <f t="shared" ref="I195:I206" si="13">D195+E195+F195+G195+H195</f>
        <v>20</v>
      </c>
    </row>
    <row r="196" spans="1:9" x14ac:dyDescent="0.2">
      <c r="B196" s="153" t="s">
        <v>2</v>
      </c>
      <c r="D196" s="162">
        <v>6</v>
      </c>
      <c r="I196" s="23">
        <f t="shared" si="13"/>
        <v>6</v>
      </c>
    </row>
    <row r="197" spans="1:9" x14ac:dyDescent="0.2">
      <c r="B197" s="153" t="s">
        <v>3</v>
      </c>
      <c r="D197" s="162">
        <v>43.85</v>
      </c>
      <c r="I197" s="23">
        <f t="shared" si="13"/>
        <v>43.85</v>
      </c>
    </row>
    <row r="198" spans="1:9" x14ac:dyDescent="0.2">
      <c r="B198" s="153" t="s">
        <v>15</v>
      </c>
      <c r="I198" s="23">
        <f t="shared" si="13"/>
        <v>0</v>
      </c>
    </row>
    <row r="199" spans="1:9" x14ac:dyDescent="0.2">
      <c r="B199" s="153" t="s">
        <v>17</v>
      </c>
      <c r="I199" s="23">
        <f t="shared" si="13"/>
        <v>0</v>
      </c>
    </row>
    <row r="200" spans="1:9" x14ac:dyDescent="0.2">
      <c r="B200" s="153" t="s">
        <v>4</v>
      </c>
      <c r="I200" s="23">
        <f t="shared" si="13"/>
        <v>0</v>
      </c>
    </row>
    <row r="201" spans="1:9" x14ac:dyDescent="0.2">
      <c r="B201" s="153" t="s">
        <v>14</v>
      </c>
      <c r="I201" s="23">
        <f t="shared" si="13"/>
        <v>0</v>
      </c>
    </row>
    <row r="202" spans="1:9" x14ac:dyDescent="0.2">
      <c r="B202" s="153" t="s">
        <v>12</v>
      </c>
      <c r="I202" s="23">
        <f t="shared" si="13"/>
        <v>0</v>
      </c>
    </row>
    <row r="203" spans="1:9" x14ac:dyDescent="0.2">
      <c r="B203" s="153" t="s">
        <v>16</v>
      </c>
      <c r="I203" s="23">
        <f t="shared" si="13"/>
        <v>0</v>
      </c>
    </row>
    <row r="204" spans="1:9" x14ac:dyDescent="0.2">
      <c r="B204" s="153" t="s">
        <v>41</v>
      </c>
      <c r="I204" s="23">
        <f t="shared" si="13"/>
        <v>0</v>
      </c>
    </row>
    <row r="205" spans="1:9" x14ac:dyDescent="0.2">
      <c r="B205" s="153" t="s">
        <v>42</v>
      </c>
      <c r="I205" s="23">
        <f t="shared" si="13"/>
        <v>0</v>
      </c>
    </row>
    <row r="206" spans="1:9" x14ac:dyDescent="0.2">
      <c r="B206" s="153" t="s">
        <v>19</v>
      </c>
      <c r="I206" s="23">
        <f t="shared" si="13"/>
        <v>0</v>
      </c>
    </row>
    <row r="207" spans="1:9" x14ac:dyDescent="0.2">
      <c r="B207" s="154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141</v>
      </c>
      <c r="B209" s="153" t="s">
        <v>1</v>
      </c>
      <c r="I209" s="23">
        <f t="shared" si="14"/>
        <v>0</v>
      </c>
    </row>
    <row r="210" spans="1:9" x14ac:dyDescent="0.2">
      <c r="B210" s="153" t="s">
        <v>2</v>
      </c>
      <c r="D210" s="162">
        <v>6</v>
      </c>
      <c r="I210" s="23">
        <f t="shared" si="14"/>
        <v>6</v>
      </c>
    </row>
    <row r="211" spans="1:9" x14ac:dyDescent="0.2">
      <c r="B211" s="153" t="s">
        <v>3</v>
      </c>
      <c r="I211" s="23">
        <f t="shared" si="14"/>
        <v>0</v>
      </c>
    </row>
    <row r="212" spans="1:9" x14ac:dyDescent="0.2">
      <c r="B212" s="153" t="s">
        <v>15</v>
      </c>
      <c r="I212" s="23">
        <f t="shared" si="14"/>
        <v>0</v>
      </c>
    </row>
    <row r="213" spans="1:9" x14ac:dyDescent="0.2">
      <c r="B213" s="153" t="s">
        <v>17</v>
      </c>
      <c r="I213" s="23">
        <f t="shared" si="14"/>
        <v>0</v>
      </c>
    </row>
    <row r="214" spans="1:9" x14ac:dyDescent="0.2">
      <c r="B214" s="153" t="s">
        <v>4</v>
      </c>
      <c r="I214" s="23">
        <f t="shared" si="14"/>
        <v>0</v>
      </c>
    </row>
    <row r="215" spans="1:9" x14ac:dyDescent="0.2">
      <c r="B215" s="153" t="s">
        <v>14</v>
      </c>
      <c r="I215" s="23">
        <f t="shared" si="14"/>
        <v>0</v>
      </c>
    </row>
    <row r="216" spans="1:9" x14ac:dyDescent="0.2">
      <c r="B216" s="153" t="s">
        <v>12</v>
      </c>
      <c r="I216" s="23">
        <f t="shared" si="14"/>
        <v>0</v>
      </c>
    </row>
    <row r="217" spans="1:9" x14ac:dyDescent="0.2">
      <c r="B217" s="153" t="s">
        <v>16</v>
      </c>
      <c r="I217" s="23">
        <f t="shared" si="14"/>
        <v>0</v>
      </c>
    </row>
    <row r="218" spans="1:9" x14ac:dyDescent="0.2">
      <c r="B218" s="153" t="s">
        <v>41</v>
      </c>
      <c r="I218" s="23">
        <f t="shared" si="14"/>
        <v>0</v>
      </c>
    </row>
    <row r="219" spans="1:9" x14ac:dyDescent="0.2">
      <c r="B219" s="153" t="s">
        <v>42</v>
      </c>
      <c r="D219" s="162">
        <v>903</v>
      </c>
      <c r="I219" s="23">
        <f t="shared" si="14"/>
        <v>903</v>
      </c>
    </row>
    <row r="220" spans="1:9" x14ac:dyDescent="0.2">
      <c r="B220" s="153" t="s">
        <v>19</v>
      </c>
      <c r="I220" s="23">
        <f t="shared" si="14"/>
        <v>0</v>
      </c>
    </row>
    <row r="221" spans="1:9" x14ac:dyDescent="0.2">
      <c r="B221" s="154" t="s">
        <v>18</v>
      </c>
      <c r="I221" s="23"/>
    </row>
    <row r="222" spans="1:9" x14ac:dyDescent="0.2">
      <c r="I222" s="23"/>
    </row>
    <row r="223" spans="1:9" x14ac:dyDescent="0.2">
      <c r="A223" s="52" t="s">
        <v>142</v>
      </c>
      <c r="B223" s="153" t="s">
        <v>1</v>
      </c>
      <c r="I223" s="23">
        <f t="shared" ref="I223:I234" si="15">D223+E223+F223+G223+H223</f>
        <v>0</v>
      </c>
    </row>
    <row r="224" spans="1:9" x14ac:dyDescent="0.2">
      <c r="B224" s="153" t="s">
        <v>2</v>
      </c>
      <c r="D224" s="162">
        <v>6</v>
      </c>
      <c r="I224" s="23">
        <f t="shared" si="15"/>
        <v>6</v>
      </c>
    </row>
    <row r="225" spans="1:9" x14ac:dyDescent="0.2">
      <c r="B225" s="153" t="s">
        <v>3</v>
      </c>
      <c r="I225" s="23">
        <f t="shared" si="15"/>
        <v>0</v>
      </c>
    </row>
    <row r="226" spans="1:9" x14ac:dyDescent="0.2">
      <c r="B226" s="153" t="s">
        <v>15</v>
      </c>
      <c r="I226" s="23">
        <f t="shared" si="15"/>
        <v>0</v>
      </c>
    </row>
    <row r="227" spans="1:9" x14ac:dyDescent="0.2">
      <c r="B227" s="153" t="s">
        <v>17</v>
      </c>
      <c r="I227" s="23">
        <f t="shared" si="15"/>
        <v>0</v>
      </c>
    </row>
    <row r="228" spans="1:9" x14ac:dyDescent="0.2">
      <c r="B228" s="153" t="s">
        <v>4</v>
      </c>
      <c r="I228" s="23">
        <f t="shared" si="15"/>
        <v>0</v>
      </c>
    </row>
    <row r="229" spans="1:9" x14ac:dyDescent="0.2">
      <c r="B229" s="153" t="s">
        <v>14</v>
      </c>
      <c r="I229" s="23">
        <f t="shared" si="15"/>
        <v>0</v>
      </c>
    </row>
    <row r="230" spans="1:9" x14ac:dyDescent="0.2">
      <c r="B230" s="153" t="s">
        <v>12</v>
      </c>
      <c r="I230" s="23">
        <f t="shared" si="15"/>
        <v>0</v>
      </c>
    </row>
    <row r="231" spans="1:9" x14ac:dyDescent="0.2">
      <c r="B231" s="153" t="s">
        <v>16</v>
      </c>
      <c r="I231" s="23">
        <f t="shared" si="15"/>
        <v>0</v>
      </c>
    </row>
    <row r="232" spans="1:9" x14ac:dyDescent="0.2">
      <c r="B232" s="153" t="s">
        <v>41</v>
      </c>
      <c r="I232" s="23">
        <f t="shared" si="15"/>
        <v>0</v>
      </c>
    </row>
    <row r="233" spans="1:9" x14ac:dyDescent="0.2">
      <c r="B233" s="153" t="s">
        <v>42</v>
      </c>
      <c r="I233" s="23">
        <f t="shared" si="15"/>
        <v>0</v>
      </c>
    </row>
    <row r="234" spans="1:9" x14ac:dyDescent="0.2">
      <c r="B234" s="153" t="s">
        <v>19</v>
      </c>
      <c r="I234" s="23">
        <f t="shared" si="15"/>
        <v>0</v>
      </c>
    </row>
    <row r="235" spans="1:9" x14ac:dyDescent="0.2">
      <c r="B235" s="154" t="s">
        <v>18</v>
      </c>
      <c r="I235" s="23"/>
    </row>
    <row r="236" spans="1:9" x14ac:dyDescent="0.2">
      <c r="I236" s="23"/>
    </row>
    <row r="237" spans="1:9" x14ac:dyDescent="0.2">
      <c r="A237" s="52" t="s">
        <v>143</v>
      </c>
      <c r="B237" s="153" t="s">
        <v>1</v>
      </c>
      <c r="I237" s="23">
        <f t="shared" ref="I237:I248" si="16">D237+E237+F237+G237+H237</f>
        <v>0</v>
      </c>
    </row>
    <row r="238" spans="1:9" x14ac:dyDescent="0.2">
      <c r="B238" s="153" t="s">
        <v>2</v>
      </c>
      <c r="I238" s="23">
        <f t="shared" si="16"/>
        <v>0</v>
      </c>
    </row>
    <row r="239" spans="1:9" x14ac:dyDescent="0.2">
      <c r="B239" s="153" t="s">
        <v>3</v>
      </c>
      <c r="I239" s="23">
        <f t="shared" si="16"/>
        <v>0</v>
      </c>
    </row>
    <row r="240" spans="1:9" x14ac:dyDescent="0.2">
      <c r="B240" s="153" t="s">
        <v>15</v>
      </c>
      <c r="I240" s="23">
        <f t="shared" si="16"/>
        <v>0</v>
      </c>
    </row>
    <row r="241" spans="1:9" x14ac:dyDescent="0.2">
      <c r="B241" s="153" t="s">
        <v>17</v>
      </c>
      <c r="I241" s="23">
        <f t="shared" si="16"/>
        <v>0</v>
      </c>
    </row>
    <row r="242" spans="1:9" x14ac:dyDescent="0.2">
      <c r="B242" s="153" t="s">
        <v>4</v>
      </c>
      <c r="I242" s="23">
        <f t="shared" si="16"/>
        <v>0</v>
      </c>
    </row>
    <row r="243" spans="1:9" x14ac:dyDescent="0.2">
      <c r="B243" s="153" t="s">
        <v>14</v>
      </c>
      <c r="I243" s="23">
        <f t="shared" si="16"/>
        <v>0</v>
      </c>
    </row>
    <row r="244" spans="1:9" x14ac:dyDescent="0.2">
      <c r="B244" s="153" t="s">
        <v>12</v>
      </c>
      <c r="I244" s="23">
        <f t="shared" si="16"/>
        <v>0</v>
      </c>
    </row>
    <row r="245" spans="1:9" x14ac:dyDescent="0.2">
      <c r="B245" s="153" t="s">
        <v>16</v>
      </c>
      <c r="I245" s="23">
        <f t="shared" si="16"/>
        <v>0</v>
      </c>
    </row>
    <row r="246" spans="1:9" x14ac:dyDescent="0.2">
      <c r="B246" s="153" t="s">
        <v>41</v>
      </c>
      <c r="I246" s="23">
        <f t="shared" si="16"/>
        <v>0</v>
      </c>
    </row>
    <row r="247" spans="1:9" x14ac:dyDescent="0.2">
      <c r="B247" s="153" t="s">
        <v>42</v>
      </c>
      <c r="I247" s="23">
        <f t="shared" si="16"/>
        <v>0</v>
      </c>
    </row>
    <row r="248" spans="1:9" x14ac:dyDescent="0.2">
      <c r="B248" s="153" t="s">
        <v>19</v>
      </c>
      <c r="I248" s="23">
        <f t="shared" si="16"/>
        <v>0</v>
      </c>
    </row>
    <row r="249" spans="1:9" x14ac:dyDescent="0.2">
      <c r="B249" s="154" t="s">
        <v>18</v>
      </c>
      <c r="I249" s="23"/>
    </row>
    <row r="250" spans="1:9" x14ac:dyDescent="0.2">
      <c r="I250" s="23"/>
    </row>
    <row r="251" spans="1:9" x14ac:dyDescent="0.2">
      <c r="A251" s="52" t="s">
        <v>144</v>
      </c>
      <c r="B251" s="153" t="s">
        <v>1</v>
      </c>
      <c r="I251" s="23">
        <f t="shared" ref="I251:I264" si="17">D251+E251+F251+G251+H251</f>
        <v>0</v>
      </c>
    </row>
    <row r="252" spans="1:9" x14ac:dyDescent="0.2">
      <c r="B252" s="153" t="s">
        <v>2</v>
      </c>
      <c r="D252" s="162">
        <v>5</v>
      </c>
      <c r="I252" s="23">
        <f t="shared" si="17"/>
        <v>5</v>
      </c>
    </row>
    <row r="253" spans="1:9" x14ac:dyDescent="0.2">
      <c r="B253" s="153" t="s">
        <v>3</v>
      </c>
      <c r="I253" s="23">
        <f t="shared" si="17"/>
        <v>0</v>
      </c>
    </row>
    <row r="254" spans="1:9" x14ac:dyDescent="0.2">
      <c r="B254" s="153" t="s">
        <v>15</v>
      </c>
      <c r="I254" s="23">
        <f t="shared" si="17"/>
        <v>0</v>
      </c>
    </row>
    <row r="255" spans="1:9" x14ac:dyDescent="0.2">
      <c r="A255" s="81"/>
      <c r="B255" s="153" t="s">
        <v>17</v>
      </c>
      <c r="C255" s="4"/>
      <c r="D255" s="167"/>
      <c r="E255" s="167"/>
      <c r="F255" s="167"/>
      <c r="G255" s="167"/>
      <c r="H255" s="167"/>
      <c r="I255" s="24">
        <f t="shared" si="17"/>
        <v>0</v>
      </c>
    </row>
    <row r="256" spans="1:9" x14ac:dyDescent="0.2">
      <c r="A256" s="81"/>
      <c r="B256" s="153" t="s">
        <v>4</v>
      </c>
      <c r="C256" s="4"/>
      <c r="D256" s="167"/>
      <c r="E256" s="167"/>
      <c r="F256" s="167"/>
      <c r="G256" s="167"/>
      <c r="H256" s="167"/>
      <c r="I256" s="24">
        <f t="shared" si="17"/>
        <v>0</v>
      </c>
    </row>
    <row r="257" spans="1:9" x14ac:dyDescent="0.2">
      <c r="A257" s="81"/>
      <c r="B257" s="153" t="s">
        <v>14</v>
      </c>
      <c r="C257" s="4"/>
      <c r="D257" s="167"/>
      <c r="E257" s="167"/>
      <c r="F257" s="167"/>
      <c r="G257" s="167"/>
      <c r="H257" s="167"/>
      <c r="I257" s="24">
        <f t="shared" si="17"/>
        <v>0</v>
      </c>
    </row>
    <row r="258" spans="1:9" x14ac:dyDescent="0.2">
      <c r="A258" s="81"/>
      <c r="B258" s="153" t="s">
        <v>12</v>
      </c>
      <c r="C258" s="4"/>
      <c r="D258" s="167"/>
      <c r="E258" s="167"/>
      <c r="F258" s="167"/>
      <c r="G258" s="167"/>
      <c r="H258" s="167"/>
      <c r="I258" s="24">
        <f t="shared" si="17"/>
        <v>0</v>
      </c>
    </row>
    <row r="259" spans="1:9" x14ac:dyDescent="0.2">
      <c r="A259" s="81"/>
      <c r="B259" s="153" t="s">
        <v>16</v>
      </c>
      <c r="C259" s="4"/>
      <c r="D259" s="167"/>
      <c r="E259" s="167"/>
      <c r="F259" s="167"/>
      <c r="G259" s="167"/>
      <c r="H259" s="167"/>
      <c r="I259" s="24">
        <f t="shared" si="17"/>
        <v>0</v>
      </c>
    </row>
    <row r="260" spans="1:9" x14ac:dyDescent="0.2">
      <c r="A260" s="81"/>
      <c r="B260" s="153" t="s">
        <v>41</v>
      </c>
      <c r="C260" s="4"/>
      <c r="D260" s="167"/>
      <c r="E260" s="167"/>
      <c r="F260" s="167"/>
      <c r="G260" s="167"/>
      <c r="H260" s="167"/>
      <c r="I260" s="24">
        <f t="shared" si="17"/>
        <v>0</v>
      </c>
    </row>
    <row r="261" spans="1:9" x14ac:dyDescent="0.2">
      <c r="A261" s="81"/>
      <c r="B261" s="153" t="s">
        <v>42</v>
      </c>
      <c r="C261" s="4"/>
      <c r="D261" s="167"/>
      <c r="E261" s="167"/>
      <c r="F261" s="167"/>
      <c r="G261" s="167"/>
      <c r="H261" s="167"/>
      <c r="I261" s="24">
        <f t="shared" si="17"/>
        <v>0</v>
      </c>
    </row>
    <row r="262" spans="1:9" x14ac:dyDescent="0.2">
      <c r="A262" s="81"/>
      <c r="B262" s="153" t="s">
        <v>19</v>
      </c>
      <c r="C262" s="4"/>
      <c r="D262" s="167"/>
      <c r="E262" s="167"/>
      <c r="F262" s="167"/>
      <c r="G262" s="167"/>
      <c r="H262" s="167"/>
      <c r="I262" s="24">
        <f t="shared" si="17"/>
        <v>0</v>
      </c>
    </row>
    <row r="263" spans="1:9" x14ac:dyDescent="0.2">
      <c r="A263" s="81"/>
      <c r="B263" s="154" t="s">
        <v>20</v>
      </c>
      <c r="C263" s="4"/>
      <c r="D263" s="167"/>
      <c r="E263" s="167"/>
      <c r="F263" s="167"/>
      <c r="G263" s="167"/>
      <c r="H263" s="167"/>
      <c r="I263" s="24">
        <f t="shared" si="17"/>
        <v>0</v>
      </c>
    </row>
    <row r="264" spans="1:9" x14ac:dyDescent="0.2">
      <c r="A264" s="81"/>
      <c r="B264" s="154" t="s">
        <v>18</v>
      </c>
      <c r="C264" s="4"/>
      <c r="D264" s="167"/>
      <c r="E264" s="167"/>
      <c r="F264" s="167"/>
      <c r="G264" s="167"/>
      <c r="H264" s="167"/>
      <c r="I264" s="24">
        <f t="shared" si="17"/>
        <v>0</v>
      </c>
    </row>
    <row r="265" spans="1:9" ht="13.5" thickBot="1" x14ac:dyDescent="0.25">
      <c r="A265" s="82"/>
      <c r="B265" s="155"/>
      <c r="C265" s="3"/>
      <c r="D265" s="168"/>
      <c r="E265" s="168"/>
      <c r="F265" s="168"/>
      <c r="G265" s="168"/>
      <c r="H265" s="168"/>
      <c r="I265" s="25"/>
    </row>
    <row r="266" spans="1:9" x14ac:dyDescent="0.2">
      <c r="A266" s="85"/>
      <c r="B266" s="156"/>
      <c r="C266" s="17"/>
      <c r="D266" s="173"/>
      <c r="E266" s="173"/>
      <c r="F266" s="173"/>
      <c r="G266" s="173"/>
      <c r="H266" s="173"/>
      <c r="I266" s="29">
        <f>SUM(I180:I256)</f>
        <v>1024.45</v>
      </c>
    </row>
    <row r="267" spans="1:9" x14ac:dyDescent="0.2">
      <c r="I267" s="23"/>
    </row>
    <row r="268" spans="1:9" x14ac:dyDescent="0.2">
      <c r="A268" s="52" t="s">
        <v>145</v>
      </c>
      <c r="B268" s="153" t="s">
        <v>1</v>
      </c>
      <c r="D268" s="162">
        <v>20</v>
      </c>
      <c r="I268" s="23">
        <f t="shared" ref="I268:I279" si="18">D268+E268+F268+G268+H268</f>
        <v>20</v>
      </c>
    </row>
    <row r="269" spans="1:9" x14ac:dyDescent="0.2">
      <c r="B269" s="153" t="s">
        <v>2</v>
      </c>
      <c r="D269" s="162">
        <v>6</v>
      </c>
      <c r="I269" s="23">
        <f t="shared" si="18"/>
        <v>6</v>
      </c>
    </row>
    <row r="270" spans="1:9" x14ac:dyDescent="0.2">
      <c r="B270" s="153" t="s">
        <v>3</v>
      </c>
      <c r="I270" s="23">
        <f t="shared" si="18"/>
        <v>0</v>
      </c>
    </row>
    <row r="271" spans="1:9" x14ac:dyDescent="0.2">
      <c r="B271" s="153" t="s">
        <v>15</v>
      </c>
      <c r="I271" s="23">
        <f t="shared" si="18"/>
        <v>0</v>
      </c>
    </row>
    <row r="272" spans="1:9" x14ac:dyDescent="0.2">
      <c r="B272" s="153" t="s">
        <v>17</v>
      </c>
      <c r="I272" s="23">
        <f t="shared" si="18"/>
        <v>0</v>
      </c>
    </row>
    <row r="273" spans="1:9" x14ac:dyDescent="0.2">
      <c r="B273" s="153" t="s">
        <v>4</v>
      </c>
      <c r="I273" s="23">
        <f t="shared" si="18"/>
        <v>0</v>
      </c>
    </row>
    <row r="274" spans="1:9" x14ac:dyDescent="0.2">
      <c r="B274" s="153" t="s">
        <v>14</v>
      </c>
      <c r="I274" s="23">
        <f t="shared" si="18"/>
        <v>0</v>
      </c>
    </row>
    <row r="275" spans="1:9" x14ac:dyDescent="0.2">
      <c r="B275" s="153" t="s">
        <v>12</v>
      </c>
      <c r="I275" s="23">
        <f t="shared" si="18"/>
        <v>0</v>
      </c>
    </row>
    <row r="276" spans="1:9" x14ac:dyDescent="0.2">
      <c r="B276" s="153" t="s">
        <v>16</v>
      </c>
      <c r="I276" s="23">
        <f t="shared" si="18"/>
        <v>0</v>
      </c>
    </row>
    <row r="277" spans="1:9" x14ac:dyDescent="0.2">
      <c r="B277" s="153" t="s">
        <v>41</v>
      </c>
      <c r="I277" s="23">
        <f t="shared" si="18"/>
        <v>0</v>
      </c>
    </row>
    <row r="278" spans="1:9" x14ac:dyDescent="0.2">
      <c r="B278" s="153" t="s">
        <v>42</v>
      </c>
      <c r="I278" s="23">
        <f t="shared" si="18"/>
        <v>0</v>
      </c>
    </row>
    <row r="279" spans="1:9" ht="12" customHeight="1" x14ac:dyDescent="0.2">
      <c r="B279" s="153" t="s">
        <v>19</v>
      </c>
      <c r="I279" s="23">
        <f t="shared" si="18"/>
        <v>0</v>
      </c>
    </row>
    <row r="280" spans="1:9" ht="12" customHeight="1" x14ac:dyDescent="0.2">
      <c r="B280" s="154" t="s">
        <v>18</v>
      </c>
      <c r="I280" s="23"/>
    </row>
    <row r="281" spans="1:9" x14ac:dyDescent="0.2">
      <c r="I281" s="23"/>
    </row>
    <row r="282" spans="1:9" x14ac:dyDescent="0.2">
      <c r="A282" s="52" t="s">
        <v>149</v>
      </c>
      <c r="B282" s="153" t="s">
        <v>1</v>
      </c>
      <c r="I282" s="23">
        <f t="shared" ref="I282:I293" si="19">D282+E282+F282+G282+H282</f>
        <v>0</v>
      </c>
    </row>
    <row r="283" spans="1:9" x14ac:dyDescent="0.2">
      <c r="B283" s="153" t="s">
        <v>2</v>
      </c>
      <c r="D283" s="162">
        <v>6</v>
      </c>
      <c r="I283" s="23">
        <f t="shared" si="19"/>
        <v>6</v>
      </c>
    </row>
    <row r="284" spans="1:9" x14ac:dyDescent="0.2">
      <c r="B284" s="153" t="s">
        <v>3</v>
      </c>
      <c r="D284" s="162">
        <v>10.94</v>
      </c>
      <c r="E284" s="162">
        <v>36.08</v>
      </c>
      <c r="I284" s="23">
        <f t="shared" si="19"/>
        <v>47.019999999999996</v>
      </c>
    </row>
    <row r="285" spans="1:9" x14ac:dyDescent="0.2">
      <c r="B285" s="153" t="s">
        <v>15</v>
      </c>
      <c r="I285" s="23">
        <f t="shared" si="19"/>
        <v>0</v>
      </c>
    </row>
    <row r="286" spans="1:9" x14ac:dyDescent="0.2">
      <c r="B286" s="153" t="s">
        <v>17</v>
      </c>
      <c r="I286" s="23">
        <f t="shared" si="19"/>
        <v>0</v>
      </c>
    </row>
    <row r="287" spans="1:9" x14ac:dyDescent="0.2">
      <c r="B287" s="153" t="s">
        <v>4</v>
      </c>
      <c r="I287" s="23">
        <f t="shared" si="19"/>
        <v>0</v>
      </c>
    </row>
    <row r="288" spans="1:9" x14ac:dyDescent="0.2">
      <c r="B288" s="153" t="s">
        <v>14</v>
      </c>
      <c r="I288" s="23">
        <f t="shared" si="19"/>
        <v>0</v>
      </c>
    </row>
    <row r="289" spans="1:9" x14ac:dyDescent="0.2">
      <c r="B289" s="153" t="s">
        <v>12</v>
      </c>
      <c r="I289" s="23">
        <f t="shared" si="19"/>
        <v>0</v>
      </c>
    </row>
    <row r="290" spans="1:9" x14ac:dyDescent="0.2">
      <c r="B290" s="153" t="s">
        <v>16</v>
      </c>
      <c r="I290" s="23">
        <f t="shared" si="19"/>
        <v>0</v>
      </c>
    </row>
    <row r="291" spans="1:9" x14ac:dyDescent="0.2">
      <c r="B291" s="153" t="s">
        <v>41</v>
      </c>
      <c r="I291" s="23">
        <f t="shared" si="19"/>
        <v>0</v>
      </c>
    </row>
    <row r="292" spans="1:9" x14ac:dyDescent="0.2">
      <c r="B292" s="153" t="s">
        <v>42</v>
      </c>
      <c r="I292" s="23">
        <f t="shared" si="19"/>
        <v>0</v>
      </c>
    </row>
    <row r="293" spans="1:9" x14ac:dyDescent="0.2">
      <c r="B293" s="153" t="s">
        <v>19</v>
      </c>
      <c r="I293" s="23">
        <f t="shared" si="19"/>
        <v>0</v>
      </c>
    </row>
    <row r="294" spans="1:9" x14ac:dyDescent="0.2">
      <c r="B294" s="154" t="s">
        <v>18</v>
      </c>
      <c r="I294" s="23"/>
    </row>
    <row r="295" spans="1:9" x14ac:dyDescent="0.2">
      <c r="I295" s="23"/>
    </row>
    <row r="296" spans="1:9" x14ac:dyDescent="0.2">
      <c r="A296" s="52" t="s">
        <v>148</v>
      </c>
      <c r="B296" s="153" t="s">
        <v>1</v>
      </c>
      <c r="I296" s="23">
        <f t="shared" ref="I296:I307" si="20">D296+E296+F296+G296+H296</f>
        <v>0</v>
      </c>
    </row>
    <row r="297" spans="1:9" x14ac:dyDescent="0.2">
      <c r="B297" s="153" t="s">
        <v>2</v>
      </c>
      <c r="D297" s="162">
        <v>6</v>
      </c>
      <c r="I297" s="23">
        <f t="shared" si="20"/>
        <v>6</v>
      </c>
    </row>
    <row r="298" spans="1:9" x14ac:dyDescent="0.2">
      <c r="B298" s="153" t="s">
        <v>3</v>
      </c>
      <c r="I298" s="23">
        <f t="shared" si="20"/>
        <v>0</v>
      </c>
    </row>
    <row r="299" spans="1:9" x14ac:dyDescent="0.2">
      <c r="B299" s="153" t="s">
        <v>15</v>
      </c>
      <c r="I299" s="23">
        <f t="shared" si="20"/>
        <v>0</v>
      </c>
    </row>
    <row r="300" spans="1:9" x14ac:dyDescent="0.2">
      <c r="B300" s="153" t="s">
        <v>17</v>
      </c>
      <c r="I300" s="23">
        <f t="shared" si="20"/>
        <v>0</v>
      </c>
    </row>
    <row r="301" spans="1:9" x14ac:dyDescent="0.2">
      <c r="B301" s="153" t="s">
        <v>4</v>
      </c>
      <c r="I301" s="23">
        <f t="shared" si="20"/>
        <v>0</v>
      </c>
    </row>
    <row r="302" spans="1:9" x14ac:dyDescent="0.2">
      <c r="B302" s="153" t="s">
        <v>14</v>
      </c>
      <c r="I302" s="23">
        <f t="shared" si="20"/>
        <v>0</v>
      </c>
    </row>
    <row r="303" spans="1:9" x14ac:dyDescent="0.2">
      <c r="B303" s="153" t="s">
        <v>12</v>
      </c>
      <c r="I303" s="23">
        <f t="shared" si="20"/>
        <v>0</v>
      </c>
    </row>
    <row r="304" spans="1:9" x14ac:dyDescent="0.2">
      <c r="B304" s="153" t="s">
        <v>16</v>
      </c>
      <c r="I304" s="23">
        <f t="shared" si="20"/>
        <v>0</v>
      </c>
    </row>
    <row r="305" spans="1:9" x14ac:dyDescent="0.2">
      <c r="B305" s="153" t="s">
        <v>41</v>
      </c>
      <c r="I305" s="23">
        <f t="shared" si="20"/>
        <v>0</v>
      </c>
    </row>
    <row r="306" spans="1:9" x14ac:dyDescent="0.2">
      <c r="B306" s="153" t="s">
        <v>42</v>
      </c>
      <c r="I306" s="23">
        <f t="shared" si="20"/>
        <v>0</v>
      </c>
    </row>
    <row r="307" spans="1:9" x14ac:dyDescent="0.2">
      <c r="B307" s="153" t="s">
        <v>19</v>
      </c>
      <c r="I307" s="23">
        <f t="shared" si="20"/>
        <v>0</v>
      </c>
    </row>
    <row r="308" spans="1:9" x14ac:dyDescent="0.2">
      <c r="B308" s="154" t="s">
        <v>18</v>
      </c>
      <c r="I308" s="23"/>
    </row>
    <row r="309" spans="1:9" x14ac:dyDescent="0.2">
      <c r="I309" s="23"/>
    </row>
    <row r="310" spans="1:9" x14ac:dyDescent="0.2">
      <c r="A310" s="52" t="s">
        <v>147</v>
      </c>
      <c r="B310" s="153" t="s">
        <v>1</v>
      </c>
      <c r="I310" s="23">
        <f t="shared" ref="I310:I321" si="21">D310+E310+F310+G310+H310</f>
        <v>0</v>
      </c>
    </row>
    <row r="311" spans="1:9" x14ac:dyDescent="0.2">
      <c r="B311" s="153" t="s">
        <v>2</v>
      </c>
      <c r="D311" s="162">
        <v>6</v>
      </c>
      <c r="E311" s="162">
        <v>4</v>
      </c>
      <c r="I311" s="23">
        <f t="shared" si="21"/>
        <v>10</v>
      </c>
    </row>
    <row r="312" spans="1:9" x14ac:dyDescent="0.2">
      <c r="B312" s="153" t="s">
        <v>3</v>
      </c>
      <c r="I312" s="23">
        <f t="shared" si="21"/>
        <v>0</v>
      </c>
    </row>
    <row r="313" spans="1:9" x14ac:dyDescent="0.2">
      <c r="B313" s="153" t="s">
        <v>15</v>
      </c>
      <c r="I313" s="23">
        <f t="shared" si="21"/>
        <v>0</v>
      </c>
    </row>
    <row r="314" spans="1:9" x14ac:dyDescent="0.2">
      <c r="B314" s="153" t="s">
        <v>17</v>
      </c>
      <c r="I314" s="23">
        <f t="shared" si="21"/>
        <v>0</v>
      </c>
    </row>
    <row r="315" spans="1:9" x14ac:dyDescent="0.2">
      <c r="B315" s="153" t="s">
        <v>4</v>
      </c>
      <c r="I315" s="23">
        <f t="shared" si="21"/>
        <v>0</v>
      </c>
    </row>
    <row r="316" spans="1:9" x14ac:dyDescent="0.2">
      <c r="B316" s="153" t="s">
        <v>14</v>
      </c>
      <c r="I316" s="23">
        <f t="shared" si="21"/>
        <v>0</v>
      </c>
    </row>
    <row r="317" spans="1:9" x14ac:dyDescent="0.2">
      <c r="B317" s="153" t="s">
        <v>12</v>
      </c>
      <c r="I317" s="23">
        <f t="shared" si="21"/>
        <v>0</v>
      </c>
    </row>
    <row r="318" spans="1:9" x14ac:dyDescent="0.2">
      <c r="B318" s="153" t="s">
        <v>16</v>
      </c>
      <c r="I318" s="23">
        <f t="shared" si="21"/>
        <v>0</v>
      </c>
    </row>
    <row r="319" spans="1:9" x14ac:dyDescent="0.2">
      <c r="B319" s="153" t="s">
        <v>41</v>
      </c>
      <c r="I319" s="23">
        <f t="shared" si="21"/>
        <v>0</v>
      </c>
    </row>
    <row r="320" spans="1:9" x14ac:dyDescent="0.2">
      <c r="B320" s="153" t="s">
        <v>42</v>
      </c>
      <c r="I320" s="23">
        <f t="shared" si="21"/>
        <v>0</v>
      </c>
    </row>
    <row r="321" spans="1:9" x14ac:dyDescent="0.2">
      <c r="B321" s="153" t="s">
        <v>19</v>
      </c>
      <c r="I321" s="23">
        <f t="shared" si="21"/>
        <v>0</v>
      </c>
    </row>
    <row r="322" spans="1:9" x14ac:dyDescent="0.2">
      <c r="B322" s="154" t="s">
        <v>18</v>
      </c>
      <c r="I322" s="23"/>
    </row>
    <row r="323" spans="1:9" x14ac:dyDescent="0.2">
      <c r="I323" s="23"/>
    </row>
    <row r="324" spans="1:9" x14ac:dyDescent="0.2">
      <c r="A324" s="52" t="s">
        <v>152</v>
      </c>
      <c r="B324" s="153" t="s">
        <v>1</v>
      </c>
      <c r="I324" s="23">
        <f t="shared" ref="I324:I335" si="22">D324+E324+F324+G324+H324</f>
        <v>0</v>
      </c>
    </row>
    <row r="325" spans="1:9" x14ac:dyDescent="0.2">
      <c r="B325" s="153" t="s">
        <v>2</v>
      </c>
      <c r="I325" s="23">
        <f t="shared" si="22"/>
        <v>0</v>
      </c>
    </row>
    <row r="326" spans="1:9" x14ac:dyDescent="0.2">
      <c r="B326" s="153" t="s">
        <v>3</v>
      </c>
      <c r="I326" s="23">
        <f t="shared" si="22"/>
        <v>0</v>
      </c>
    </row>
    <row r="327" spans="1:9" x14ac:dyDescent="0.2">
      <c r="B327" s="153" t="s">
        <v>15</v>
      </c>
      <c r="I327" s="23">
        <f t="shared" si="22"/>
        <v>0</v>
      </c>
    </row>
    <row r="328" spans="1:9" x14ac:dyDescent="0.2">
      <c r="B328" s="153" t="s">
        <v>17</v>
      </c>
      <c r="I328" s="23">
        <f t="shared" si="22"/>
        <v>0</v>
      </c>
    </row>
    <row r="329" spans="1:9" x14ac:dyDescent="0.2">
      <c r="B329" s="153" t="s">
        <v>4</v>
      </c>
      <c r="I329" s="23">
        <f t="shared" si="22"/>
        <v>0</v>
      </c>
    </row>
    <row r="330" spans="1:9" x14ac:dyDescent="0.2">
      <c r="B330" s="153" t="s">
        <v>14</v>
      </c>
      <c r="I330" s="23">
        <f t="shared" si="22"/>
        <v>0</v>
      </c>
    </row>
    <row r="331" spans="1:9" x14ac:dyDescent="0.2">
      <c r="B331" s="153" t="s">
        <v>12</v>
      </c>
      <c r="I331" s="23">
        <f t="shared" si="22"/>
        <v>0</v>
      </c>
    </row>
    <row r="332" spans="1:9" x14ac:dyDescent="0.2">
      <c r="B332" s="153" t="s">
        <v>16</v>
      </c>
      <c r="I332" s="23">
        <f t="shared" si="22"/>
        <v>0</v>
      </c>
    </row>
    <row r="333" spans="1:9" x14ac:dyDescent="0.2">
      <c r="B333" s="153" t="s">
        <v>41</v>
      </c>
      <c r="I333" s="23">
        <f t="shared" si="22"/>
        <v>0</v>
      </c>
    </row>
    <row r="334" spans="1:9" x14ac:dyDescent="0.2">
      <c r="B334" s="153" t="s">
        <v>42</v>
      </c>
      <c r="I334" s="23">
        <f t="shared" si="22"/>
        <v>0</v>
      </c>
    </row>
    <row r="335" spans="1:9" x14ac:dyDescent="0.2">
      <c r="B335" s="153" t="s">
        <v>19</v>
      </c>
      <c r="I335" s="23">
        <f t="shared" si="22"/>
        <v>0</v>
      </c>
    </row>
    <row r="336" spans="1:9" x14ac:dyDescent="0.2">
      <c r="B336" s="154" t="s">
        <v>18</v>
      </c>
      <c r="I336" s="23"/>
    </row>
    <row r="337" spans="1:9" x14ac:dyDescent="0.2">
      <c r="I337" s="23"/>
    </row>
    <row r="338" spans="1:9" x14ac:dyDescent="0.2">
      <c r="A338" s="52" t="s">
        <v>151</v>
      </c>
      <c r="B338" s="153" t="s">
        <v>1</v>
      </c>
      <c r="I338" s="23">
        <f t="shared" ref="I338:I351" si="23">D338+E338+F338+G338+H338</f>
        <v>0</v>
      </c>
    </row>
    <row r="339" spans="1:9" x14ac:dyDescent="0.2">
      <c r="B339" s="153" t="s">
        <v>2</v>
      </c>
      <c r="D339" s="162">
        <v>5</v>
      </c>
      <c r="I339" s="23">
        <f t="shared" si="23"/>
        <v>5</v>
      </c>
    </row>
    <row r="340" spans="1:9" x14ac:dyDescent="0.2">
      <c r="A340" s="81"/>
      <c r="B340" s="153" t="s">
        <v>3</v>
      </c>
      <c r="C340" s="4"/>
      <c r="D340" s="167">
        <v>10.83</v>
      </c>
      <c r="E340" s="167"/>
      <c r="F340" s="167"/>
      <c r="G340" s="167"/>
      <c r="H340" s="167"/>
      <c r="I340" s="24">
        <f t="shared" si="23"/>
        <v>10.83</v>
      </c>
    </row>
    <row r="341" spans="1:9" x14ac:dyDescent="0.2">
      <c r="A341" s="81"/>
      <c r="B341" s="153" t="s">
        <v>15</v>
      </c>
      <c r="C341" s="4"/>
      <c r="D341" s="167"/>
      <c r="E341" s="167"/>
      <c r="F341" s="167"/>
      <c r="G341" s="167"/>
      <c r="H341" s="167"/>
      <c r="I341" s="24">
        <f t="shared" si="23"/>
        <v>0</v>
      </c>
    </row>
    <row r="342" spans="1:9" x14ac:dyDescent="0.2">
      <c r="A342" s="81"/>
      <c r="B342" s="153" t="s">
        <v>17</v>
      </c>
      <c r="C342" s="4"/>
      <c r="D342" s="167"/>
      <c r="E342" s="167"/>
      <c r="F342" s="167"/>
      <c r="G342" s="167"/>
      <c r="H342" s="167"/>
      <c r="I342" s="24">
        <f t="shared" si="23"/>
        <v>0</v>
      </c>
    </row>
    <row r="343" spans="1:9" x14ac:dyDescent="0.2">
      <c r="A343" s="81"/>
      <c r="B343" s="153" t="s">
        <v>4</v>
      </c>
      <c r="C343" s="4"/>
      <c r="D343" s="167"/>
      <c r="E343" s="167"/>
      <c r="F343" s="167"/>
      <c r="G343" s="167"/>
      <c r="H343" s="167"/>
      <c r="I343" s="24">
        <f t="shared" si="23"/>
        <v>0</v>
      </c>
    </row>
    <row r="344" spans="1:9" x14ac:dyDescent="0.2">
      <c r="A344" s="81"/>
      <c r="B344" s="153" t="s">
        <v>14</v>
      </c>
      <c r="C344" s="4"/>
      <c r="D344" s="167"/>
      <c r="E344" s="167"/>
      <c r="F344" s="167"/>
      <c r="G344" s="167"/>
      <c r="H344" s="167"/>
      <c r="I344" s="24">
        <f t="shared" si="23"/>
        <v>0</v>
      </c>
    </row>
    <row r="345" spans="1:9" x14ac:dyDescent="0.2">
      <c r="A345" s="81"/>
      <c r="B345" s="153" t="s">
        <v>12</v>
      </c>
      <c r="C345" s="4"/>
      <c r="D345" s="167"/>
      <c r="E345" s="167"/>
      <c r="F345" s="167"/>
      <c r="G345" s="167"/>
      <c r="H345" s="167"/>
      <c r="I345" s="24">
        <f t="shared" si="23"/>
        <v>0</v>
      </c>
    </row>
    <row r="346" spans="1:9" x14ac:dyDescent="0.2">
      <c r="A346" s="81"/>
      <c r="B346" s="153" t="s">
        <v>16</v>
      </c>
      <c r="C346" s="4"/>
      <c r="D346" s="167"/>
      <c r="E346" s="167"/>
      <c r="F346" s="167"/>
      <c r="G346" s="167"/>
      <c r="H346" s="167"/>
      <c r="I346" s="24">
        <f t="shared" si="23"/>
        <v>0</v>
      </c>
    </row>
    <row r="347" spans="1:9" x14ac:dyDescent="0.2">
      <c r="A347" s="81"/>
      <c r="B347" s="153" t="s">
        <v>41</v>
      </c>
      <c r="C347" s="4"/>
      <c r="D347" s="167"/>
      <c r="E347" s="167"/>
      <c r="F347" s="167"/>
      <c r="G347" s="167"/>
      <c r="H347" s="167"/>
      <c r="I347" s="24">
        <f t="shared" si="23"/>
        <v>0</v>
      </c>
    </row>
    <row r="348" spans="1:9" x14ac:dyDescent="0.2">
      <c r="A348" s="81"/>
      <c r="B348" s="153" t="s">
        <v>42</v>
      </c>
      <c r="C348" s="4"/>
      <c r="D348" s="167"/>
      <c r="E348" s="167"/>
      <c r="F348" s="167"/>
      <c r="G348" s="167"/>
      <c r="H348" s="167"/>
      <c r="I348" s="24">
        <f t="shared" si="23"/>
        <v>0</v>
      </c>
    </row>
    <row r="349" spans="1:9" x14ac:dyDescent="0.2">
      <c r="A349" s="81"/>
      <c r="B349" s="153" t="s">
        <v>19</v>
      </c>
      <c r="C349" s="4"/>
      <c r="D349" s="167"/>
      <c r="E349" s="167"/>
      <c r="F349" s="167"/>
      <c r="G349" s="167"/>
      <c r="H349" s="167"/>
      <c r="I349" s="24">
        <f t="shared" si="23"/>
        <v>0</v>
      </c>
    </row>
    <row r="350" spans="1:9" x14ac:dyDescent="0.2">
      <c r="A350" s="81"/>
      <c r="B350" s="154" t="s">
        <v>20</v>
      </c>
      <c r="C350" s="4"/>
      <c r="D350" s="167"/>
      <c r="E350" s="167"/>
      <c r="F350" s="167"/>
      <c r="G350" s="167"/>
      <c r="H350" s="167"/>
      <c r="I350" s="24">
        <f t="shared" si="23"/>
        <v>0</v>
      </c>
    </row>
    <row r="351" spans="1:9" x14ac:dyDescent="0.2">
      <c r="A351" s="81"/>
      <c r="B351" s="154" t="s">
        <v>18</v>
      </c>
      <c r="C351" s="4"/>
      <c r="D351" s="167"/>
      <c r="E351" s="167"/>
      <c r="F351" s="167"/>
      <c r="G351" s="167"/>
      <c r="H351" s="167"/>
      <c r="I351" s="24">
        <f t="shared" si="23"/>
        <v>0</v>
      </c>
    </row>
    <row r="352" spans="1:9" ht="13.5" thickBot="1" x14ac:dyDescent="0.25">
      <c r="A352" s="82"/>
      <c r="B352" s="155"/>
      <c r="C352" s="3"/>
      <c r="D352" s="168"/>
      <c r="E352" s="168"/>
      <c r="F352" s="168"/>
      <c r="G352" s="168"/>
      <c r="H352" s="168"/>
      <c r="I352" s="25"/>
    </row>
    <row r="353" spans="1:9" x14ac:dyDescent="0.2">
      <c r="A353" s="85"/>
      <c r="B353" s="156"/>
      <c r="C353" s="17"/>
      <c r="D353" s="173"/>
      <c r="E353" s="173"/>
      <c r="F353" s="173"/>
      <c r="G353" s="173"/>
      <c r="H353" s="173"/>
      <c r="I353" s="29">
        <f>SUM(I267:I341)</f>
        <v>110.85</v>
      </c>
    </row>
    <row r="354" spans="1:9" x14ac:dyDescent="0.2">
      <c r="I354" s="23"/>
    </row>
    <row r="355" spans="1:9" x14ac:dyDescent="0.2">
      <c r="A355" s="52" t="s">
        <v>150</v>
      </c>
      <c r="B355" s="153" t="s">
        <v>1</v>
      </c>
      <c r="I355" s="23">
        <f t="shared" ref="I355:I366" si="24">D355+E355+F355+G355+H355</f>
        <v>0</v>
      </c>
    </row>
    <row r="356" spans="1:9" x14ac:dyDescent="0.2">
      <c r="B356" s="153" t="s">
        <v>2</v>
      </c>
      <c r="I356" s="23">
        <f t="shared" si="24"/>
        <v>0</v>
      </c>
    </row>
    <row r="357" spans="1:9" x14ac:dyDescent="0.2">
      <c r="B357" s="153" t="s">
        <v>3</v>
      </c>
      <c r="I357" s="23">
        <f t="shared" si="24"/>
        <v>0</v>
      </c>
    </row>
    <row r="358" spans="1:9" x14ac:dyDescent="0.2">
      <c r="B358" s="153" t="s">
        <v>15</v>
      </c>
      <c r="I358" s="23">
        <f t="shared" si="24"/>
        <v>0</v>
      </c>
    </row>
    <row r="359" spans="1:9" x14ac:dyDescent="0.2">
      <c r="B359" s="153" t="s">
        <v>17</v>
      </c>
      <c r="I359" s="23">
        <f t="shared" si="24"/>
        <v>0</v>
      </c>
    </row>
    <row r="360" spans="1:9" x14ac:dyDescent="0.2">
      <c r="B360" s="153" t="s">
        <v>4</v>
      </c>
      <c r="I360" s="23">
        <f t="shared" si="24"/>
        <v>0</v>
      </c>
    </row>
    <row r="361" spans="1:9" x14ac:dyDescent="0.2">
      <c r="B361" s="153" t="s">
        <v>14</v>
      </c>
      <c r="I361" s="23">
        <f t="shared" si="24"/>
        <v>0</v>
      </c>
    </row>
    <row r="362" spans="1:9" x14ac:dyDescent="0.2">
      <c r="B362" s="153" t="s">
        <v>12</v>
      </c>
      <c r="D362" s="162">
        <v>51.6</v>
      </c>
      <c r="I362" s="23">
        <f t="shared" si="24"/>
        <v>51.6</v>
      </c>
    </row>
    <row r="363" spans="1:9" x14ac:dyDescent="0.2">
      <c r="B363" s="153" t="s">
        <v>16</v>
      </c>
      <c r="I363" s="23">
        <f t="shared" si="24"/>
        <v>0</v>
      </c>
    </row>
    <row r="364" spans="1:9" x14ac:dyDescent="0.2">
      <c r="B364" s="153" t="s">
        <v>41</v>
      </c>
      <c r="I364" s="23">
        <f t="shared" si="24"/>
        <v>0</v>
      </c>
    </row>
    <row r="365" spans="1:9" x14ac:dyDescent="0.2">
      <c r="B365" s="153" t="s">
        <v>42</v>
      </c>
      <c r="I365" s="23">
        <f t="shared" si="24"/>
        <v>0</v>
      </c>
    </row>
    <row r="366" spans="1:9" x14ac:dyDescent="0.2">
      <c r="B366" s="153" t="s">
        <v>19</v>
      </c>
      <c r="I366" s="23">
        <f t="shared" si="24"/>
        <v>0</v>
      </c>
    </row>
    <row r="367" spans="1:9" x14ac:dyDescent="0.2">
      <c r="B367" s="154" t="s">
        <v>18</v>
      </c>
      <c r="I367" s="23"/>
    </row>
    <row r="368" spans="1:9" x14ac:dyDescent="0.2">
      <c r="I368" s="23"/>
    </row>
    <row r="369" spans="2:9" x14ac:dyDescent="0.2">
      <c r="B369" s="153" t="s">
        <v>1</v>
      </c>
      <c r="I369" s="23">
        <f t="shared" ref="I369:I380" si="25">D369+E369+F369+G369+H369</f>
        <v>0</v>
      </c>
    </row>
    <row r="370" spans="2:9" x14ac:dyDescent="0.2">
      <c r="B370" s="153" t="s">
        <v>2</v>
      </c>
      <c r="I370" s="23">
        <f t="shared" si="25"/>
        <v>0</v>
      </c>
    </row>
    <row r="371" spans="2:9" x14ac:dyDescent="0.2">
      <c r="B371" s="153" t="s">
        <v>3</v>
      </c>
      <c r="I371" s="23">
        <f t="shared" si="25"/>
        <v>0</v>
      </c>
    </row>
    <row r="372" spans="2:9" x14ac:dyDescent="0.2">
      <c r="B372" s="153" t="s">
        <v>15</v>
      </c>
      <c r="I372" s="23">
        <f t="shared" si="25"/>
        <v>0</v>
      </c>
    </row>
    <row r="373" spans="2:9" x14ac:dyDescent="0.2">
      <c r="B373" s="153" t="s">
        <v>17</v>
      </c>
      <c r="I373" s="23">
        <f t="shared" si="25"/>
        <v>0</v>
      </c>
    </row>
    <row r="374" spans="2:9" x14ac:dyDescent="0.2">
      <c r="B374" s="153" t="s">
        <v>4</v>
      </c>
      <c r="I374" s="23">
        <f t="shared" si="25"/>
        <v>0</v>
      </c>
    </row>
    <row r="375" spans="2:9" x14ac:dyDescent="0.2">
      <c r="B375" s="153" t="s">
        <v>14</v>
      </c>
      <c r="I375" s="23">
        <f t="shared" si="25"/>
        <v>0</v>
      </c>
    </row>
    <row r="376" spans="2:9" x14ac:dyDescent="0.2">
      <c r="B376" s="153" t="s">
        <v>12</v>
      </c>
      <c r="I376" s="23">
        <f t="shared" si="25"/>
        <v>0</v>
      </c>
    </row>
    <row r="377" spans="2:9" x14ac:dyDescent="0.2">
      <c r="B377" s="153" t="s">
        <v>16</v>
      </c>
      <c r="I377" s="23">
        <f t="shared" si="25"/>
        <v>0</v>
      </c>
    </row>
    <row r="378" spans="2:9" x14ac:dyDescent="0.2">
      <c r="B378" s="153" t="s">
        <v>41</v>
      </c>
      <c r="I378" s="23">
        <f t="shared" si="25"/>
        <v>0</v>
      </c>
    </row>
    <row r="379" spans="2:9" x14ac:dyDescent="0.2">
      <c r="B379" s="153" t="s">
        <v>42</v>
      </c>
      <c r="I379" s="23">
        <f t="shared" si="25"/>
        <v>0</v>
      </c>
    </row>
    <row r="380" spans="2:9" x14ac:dyDescent="0.2">
      <c r="B380" s="153" t="s">
        <v>19</v>
      </c>
      <c r="I380" s="23">
        <f t="shared" si="25"/>
        <v>0</v>
      </c>
    </row>
    <row r="381" spans="2:9" x14ac:dyDescent="0.2">
      <c r="B381" s="154" t="s">
        <v>18</v>
      </c>
      <c r="I381" s="23"/>
    </row>
    <row r="382" spans="2:9" x14ac:dyDescent="0.2">
      <c r="I382" s="23"/>
    </row>
    <row r="383" spans="2:9" x14ac:dyDescent="0.2">
      <c r="B383" s="153" t="s">
        <v>1</v>
      </c>
      <c r="I383" s="23">
        <f t="shared" ref="I383:I394" si="26">D383+E383+F383+G383+H383</f>
        <v>0</v>
      </c>
    </row>
    <row r="384" spans="2:9" x14ac:dyDescent="0.2">
      <c r="B384" s="153" t="s">
        <v>2</v>
      </c>
      <c r="I384" s="23">
        <f t="shared" si="26"/>
        <v>0</v>
      </c>
    </row>
    <row r="385" spans="2:9" x14ac:dyDescent="0.2">
      <c r="B385" s="153" t="s">
        <v>3</v>
      </c>
      <c r="I385" s="23">
        <f t="shared" si="26"/>
        <v>0</v>
      </c>
    </row>
    <row r="386" spans="2:9" x14ac:dyDescent="0.2">
      <c r="B386" s="153" t="s">
        <v>15</v>
      </c>
      <c r="I386" s="23">
        <f t="shared" si="26"/>
        <v>0</v>
      </c>
    </row>
    <row r="387" spans="2:9" x14ac:dyDescent="0.2">
      <c r="B387" s="153" t="s">
        <v>17</v>
      </c>
      <c r="I387" s="23">
        <f t="shared" si="26"/>
        <v>0</v>
      </c>
    </row>
    <row r="388" spans="2:9" x14ac:dyDescent="0.2">
      <c r="B388" s="153" t="s">
        <v>4</v>
      </c>
      <c r="I388" s="23">
        <f t="shared" si="26"/>
        <v>0</v>
      </c>
    </row>
    <row r="389" spans="2:9" x14ac:dyDescent="0.2">
      <c r="B389" s="153" t="s">
        <v>14</v>
      </c>
      <c r="I389" s="23">
        <f t="shared" si="26"/>
        <v>0</v>
      </c>
    </row>
    <row r="390" spans="2:9" x14ac:dyDescent="0.2">
      <c r="B390" s="153" t="s">
        <v>12</v>
      </c>
      <c r="I390" s="23">
        <f t="shared" si="26"/>
        <v>0</v>
      </c>
    </row>
    <row r="391" spans="2:9" x14ac:dyDescent="0.2">
      <c r="B391" s="153" t="s">
        <v>16</v>
      </c>
      <c r="I391" s="23">
        <f t="shared" si="26"/>
        <v>0</v>
      </c>
    </row>
    <row r="392" spans="2:9" x14ac:dyDescent="0.2">
      <c r="B392" s="153" t="s">
        <v>41</v>
      </c>
      <c r="I392" s="23">
        <f t="shared" si="26"/>
        <v>0</v>
      </c>
    </row>
    <row r="393" spans="2:9" x14ac:dyDescent="0.2">
      <c r="B393" s="153" t="s">
        <v>42</v>
      </c>
      <c r="I393" s="23">
        <f t="shared" si="26"/>
        <v>0</v>
      </c>
    </row>
    <row r="394" spans="2:9" x14ac:dyDescent="0.2">
      <c r="B394" s="153" t="s">
        <v>19</v>
      </c>
      <c r="I394" s="23">
        <f t="shared" si="26"/>
        <v>0</v>
      </c>
    </row>
    <row r="395" spans="2:9" x14ac:dyDescent="0.2">
      <c r="B395" s="154" t="s">
        <v>18</v>
      </c>
      <c r="I395" s="23"/>
    </row>
    <row r="396" spans="2:9" x14ac:dyDescent="0.2">
      <c r="I396" s="23"/>
    </row>
    <row r="397" spans="2:9" x14ac:dyDescent="0.2">
      <c r="B397" s="153" t="s">
        <v>1</v>
      </c>
      <c r="I397" s="23">
        <f t="shared" ref="I397:I408" si="27">D397+E397+F397+G397+H397</f>
        <v>0</v>
      </c>
    </row>
    <row r="398" spans="2:9" x14ac:dyDescent="0.2">
      <c r="B398" s="153" t="s">
        <v>2</v>
      </c>
      <c r="I398" s="23">
        <f t="shared" si="27"/>
        <v>0</v>
      </c>
    </row>
    <row r="399" spans="2:9" x14ac:dyDescent="0.2">
      <c r="B399" s="153" t="s">
        <v>3</v>
      </c>
      <c r="I399" s="23">
        <f t="shared" si="27"/>
        <v>0</v>
      </c>
    </row>
    <row r="400" spans="2:9" x14ac:dyDescent="0.2">
      <c r="B400" s="153" t="s">
        <v>15</v>
      </c>
      <c r="I400" s="23">
        <f t="shared" si="27"/>
        <v>0</v>
      </c>
    </row>
    <row r="401" spans="2:9" x14ac:dyDescent="0.2">
      <c r="B401" s="153" t="s">
        <v>17</v>
      </c>
      <c r="I401" s="23">
        <f t="shared" si="27"/>
        <v>0</v>
      </c>
    </row>
    <row r="402" spans="2:9" x14ac:dyDescent="0.2">
      <c r="B402" s="153" t="s">
        <v>4</v>
      </c>
      <c r="I402" s="23">
        <f t="shared" si="27"/>
        <v>0</v>
      </c>
    </row>
    <row r="403" spans="2:9" x14ac:dyDescent="0.2">
      <c r="B403" s="153" t="s">
        <v>14</v>
      </c>
      <c r="I403" s="23">
        <f t="shared" si="27"/>
        <v>0</v>
      </c>
    </row>
    <row r="404" spans="2:9" x14ac:dyDescent="0.2">
      <c r="B404" s="153" t="s">
        <v>12</v>
      </c>
      <c r="I404" s="23">
        <f t="shared" si="27"/>
        <v>0</v>
      </c>
    </row>
    <row r="405" spans="2:9" x14ac:dyDescent="0.2">
      <c r="B405" s="153" t="s">
        <v>16</v>
      </c>
      <c r="I405" s="23">
        <f t="shared" si="27"/>
        <v>0</v>
      </c>
    </row>
    <row r="406" spans="2:9" x14ac:dyDescent="0.2">
      <c r="B406" s="153" t="s">
        <v>41</v>
      </c>
      <c r="I406" s="23">
        <f t="shared" si="27"/>
        <v>0</v>
      </c>
    </row>
    <row r="407" spans="2:9" x14ac:dyDescent="0.2">
      <c r="B407" s="153" t="s">
        <v>42</v>
      </c>
      <c r="I407" s="23">
        <f t="shared" si="27"/>
        <v>0</v>
      </c>
    </row>
    <row r="408" spans="2:9" x14ac:dyDescent="0.2">
      <c r="B408" s="153" t="s">
        <v>19</v>
      </c>
      <c r="I408" s="23">
        <f t="shared" si="27"/>
        <v>0</v>
      </c>
    </row>
    <row r="409" spans="2:9" x14ac:dyDescent="0.2">
      <c r="B409" s="154" t="s">
        <v>18</v>
      </c>
      <c r="I409" s="23"/>
    </row>
    <row r="410" spans="2:9" x14ac:dyDescent="0.2">
      <c r="I410" s="23"/>
    </row>
    <row r="411" spans="2:9" x14ac:dyDescent="0.2">
      <c r="B411" s="153" t="s">
        <v>1</v>
      </c>
      <c r="I411" s="23">
        <f t="shared" ref="I411:I422" si="28">D411+E411+F411+G411+H411</f>
        <v>0</v>
      </c>
    </row>
    <row r="412" spans="2:9" x14ac:dyDescent="0.2">
      <c r="B412" s="153" t="s">
        <v>2</v>
      </c>
      <c r="I412" s="23">
        <f t="shared" si="28"/>
        <v>0</v>
      </c>
    </row>
    <row r="413" spans="2:9" x14ac:dyDescent="0.2">
      <c r="B413" s="153" t="s">
        <v>3</v>
      </c>
      <c r="I413" s="23">
        <f t="shared" si="28"/>
        <v>0</v>
      </c>
    </row>
    <row r="414" spans="2:9" x14ac:dyDescent="0.2">
      <c r="B414" s="153" t="s">
        <v>15</v>
      </c>
      <c r="I414" s="23">
        <f t="shared" si="28"/>
        <v>0</v>
      </c>
    </row>
    <row r="415" spans="2:9" x14ac:dyDescent="0.2">
      <c r="B415" s="153" t="s">
        <v>17</v>
      </c>
      <c r="I415" s="23">
        <f t="shared" si="28"/>
        <v>0</v>
      </c>
    </row>
    <row r="416" spans="2:9" x14ac:dyDescent="0.2">
      <c r="B416" s="153" t="s">
        <v>4</v>
      </c>
      <c r="I416" s="23">
        <f t="shared" si="28"/>
        <v>0</v>
      </c>
    </row>
    <row r="417" spans="1:9" x14ac:dyDescent="0.2">
      <c r="B417" s="153" t="s">
        <v>14</v>
      </c>
      <c r="I417" s="23">
        <f t="shared" si="28"/>
        <v>0</v>
      </c>
    </row>
    <row r="418" spans="1:9" x14ac:dyDescent="0.2">
      <c r="B418" s="153" t="s">
        <v>12</v>
      </c>
      <c r="I418" s="23">
        <f t="shared" si="28"/>
        <v>0</v>
      </c>
    </row>
    <row r="419" spans="1:9" x14ac:dyDescent="0.2">
      <c r="B419" s="153" t="s">
        <v>16</v>
      </c>
      <c r="I419" s="23">
        <f t="shared" si="28"/>
        <v>0</v>
      </c>
    </row>
    <row r="420" spans="1:9" x14ac:dyDescent="0.2">
      <c r="B420" s="153" t="s">
        <v>41</v>
      </c>
      <c r="I420" s="23">
        <f t="shared" si="28"/>
        <v>0</v>
      </c>
    </row>
    <row r="421" spans="1:9" x14ac:dyDescent="0.2">
      <c r="B421" s="153" t="s">
        <v>42</v>
      </c>
      <c r="I421" s="23">
        <f t="shared" si="28"/>
        <v>0</v>
      </c>
    </row>
    <row r="422" spans="1:9" x14ac:dyDescent="0.2">
      <c r="B422" s="153" t="s">
        <v>19</v>
      </c>
      <c r="I422" s="23">
        <f t="shared" si="28"/>
        <v>0</v>
      </c>
    </row>
    <row r="423" spans="1:9" x14ac:dyDescent="0.2">
      <c r="B423" s="154" t="s">
        <v>18</v>
      </c>
      <c r="I423" s="23"/>
    </row>
    <row r="424" spans="1:9" x14ac:dyDescent="0.2">
      <c r="I424" s="23"/>
    </row>
    <row r="425" spans="1:9" x14ac:dyDescent="0.2">
      <c r="B425" s="153" t="s">
        <v>1</v>
      </c>
      <c r="I425" s="23">
        <f t="shared" ref="I425:I438" si="29">D425+E425+F425+G425+H425</f>
        <v>0</v>
      </c>
    </row>
    <row r="426" spans="1:9" x14ac:dyDescent="0.2">
      <c r="B426" s="153" t="s">
        <v>2</v>
      </c>
      <c r="I426" s="23">
        <f t="shared" si="29"/>
        <v>0</v>
      </c>
    </row>
    <row r="427" spans="1:9" x14ac:dyDescent="0.2">
      <c r="B427" s="153" t="s">
        <v>3</v>
      </c>
      <c r="I427" s="23">
        <f t="shared" si="29"/>
        <v>0</v>
      </c>
    </row>
    <row r="428" spans="1:9" x14ac:dyDescent="0.2">
      <c r="B428" s="153" t="s">
        <v>15</v>
      </c>
      <c r="I428" s="23">
        <f t="shared" si="29"/>
        <v>0</v>
      </c>
    </row>
    <row r="429" spans="1:9" x14ac:dyDescent="0.2">
      <c r="B429" s="153" t="s">
        <v>17</v>
      </c>
      <c r="C429" s="4"/>
      <c r="D429" s="167"/>
      <c r="E429" s="167"/>
      <c r="F429" s="167"/>
      <c r="G429" s="167"/>
      <c r="H429" s="167"/>
      <c r="I429" s="24">
        <f t="shared" si="29"/>
        <v>0</v>
      </c>
    </row>
    <row r="430" spans="1:9" x14ac:dyDescent="0.2">
      <c r="A430" s="81"/>
      <c r="B430" s="153" t="s">
        <v>4</v>
      </c>
      <c r="C430" s="4"/>
      <c r="D430" s="167"/>
      <c r="E430" s="167"/>
      <c r="F430" s="167"/>
      <c r="G430" s="167"/>
      <c r="H430" s="167"/>
      <c r="I430" s="24">
        <f t="shared" si="29"/>
        <v>0</v>
      </c>
    </row>
    <row r="431" spans="1:9" x14ac:dyDescent="0.2">
      <c r="A431" s="81"/>
      <c r="B431" s="153" t="s">
        <v>14</v>
      </c>
      <c r="C431" s="4"/>
      <c r="D431" s="167"/>
      <c r="E431" s="167"/>
      <c r="F431" s="167"/>
      <c r="G431" s="167"/>
      <c r="H431" s="167"/>
      <c r="I431" s="24">
        <f t="shared" si="29"/>
        <v>0</v>
      </c>
    </row>
    <row r="432" spans="1:9" x14ac:dyDescent="0.2">
      <c r="A432" s="81"/>
      <c r="B432" s="153" t="s">
        <v>12</v>
      </c>
      <c r="C432" s="4"/>
      <c r="D432" s="167"/>
      <c r="E432" s="167"/>
      <c r="F432" s="167"/>
      <c r="G432" s="167"/>
      <c r="H432" s="167"/>
      <c r="I432" s="24">
        <f t="shared" si="29"/>
        <v>0</v>
      </c>
    </row>
    <row r="433" spans="1:9" x14ac:dyDescent="0.2">
      <c r="A433" s="81"/>
      <c r="B433" s="153" t="s">
        <v>16</v>
      </c>
      <c r="C433" s="4"/>
      <c r="D433" s="167"/>
      <c r="E433" s="167"/>
      <c r="F433" s="167"/>
      <c r="G433" s="167"/>
      <c r="H433" s="167"/>
      <c r="I433" s="24">
        <f t="shared" si="29"/>
        <v>0</v>
      </c>
    </row>
    <row r="434" spans="1:9" x14ac:dyDescent="0.2">
      <c r="A434" s="81"/>
      <c r="B434" s="153" t="s">
        <v>41</v>
      </c>
      <c r="C434" s="4"/>
      <c r="D434" s="167"/>
      <c r="E434" s="167"/>
      <c r="F434" s="167"/>
      <c r="G434" s="167"/>
      <c r="H434" s="167"/>
      <c r="I434" s="24">
        <f t="shared" si="29"/>
        <v>0</v>
      </c>
    </row>
    <row r="435" spans="1:9" x14ac:dyDescent="0.2">
      <c r="A435" s="81"/>
      <c r="B435" s="153" t="s">
        <v>42</v>
      </c>
      <c r="C435" s="4"/>
      <c r="D435" s="167"/>
      <c r="E435" s="167"/>
      <c r="F435" s="167"/>
      <c r="G435" s="167"/>
      <c r="H435" s="167"/>
      <c r="I435" s="24">
        <f t="shared" si="29"/>
        <v>0</v>
      </c>
    </row>
    <row r="436" spans="1:9" x14ac:dyDescent="0.2">
      <c r="A436" s="81"/>
      <c r="B436" s="153" t="s">
        <v>19</v>
      </c>
      <c r="C436" s="4"/>
      <c r="D436" s="167"/>
      <c r="E436" s="167"/>
      <c r="F436" s="167"/>
      <c r="G436" s="167"/>
      <c r="H436" s="167"/>
      <c r="I436" s="24">
        <f t="shared" si="29"/>
        <v>0</v>
      </c>
    </row>
    <row r="437" spans="1:9" x14ac:dyDescent="0.2">
      <c r="A437" s="81"/>
      <c r="B437" s="153" t="s">
        <v>20</v>
      </c>
      <c r="C437" s="4"/>
      <c r="D437" s="167"/>
      <c r="E437" s="167"/>
      <c r="F437" s="167"/>
      <c r="G437" s="167"/>
      <c r="H437" s="167"/>
      <c r="I437" s="24">
        <f t="shared" si="29"/>
        <v>0</v>
      </c>
    </row>
    <row r="438" spans="1:9" x14ac:dyDescent="0.2">
      <c r="A438" s="81"/>
      <c r="B438" s="154" t="s">
        <v>18</v>
      </c>
      <c r="C438" s="4"/>
      <c r="D438" s="167"/>
      <c r="E438" s="167"/>
      <c r="F438" s="167"/>
      <c r="G438" s="167"/>
      <c r="H438" s="167"/>
      <c r="I438" s="24">
        <f t="shared" si="29"/>
        <v>0</v>
      </c>
    </row>
    <row r="439" spans="1:9" ht="13.5" thickBot="1" x14ac:dyDescent="0.25">
      <c r="A439" s="81"/>
      <c r="B439" s="155"/>
      <c r="C439" s="3"/>
      <c r="D439" s="168"/>
      <c r="E439" s="168"/>
      <c r="F439" s="168"/>
      <c r="G439" s="168"/>
      <c r="H439" s="168"/>
      <c r="I439" s="25"/>
    </row>
    <row r="440" spans="1:9" x14ac:dyDescent="0.2">
      <c r="A440" s="86"/>
      <c r="B440" s="156"/>
      <c r="C440" s="17"/>
      <c r="D440" s="173"/>
      <c r="E440" s="173"/>
      <c r="F440" s="173"/>
      <c r="G440" s="173"/>
      <c r="H440" s="173"/>
      <c r="I440" s="29">
        <f>SUM(I354:I430)</f>
        <v>51.6</v>
      </c>
    </row>
    <row r="444" spans="1:9" ht="13.5" thickBot="1" x14ac:dyDescent="0.25"/>
    <row r="445" spans="1:9" ht="13.5" thickBot="1" x14ac:dyDescent="0.25">
      <c r="B445" s="158" t="s">
        <v>75</v>
      </c>
      <c r="C445" s="196"/>
      <c r="D445" s="275" t="s">
        <v>30</v>
      </c>
      <c r="E445" s="275" t="s">
        <v>31</v>
      </c>
      <c r="F445" s="197" t="s">
        <v>158</v>
      </c>
      <c r="G445" s="198"/>
      <c r="H445" s="198"/>
      <c r="I445" s="199"/>
    </row>
    <row r="446" spans="1:9" x14ac:dyDescent="0.2">
      <c r="B446" s="159" t="s">
        <v>1</v>
      </c>
      <c r="C446" s="4"/>
      <c r="D446" s="167">
        <f>'DEBIT-BANK'!B48</f>
        <v>388.02000000000004</v>
      </c>
      <c r="E446" s="167">
        <f>'CASH-BANK'!B49</f>
        <v>40</v>
      </c>
      <c r="F446" s="167"/>
      <c r="G446" s="167"/>
      <c r="H446" s="167"/>
      <c r="I446" s="135">
        <f t="shared" ref="I446:I458" si="30">D446+E446+F446</f>
        <v>428.02000000000004</v>
      </c>
    </row>
    <row r="447" spans="1:9" x14ac:dyDescent="0.2">
      <c r="B447" s="159" t="s">
        <v>2</v>
      </c>
      <c r="C447" s="4"/>
      <c r="D447" s="167">
        <f>'DEBIT-BANK'!C48</f>
        <v>0</v>
      </c>
      <c r="E447" s="167">
        <f>'CASH-BANK'!C49</f>
        <v>118.6</v>
      </c>
      <c r="F447" s="167"/>
      <c r="G447" s="167"/>
      <c r="H447" s="167"/>
      <c r="I447" s="135">
        <f t="shared" si="30"/>
        <v>118.6</v>
      </c>
    </row>
    <row r="448" spans="1:9" x14ac:dyDescent="0.2">
      <c r="B448" s="159" t="s">
        <v>3</v>
      </c>
      <c r="C448" s="4"/>
      <c r="D448" s="167">
        <f>'DEBIT-BANK'!D48</f>
        <v>2799.1899999999996</v>
      </c>
      <c r="E448" s="167">
        <f>'CASH-BANK'!D49</f>
        <v>132.30000000000001</v>
      </c>
      <c r="F448" s="167"/>
      <c r="G448" s="167"/>
      <c r="H448" s="167"/>
      <c r="I448" s="135">
        <f t="shared" si="30"/>
        <v>2931.49</v>
      </c>
    </row>
    <row r="449" spans="2:9" x14ac:dyDescent="0.2">
      <c r="B449" s="159" t="s">
        <v>15</v>
      </c>
      <c r="C449" s="4"/>
      <c r="D449" s="167">
        <f>'DEBIT-BANK'!E48</f>
        <v>0</v>
      </c>
      <c r="E449" s="167">
        <f>'CASH-BANK'!E49</f>
        <v>0</v>
      </c>
      <c r="F449" s="167"/>
      <c r="G449" s="167"/>
      <c r="H449" s="167"/>
      <c r="I449" s="135">
        <f t="shared" si="30"/>
        <v>0</v>
      </c>
    </row>
    <row r="450" spans="2:9" x14ac:dyDescent="0.2">
      <c r="B450" s="159" t="s">
        <v>17</v>
      </c>
      <c r="C450" s="4"/>
      <c r="D450" s="167">
        <f>'DEBIT-BANK'!F48</f>
        <v>0</v>
      </c>
      <c r="E450" s="167">
        <f>'CASH-BANK'!F49</f>
        <v>0</v>
      </c>
      <c r="F450" s="167"/>
      <c r="G450" s="167"/>
      <c r="H450" s="167"/>
      <c r="I450" s="135">
        <f t="shared" si="30"/>
        <v>0</v>
      </c>
    </row>
    <row r="451" spans="2:9" x14ac:dyDescent="0.2">
      <c r="B451" s="159" t="s">
        <v>4</v>
      </c>
      <c r="C451" s="4"/>
      <c r="D451" s="167">
        <f>'DEBIT-BANK'!G48</f>
        <v>449.97</v>
      </c>
      <c r="E451" s="167">
        <f>'CASH-BANK'!G49</f>
        <v>0</v>
      </c>
      <c r="F451" s="167"/>
      <c r="G451" s="167"/>
      <c r="H451" s="167"/>
      <c r="I451" s="135">
        <f t="shared" si="30"/>
        <v>449.97</v>
      </c>
    </row>
    <row r="452" spans="2:9" x14ac:dyDescent="0.2">
      <c r="B452" s="159" t="s">
        <v>74</v>
      </c>
      <c r="C452" s="4"/>
      <c r="D452" s="167">
        <f>'DEBIT-BANK'!H48</f>
        <v>5221.1000000000004</v>
      </c>
      <c r="E452" s="167">
        <f>'CASH-BANK'!H49</f>
        <v>0</v>
      </c>
      <c r="F452" s="167"/>
      <c r="G452" s="167"/>
      <c r="H452" s="167"/>
      <c r="I452" s="135">
        <f t="shared" si="30"/>
        <v>5221.1000000000004</v>
      </c>
    </row>
    <row r="453" spans="2:9" x14ac:dyDescent="0.2">
      <c r="B453" s="159" t="s">
        <v>12</v>
      </c>
      <c r="C453" s="4"/>
      <c r="D453" s="167">
        <f>'DEBIT-BANK'!I48</f>
        <v>1531.8099999999997</v>
      </c>
      <c r="E453" s="167">
        <f>'CASH-BANK'!I49</f>
        <v>271.44</v>
      </c>
      <c r="F453" s="167"/>
      <c r="G453" s="167"/>
      <c r="H453" s="167"/>
      <c r="I453" s="135">
        <f t="shared" si="30"/>
        <v>1803.2499999999998</v>
      </c>
    </row>
    <row r="454" spans="2:9" x14ac:dyDescent="0.2">
      <c r="B454" s="159" t="s">
        <v>63</v>
      </c>
      <c r="C454" s="4"/>
      <c r="D454" s="167">
        <f>'DEBIT-BANK'!L48</f>
        <v>0</v>
      </c>
      <c r="E454" s="167">
        <f>'CASH-BANK'!L49</f>
        <v>903</v>
      </c>
      <c r="F454" s="167"/>
      <c r="G454" s="167"/>
      <c r="H454" s="167"/>
      <c r="I454" s="135"/>
    </row>
    <row r="455" spans="2:9" x14ac:dyDescent="0.2">
      <c r="B455" s="159" t="s">
        <v>41</v>
      </c>
      <c r="C455" s="4"/>
      <c r="D455" s="167">
        <f>'DEBIT-BANK'!K48</f>
        <v>0</v>
      </c>
      <c r="E455" s="167">
        <f>'CASH-BANK'!K49</f>
        <v>0</v>
      </c>
      <c r="F455" s="167"/>
      <c r="G455" s="167"/>
      <c r="H455" s="167"/>
      <c r="I455" s="135">
        <f t="shared" si="30"/>
        <v>0</v>
      </c>
    </row>
    <row r="456" spans="2:9" x14ac:dyDescent="0.2">
      <c r="B456" s="159" t="s">
        <v>32</v>
      </c>
      <c r="C456" s="4"/>
      <c r="D456" s="167"/>
      <c r="E456" s="167"/>
      <c r="F456" s="167"/>
      <c r="G456" s="167"/>
      <c r="H456" s="167"/>
      <c r="I456" s="135">
        <f t="shared" si="30"/>
        <v>0</v>
      </c>
    </row>
    <row r="457" spans="2:9" x14ac:dyDescent="0.2">
      <c r="B457" s="159" t="s">
        <v>33</v>
      </c>
      <c r="C457" s="4"/>
      <c r="D457" s="167"/>
      <c r="E457" s="167"/>
      <c r="F457" s="167"/>
      <c r="G457" s="167"/>
      <c r="H457" s="167"/>
      <c r="I457" s="135">
        <f t="shared" si="30"/>
        <v>0</v>
      </c>
    </row>
    <row r="458" spans="2:9" ht="13.5" thickBot="1" x14ac:dyDescent="0.25">
      <c r="B458" s="160" t="s">
        <v>34</v>
      </c>
      <c r="C458" s="3"/>
      <c r="D458" s="168"/>
      <c r="E458" s="168"/>
      <c r="F458" s="168"/>
      <c r="G458" s="168"/>
      <c r="H458" s="168"/>
      <c r="I458" s="136">
        <f t="shared" si="30"/>
        <v>0</v>
      </c>
    </row>
    <row r="459" spans="2:9" ht="13.5" thickBot="1" x14ac:dyDescent="0.25">
      <c r="B459" s="154"/>
      <c r="C459" s="4"/>
      <c r="D459" s="174">
        <f>SUM(D446:D458)</f>
        <v>10390.089999999998</v>
      </c>
      <c r="E459" s="174">
        <f>SUM(E446:E458)</f>
        <v>1465.34</v>
      </c>
      <c r="F459" s="167"/>
      <c r="G459" s="167"/>
      <c r="H459" s="167"/>
      <c r="I459" s="97">
        <f>SUM(I446:I458)</f>
        <v>10952.43</v>
      </c>
    </row>
    <row r="460" spans="2:9" ht="13.5" thickTop="1" x14ac:dyDescent="0.2"/>
    <row r="463" spans="2:9" x14ac:dyDescent="0.2">
      <c r="B463" s="153" t="s">
        <v>26</v>
      </c>
      <c r="E463" s="265" t="s">
        <v>153</v>
      </c>
    </row>
    <row r="464" spans="2:9" x14ac:dyDescent="0.2">
      <c r="B464" s="153" t="s">
        <v>27</v>
      </c>
      <c r="D464" s="175">
        <f>'SAN FRANCISCO AR'!C24</f>
        <v>21875</v>
      </c>
    </row>
    <row r="465" spans="2:4" x14ac:dyDescent="0.2">
      <c r="B465" s="153" t="s">
        <v>28</v>
      </c>
      <c r="D465" s="176">
        <f>I459</f>
        <v>10952.43</v>
      </c>
    </row>
    <row r="466" spans="2:4" ht="13.5" thickBot="1" x14ac:dyDescent="0.25">
      <c r="B466" s="153" t="s">
        <v>29</v>
      </c>
      <c r="D466" s="177">
        <f>D464-D465</f>
        <v>10922.57</v>
      </c>
    </row>
    <row r="467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Normal="100" workbookViewId="0">
      <selection activeCell="L21" sqref="L21"/>
    </sheetView>
  </sheetViews>
  <sheetFormatPr defaultRowHeight="12.75" x14ac:dyDescent="0.2"/>
  <cols>
    <col min="1" max="1" width="11.7109375" style="274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4" customWidth="1"/>
    <col min="8" max="8" width="10.7109375" customWidth="1"/>
    <col min="9" max="9" width="11.7109375" bestFit="1" customWidth="1"/>
  </cols>
  <sheetData>
    <row r="1" spans="1:9" s="109" customFormat="1" ht="21.95" customHeight="1" x14ac:dyDescent="0.25">
      <c r="A1" s="266" t="s">
        <v>35</v>
      </c>
      <c r="B1" s="111" t="s">
        <v>36</v>
      </c>
      <c r="C1" s="112" t="s">
        <v>37</v>
      </c>
      <c r="D1" s="111" t="s">
        <v>38</v>
      </c>
      <c r="E1" s="115" t="s">
        <v>39</v>
      </c>
    </row>
    <row r="2" spans="1:9" ht="18" customHeight="1" x14ac:dyDescent="0.2">
      <c r="A2" s="267">
        <v>42398</v>
      </c>
      <c r="B2" s="116" t="s">
        <v>154</v>
      </c>
      <c r="C2" s="117">
        <v>3000</v>
      </c>
      <c r="D2" s="118">
        <v>21887</v>
      </c>
      <c r="E2" s="121" t="s">
        <v>155</v>
      </c>
    </row>
    <row r="3" spans="1:9" ht="18" customHeight="1" x14ac:dyDescent="0.2">
      <c r="A3" s="267">
        <v>42418</v>
      </c>
      <c r="B3" s="116" t="s">
        <v>154</v>
      </c>
      <c r="C3" s="117">
        <v>6500</v>
      </c>
      <c r="D3" s="118" t="s">
        <v>157</v>
      </c>
      <c r="E3" s="121" t="s">
        <v>155</v>
      </c>
    </row>
    <row r="4" spans="1:9" ht="18" customHeight="1" x14ac:dyDescent="0.2">
      <c r="A4" s="267">
        <v>42426</v>
      </c>
      <c r="B4" s="116" t="s">
        <v>154</v>
      </c>
      <c r="C4" s="117">
        <v>3500</v>
      </c>
      <c r="D4" s="118">
        <v>51377</v>
      </c>
      <c r="E4" s="122" t="s">
        <v>155</v>
      </c>
    </row>
    <row r="5" spans="1:9" ht="18" customHeight="1" x14ac:dyDescent="0.2">
      <c r="A5" s="267">
        <v>42432</v>
      </c>
      <c r="B5" s="116" t="s">
        <v>154</v>
      </c>
      <c r="C5" s="117">
        <v>8875</v>
      </c>
      <c r="D5" s="118" t="s">
        <v>156</v>
      </c>
      <c r="E5" s="122"/>
    </row>
    <row r="6" spans="1:9" ht="18" customHeight="1" x14ac:dyDescent="0.2">
      <c r="A6" s="267"/>
      <c r="B6" s="116"/>
      <c r="C6" s="117"/>
      <c r="D6" s="118"/>
      <c r="E6" s="122"/>
    </row>
    <row r="7" spans="1:9" ht="18" customHeight="1" x14ac:dyDescent="0.2">
      <c r="A7" s="267"/>
      <c r="B7" s="119"/>
      <c r="C7" s="117"/>
      <c r="D7" s="118"/>
      <c r="E7" s="122"/>
      <c r="H7" s="52"/>
      <c r="I7" s="18"/>
    </row>
    <row r="8" spans="1:9" ht="18" customHeight="1" x14ac:dyDescent="0.2">
      <c r="A8" s="278"/>
      <c r="B8" s="279"/>
      <c r="C8" s="280"/>
      <c r="D8" s="281"/>
      <c r="E8" s="121"/>
    </row>
    <row r="9" spans="1:9" ht="18" customHeight="1" x14ac:dyDescent="0.2">
      <c r="A9" s="282"/>
      <c r="B9" s="119"/>
      <c r="C9" s="280"/>
      <c r="D9" s="281"/>
      <c r="E9" s="121"/>
    </row>
    <row r="10" spans="1:9" ht="18" customHeight="1" x14ac:dyDescent="0.2">
      <c r="A10" s="282"/>
      <c r="B10" s="119"/>
      <c r="C10" s="283"/>
      <c r="D10" s="281"/>
      <c r="E10" s="122"/>
      <c r="H10" s="18"/>
    </row>
    <row r="11" spans="1:9" ht="18" customHeight="1" x14ac:dyDescent="0.2">
      <c r="A11" s="267"/>
      <c r="B11" s="119"/>
      <c r="C11" s="117"/>
      <c r="D11" s="118"/>
      <c r="E11" s="122"/>
    </row>
    <row r="12" spans="1:9" ht="18" customHeight="1" x14ac:dyDescent="0.2">
      <c r="A12" s="267"/>
      <c r="B12" s="119"/>
      <c r="C12" s="117"/>
      <c r="D12" s="118"/>
      <c r="E12" s="122"/>
    </row>
    <row r="13" spans="1:9" ht="18" customHeight="1" x14ac:dyDescent="0.2">
      <c r="A13" s="267"/>
      <c r="B13" s="119"/>
      <c r="C13" s="117"/>
      <c r="D13" s="118"/>
      <c r="E13" s="122"/>
    </row>
    <row r="14" spans="1:9" ht="18" customHeight="1" x14ac:dyDescent="0.2">
      <c r="A14" s="267"/>
      <c r="B14" s="119"/>
      <c r="C14" s="117"/>
      <c r="D14" s="118"/>
      <c r="E14" s="121"/>
    </row>
    <row r="15" spans="1:9" ht="18" customHeight="1" x14ac:dyDescent="0.2">
      <c r="A15" s="267"/>
      <c r="B15" s="119"/>
      <c r="C15" s="117"/>
      <c r="D15" s="118"/>
      <c r="E15" s="139"/>
    </row>
    <row r="16" spans="1:9" ht="18" customHeight="1" x14ac:dyDescent="0.2">
      <c r="A16" s="268"/>
      <c r="B16" s="182"/>
      <c r="C16" s="183"/>
      <c r="D16" s="184"/>
      <c r="E16" s="185"/>
    </row>
    <row r="17" spans="1:5" ht="18" customHeight="1" x14ac:dyDescent="0.2">
      <c r="A17" s="268"/>
      <c r="B17" s="182"/>
      <c r="C17" s="183"/>
      <c r="D17" s="184"/>
      <c r="E17" s="185"/>
    </row>
    <row r="18" spans="1:5" ht="18" customHeight="1" x14ac:dyDescent="0.2">
      <c r="A18" s="268"/>
      <c r="B18" s="182"/>
      <c r="C18" s="183"/>
      <c r="D18" s="184"/>
      <c r="E18" s="185"/>
    </row>
    <row r="19" spans="1:5" ht="18" customHeight="1" x14ac:dyDescent="0.2">
      <c r="A19" s="268"/>
      <c r="B19" s="182"/>
      <c r="C19" s="183"/>
      <c r="D19" s="184"/>
      <c r="E19" s="185"/>
    </row>
    <row r="20" spans="1:5" ht="18" customHeight="1" x14ac:dyDescent="0.2">
      <c r="A20" s="268"/>
      <c r="B20" s="182"/>
      <c r="C20" s="183"/>
      <c r="D20" s="184"/>
      <c r="E20" s="185"/>
    </row>
    <row r="21" spans="1:5" ht="18" customHeight="1" x14ac:dyDescent="0.2">
      <c r="A21" s="268"/>
      <c r="B21" s="182"/>
      <c r="C21" s="183"/>
      <c r="D21" s="184"/>
      <c r="E21" s="185"/>
    </row>
    <row r="22" spans="1:5" ht="18" customHeight="1" x14ac:dyDescent="0.2">
      <c r="A22" s="268"/>
      <c r="B22" s="182"/>
      <c r="C22" s="183"/>
      <c r="D22" s="264"/>
      <c r="E22" s="185"/>
    </row>
    <row r="23" spans="1:5" ht="18" customHeight="1" thickBot="1" x14ac:dyDescent="0.25">
      <c r="A23" s="269"/>
      <c r="B23" s="124"/>
      <c r="C23" s="125"/>
      <c r="D23" s="126"/>
      <c r="E23" s="127"/>
    </row>
    <row r="24" spans="1:5" s="108" customFormat="1" ht="21.95" customHeight="1" thickBot="1" x14ac:dyDescent="0.3">
      <c r="A24" s="270"/>
      <c r="B24" s="128" t="s">
        <v>73</v>
      </c>
      <c r="C24" s="129">
        <f>SUM(C2:C22)</f>
        <v>21875</v>
      </c>
      <c r="D24" s="130"/>
      <c r="E24" s="131"/>
    </row>
    <row r="25" spans="1:5" ht="18" customHeight="1" thickTop="1" x14ac:dyDescent="0.2">
      <c r="A25" s="271"/>
      <c r="B25" s="120"/>
      <c r="C25" s="123"/>
      <c r="D25" s="118"/>
      <c r="E25" s="122"/>
    </row>
    <row r="26" spans="1:5" ht="18" customHeight="1" x14ac:dyDescent="0.2">
      <c r="A26" s="271"/>
      <c r="B26" s="120"/>
      <c r="C26" s="117"/>
      <c r="D26" s="118"/>
      <c r="E26" s="122"/>
    </row>
    <row r="27" spans="1:5" ht="18" customHeight="1" x14ac:dyDescent="0.2">
      <c r="A27" s="271"/>
      <c r="B27" s="120"/>
      <c r="C27" s="117"/>
      <c r="D27" s="118"/>
      <c r="E27" s="122"/>
    </row>
    <row r="28" spans="1:5" ht="18" customHeight="1" x14ac:dyDescent="0.2">
      <c r="A28" s="271"/>
      <c r="B28" s="120"/>
      <c r="C28" s="117"/>
      <c r="D28" s="118"/>
      <c r="E28" s="122"/>
    </row>
    <row r="29" spans="1:5" ht="18" customHeight="1" x14ac:dyDescent="0.2">
      <c r="A29" s="271"/>
      <c r="B29" s="120"/>
      <c r="C29" s="117"/>
      <c r="D29" s="118"/>
      <c r="E29" s="122"/>
    </row>
    <row r="30" spans="1:5" ht="18" customHeight="1" x14ac:dyDescent="0.2">
      <c r="A30" s="271"/>
      <c r="B30" s="120"/>
      <c r="C30" s="117"/>
      <c r="D30" s="118"/>
      <c r="E30" s="122"/>
    </row>
    <row r="31" spans="1:5" ht="18" customHeight="1" x14ac:dyDescent="0.2">
      <c r="A31" s="271"/>
      <c r="B31" s="120"/>
      <c r="C31" s="117"/>
      <c r="D31" s="118"/>
      <c r="E31" s="122"/>
    </row>
    <row r="32" spans="1:5" ht="18" customHeight="1" thickBot="1" x14ac:dyDescent="0.25">
      <c r="A32" s="272"/>
      <c r="B32" s="132"/>
      <c r="C32" s="125"/>
      <c r="D32" s="133"/>
      <c r="E32" s="127"/>
    </row>
    <row r="33" spans="1:5" ht="18" customHeight="1" x14ac:dyDescent="0.2">
      <c r="A33" s="273"/>
      <c r="B33" s="4"/>
      <c r="C33" s="113"/>
      <c r="D33" s="51"/>
      <c r="E33" s="134"/>
    </row>
    <row r="34" spans="1:5" s="4" customFormat="1" ht="18" customHeight="1" x14ac:dyDescent="0.2">
      <c r="A34" s="273"/>
      <c r="C34" s="113"/>
      <c r="D34" s="51"/>
      <c r="E34" s="134"/>
    </row>
    <row r="35" spans="1:5" s="4" customFormat="1" ht="18" customHeight="1" x14ac:dyDescent="0.2">
      <c r="A35" s="273"/>
      <c r="C35" s="113"/>
      <c r="D35" s="51"/>
      <c r="E35" s="134"/>
    </row>
    <row r="36" spans="1:5" s="4" customFormat="1" ht="18" customHeight="1" x14ac:dyDescent="0.2">
      <c r="A36" s="273"/>
      <c r="C36" s="113"/>
      <c r="D36" s="51"/>
      <c r="E36" s="134"/>
    </row>
    <row r="37" spans="1:5" s="4" customFormat="1" ht="18" customHeight="1" x14ac:dyDescent="0.2">
      <c r="A37" s="273"/>
      <c r="C37" s="113"/>
      <c r="D37" s="51"/>
      <c r="E37" s="134"/>
    </row>
    <row r="38" spans="1:5" s="4" customFormat="1" ht="18" customHeight="1" x14ac:dyDescent="0.2">
      <c r="A38" s="273"/>
      <c r="C38" s="113"/>
      <c r="D38" s="51"/>
      <c r="E38" s="134"/>
    </row>
    <row r="39" spans="1:5" s="4" customFormat="1" ht="18" customHeight="1" x14ac:dyDescent="0.2">
      <c r="A39" s="273"/>
      <c r="C39" s="113"/>
      <c r="D39" s="51"/>
      <c r="E39" s="134"/>
    </row>
    <row r="40" spans="1:5" s="4" customFormat="1" ht="18" customHeight="1" x14ac:dyDescent="0.2">
      <c r="A40" s="273"/>
      <c r="C40" s="113"/>
      <c r="D40" s="51"/>
      <c r="E40" s="134"/>
    </row>
    <row r="41" spans="1:5" s="4" customFormat="1" ht="18" customHeight="1" x14ac:dyDescent="0.2">
      <c r="A41" s="273"/>
      <c r="C41" s="113"/>
      <c r="D41" s="51"/>
      <c r="E41" s="134"/>
    </row>
    <row r="42" spans="1:5" s="4" customFormat="1" ht="18" customHeight="1" x14ac:dyDescent="0.2">
      <c r="A42" s="273"/>
      <c r="C42" s="113"/>
      <c r="D42" s="51"/>
      <c r="E42" s="134"/>
    </row>
    <row r="43" spans="1:5" s="4" customFormat="1" ht="18" customHeight="1" x14ac:dyDescent="0.2">
      <c r="A43" s="273"/>
      <c r="C43" s="113"/>
      <c r="D43" s="51"/>
      <c r="E43" s="134"/>
    </row>
    <row r="44" spans="1:5" s="4" customFormat="1" ht="18" customHeight="1" x14ac:dyDescent="0.2">
      <c r="A44" s="273"/>
      <c r="C44" s="113"/>
      <c r="D44" s="51"/>
      <c r="E44" s="134"/>
    </row>
    <row r="45" spans="1:5" s="4" customFormat="1" ht="18" customHeight="1" x14ac:dyDescent="0.2">
      <c r="A45" s="273"/>
      <c r="C45" s="113"/>
      <c r="D45" s="51"/>
      <c r="E45" s="134"/>
    </row>
    <row r="46" spans="1:5" s="4" customFormat="1" ht="18" customHeight="1" x14ac:dyDescent="0.2">
      <c r="A46" s="273"/>
      <c r="C46" s="113"/>
      <c r="D46" s="51"/>
      <c r="E46" s="134"/>
    </row>
    <row r="47" spans="1:5" s="4" customFormat="1" ht="18" customHeight="1" x14ac:dyDescent="0.2">
      <c r="A47" s="273"/>
      <c r="C47" s="113"/>
      <c r="D47" s="51"/>
      <c r="E47" s="134"/>
    </row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1"/>
  <sheetViews>
    <sheetView topLeftCell="A16" workbookViewId="0">
      <selection activeCell="B6" sqref="B6"/>
    </sheetView>
  </sheetViews>
  <sheetFormatPr defaultRowHeight="12" x14ac:dyDescent="0.2"/>
  <cols>
    <col min="1" max="1" width="10.7109375" style="212" customWidth="1"/>
    <col min="2" max="2" width="18.140625" style="212" customWidth="1"/>
    <col min="3" max="3" width="19" style="212" customWidth="1"/>
    <col min="4" max="4" width="0.28515625" style="212" customWidth="1"/>
    <col min="5" max="5" width="3" style="224" hidden="1" customWidth="1"/>
    <col min="6" max="6" width="11.7109375" style="225" customWidth="1"/>
    <col min="7" max="7" width="13.140625" style="162" customWidth="1"/>
    <col min="8" max="8" width="11.140625" style="225" customWidth="1"/>
    <col min="9" max="9" width="11.85546875" style="162" customWidth="1"/>
    <col min="10" max="10" width="11.85546875" style="226" customWidth="1"/>
    <col min="11" max="11" width="11.140625" style="162" customWidth="1"/>
    <col min="12" max="12" width="12.7109375" style="162" customWidth="1"/>
    <col min="13" max="13" width="10.28515625" style="212" customWidth="1"/>
    <col min="14" max="14" width="25.28515625" style="212" customWidth="1"/>
    <col min="15" max="17" width="9.140625" style="212"/>
    <col min="18" max="18" width="18.140625" style="212" customWidth="1"/>
    <col min="19" max="19" width="10.7109375" style="212" customWidth="1"/>
    <col min="20" max="20" width="10.85546875" style="212" customWidth="1"/>
    <col min="21" max="256" width="9.140625" style="212"/>
    <col min="257" max="257" width="10.7109375" style="212" customWidth="1"/>
    <col min="258" max="258" width="18.140625" style="212" customWidth="1"/>
    <col min="259" max="259" width="19" style="212" customWidth="1"/>
    <col min="260" max="260" width="0.28515625" style="212" customWidth="1"/>
    <col min="261" max="261" width="0" style="212" hidden="1" customWidth="1"/>
    <col min="262" max="262" width="11.7109375" style="212" customWidth="1"/>
    <col min="263" max="263" width="13.140625" style="212" customWidth="1"/>
    <col min="264" max="264" width="11.140625" style="212" customWidth="1"/>
    <col min="265" max="266" width="11.85546875" style="212" customWidth="1"/>
    <col min="267" max="267" width="11.140625" style="212" customWidth="1"/>
    <col min="268" max="268" width="12.7109375" style="212" customWidth="1"/>
    <col min="269" max="269" width="10.28515625" style="212" customWidth="1"/>
    <col min="270" max="270" width="25.28515625" style="212" customWidth="1"/>
    <col min="271" max="273" width="9.140625" style="212"/>
    <col min="274" max="274" width="18.140625" style="212" customWidth="1"/>
    <col min="275" max="275" width="10.7109375" style="212" customWidth="1"/>
    <col min="276" max="276" width="10.85546875" style="212" customWidth="1"/>
    <col min="277" max="512" width="9.140625" style="212"/>
    <col min="513" max="513" width="10.7109375" style="212" customWidth="1"/>
    <col min="514" max="514" width="18.140625" style="212" customWidth="1"/>
    <col min="515" max="515" width="19" style="212" customWidth="1"/>
    <col min="516" max="516" width="0.28515625" style="212" customWidth="1"/>
    <col min="517" max="517" width="0" style="212" hidden="1" customWidth="1"/>
    <col min="518" max="518" width="11.7109375" style="212" customWidth="1"/>
    <col min="519" max="519" width="13.140625" style="212" customWidth="1"/>
    <col min="520" max="520" width="11.140625" style="212" customWidth="1"/>
    <col min="521" max="522" width="11.85546875" style="212" customWidth="1"/>
    <col min="523" max="523" width="11.140625" style="212" customWidth="1"/>
    <col min="524" max="524" width="12.7109375" style="212" customWidth="1"/>
    <col min="525" max="525" width="10.28515625" style="212" customWidth="1"/>
    <col min="526" max="526" width="25.28515625" style="212" customWidth="1"/>
    <col min="527" max="529" width="9.140625" style="212"/>
    <col min="530" max="530" width="18.140625" style="212" customWidth="1"/>
    <col min="531" max="531" width="10.7109375" style="212" customWidth="1"/>
    <col min="532" max="532" width="10.85546875" style="212" customWidth="1"/>
    <col min="533" max="768" width="9.140625" style="212"/>
    <col min="769" max="769" width="10.7109375" style="212" customWidth="1"/>
    <col min="770" max="770" width="18.140625" style="212" customWidth="1"/>
    <col min="771" max="771" width="19" style="212" customWidth="1"/>
    <col min="772" max="772" width="0.28515625" style="212" customWidth="1"/>
    <col min="773" max="773" width="0" style="212" hidden="1" customWidth="1"/>
    <col min="774" max="774" width="11.7109375" style="212" customWidth="1"/>
    <col min="775" max="775" width="13.140625" style="212" customWidth="1"/>
    <col min="776" max="776" width="11.140625" style="212" customWidth="1"/>
    <col min="777" max="778" width="11.85546875" style="212" customWidth="1"/>
    <col min="779" max="779" width="11.140625" style="212" customWidth="1"/>
    <col min="780" max="780" width="12.7109375" style="212" customWidth="1"/>
    <col min="781" max="781" width="10.28515625" style="212" customWidth="1"/>
    <col min="782" max="782" width="25.28515625" style="212" customWidth="1"/>
    <col min="783" max="785" width="9.140625" style="212"/>
    <col min="786" max="786" width="18.140625" style="212" customWidth="1"/>
    <col min="787" max="787" width="10.7109375" style="212" customWidth="1"/>
    <col min="788" max="788" width="10.85546875" style="212" customWidth="1"/>
    <col min="789" max="1024" width="9.140625" style="212"/>
    <col min="1025" max="1025" width="10.7109375" style="212" customWidth="1"/>
    <col min="1026" max="1026" width="18.140625" style="212" customWidth="1"/>
    <col min="1027" max="1027" width="19" style="212" customWidth="1"/>
    <col min="1028" max="1028" width="0.28515625" style="212" customWidth="1"/>
    <col min="1029" max="1029" width="0" style="212" hidden="1" customWidth="1"/>
    <col min="1030" max="1030" width="11.7109375" style="212" customWidth="1"/>
    <col min="1031" max="1031" width="13.140625" style="212" customWidth="1"/>
    <col min="1032" max="1032" width="11.140625" style="212" customWidth="1"/>
    <col min="1033" max="1034" width="11.85546875" style="212" customWidth="1"/>
    <col min="1035" max="1035" width="11.140625" style="212" customWidth="1"/>
    <col min="1036" max="1036" width="12.7109375" style="212" customWidth="1"/>
    <col min="1037" max="1037" width="10.28515625" style="212" customWidth="1"/>
    <col min="1038" max="1038" width="25.28515625" style="212" customWidth="1"/>
    <col min="1039" max="1041" width="9.140625" style="212"/>
    <col min="1042" max="1042" width="18.140625" style="212" customWidth="1"/>
    <col min="1043" max="1043" width="10.7109375" style="212" customWidth="1"/>
    <col min="1044" max="1044" width="10.85546875" style="212" customWidth="1"/>
    <col min="1045" max="1280" width="9.140625" style="212"/>
    <col min="1281" max="1281" width="10.7109375" style="212" customWidth="1"/>
    <col min="1282" max="1282" width="18.140625" style="212" customWidth="1"/>
    <col min="1283" max="1283" width="19" style="212" customWidth="1"/>
    <col min="1284" max="1284" width="0.28515625" style="212" customWidth="1"/>
    <col min="1285" max="1285" width="0" style="212" hidden="1" customWidth="1"/>
    <col min="1286" max="1286" width="11.7109375" style="212" customWidth="1"/>
    <col min="1287" max="1287" width="13.140625" style="212" customWidth="1"/>
    <col min="1288" max="1288" width="11.140625" style="212" customWidth="1"/>
    <col min="1289" max="1290" width="11.85546875" style="212" customWidth="1"/>
    <col min="1291" max="1291" width="11.140625" style="212" customWidth="1"/>
    <col min="1292" max="1292" width="12.7109375" style="212" customWidth="1"/>
    <col min="1293" max="1293" width="10.28515625" style="212" customWidth="1"/>
    <col min="1294" max="1294" width="25.28515625" style="212" customWidth="1"/>
    <col min="1295" max="1297" width="9.140625" style="212"/>
    <col min="1298" max="1298" width="18.140625" style="212" customWidth="1"/>
    <col min="1299" max="1299" width="10.7109375" style="212" customWidth="1"/>
    <col min="1300" max="1300" width="10.85546875" style="212" customWidth="1"/>
    <col min="1301" max="1536" width="9.140625" style="212"/>
    <col min="1537" max="1537" width="10.7109375" style="212" customWidth="1"/>
    <col min="1538" max="1538" width="18.140625" style="212" customWidth="1"/>
    <col min="1539" max="1539" width="19" style="212" customWidth="1"/>
    <col min="1540" max="1540" width="0.28515625" style="212" customWidth="1"/>
    <col min="1541" max="1541" width="0" style="212" hidden="1" customWidth="1"/>
    <col min="1542" max="1542" width="11.7109375" style="212" customWidth="1"/>
    <col min="1543" max="1543" width="13.140625" style="212" customWidth="1"/>
    <col min="1544" max="1544" width="11.140625" style="212" customWidth="1"/>
    <col min="1545" max="1546" width="11.85546875" style="212" customWidth="1"/>
    <col min="1547" max="1547" width="11.140625" style="212" customWidth="1"/>
    <col min="1548" max="1548" width="12.7109375" style="212" customWidth="1"/>
    <col min="1549" max="1549" width="10.28515625" style="212" customWidth="1"/>
    <col min="1550" max="1550" width="25.28515625" style="212" customWidth="1"/>
    <col min="1551" max="1553" width="9.140625" style="212"/>
    <col min="1554" max="1554" width="18.140625" style="212" customWidth="1"/>
    <col min="1555" max="1555" width="10.7109375" style="212" customWidth="1"/>
    <col min="1556" max="1556" width="10.85546875" style="212" customWidth="1"/>
    <col min="1557" max="1792" width="9.140625" style="212"/>
    <col min="1793" max="1793" width="10.7109375" style="212" customWidth="1"/>
    <col min="1794" max="1794" width="18.140625" style="212" customWidth="1"/>
    <col min="1795" max="1795" width="19" style="212" customWidth="1"/>
    <col min="1796" max="1796" width="0.28515625" style="212" customWidth="1"/>
    <col min="1797" max="1797" width="0" style="212" hidden="1" customWidth="1"/>
    <col min="1798" max="1798" width="11.7109375" style="212" customWidth="1"/>
    <col min="1799" max="1799" width="13.140625" style="212" customWidth="1"/>
    <col min="1800" max="1800" width="11.140625" style="212" customWidth="1"/>
    <col min="1801" max="1802" width="11.85546875" style="212" customWidth="1"/>
    <col min="1803" max="1803" width="11.140625" style="212" customWidth="1"/>
    <col min="1804" max="1804" width="12.7109375" style="212" customWidth="1"/>
    <col min="1805" max="1805" width="10.28515625" style="212" customWidth="1"/>
    <col min="1806" max="1806" width="25.28515625" style="212" customWidth="1"/>
    <col min="1807" max="1809" width="9.140625" style="212"/>
    <col min="1810" max="1810" width="18.140625" style="212" customWidth="1"/>
    <col min="1811" max="1811" width="10.7109375" style="212" customWidth="1"/>
    <col min="1812" max="1812" width="10.85546875" style="212" customWidth="1"/>
    <col min="1813" max="2048" width="9.140625" style="212"/>
    <col min="2049" max="2049" width="10.7109375" style="212" customWidth="1"/>
    <col min="2050" max="2050" width="18.140625" style="212" customWidth="1"/>
    <col min="2051" max="2051" width="19" style="212" customWidth="1"/>
    <col min="2052" max="2052" width="0.28515625" style="212" customWidth="1"/>
    <col min="2053" max="2053" width="0" style="212" hidden="1" customWidth="1"/>
    <col min="2054" max="2054" width="11.7109375" style="212" customWidth="1"/>
    <col min="2055" max="2055" width="13.140625" style="212" customWidth="1"/>
    <col min="2056" max="2056" width="11.140625" style="212" customWidth="1"/>
    <col min="2057" max="2058" width="11.85546875" style="212" customWidth="1"/>
    <col min="2059" max="2059" width="11.140625" style="212" customWidth="1"/>
    <col min="2060" max="2060" width="12.7109375" style="212" customWidth="1"/>
    <col min="2061" max="2061" width="10.28515625" style="212" customWidth="1"/>
    <col min="2062" max="2062" width="25.28515625" style="212" customWidth="1"/>
    <col min="2063" max="2065" width="9.140625" style="212"/>
    <col min="2066" max="2066" width="18.140625" style="212" customWidth="1"/>
    <col min="2067" max="2067" width="10.7109375" style="212" customWidth="1"/>
    <col min="2068" max="2068" width="10.85546875" style="212" customWidth="1"/>
    <col min="2069" max="2304" width="9.140625" style="212"/>
    <col min="2305" max="2305" width="10.7109375" style="212" customWidth="1"/>
    <col min="2306" max="2306" width="18.140625" style="212" customWidth="1"/>
    <col min="2307" max="2307" width="19" style="212" customWidth="1"/>
    <col min="2308" max="2308" width="0.28515625" style="212" customWidth="1"/>
    <col min="2309" max="2309" width="0" style="212" hidden="1" customWidth="1"/>
    <col min="2310" max="2310" width="11.7109375" style="212" customWidth="1"/>
    <col min="2311" max="2311" width="13.140625" style="212" customWidth="1"/>
    <col min="2312" max="2312" width="11.140625" style="212" customWidth="1"/>
    <col min="2313" max="2314" width="11.85546875" style="212" customWidth="1"/>
    <col min="2315" max="2315" width="11.140625" style="212" customWidth="1"/>
    <col min="2316" max="2316" width="12.7109375" style="212" customWidth="1"/>
    <col min="2317" max="2317" width="10.28515625" style="212" customWidth="1"/>
    <col min="2318" max="2318" width="25.28515625" style="212" customWidth="1"/>
    <col min="2319" max="2321" width="9.140625" style="212"/>
    <col min="2322" max="2322" width="18.140625" style="212" customWidth="1"/>
    <col min="2323" max="2323" width="10.7109375" style="212" customWidth="1"/>
    <col min="2324" max="2324" width="10.85546875" style="212" customWidth="1"/>
    <col min="2325" max="2560" width="9.140625" style="212"/>
    <col min="2561" max="2561" width="10.7109375" style="212" customWidth="1"/>
    <col min="2562" max="2562" width="18.140625" style="212" customWidth="1"/>
    <col min="2563" max="2563" width="19" style="212" customWidth="1"/>
    <col min="2564" max="2564" width="0.28515625" style="212" customWidth="1"/>
    <col min="2565" max="2565" width="0" style="212" hidden="1" customWidth="1"/>
    <col min="2566" max="2566" width="11.7109375" style="212" customWidth="1"/>
    <col min="2567" max="2567" width="13.140625" style="212" customWidth="1"/>
    <col min="2568" max="2568" width="11.140625" style="212" customWidth="1"/>
    <col min="2569" max="2570" width="11.85546875" style="212" customWidth="1"/>
    <col min="2571" max="2571" width="11.140625" style="212" customWidth="1"/>
    <col min="2572" max="2572" width="12.7109375" style="212" customWidth="1"/>
    <col min="2573" max="2573" width="10.28515625" style="212" customWidth="1"/>
    <col min="2574" max="2574" width="25.28515625" style="212" customWidth="1"/>
    <col min="2575" max="2577" width="9.140625" style="212"/>
    <col min="2578" max="2578" width="18.140625" style="212" customWidth="1"/>
    <col min="2579" max="2579" width="10.7109375" style="212" customWidth="1"/>
    <col min="2580" max="2580" width="10.85546875" style="212" customWidth="1"/>
    <col min="2581" max="2816" width="9.140625" style="212"/>
    <col min="2817" max="2817" width="10.7109375" style="212" customWidth="1"/>
    <col min="2818" max="2818" width="18.140625" style="212" customWidth="1"/>
    <col min="2819" max="2819" width="19" style="212" customWidth="1"/>
    <col min="2820" max="2820" width="0.28515625" style="212" customWidth="1"/>
    <col min="2821" max="2821" width="0" style="212" hidden="1" customWidth="1"/>
    <col min="2822" max="2822" width="11.7109375" style="212" customWidth="1"/>
    <col min="2823" max="2823" width="13.140625" style="212" customWidth="1"/>
    <col min="2824" max="2824" width="11.140625" style="212" customWidth="1"/>
    <col min="2825" max="2826" width="11.85546875" style="212" customWidth="1"/>
    <col min="2827" max="2827" width="11.140625" style="212" customWidth="1"/>
    <col min="2828" max="2828" width="12.7109375" style="212" customWidth="1"/>
    <col min="2829" max="2829" width="10.28515625" style="212" customWidth="1"/>
    <col min="2830" max="2830" width="25.28515625" style="212" customWidth="1"/>
    <col min="2831" max="2833" width="9.140625" style="212"/>
    <col min="2834" max="2834" width="18.140625" style="212" customWidth="1"/>
    <col min="2835" max="2835" width="10.7109375" style="212" customWidth="1"/>
    <col min="2836" max="2836" width="10.85546875" style="212" customWidth="1"/>
    <col min="2837" max="3072" width="9.140625" style="212"/>
    <col min="3073" max="3073" width="10.7109375" style="212" customWidth="1"/>
    <col min="3074" max="3074" width="18.140625" style="212" customWidth="1"/>
    <col min="3075" max="3075" width="19" style="212" customWidth="1"/>
    <col min="3076" max="3076" width="0.28515625" style="212" customWidth="1"/>
    <col min="3077" max="3077" width="0" style="212" hidden="1" customWidth="1"/>
    <col min="3078" max="3078" width="11.7109375" style="212" customWidth="1"/>
    <col min="3079" max="3079" width="13.140625" style="212" customWidth="1"/>
    <col min="3080" max="3080" width="11.140625" style="212" customWidth="1"/>
    <col min="3081" max="3082" width="11.85546875" style="212" customWidth="1"/>
    <col min="3083" max="3083" width="11.140625" style="212" customWidth="1"/>
    <col min="3084" max="3084" width="12.7109375" style="212" customWidth="1"/>
    <col min="3085" max="3085" width="10.28515625" style="212" customWidth="1"/>
    <col min="3086" max="3086" width="25.28515625" style="212" customWidth="1"/>
    <col min="3087" max="3089" width="9.140625" style="212"/>
    <col min="3090" max="3090" width="18.140625" style="212" customWidth="1"/>
    <col min="3091" max="3091" width="10.7109375" style="212" customWidth="1"/>
    <col min="3092" max="3092" width="10.85546875" style="212" customWidth="1"/>
    <col min="3093" max="3328" width="9.140625" style="212"/>
    <col min="3329" max="3329" width="10.7109375" style="212" customWidth="1"/>
    <col min="3330" max="3330" width="18.140625" style="212" customWidth="1"/>
    <col min="3331" max="3331" width="19" style="212" customWidth="1"/>
    <col min="3332" max="3332" width="0.28515625" style="212" customWidth="1"/>
    <col min="3333" max="3333" width="0" style="212" hidden="1" customWidth="1"/>
    <col min="3334" max="3334" width="11.7109375" style="212" customWidth="1"/>
    <col min="3335" max="3335" width="13.140625" style="212" customWidth="1"/>
    <col min="3336" max="3336" width="11.140625" style="212" customWidth="1"/>
    <col min="3337" max="3338" width="11.85546875" style="212" customWidth="1"/>
    <col min="3339" max="3339" width="11.140625" style="212" customWidth="1"/>
    <col min="3340" max="3340" width="12.7109375" style="212" customWidth="1"/>
    <col min="3341" max="3341" width="10.28515625" style="212" customWidth="1"/>
    <col min="3342" max="3342" width="25.28515625" style="212" customWidth="1"/>
    <col min="3343" max="3345" width="9.140625" style="212"/>
    <col min="3346" max="3346" width="18.140625" style="212" customWidth="1"/>
    <col min="3347" max="3347" width="10.7109375" style="212" customWidth="1"/>
    <col min="3348" max="3348" width="10.85546875" style="212" customWidth="1"/>
    <col min="3349" max="3584" width="9.140625" style="212"/>
    <col min="3585" max="3585" width="10.7109375" style="212" customWidth="1"/>
    <col min="3586" max="3586" width="18.140625" style="212" customWidth="1"/>
    <col min="3587" max="3587" width="19" style="212" customWidth="1"/>
    <col min="3588" max="3588" width="0.28515625" style="212" customWidth="1"/>
    <col min="3589" max="3589" width="0" style="212" hidden="1" customWidth="1"/>
    <col min="3590" max="3590" width="11.7109375" style="212" customWidth="1"/>
    <col min="3591" max="3591" width="13.140625" style="212" customWidth="1"/>
    <col min="3592" max="3592" width="11.140625" style="212" customWidth="1"/>
    <col min="3593" max="3594" width="11.85546875" style="212" customWidth="1"/>
    <col min="3595" max="3595" width="11.140625" style="212" customWidth="1"/>
    <col min="3596" max="3596" width="12.7109375" style="212" customWidth="1"/>
    <col min="3597" max="3597" width="10.28515625" style="212" customWidth="1"/>
    <col min="3598" max="3598" width="25.28515625" style="212" customWidth="1"/>
    <col min="3599" max="3601" width="9.140625" style="212"/>
    <col min="3602" max="3602" width="18.140625" style="212" customWidth="1"/>
    <col min="3603" max="3603" width="10.7109375" style="212" customWidth="1"/>
    <col min="3604" max="3604" width="10.85546875" style="212" customWidth="1"/>
    <col min="3605" max="3840" width="9.140625" style="212"/>
    <col min="3841" max="3841" width="10.7109375" style="212" customWidth="1"/>
    <col min="3842" max="3842" width="18.140625" style="212" customWidth="1"/>
    <col min="3843" max="3843" width="19" style="212" customWidth="1"/>
    <col min="3844" max="3844" width="0.28515625" style="212" customWidth="1"/>
    <col min="3845" max="3845" width="0" style="212" hidden="1" customWidth="1"/>
    <col min="3846" max="3846" width="11.7109375" style="212" customWidth="1"/>
    <col min="3847" max="3847" width="13.140625" style="212" customWidth="1"/>
    <col min="3848" max="3848" width="11.140625" style="212" customWidth="1"/>
    <col min="3849" max="3850" width="11.85546875" style="212" customWidth="1"/>
    <col min="3851" max="3851" width="11.140625" style="212" customWidth="1"/>
    <col min="3852" max="3852" width="12.7109375" style="212" customWidth="1"/>
    <col min="3853" max="3853" width="10.28515625" style="212" customWidth="1"/>
    <col min="3854" max="3854" width="25.28515625" style="212" customWidth="1"/>
    <col min="3855" max="3857" width="9.140625" style="212"/>
    <col min="3858" max="3858" width="18.140625" style="212" customWidth="1"/>
    <col min="3859" max="3859" width="10.7109375" style="212" customWidth="1"/>
    <col min="3860" max="3860" width="10.85546875" style="212" customWidth="1"/>
    <col min="3861" max="4096" width="9.140625" style="212"/>
    <col min="4097" max="4097" width="10.7109375" style="212" customWidth="1"/>
    <col min="4098" max="4098" width="18.140625" style="212" customWidth="1"/>
    <col min="4099" max="4099" width="19" style="212" customWidth="1"/>
    <col min="4100" max="4100" width="0.28515625" style="212" customWidth="1"/>
    <col min="4101" max="4101" width="0" style="212" hidden="1" customWidth="1"/>
    <col min="4102" max="4102" width="11.7109375" style="212" customWidth="1"/>
    <col min="4103" max="4103" width="13.140625" style="212" customWidth="1"/>
    <col min="4104" max="4104" width="11.140625" style="212" customWidth="1"/>
    <col min="4105" max="4106" width="11.85546875" style="212" customWidth="1"/>
    <col min="4107" max="4107" width="11.140625" style="212" customWidth="1"/>
    <col min="4108" max="4108" width="12.7109375" style="212" customWidth="1"/>
    <col min="4109" max="4109" width="10.28515625" style="212" customWidth="1"/>
    <col min="4110" max="4110" width="25.28515625" style="212" customWidth="1"/>
    <col min="4111" max="4113" width="9.140625" style="212"/>
    <col min="4114" max="4114" width="18.140625" style="212" customWidth="1"/>
    <col min="4115" max="4115" width="10.7109375" style="212" customWidth="1"/>
    <col min="4116" max="4116" width="10.85546875" style="212" customWidth="1"/>
    <col min="4117" max="4352" width="9.140625" style="212"/>
    <col min="4353" max="4353" width="10.7109375" style="212" customWidth="1"/>
    <col min="4354" max="4354" width="18.140625" style="212" customWidth="1"/>
    <col min="4355" max="4355" width="19" style="212" customWidth="1"/>
    <col min="4356" max="4356" width="0.28515625" style="212" customWidth="1"/>
    <col min="4357" max="4357" width="0" style="212" hidden="1" customWidth="1"/>
    <col min="4358" max="4358" width="11.7109375" style="212" customWidth="1"/>
    <col min="4359" max="4359" width="13.140625" style="212" customWidth="1"/>
    <col min="4360" max="4360" width="11.140625" style="212" customWidth="1"/>
    <col min="4361" max="4362" width="11.85546875" style="212" customWidth="1"/>
    <col min="4363" max="4363" width="11.140625" style="212" customWidth="1"/>
    <col min="4364" max="4364" width="12.7109375" style="212" customWidth="1"/>
    <col min="4365" max="4365" width="10.28515625" style="212" customWidth="1"/>
    <col min="4366" max="4366" width="25.28515625" style="212" customWidth="1"/>
    <col min="4367" max="4369" width="9.140625" style="212"/>
    <col min="4370" max="4370" width="18.140625" style="212" customWidth="1"/>
    <col min="4371" max="4371" width="10.7109375" style="212" customWidth="1"/>
    <col min="4372" max="4372" width="10.85546875" style="212" customWidth="1"/>
    <col min="4373" max="4608" width="9.140625" style="212"/>
    <col min="4609" max="4609" width="10.7109375" style="212" customWidth="1"/>
    <col min="4610" max="4610" width="18.140625" style="212" customWidth="1"/>
    <col min="4611" max="4611" width="19" style="212" customWidth="1"/>
    <col min="4612" max="4612" width="0.28515625" style="212" customWidth="1"/>
    <col min="4613" max="4613" width="0" style="212" hidden="1" customWidth="1"/>
    <col min="4614" max="4614" width="11.7109375" style="212" customWidth="1"/>
    <col min="4615" max="4615" width="13.140625" style="212" customWidth="1"/>
    <col min="4616" max="4616" width="11.140625" style="212" customWidth="1"/>
    <col min="4617" max="4618" width="11.85546875" style="212" customWidth="1"/>
    <col min="4619" max="4619" width="11.140625" style="212" customWidth="1"/>
    <col min="4620" max="4620" width="12.7109375" style="212" customWidth="1"/>
    <col min="4621" max="4621" width="10.28515625" style="212" customWidth="1"/>
    <col min="4622" max="4622" width="25.28515625" style="212" customWidth="1"/>
    <col min="4623" max="4625" width="9.140625" style="212"/>
    <col min="4626" max="4626" width="18.140625" style="212" customWidth="1"/>
    <col min="4627" max="4627" width="10.7109375" style="212" customWidth="1"/>
    <col min="4628" max="4628" width="10.85546875" style="212" customWidth="1"/>
    <col min="4629" max="4864" width="9.140625" style="212"/>
    <col min="4865" max="4865" width="10.7109375" style="212" customWidth="1"/>
    <col min="4866" max="4866" width="18.140625" style="212" customWidth="1"/>
    <col min="4867" max="4867" width="19" style="212" customWidth="1"/>
    <col min="4868" max="4868" width="0.28515625" style="212" customWidth="1"/>
    <col min="4869" max="4869" width="0" style="212" hidden="1" customWidth="1"/>
    <col min="4870" max="4870" width="11.7109375" style="212" customWidth="1"/>
    <col min="4871" max="4871" width="13.140625" style="212" customWidth="1"/>
    <col min="4872" max="4872" width="11.140625" style="212" customWidth="1"/>
    <col min="4873" max="4874" width="11.85546875" style="212" customWidth="1"/>
    <col min="4875" max="4875" width="11.140625" style="212" customWidth="1"/>
    <col min="4876" max="4876" width="12.7109375" style="212" customWidth="1"/>
    <col min="4877" max="4877" width="10.28515625" style="212" customWidth="1"/>
    <col min="4878" max="4878" width="25.28515625" style="212" customWidth="1"/>
    <col min="4879" max="4881" width="9.140625" style="212"/>
    <col min="4882" max="4882" width="18.140625" style="212" customWidth="1"/>
    <col min="4883" max="4883" width="10.7109375" style="212" customWidth="1"/>
    <col min="4884" max="4884" width="10.85546875" style="212" customWidth="1"/>
    <col min="4885" max="5120" width="9.140625" style="212"/>
    <col min="5121" max="5121" width="10.7109375" style="212" customWidth="1"/>
    <col min="5122" max="5122" width="18.140625" style="212" customWidth="1"/>
    <col min="5123" max="5123" width="19" style="212" customWidth="1"/>
    <col min="5124" max="5124" width="0.28515625" style="212" customWidth="1"/>
    <col min="5125" max="5125" width="0" style="212" hidden="1" customWidth="1"/>
    <col min="5126" max="5126" width="11.7109375" style="212" customWidth="1"/>
    <col min="5127" max="5127" width="13.140625" style="212" customWidth="1"/>
    <col min="5128" max="5128" width="11.140625" style="212" customWidth="1"/>
    <col min="5129" max="5130" width="11.85546875" style="212" customWidth="1"/>
    <col min="5131" max="5131" width="11.140625" style="212" customWidth="1"/>
    <col min="5132" max="5132" width="12.7109375" style="212" customWidth="1"/>
    <col min="5133" max="5133" width="10.28515625" style="212" customWidth="1"/>
    <col min="5134" max="5134" width="25.28515625" style="212" customWidth="1"/>
    <col min="5135" max="5137" width="9.140625" style="212"/>
    <col min="5138" max="5138" width="18.140625" style="212" customWidth="1"/>
    <col min="5139" max="5139" width="10.7109375" style="212" customWidth="1"/>
    <col min="5140" max="5140" width="10.85546875" style="212" customWidth="1"/>
    <col min="5141" max="5376" width="9.140625" style="212"/>
    <col min="5377" max="5377" width="10.7109375" style="212" customWidth="1"/>
    <col min="5378" max="5378" width="18.140625" style="212" customWidth="1"/>
    <col min="5379" max="5379" width="19" style="212" customWidth="1"/>
    <col min="5380" max="5380" width="0.28515625" style="212" customWidth="1"/>
    <col min="5381" max="5381" width="0" style="212" hidden="1" customWidth="1"/>
    <col min="5382" max="5382" width="11.7109375" style="212" customWidth="1"/>
    <col min="5383" max="5383" width="13.140625" style="212" customWidth="1"/>
    <col min="5384" max="5384" width="11.140625" style="212" customWidth="1"/>
    <col min="5385" max="5386" width="11.85546875" style="212" customWidth="1"/>
    <col min="5387" max="5387" width="11.140625" style="212" customWidth="1"/>
    <col min="5388" max="5388" width="12.7109375" style="212" customWidth="1"/>
    <col min="5389" max="5389" width="10.28515625" style="212" customWidth="1"/>
    <col min="5390" max="5390" width="25.28515625" style="212" customWidth="1"/>
    <col min="5391" max="5393" width="9.140625" style="212"/>
    <col min="5394" max="5394" width="18.140625" style="212" customWidth="1"/>
    <col min="5395" max="5395" width="10.7109375" style="212" customWidth="1"/>
    <col min="5396" max="5396" width="10.85546875" style="212" customWidth="1"/>
    <col min="5397" max="5632" width="9.140625" style="212"/>
    <col min="5633" max="5633" width="10.7109375" style="212" customWidth="1"/>
    <col min="5634" max="5634" width="18.140625" style="212" customWidth="1"/>
    <col min="5635" max="5635" width="19" style="212" customWidth="1"/>
    <col min="5636" max="5636" width="0.28515625" style="212" customWidth="1"/>
    <col min="5637" max="5637" width="0" style="212" hidden="1" customWidth="1"/>
    <col min="5638" max="5638" width="11.7109375" style="212" customWidth="1"/>
    <col min="5639" max="5639" width="13.140625" style="212" customWidth="1"/>
    <col min="5640" max="5640" width="11.140625" style="212" customWidth="1"/>
    <col min="5641" max="5642" width="11.85546875" style="212" customWidth="1"/>
    <col min="5643" max="5643" width="11.140625" style="212" customWidth="1"/>
    <col min="5644" max="5644" width="12.7109375" style="212" customWidth="1"/>
    <col min="5645" max="5645" width="10.28515625" style="212" customWidth="1"/>
    <col min="5646" max="5646" width="25.28515625" style="212" customWidth="1"/>
    <col min="5647" max="5649" width="9.140625" style="212"/>
    <col min="5650" max="5650" width="18.140625" style="212" customWidth="1"/>
    <col min="5651" max="5651" width="10.7109375" style="212" customWidth="1"/>
    <col min="5652" max="5652" width="10.85546875" style="212" customWidth="1"/>
    <col min="5653" max="5888" width="9.140625" style="212"/>
    <col min="5889" max="5889" width="10.7109375" style="212" customWidth="1"/>
    <col min="5890" max="5890" width="18.140625" style="212" customWidth="1"/>
    <col min="5891" max="5891" width="19" style="212" customWidth="1"/>
    <col min="5892" max="5892" width="0.28515625" style="212" customWidth="1"/>
    <col min="5893" max="5893" width="0" style="212" hidden="1" customWidth="1"/>
    <col min="5894" max="5894" width="11.7109375" style="212" customWidth="1"/>
    <col min="5895" max="5895" width="13.140625" style="212" customWidth="1"/>
    <col min="5896" max="5896" width="11.140625" style="212" customWidth="1"/>
    <col min="5897" max="5898" width="11.85546875" style="212" customWidth="1"/>
    <col min="5899" max="5899" width="11.140625" style="212" customWidth="1"/>
    <col min="5900" max="5900" width="12.7109375" style="212" customWidth="1"/>
    <col min="5901" max="5901" width="10.28515625" style="212" customWidth="1"/>
    <col min="5902" max="5902" width="25.28515625" style="212" customWidth="1"/>
    <col min="5903" max="5905" width="9.140625" style="212"/>
    <col min="5906" max="5906" width="18.140625" style="212" customWidth="1"/>
    <col min="5907" max="5907" width="10.7109375" style="212" customWidth="1"/>
    <col min="5908" max="5908" width="10.85546875" style="212" customWidth="1"/>
    <col min="5909" max="6144" width="9.140625" style="212"/>
    <col min="6145" max="6145" width="10.7109375" style="212" customWidth="1"/>
    <col min="6146" max="6146" width="18.140625" style="212" customWidth="1"/>
    <col min="6147" max="6147" width="19" style="212" customWidth="1"/>
    <col min="6148" max="6148" width="0.28515625" style="212" customWidth="1"/>
    <col min="6149" max="6149" width="0" style="212" hidden="1" customWidth="1"/>
    <col min="6150" max="6150" width="11.7109375" style="212" customWidth="1"/>
    <col min="6151" max="6151" width="13.140625" style="212" customWidth="1"/>
    <col min="6152" max="6152" width="11.140625" style="212" customWidth="1"/>
    <col min="6153" max="6154" width="11.85546875" style="212" customWidth="1"/>
    <col min="6155" max="6155" width="11.140625" style="212" customWidth="1"/>
    <col min="6156" max="6156" width="12.7109375" style="212" customWidth="1"/>
    <col min="6157" max="6157" width="10.28515625" style="212" customWidth="1"/>
    <col min="6158" max="6158" width="25.28515625" style="212" customWidth="1"/>
    <col min="6159" max="6161" width="9.140625" style="212"/>
    <col min="6162" max="6162" width="18.140625" style="212" customWidth="1"/>
    <col min="6163" max="6163" width="10.7109375" style="212" customWidth="1"/>
    <col min="6164" max="6164" width="10.85546875" style="212" customWidth="1"/>
    <col min="6165" max="6400" width="9.140625" style="212"/>
    <col min="6401" max="6401" width="10.7109375" style="212" customWidth="1"/>
    <col min="6402" max="6402" width="18.140625" style="212" customWidth="1"/>
    <col min="6403" max="6403" width="19" style="212" customWidth="1"/>
    <col min="6404" max="6404" width="0.28515625" style="212" customWidth="1"/>
    <col min="6405" max="6405" width="0" style="212" hidden="1" customWidth="1"/>
    <col min="6406" max="6406" width="11.7109375" style="212" customWidth="1"/>
    <col min="6407" max="6407" width="13.140625" style="212" customWidth="1"/>
    <col min="6408" max="6408" width="11.140625" style="212" customWidth="1"/>
    <col min="6409" max="6410" width="11.85546875" style="212" customWidth="1"/>
    <col min="6411" max="6411" width="11.140625" style="212" customWidth="1"/>
    <col min="6412" max="6412" width="12.7109375" style="212" customWidth="1"/>
    <col min="6413" max="6413" width="10.28515625" style="212" customWidth="1"/>
    <col min="6414" max="6414" width="25.28515625" style="212" customWidth="1"/>
    <col min="6415" max="6417" width="9.140625" style="212"/>
    <col min="6418" max="6418" width="18.140625" style="212" customWidth="1"/>
    <col min="6419" max="6419" width="10.7109375" style="212" customWidth="1"/>
    <col min="6420" max="6420" width="10.85546875" style="212" customWidth="1"/>
    <col min="6421" max="6656" width="9.140625" style="212"/>
    <col min="6657" max="6657" width="10.7109375" style="212" customWidth="1"/>
    <col min="6658" max="6658" width="18.140625" style="212" customWidth="1"/>
    <col min="6659" max="6659" width="19" style="212" customWidth="1"/>
    <col min="6660" max="6660" width="0.28515625" style="212" customWidth="1"/>
    <col min="6661" max="6661" width="0" style="212" hidden="1" customWidth="1"/>
    <col min="6662" max="6662" width="11.7109375" style="212" customWidth="1"/>
    <col min="6663" max="6663" width="13.140625" style="212" customWidth="1"/>
    <col min="6664" max="6664" width="11.140625" style="212" customWidth="1"/>
    <col min="6665" max="6666" width="11.85546875" style="212" customWidth="1"/>
    <col min="6667" max="6667" width="11.140625" style="212" customWidth="1"/>
    <col min="6668" max="6668" width="12.7109375" style="212" customWidth="1"/>
    <col min="6669" max="6669" width="10.28515625" style="212" customWidth="1"/>
    <col min="6670" max="6670" width="25.28515625" style="212" customWidth="1"/>
    <col min="6671" max="6673" width="9.140625" style="212"/>
    <col min="6674" max="6674" width="18.140625" style="212" customWidth="1"/>
    <col min="6675" max="6675" width="10.7109375" style="212" customWidth="1"/>
    <col min="6676" max="6676" width="10.85546875" style="212" customWidth="1"/>
    <col min="6677" max="6912" width="9.140625" style="212"/>
    <col min="6913" max="6913" width="10.7109375" style="212" customWidth="1"/>
    <col min="6914" max="6914" width="18.140625" style="212" customWidth="1"/>
    <col min="6915" max="6915" width="19" style="212" customWidth="1"/>
    <col min="6916" max="6916" width="0.28515625" style="212" customWidth="1"/>
    <col min="6917" max="6917" width="0" style="212" hidden="1" customWidth="1"/>
    <col min="6918" max="6918" width="11.7109375" style="212" customWidth="1"/>
    <col min="6919" max="6919" width="13.140625" style="212" customWidth="1"/>
    <col min="6920" max="6920" width="11.140625" style="212" customWidth="1"/>
    <col min="6921" max="6922" width="11.85546875" style="212" customWidth="1"/>
    <col min="6923" max="6923" width="11.140625" style="212" customWidth="1"/>
    <col min="6924" max="6924" width="12.7109375" style="212" customWidth="1"/>
    <col min="6925" max="6925" width="10.28515625" style="212" customWidth="1"/>
    <col min="6926" max="6926" width="25.28515625" style="212" customWidth="1"/>
    <col min="6927" max="6929" width="9.140625" style="212"/>
    <col min="6930" max="6930" width="18.140625" style="212" customWidth="1"/>
    <col min="6931" max="6931" width="10.7109375" style="212" customWidth="1"/>
    <col min="6932" max="6932" width="10.85546875" style="212" customWidth="1"/>
    <col min="6933" max="7168" width="9.140625" style="212"/>
    <col min="7169" max="7169" width="10.7109375" style="212" customWidth="1"/>
    <col min="7170" max="7170" width="18.140625" style="212" customWidth="1"/>
    <col min="7171" max="7171" width="19" style="212" customWidth="1"/>
    <col min="7172" max="7172" width="0.28515625" style="212" customWidth="1"/>
    <col min="7173" max="7173" width="0" style="212" hidden="1" customWidth="1"/>
    <col min="7174" max="7174" width="11.7109375" style="212" customWidth="1"/>
    <col min="7175" max="7175" width="13.140625" style="212" customWidth="1"/>
    <col min="7176" max="7176" width="11.140625" style="212" customWidth="1"/>
    <col min="7177" max="7178" width="11.85546875" style="212" customWidth="1"/>
    <col min="7179" max="7179" width="11.140625" style="212" customWidth="1"/>
    <col min="7180" max="7180" width="12.7109375" style="212" customWidth="1"/>
    <col min="7181" max="7181" width="10.28515625" style="212" customWidth="1"/>
    <col min="7182" max="7182" width="25.28515625" style="212" customWidth="1"/>
    <col min="7183" max="7185" width="9.140625" style="212"/>
    <col min="7186" max="7186" width="18.140625" style="212" customWidth="1"/>
    <col min="7187" max="7187" width="10.7109375" style="212" customWidth="1"/>
    <col min="7188" max="7188" width="10.85546875" style="212" customWidth="1"/>
    <col min="7189" max="7424" width="9.140625" style="212"/>
    <col min="7425" max="7425" width="10.7109375" style="212" customWidth="1"/>
    <col min="7426" max="7426" width="18.140625" style="212" customWidth="1"/>
    <col min="7427" max="7427" width="19" style="212" customWidth="1"/>
    <col min="7428" max="7428" width="0.28515625" style="212" customWidth="1"/>
    <col min="7429" max="7429" width="0" style="212" hidden="1" customWidth="1"/>
    <col min="7430" max="7430" width="11.7109375" style="212" customWidth="1"/>
    <col min="7431" max="7431" width="13.140625" style="212" customWidth="1"/>
    <col min="7432" max="7432" width="11.140625" style="212" customWidth="1"/>
    <col min="7433" max="7434" width="11.85546875" style="212" customWidth="1"/>
    <col min="7435" max="7435" width="11.140625" style="212" customWidth="1"/>
    <col min="7436" max="7436" width="12.7109375" style="212" customWidth="1"/>
    <col min="7437" max="7437" width="10.28515625" style="212" customWidth="1"/>
    <col min="7438" max="7438" width="25.28515625" style="212" customWidth="1"/>
    <col min="7439" max="7441" width="9.140625" style="212"/>
    <col min="7442" max="7442" width="18.140625" style="212" customWidth="1"/>
    <col min="7443" max="7443" width="10.7109375" style="212" customWidth="1"/>
    <col min="7444" max="7444" width="10.85546875" style="212" customWidth="1"/>
    <col min="7445" max="7680" width="9.140625" style="212"/>
    <col min="7681" max="7681" width="10.7109375" style="212" customWidth="1"/>
    <col min="7682" max="7682" width="18.140625" style="212" customWidth="1"/>
    <col min="7683" max="7683" width="19" style="212" customWidth="1"/>
    <col min="7684" max="7684" width="0.28515625" style="212" customWidth="1"/>
    <col min="7685" max="7685" width="0" style="212" hidden="1" customWidth="1"/>
    <col min="7686" max="7686" width="11.7109375" style="212" customWidth="1"/>
    <col min="7687" max="7687" width="13.140625" style="212" customWidth="1"/>
    <col min="7688" max="7688" width="11.140625" style="212" customWidth="1"/>
    <col min="7689" max="7690" width="11.85546875" style="212" customWidth="1"/>
    <col min="7691" max="7691" width="11.140625" style="212" customWidth="1"/>
    <col min="7692" max="7692" width="12.7109375" style="212" customWidth="1"/>
    <col min="7693" max="7693" width="10.28515625" style="212" customWidth="1"/>
    <col min="7694" max="7694" width="25.28515625" style="212" customWidth="1"/>
    <col min="7695" max="7697" width="9.140625" style="212"/>
    <col min="7698" max="7698" width="18.140625" style="212" customWidth="1"/>
    <col min="7699" max="7699" width="10.7109375" style="212" customWidth="1"/>
    <col min="7700" max="7700" width="10.85546875" style="212" customWidth="1"/>
    <col min="7701" max="7936" width="9.140625" style="212"/>
    <col min="7937" max="7937" width="10.7109375" style="212" customWidth="1"/>
    <col min="7938" max="7938" width="18.140625" style="212" customWidth="1"/>
    <col min="7939" max="7939" width="19" style="212" customWidth="1"/>
    <col min="7940" max="7940" width="0.28515625" style="212" customWidth="1"/>
    <col min="7941" max="7941" width="0" style="212" hidden="1" customWidth="1"/>
    <col min="7942" max="7942" width="11.7109375" style="212" customWidth="1"/>
    <col min="7943" max="7943" width="13.140625" style="212" customWidth="1"/>
    <col min="7944" max="7944" width="11.140625" style="212" customWidth="1"/>
    <col min="7945" max="7946" width="11.85546875" style="212" customWidth="1"/>
    <col min="7947" max="7947" width="11.140625" style="212" customWidth="1"/>
    <col min="7948" max="7948" width="12.7109375" style="212" customWidth="1"/>
    <col min="7949" max="7949" width="10.28515625" style="212" customWidth="1"/>
    <col min="7950" max="7950" width="25.28515625" style="212" customWidth="1"/>
    <col min="7951" max="7953" width="9.140625" style="212"/>
    <col min="7954" max="7954" width="18.140625" style="212" customWidth="1"/>
    <col min="7955" max="7955" width="10.7109375" style="212" customWidth="1"/>
    <col min="7956" max="7956" width="10.85546875" style="212" customWidth="1"/>
    <col min="7957" max="8192" width="9.140625" style="212"/>
    <col min="8193" max="8193" width="10.7109375" style="212" customWidth="1"/>
    <col min="8194" max="8194" width="18.140625" style="212" customWidth="1"/>
    <col min="8195" max="8195" width="19" style="212" customWidth="1"/>
    <col min="8196" max="8196" width="0.28515625" style="212" customWidth="1"/>
    <col min="8197" max="8197" width="0" style="212" hidden="1" customWidth="1"/>
    <col min="8198" max="8198" width="11.7109375" style="212" customWidth="1"/>
    <col min="8199" max="8199" width="13.140625" style="212" customWidth="1"/>
    <col min="8200" max="8200" width="11.140625" style="212" customWidth="1"/>
    <col min="8201" max="8202" width="11.85546875" style="212" customWidth="1"/>
    <col min="8203" max="8203" width="11.140625" style="212" customWidth="1"/>
    <col min="8204" max="8204" width="12.7109375" style="212" customWidth="1"/>
    <col min="8205" max="8205" width="10.28515625" style="212" customWidth="1"/>
    <col min="8206" max="8206" width="25.28515625" style="212" customWidth="1"/>
    <col min="8207" max="8209" width="9.140625" style="212"/>
    <col min="8210" max="8210" width="18.140625" style="212" customWidth="1"/>
    <col min="8211" max="8211" width="10.7109375" style="212" customWidth="1"/>
    <col min="8212" max="8212" width="10.85546875" style="212" customWidth="1"/>
    <col min="8213" max="8448" width="9.140625" style="212"/>
    <col min="8449" max="8449" width="10.7109375" style="212" customWidth="1"/>
    <col min="8450" max="8450" width="18.140625" style="212" customWidth="1"/>
    <col min="8451" max="8451" width="19" style="212" customWidth="1"/>
    <col min="8452" max="8452" width="0.28515625" style="212" customWidth="1"/>
    <col min="8453" max="8453" width="0" style="212" hidden="1" customWidth="1"/>
    <col min="8454" max="8454" width="11.7109375" style="212" customWidth="1"/>
    <col min="8455" max="8455" width="13.140625" style="212" customWidth="1"/>
    <col min="8456" max="8456" width="11.140625" style="212" customWidth="1"/>
    <col min="8457" max="8458" width="11.85546875" style="212" customWidth="1"/>
    <col min="8459" max="8459" width="11.140625" style="212" customWidth="1"/>
    <col min="8460" max="8460" width="12.7109375" style="212" customWidth="1"/>
    <col min="8461" max="8461" width="10.28515625" style="212" customWidth="1"/>
    <col min="8462" max="8462" width="25.28515625" style="212" customWidth="1"/>
    <col min="8463" max="8465" width="9.140625" style="212"/>
    <col min="8466" max="8466" width="18.140625" style="212" customWidth="1"/>
    <col min="8467" max="8467" width="10.7109375" style="212" customWidth="1"/>
    <col min="8468" max="8468" width="10.85546875" style="212" customWidth="1"/>
    <col min="8469" max="8704" width="9.140625" style="212"/>
    <col min="8705" max="8705" width="10.7109375" style="212" customWidth="1"/>
    <col min="8706" max="8706" width="18.140625" style="212" customWidth="1"/>
    <col min="8707" max="8707" width="19" style="212" customWidth="1"/>
    <col min="8708" max="8708" width="0.28515625" style="212" customWidth="1"/>
    <col min="8709" max="8709" width="0" style="212" hidden="1" customWidth="1"/>
    <col min="8710" max="8710" width="11.7109375" style="212" customWidth="1"/>
    <col min="8711" max="8711" width="13.140625" style="212" customWidth="1"/>
    <col min="8712" max="8712" width="11.140625" style="212" customWidth="1"/>
    <col min="8713" max="8714" width="11.85546875" style="212" customWidth="1"/>
    <col min="8715" max="8715" width="11.140625" style="212" customWidth="1"/>
    <col min="8716" max="8716" width="12.7109375" style="212" customWidth="1"/>
    <col min="8717" max="8717" width="10.28515625" style="212" customWidth="1"/>
    <col min="8718" max="8718" width="25.28515625" style="212" customWidth="1"/>
    <col min="8719" max="8721" width="9.140625" style="212"/>
    <col min="8722" max="8722" width="18.140625" style="212" customWidth="1"/>
    <col min="8723" max="8723" width="10.7109375" style="212" customWidth="1"/>
    <col min="8724" max="8724" width="10.85546875" style="212" customWidth="1"/>
    <col min="8725" max="8960" width="9.140625" style="212"/>
    <col min="8961" max="8961" width="10.7109375" style="212" customWidth="1"/>
    <col min="8962" max="8962" width="18.140625" style="212" customWidth="1"/>
    <col min="8963" max="8963" width="19" style="212" customWidth="1"/>
    <col min="8964" max="8964" width="0.28515625" style="212" customWidth="1"/>
    <col min="8965" max="8965" width="0" style="212" hidden="1" customWidth="1"/>
    <col min="8966" max="8966" width="11.7109375" style="212" customWidth="1"/>
    <col min="8967" max="8967" width="13.140625" style="212" customWidth="1"/>
    <col min="8968" max="8968" width="11.140625" style="212" customWidth="1"/>
    <col min="8969" max="8970" width="11.85546875" style="212" customWidth="1"/>
    <col min="8971" max="8971" width="11.140625" style="212" customWidth="1"/>
    <col min="8972" max="8972" width="12.7109375" style="212" customWidth="1"/>
    <col min="8973" max="8973" width="10.28515625" style="212" customWidth="1"/>
    <col min="8974" max="8974" width="25.28515625" style="212" customWidth="1"/>
    <col min="8975" max="8977" width="9.140625" style="212"/>
    <col min="8978" max="8978" width="18.140625" style="212" customWidth="1"/>
    <col min="8979" max="8979" width="10.7109375" style="212" customWidth="1"/>
    <col min="8980" max="8980" width="10.85546875" style="212" customWidth="1"/>
    <col min="8981" max="9216" width="9.140625" style="212"/>
    <col min="9217" max="9217" width="10.7109375" style="212" customWidth="1"/>
    <col min="9218" max="9218" width="18.140625" style="212" customWidth="1"/>
    <col min="9219" max="9219" width="19" style="212" customWidth="1"/>
    <col min="9220" max="9220" width="0.28515625" style="212" customWidth="1"/>
    <col min="9221" max="9221" width="0" style="212" hidden="1" customWidth="1"/>
    <col min="9222" max="9222" width="11.7109375" style="212" customWidth="1"/>
    <col min="9223" max="9223" width="13.140625" style="212" customWidth="1"/>
    <col min="9224" max="9224" width="11.140625" style="212" customWidth="1"/>
    <col min="9225" max="9226" width="11.85546875" style="212" customWidth="1"/>
    <col min="9227" max="9227" width="11.140625" style="212" customWidth="1"/>
    <col min="9228" max="9228" width="12.7109375" style="212" customWidth="1"/>
    <col min="9229" max="9229" width="10.28515625" style="212" customWidth="1"/>
    <col min="9230" max="9230" width="25.28515625" style="212" customWidth="1"/>
    <col min="9231" max="9233" width="9.140625" style="212"/>
    <col min="9234" max="9234" width="18.140625" style="212" customWidth="1"/>
    <col min="9235" max="9235" width="10.7109375" style="212" customWidth="1"/>
    <col min="9236" max="9236" width="10.85546875" style="212" customWidth="1"/>
    <col min="9237" max="9472" width="9.140625" style="212"/>
    <col min="9473" max="9473" width="10.7109375" style="212" customWidth="1"/>
    <col min="9474" max="9474" width="18.140625" style="212" customWidth="1"/>
    <col min="9475" max="9475" width="19" style="212" customWidth="1"/>
    <col min="9476" max="9476" width="0.28515625" style="212" customWidth="1"/>
    <col min="9477" max="9477" width="0" style="212" hidden="1" customWidth="1"/>
    <col min="9478" max="9478" width="11.7109375" style="212" customWidth="1"/>
    <col min="9479" max="9479" width="13.140625" style="212" customWidth="1"/>
    <col min="9480" max="9480" width="11.140625" style="212" customWidth="1"/>
    <col min="9481" max="9482" width="11.85546875" style="212" customWidth="1"/>
    <col min="9483" max="9483" width="11.140625" style="212" customWidth="1"/>
    <col min="9484" max="9484" width="12.7109375" style="212" customWidth="1"/>
    <col min="9485" max="9485" width="10.28515625" style="212" customWidth="1"/>
    <col min="9486" max="9486" width="25.28515625" style="212" customWidth="1"/>
    <col min="9487" max="9489" width="9.140625" style="212"/>
    <col min="9490" max="9490" width="18.140625" style="212" customWidth="1"/>
    <col min="9491" max="9491" width="10.7109375" style="212" customWidth="1"/>
    <col min="9492" max="9492" width="10.85546875" style="212" customWidth="1"/>
    <col min="9493" max="9728" width="9.140625" style="212"/>
    <col min="9729" max="9729" width="10.7109375" style="212" customWidth="1"/>
    <col min="9730" max="9730" width="18.140625" style="212" customWidth="1"/>
    <col min="9731" max="9731" width="19" style="212" customWidth="1"/>
    <col min="9732" max="9732" width="0.28515625" style="212" customWidth="1"/>
    <col min="9733" max="9733" width="0" style="212" hidden="1" customWidth="1"/>
    <col min="9734" max="9734" width="11.7109375" style="212" customWidth="1"/>
    <col min="9735" max="9735" width="13.140625" style="212" customWidth="1"/>
    <col min="9736" max="9736" width="11.140625" style="212" customWidth="1"/>
    <col min="9737" max="9738" width="11.85546875" style="212" customWidth="1"/>
    <col min="9739" max="9739" width="11.140625" style="212" customWidth="1"/>
    <col min="9740" max="9740" width="12.7109375" style="212" customWidth="1"/>
    <col min="9741" max="9741" width="10.28515625" style="212" customWidth="1"/>
    <col min="9742" max="9742" width="25.28515625" style="212" customWidth="1"/>
    <col min="9743" max="9745" width="9.140625" style="212"/>
    <col min="9746" max="9746" width="18.140625" style="212" customWidth="1"/>
    <col min="9747" max="9747" width="10.7109375" style="212" customWidth="1"/>
    <col min="9748" max="9748" width="10.85546875" style="212" customWidth="1"/>
    <col min="9749" max="9984" width="9.140625" style="212"/>
    <col min="9985" max="9985" width="10.7109375" style="212" customWidth="1"/>
    <col min="9986" max="9986" width="18.140625" style="212" customWidth="1"/>
    <col min="9987" max="9987" width="19" style="212" customWidth="1"/>
    <col min="9988" max="9988" width="0.28515625" style="212" customWidth="1"/>
    <col min="9989" max="9989" width="0" style="212" hidden="1" customWidth="1"/>
    <col min="9990" max="9990" width="11.7109375" style="212" customWidth="1"/>
    <col min="9991" max="9991" width="13.140625" style="212" customWidth="1"/>
    <col min="9992" max="9992" width="11.140625" style="212" customWidth="1"/>
    <col min="9993" max="9994" width="11.85546875" style="212" customWidth="1"/>
    <col min="9995" max="9995" width="11.140625" style="212" customWidth="1"/>
    <col min="9996" max="9996" width="12.7109375" style="212" customWidth="1"/>
    <col min="9997" max="9997" width="10.28515625" style="212" customWidth="1"/>
    <col min="9998" max="9998" width="25.28515625" style="212" customWidth="1"/>
    <col min="9999" max="10001" width="9.140625" style="212"/>
    <col min="10002" max="10002" width="18.140625" style="212" customWidth="1"/>
    <col min="10003" max="10003" width="10.7109375" style="212" customWidth="1"/>
    <col min="10004" max="10004" width="10.85546875" style="212" customWidth="1"/>
    <col min="10005" max="10240" width="9.140625" style="212"/>
    <col min="10241" max="10241" width="10.7109375" style="212" customWidth="1"/>
    <col min="10242" max="10242" width="18.140625" style="212" customWidth="1"/>
    <col min="10243" max="10243" width="19" style="212" customWidth="1"/>
    <col min="10244" max="10244" width="0.28515625" style="212" customWidth="1"/>
    <col min="10245" max="10245" width="0" style="212" hidden="1" customWidth="1"/>
    <col min="10246" max="10246" width="11.7109375" style="212" customWidth="1"/>
    <col min="10247" max="10247" width="13.140625" style="212" customWidth="1"/>
    <col min="10248" max="10248" width="11.140625" style="212" customWidth="1"/>
    <col min="10249" max="10250" width="11.85546875" style="212" customWidth="1"/>
    <col min="10251" max="10251" width="11.140625" style="212" customWidth="1"/>
    <col min="10252" max="10252" width="12.7109375" style="212" customWidth="1"/>
    <col min="10253" max="10253" width="10.28515625" style="212" customWidth="1"/>
    <col min="10254" max="10254" width="25.28515625" style="212" customWidth="1"/>
    <col min="10255" max="10257" width="9.140625" style="212"/>
    <col min="10258" max="10258" width="18.140625" style="212" customWidth="1"/>
    <col min="10259" max="10259" width="10.7109375" style="212" customWidth="1"/>
    <col min="10260" max="10260" width="10.85546875" style="212" customWidth="1"/>
    <col min="10261" max="10496" width="9.140625" style="212"/>
    <col min="10497" max="10497" width="10.7109375" style="212" customWidth="1"/>
    <col min="10498" max="10498" width="18.140625" style="212" customWidth="1"/>
    <col min="10499" max="10499" width="19" style="212" customWidth="1"/>
    <col min="10500" max="10500" width="0.28515625" style="212" customWidth="1"/>
    <col min="10501" max="10501" width="0" style="212" hidden="1" customWidth="1"/>
    <col min="10502" max="10502" width="11.7109375" style="212" customWidth="1"/>
    <col min="10503" max="10503" width="13.140625" style="212" customWidth="1"/>
    <col min="10504" max="10504" width="11.140625" style="212" customWidth="1"/>
    <col min="10505" max="10506" width="11.85546875" style="212" customWidth="1"/>
    <col min="10507" max="10507" width="11.140625" style="212" customWidth="1"/>
    <col min="10508" max="10508" width="12.7109375" style="212" customWidth="1"/>
    <col min="10509" max="10509" width="10.28515625" style="212" customWidth="1"/>
    <col min="10510" max="10510" width="25.28515625" style="212" customWidth="1"/>
    <col min="10511" max="10513" width="9.140625" style="212"/>
    <col min="10514" max="10514" width="18.140625" style="212" customWidth="1"/>
    <col min="10515" max="10515" width="10.7109375" style="212" customWidth="1"/>
    <col min="10516" max="10516" width="10.85546875" style="212" customWidth="1"/>
    <col min="10517" max="10752" width="9.140625" style="212"/>
    <col min="10753" max="10753" width="10.7109375" style="212" customWidth="1"/>
    <col min="10754" max="10754" width="18.140625" style="212" customWidth="1"/>
    <col min="10755" max="10755" width="19" style="212" customWidth="1"/>
    <col min="10756" max="10756" width="0.28515625" style="212" customWidth="1"/>
    <col min="10757" max="10757" width="0" style="212" hidden="1" customWidth="1"/>
    <col min="10758" max="10758" width="11.7109375" style="212" customWidth="1"/>
    <col min="10759" max="10759" width="13.140625" style="212" customWidth="1"/>
    <col min="10760" max="10760" width="11.140625" style="212" customWidth="1"/>
    <col min="10761" max="10762" width="11.85546875" style="212" customWidth="1"/>
    <col min="10763" max="10763" width="11.140625" style="212" customWidth="1"/>
    <col min="10764" max="10764" width="12.7109375" style="212" customWidth="1"/>
    <col min="10765" max="10765" width="10.28515625" style="212" customWidth="1"/>
    <col min="10766" max="10766" width="25.28515625" style="212" customWidth="1"/>
    <col min="10767" max="10769" width="9.140625" style="212"/>
    <col min="10770" max="10770" width="18.140625" style="212" customWidth="1"/>
    <col min="10771" max="10771" width="10.7109375" style="212" customWidth="1"/>
    <col min="10772" max="10772" width="10.85546875" style="212" customWidth="1"/>
    <col min="10773" max="11008" width="9.140625" style="212"/>
    <col min="11009" max="11009" width="10.7109375" style="212" customWidth="1"/>
    <col min="11010" max="11010" width="18.140625" style="212" customWidth="1"/>
    <col min="11011" max="11011" width="19" style="212" customWidth="1"/>
    <col min="11012" max="11012" width="0.28515625" style="212" customWidth="1"/>
    <col min="11013" max="11013" width="0" style="212" hidden="1" customWidth="1"/>
    <col min="11014" max="11014" width="11.7109375" style="212" customWidth="1"/>
    <col min="11015" max="11015" width="13.140625" style="212" customWidth="1"/>
    <col min="11016" max="11016" width="11.140625" style="212" customWidth="1"/>
    <col min="11017" max="11018" width="11.85546875" style="212" customWidth="1"/>
    <col min="11019" max="11019" width="11.140625" style="212" customWidth="1"/>
    <col min="11020" max="11020" width="12.7109375" style="212" customWidth="1"/>
    <col min="11021" max="11021" width="10.28515625" style="212" customWidth="1"/>
    <col min="11022" max="11022" width="25.28515625" style="212" customWidth="1"/>
    <col min="11023" max="11025" width="9.140625" style="212"/>
    <col min="11026" max="11026" width="18.140625" style="212" customWidth="1"/>
    <col min="11027" max="11027" width="10.7109375" style="212" customWidth="1"/>
    <col min="11028" max="11028" width="10.85546875" style="212" customWidth="1"/>
    <col min="11029" max="11264" width="9.140625" style="212"/>
    <col min="11265" max="11265" width="10.7109375" style="212" customWidth="1"/>
    <col min="11266" max="11266" width="18.140625" style="212" customWidth="1"/>
    <col min="11267" max="11267" width="19" style="212" customWidth="1"/>
    <col min="11268" max="11268" width="0.28515625" style="212" customWidth="1"/>
    <col min="11269" max="11269" width="0" style="212" hidden="1" customWidth="1"/>
    <col min="11270" max="11270" width="11.7109375" style="212" customWidth="1"/>
    <col min="11271" max="11271" width="13.140625" style="212" customWidth="1"/>
    <col min="11272" max="11272" width="11.140625" style="212" customWidth="1"/>
    <col min="11273" max="11274" width="11.85546875" style="212" customWidth="1"/>
    <col min="11275" max="11275" width="11.140625" style="212" customWidth="1"/>
    <col min="11276" max="11276" width="12.7109375" style="212" customWidth="1"/>
    <col min="11277" max="11277" width="10.28515625" style="212" customWidth="1"/>
    <col min="11278" max="11278" width="25.28515625" style="212" customWidth="1"/>
    <col min="11279" max="11281" width="9.140625" style="212"/>
    <col min="11282" max="11282" width="18.140625" style="212" customWidth="1"/>
    <col min="11283" max="11283" width="10.7109375" style="212" customWidth="1"/>
    <col min="11284" max="11284" width="10.85546875" style="212" customWidth="1"/>
    <col min="11285" max="11520" width="9.140625" style="212"/>
    <col min="11521" max="11521" width="10.7109375" style="212" customWidth="1"/>
    <col min="11522" max="11522" width="18.140625" style="212" customWidth="1"/>
    <col min="11523" max="11523" width="19" style="212" customWidth="1"/>
    <col min="11524" max="11524" width="0.28515625" style="212" customWidth="1"/>
    <col min="11525" max="11525" width="0" style="212" hidden="1" customWidth="1"/>
    <col min="11526" max="11526" width="11.7109375" style="212" customWidth="1"/>
    <col min="11527" max="11527" width="13.140625" style="212" customWidth="1"/>
    <col min="11528" max="11528" width="11.140625" style="212" customWidth="1"/>
    <col min="11529" max="11530" width="11.85546875" style="212" customWidth="1"/>
    <col min="11531" max="11531" width="11.140625" style="212" customWidth="1"/>
    <col min="11532" max="11532" width="12.7109375" style="212" customWidth="1"/>
    <col min="11533" max="11533" width="10.28515625" style="212" customWidth="1"/>
    <col min="11534" max="11534" width="25.28515625" style="212" customWidth="1"/>
    <col min="11535" max="11537" width="9.140625" style="212"/>
    <col min="11538" max="11538" width="18.140625" style="212" customWidth="1"/>
    <col min="11539" max="11539" width="10.7109375" style="212" customWidth="1"/>
    <col min="11540" max="11540" width="10.85546875" style="212" customWidth="1"/>
    <col min="11541" max="11776" width="9.140625" style="212"/>
    <col min="11777" max="11777" width="10.7109375" style="212" customWidth="1"/>
    <col min="11778" max="11778" width="18.140625" style="212" customWidth="1"/>
    <col min="11779" max="11779" width="19" style="212" customWidth="1"/>
    <col min="11780" max="11780" width="0.28515625" style="212" customWidth="1"/>
    <col min="11781" max="11781" width="0" style="212" hidden="1" customWidth="1"/>
    <col min="11782" max="11782" width="11.7109375" style="212" customWidth="1"/>
    <col min="11783" max="11783" width="13.140625" style="212" customWidth="1"/>
    <col min="11784" max="11784" width="11.140625" style="212" customWidth="1"/>
    <col min="11785" max="11786" width="11.85546875" style="212" customWidth="1"/>
    <col min="11787" max="11787" width="11.140625" style="212" customWidth="1"/>
    <col min="11788" max="11788" width="12.7109375" style="212" customWidth="1"/>
    <col min="11789" max="11789" width="10.28515625" style="212" customWidth="1"/>
    <col min="11790" max="11790" width="25.28515625" style="212" customWidth="1"/>
    <col min="11791" max="11793" width="9.140625" style="212"/>
    <col min="11794" max="11794" width="18.140625" style="212" customWidth="1"/>
    <col min="11795" max="11795" width="10.7109375" style="212" customWidth="1"/>
    <col min="11796" max="11796" width="10.85546875" style="212" customWidth="1"/>
    <col min="11797" max="12032" width="9.140625" style="212"/>
    <col min="12033" max="12033" width="10.7109375" style="212" customWidth="1"/>
    <col min="12034" max="12034" width="18.140625" style="212" customWidth="1"/>
    <col min="12035" max="12035" width="19" style="212" customWidth="1"/>
    <col min="12036" max="12036" width="0.28515625" style="212" customWidth="1"/>
    <col min="12037" max="12037" width="0" style="212" hidden="1" customWidth="1"/>
    <col min="12038" max="12038" width="11.7109375" style="212" customWidth="1"/>
    <col min="12039" max="12039" width="13.140625" style="212" customWidth="1"/>
    <col min="12040" max="12040" width="11.140625" style="212" customWidth="1"/>
    <col min="12041" max="12042" width="11.85546875" style="212" customWidth="1"/>
    <col min="12043" max="12043" width="11.140625" style="212" customWidth="1"/>
    <col min="12044" max="12044" width="12.7109375" style="212" customWidth="1"/>
    <col min="12045" max="12045" width="10.28515625" style="212" customWidth="1"/>
    <col min="12046" max="12046" width="25.28515625" style="212" customWidth="1"/>
    <col min="12047" max="12049" width="9.140625" style="212"/>
    <col min="12050" max="12050" width="18.140625" style="212" customWidth="1"/>
    <col min="12051" max="12051" width="10.7109375" style="212" customWidth="1"/>
    <col min="12052" max="12052" width="10.85546875" style="212" customWidth="1"/>
    <col min="12053" max="12288" width="9.140625" style="212"/>
    <col min="12289" max="12289" width="10.7109375" style="212" customWidth="1"/>
    <col min="12290" max="12290" width="18.140625" style="212" customWidth="1"/>
    <col min="12291" max="12291" width="19" style="212" customWidth="1"/>
    <col min="12292" max="12292" width="0.28515625" style="212" customWidth="1"/>
    <col min="12293" max="12293" width="0" style="212" hidden="1" customWidth="1"/>
    <col min="12294" max="12294" width="11.7109375" style="212" customWidth="1"/>
    <col min="12295" max="12295" width="13.140625" style="212" customWidth="1"/>
    <col min="12296" max="12296" width="11.140625" style="212" customWidth="1"/>
    <col min="12297" max="12298" width="11.85546875" style="212" customWidth="1"/>
    <col min="12299" max="12299" width="11.140625" style="212" customWidth="1"/>
    <col min="12300" max="12300" width="12.7109375" style="212" customWidth="1"/>
    <col min="12301" max="12301" width="10.28515625" style="212" customWidth="1"/>
    <col min="12302" max="12302" width="25.28515625" style="212" customWidth="1"/>
    <col min="12303" max="12305" width="9.140625" style="212"/>
    <col min="12306" max="12306" width="18.140625" style="212" customWidth="1"/>
    <col min="12307" max="12307" width="10.7109375" style="212" customWidth="1"/>
    <col min="12308" max="12308" width="10.85546875" style="212" customWidth="1"/>
    <col min="12309" max="12544" width="9.140625" style="212"/>
    <col min="12545" max="12545" width="10.7109375" style="212" customWidth="1"/>
    <col min="12546" max="12546" width="18.140625" style="212" customWidth="1"/>
    <col min="12547" max="12547" width="19" style="212" customWidth="1"/>
    <col min="12548" max="12548" width="0.28515625" style="212" customWidth="1"/>
    <col min="12549" max="12549" width="0" style="212" hidden="1" customWidth="1"/>
    <col min="12550" max="12550" width="11.7109375" style="212" customWidth="1"/>
    <col min="12551" max="12551" width="13.140625" style="212" customWidth="1"/>
    <col min="12552" max="12552" width="11.140625" style="212" customWidth="1"/>
    <col min="12553" max="12554" width="11.85546875" style="212" customWidth="1"/>
    <col min="12555" max="12555" width="11.140625" style="212" customWidth="1"/>
    <col min="12556" max="12556" width="12.7109375" style="212" customWidth="1"/>
    <col min="12557" max="12557" width="10.28515625" style="212" customWidth="1"/>
    <col min="12558" max="12558" width="25.28515625" style="212" customWidth="1"/>
    <col min="12559" max="12561" width="9.140625" style="212"/>
    <col min="12562" max="12562" width="18.140625" style="212" customWidth="1"/>
    <col min="12563" max="12563" width="10.7109375" style="212" customWidth="1"/>
    <col min="12564" max="12564" width="10.85546875" style="212" customWidth="1"/>
    <col min="12565" max="12800" width="9.140625" style="212"/>
    <col min="12801" max="12801" width="10.7109375" style="212" customWidth="1"/>
    <col min="12802" max="12802" width="18.140625" style="212" customWidth="1"/>
    <col min="12803" max="12803" width="19" style="212" customWidth="1"/>
    <col min="12804" max="12804" width="0.28515625" style="212" customWidth="1"/>
    <col min="12805" max="12805" width="0" style="212" hidden="1" customWidth="1"/>
    <col min="12806" max="12806" width="11.7109375" style="212" customWidth="1"/>
    <col min="12807" max="12807" width="13.140625" style="212" customWidth="1"/>
    <col min="12808" max="12808" width="11.140625" style="212" customWidth="1"/>
    <col min="12809" max="12810" width="11.85546875" style="212" customWidth="1"/>
    <col min="12811" max="12811" width="11.140625" style="212" customWidth="1"/>
    <col min="12812" max="12812" width="12.7109375" style="212" customWidth="1"/>
    <col min="12813" max="12813" width="10.28515625" style="212" customWidth="1"/>
    <col min="12814" max="12814" width="25.28515625" style="212" customWidth="1"/>
    <col min="12815" max="12817" width="9.140625" style="212"/>
    <col min="12818" max="12818" width="18.140625" style="212" customWidth="1"/>
    <col min="12819" max="12819" width="10.7109375" style="212" customWidth="1"/>
    <col min="12820" max="12820" width="10.85546875" style="212" customWidth="1"/>
    <col min="12821" max="13056" width="9.140625" style="212"/>
    <col min="13057" max="13057" width="10.7109375" style="212" customWidth="1"/>
    <col min="13058" max="13058" width="18.140625" style="212" customWidth="1"/>
    <col min="13059" max="13059" width="19" style="212" customWidth="1"/>
    <col min="13060" max="13060" width="0.28515625" style="212" customWidth="1"/>
    <col min="13061" max="13061" width="0" style="212" hidden="1" customWidth="1"/>
    <col min="13062" max="13062" width="11.7109375" style="212" customWidth="1"/>
    <col min="13063" max="13063" width="13.140625" style="212" customWidth="1"/>
    <col min="13064" max="13064" width="11.140625" style="212" customWidth="1"/>
    <col min="13065" max="13066" width="11.85546875" style="212" customWidth="1"/>
    <col min="13067" max="13067" width="11.140625" style="212" customWidth="1"/>
    <col min="13068" max="13068" width="12.7109375" style="212" customWidth="1"/>
    <col min="13069" max="13069" width="10.28515625" style="212" customWidth="1"/>
    <col min="13070" max="13070" width="25.28515625" style="212" customWidth="1"/>
    <col min="13071" max="13073" width="9.140625" style="212"/>
    <col min="13074" max="13074" width="18.140625" style="212" customWidth="1"/>
    <col min="13075" max="13075" width="10.7109375" style="212" customWidth="1"/>
    <col min="13076" max="13076" width="10.85546875" style="212" customWidth="1"/>
    <col min="13077" max="13312" width="9.140625" style="212"/>
    <col min="13313" max="13313" width="10.7109375" style="212" customWidth="1"/>
    <col min="13314" max="13314" width="18.140625" style="212" customWidth="1"/>
    <col min="13315" max="13315" width="19" style="212" customWidth="1"/>
    <col min="13316" max="13316" width="0.28515625" style="212" customWidth="1"/>
    <col min="13317" max="13317" width="0" style="212" hidden="1" customWidth="1"/>
    <col min="13318" max="13318" width="11.7109375" style="212" customWidth="1"/>
    <col min="13319" max="13319" width="13.140625" style="212" customWidth="1"/>
    <col min="13320" max="13320" width="11.140625" style="212" customWidth="1"/>
    <col min="13321" max="13322" width="11.85546875" style="212" customWidth="1"/>
    <col min="13323" max="13323" width="11.140625" style="212" customWidth="1"/>
    <col min="13324" max="13324" width="12.7109375" style="212" customWidth="1"/>
    <col min="13325" max="13325" width="10.28515625" style="212" customWidth="1"/>
    <col min="13326" max="13326" width="25.28515625" style="212" customWidth="1"/>
    <col min="13327" max="13329" width="9.140625" style="212"/>
    <col min="13330" max="13330" width="18.140625" style="212" customWidth="1"/>
    <col min="13331" max="13331" width="10.7109375" style="212" customWidth="1"/>
    <col min="13332" max="13332" width="10.85546875" style="212" customWidth="1"/>
    <col min="13333" max="13568" width="9.140625" style="212"/>
    <col min="13569" max="13569" width="10.7109375" style="212" customWidth="1"/>
    <col min="13570" max="13570" width="18.140625" style="212" customWidth="1"/>
    <col min="13571" max="13571" width="19" style="212" customWidth="1"/>
    <col min="13572" max="13572" width="0.28515625" style="212" customWidth="1"/>
    <col min="13573" max="13573" width="0" style="212" hidden="1" customWidth="1"/>
    <col min="13574" max="13574" width="11.7109375" style="212" customWidth="1"/>
    <col min="13575" max="13575" width="13.140625" style="212" customWidth="1"/>
    <col min="13576" max="13576" width="11.140625" style="212" customWidth="1"/>
    <col min="13577" max="13578" width="11.85546875" style="212" customWidth="1"/>
    <col min="13579" max="13579" width="11.140625" style="212" customWidth="1"/>
    <col min="13580" max="13580" width="12.7109375" style="212" customWidth="1"/>
    <col min="13581" max="13581" width="10.28515625" style="212" customWidth="1"/>
    <col min="13582" max="13582" width="25.28515625" style="212" customWidth="1"/>
    <col min="13583" max="13585" width="9.140625" style="212"/>
    <col min="13586" max="13586" width="18.140625" style="212" customWidth="1"/>
    <col min="13587" max="13587" width="10.7109375" style="212" customWidth="1"/>
    <col min="13588" max="13588" width="10.85546875" style="212" customWidth="1"/>
    <col min="13589" max="13824" width="9.140625" style="212"/>
    <col min="13825" max="13825" width="10.7109375" style="212" customWidth="1"/>
    <col min="13826" max="13826" width="18.140625" style="212" customWidth="1"/>
    <col min="13827" max="13827" width="19" style="212" customWidth="1"/>
    <col min="13828" max="13828" width="0.28515625" style="212" customWidth="1"/>
    <col min="13829" max="13829" width="0" style="212" hidden="1" customWidth="1"/>
    <col min="13830" max="13830" width="11.7109375" style="212" customWidth="1"/>
    <col min="13831" max="13831" width="13.140625" style="212" customWidth="1"/>
    <col min="13832" max="13832" width="11.140625" style="212" customWidth="1"/>
    <col min="13833" max="13834" width="11.85546875" style="212" customWidth="1"/>
    <col min="13835" max="13835" width="11.140625" style="212" customWidth="1"/>
    <col min="13836" max="13836" width="12.7109375" style="212" customWidth="1"/>
    <col min="13837" max="13837" width="10.28515625" style="212" customWidth="1"/>
    <col min="13838" max="13838" width="25.28515625" style="212" customWidth="1"/>
    <col min="13839" max="13841" width="9.140625" style="212"/>
    <col min="13842" max="13842" width="18.140625" style="212" customWidth="1"/>
    <col min="13843" max="13843" width="10.7109375" style="212" customWidth="1"/>
    <col min="13844" max="13844" width="10.85546875" style="212" customWidth="1"/>
    <col min="13845" max="14080" width="9.140625" style="212"/>
    <col min="14081" max="14081" width="10.7109375" style="212" customWidth="1"/>
    <col min="14082" max="14082" width="18.140625" style="212" customWidth="1"/>
    <col min="14083" max="14083" width="19" style="212" customWidth="1"/>
    <col min="14084" max="14084" width="0.28515625" style="212" customWidth="1"/>
    <col min="14085" max="14085" width="0" style="212" hidden="1" customWidth="1"/>
    <col min="14086" max="14086" width="11.7109375" style="212" customWidth="1"/>
    <col min="14087" max="14087" width="13.140625" style="212" customWidth="1"/>
    <col min="14088" max="14088" width="11.140625" style="212" customWidth="1"/>
    <col min="14089" max="14090" width="11.85546875" style="212" customWidth="1"/>
    <col min="14091" max="14091" width="11.140625" style="212" customWidth="1"/>
    <col min="14092" max="14092" width="12.7109375" style="212" customWidth="1"/>
    <col min="14093" max="14093" width="10.28515625" style="212" customWidth="1"/>
    <col min="14094" max="14094" width="25.28515625" style="212" customWidth="1"/>
    <col min="14095" max="14097" width="9.140625" style="212"/>
    <col min="14098" max="14098" width="18.140625" style="212" customWidth="1"/>
    <col min="14099" max="14099" width="10.7109375" style="212" customWidth="1"/>
    <col min="14100" max="14100" width="10.85546875" style="212" customWidth="1"/>
    <col min="14101" max="14336" width="9.140625" style="212"/>
    <col min="14337" max="14337" width="10.7109375" style="212" customWidth="1"/>
    <col min="14338" max="14338" width="18.140625" style="212" customWidth="1"/>
    <col min="14339" max="14339" width="19" style="212" customWidth="1"/>
    <col min="14340" max="14340" width="0.28515625" style="212" customWidth="1"/>
    <col min="14341" max="14341" width="0" style="212" hidden="1" customWidth="1"/>
    <col min="14342" max="14342" width="11.7109375" style="212" customWidth="1"/>
    <col min="14343" max="14343" width="13.140625" style="212" customWidth="1"/>
    <col min="14344" max="14344" width="11.140625" style="212" customWidth="1"/>
    <col min="14345" max="14346" width="11.85546875" style="212" customWidth="1"/>
    <col min="14347" max="14347" width="11.140625" style="212" customWidth="1"/>
    <col min="14348" max="14348" width="12.7109375" style="212" customWidth="1"/>
    <col min="14349" max="14349" width="10.28515625" style="212" customWidth="1"/>
    <col min="14350" max="14350" width="25.28515625" style="212" customWidth="1"/>
    <col min="14351" max="14353" width="9.140625" style="212"/>
    <col min="14354" max="14354" width="18.140625" style="212" customWidth="1"/>
    <col min="14355" max="14355" width="10.7109375" style="212" customWidth="1"/>
    <col min="14356" max="14356" width="10.85546875" style="212" customWidth="1"/>
    <col min="14357" max="14592" width="9.140625" style="212"/>
    <col min="14593" max="14593" width="10.7109375" style="212" customWidth="1"/>
    <col min="14594" max="14594" width="18.140625" style="212" customWidth="1"/>
    <col min="14595" max="14595" width="19" style="212" customWidth="1"/>
    <col min="14596" max="14596" width="0.28515625" style="212" customWidth="1"/>
    <col min="14597" max="14597" width="0" style="212" hidden="1" customWidth="1"/>
    <col min="14598" max="14598" width="11.7109375" style="212" customWidth="1"/>
    <col min="14599" max="14599" width="13.140625" style="212" customWidth="1"/>
    <col min="14600" max="14600" width="11.140625" style="212" customWidth="1"/>
    <col min="14601" max="14602" width="11.85546875" style="212" customWidth="1"/>
    <col min="14603" max="14603" width="11.140625" style="212" customWidth="1"/>
    <col min="14604" max="14604" width="12.7109375" style="212" customWidth="1"/>
    <col min="14605" max="14605" width="10.28515625" style="212" customWidth="1"/>
    <col min="14606" max="14606" width="25.28515625" style="212" customWidth="1"/>
    <col min="14607" max="14609" width="9.140625" style="212"/>
    <col min="14610" max="14610" width="18.140625" style="212" customWidth="1"/>
    <col min="14611" max="14611" width="10.7109375" style="212" customWidth="1"/>
    <col min="14612" max="14612" width="10.85546875" style="212" customWidth="1"/>
    <col min="14613" max="14848" width="9.140625" style="212"/>
    <col min="14849" max="14849" width="10.7109375" style="212" customWidth="1"/>
    <col min="14850" max="14850" width="18.140625" style="212" customWidth="1"/>
    <col min="14851" max="14851" width="19" style="212" customWidth="1"/>
    <col min="14852" max="14852" width="0.28515625" style="212" customWidth="1"/>
    <col min="14853" max="14853" width="0" style="212" hidden="1" customWidth="1"/>
    <col min="14854" max="14854" width="11.7109375" style="212" customWidth="1"/>
    <col min="14855" max="14855" width="13.140625" style="212" customWidth="1"/>
    <col min="14856" max="14856" width="11.140625" style="212" customWidth="1"/>
    <col min="14857" max="14858" width="11.85546875" style="212" customWidth="1"/>
    <col min="14859" max="14859" width="11.140625" style="212" customWidth="1"/>
    <col min="14860" max="14860" width="12.7109375" style="212" customWidth="1"/>
    <col min="14861" max="14861" width="10.28515625" style="212" customWidth="1"/>
    <col min="14862" max="14862" width="25.28515625" style="212" customWidth="1"/>
    <col min="14863" max="14865" width="9.140625" style="212"/>
    <col min="14866" max="14866" width="18.140625" style="212" customWidth="1"/>
    <col min="14867" max="14867" width="10.7109375" style="212" customWidth="1"/>
    <col min="14868" max="14868" width="10.85546875" style="212" customWidth="1"/>
    <col min="14869" max="15104" width="9.140625" style="212"/>
    <col min="15105" max="15105" width="10.7109375" style="212" customWidth="1"/>
    <col min="15106" max="15106" width="18.140625" style="212" customWidth="1"/>
    <col min="15107" max="15107" width="19" style="212" customWidth="1"/>
    <col min="15108" max="15108" width="0.28515625" style="212" customWidth="1"/>
    <col min="15109" max="15109" width="0" style="212" hidden="1" customWidth="1"/>
    <col min="15110" max="15110" width="11.7109375" style="212" customWidth="1"/>
    <col min="15111" max="15111" width="13.140625" style="212" customWidth="1"/>
    <col min="15112" max="15112" width="11.140625" style="212" customWidth="1"/>
    <col min="15113" max="15114" width="11.85546875" style="212" customWidth="1"/>
    <col min="15115" max="15115" width="11.140625" style="212" customWidth="1"/>
    <col min="15116" max="15116" width="12.7109375" style="212" customWidth="1"/>
    <col min="15117" max="15117" width="10.28515625" style="212" customWidth="1"/>
    <col min="15118" max="15118" width="25.28515625" style="212" customWidth="1"/>
    <col min="15119" max="15121" width="9.140625" style="212"/>
    <col min="15122" max="15122" width="18.140625" style="212" customWidth="1"/>
    <col min="15123" max="15123" width="10.7109375" style="212" customWidth="1"/>
    <col min="15124" max="15124" width="10.85546875" style="212" customWidth="1"/>
    <col min="15125" max="15360" width="9.140625" style="212"/>
    <col min="15361" max="15361" width="10.7109375" style="212" customWidth="1"/>
    <col min="15362" max="15362" width="18.140625" style="212" customWidth="1"/>
    <col min="15363" max="15363" width="19" style="212" customWidth="1"/>
    <col min="15364" max="15364" width="0.28515625" style="212" customWidth="1"/>
    <col min="15365" max="15365" width="0" style="212" hidden="1" customWidth="1"/>
    <col min="15366" max="15366" width="11.7109375" style="212" customWidth="1"/>
    <col min="15367" max="15367" width="13.140625" style="212" customWidth="1"/>
    <col min="15368" max="15368" width="11.140625" style="212" customWidth="1"/>
    <col min="15369" max="15370" width="11.85546875" style="212" customWidth="1"/>
    <col min="15371" max="15371" width="11.140625" style="212" customWidth="1"/>
    <col min="15372" max="15372" width="12.7109375" style="212" customWidth="1"/>
    <col min="15373" max="15373" width="10.28515625" style="212" customWidth="1"/>
    <col min="15374" max="15374" width="25.28515625" style="212" customWidth="1"/>
    <col min="15375" max="15377" width="9.140625" style="212"/>
    <col min="15378" max="15378" width="18.140625" style="212" customWidth="1"/>
    <col min="15379" max="15379" width="10.7109375" style="212" customWidth="1"/>
    <col min="15380" max="15380" width="10.85546875" style="212" customWidth="1"/>
    <col min="15381" max="15616" width="9.140625" style="212"/>
    <col min="15617" max="15617" width="10.7109375" style="212" customWidth="1"/>
    <col min="15618" max="15618" width="18.140625" style="212" customWidth="1"/>
    <col min="15619" max="15619" width="19" style="212" customWidth="1"/>
    <col min="15620" max="15620" width="0.28515625" style="212" customWidth="1"/>
    <col min="15621" max="15621" width="0" style="212" hidden="1" customWidth="1"/>
    <col min="15622" max="15622" width="11.7109375" style="212" customWidth="1"/>
    <col min="15623" max="15623" width="13.140625" style="212" customWidth="1"/>
    <col min="15624" max="15624" width="11.140625" style="212" customWidth="1"/>
    <col min="15625" max="15626" width="11.85546875" style="212" customWidth="1"/>
    <col min="15627" max="15627" width="11.140625" style="212" customWidth="1"/>
    <col min="15628" max="15628" width="12.7109375" style="212" customWidth="1"/>
    <col min="15629" max="15629" width="10.28515625" style="212" customWidth="1"/>
    <col min="15630" max="15630" width="25.28515625" style="212" customWidth="1"/>
    <col min="15631" max="15633" width="9.140625" style="212"/>
    <col min="15634" max="15634" width="18.140625" style="212" customWidth="1"/>
    <col min="15635" max="15635" width="10.7109375" style="212" customWidth="1"/>
    <col min="15636" max="15636" width="10.85546875" style="212" customWidth="1"/>
    <col min="15637" max="15872" width="9.140625" style="212"/>
    <col min="15873" max="15873" width="10.7109375" style="212" customWidth="1"/>
    <col min="15874" max="15874" width="18.140625" style="212" customWidth="1"/>
    <col min="15875" max="15875" width="19" style="212" customWidth="1"/>
    <col min="15876" max="15876" width="0.28515625" style="212" customWidth="1"/>
    <col min="15877" max="15877" width="0" style="212" hidden="1" customWidth="1"/>
    <col min="15878" max="15878" width="11.7109375" style="212" customWidth="1"/>
    <col min="15879" max="15879" width="13.140625" style="212" customWidth="1"/>
    <col min="15880" max="15880" width="11.140625" style="212" customWidth="1"/>
    <col min="15881" max="15882" width="11.85546875" style="212" customWidth="1"/>
    <col min="15883" max="15883" width="11.140625" style="212" customWidth="1"/>
    <col min="15884" max="15884" width="12.7109375" style="212" customWidth="1"/>
    <col min="15885" max="15885" width="10.28515625" style="212" customWidth="1"/>
    <col min="15886" max="15886" width="25.28515625" style="212" customWidth="1"/>
    <col min="15887" max="15889" width="9.140625" style="212"/>
    <col min="15890" max="15890" width="18.140625" style="212" customWidth="1"/>
    <col min="15891" max="15891" width="10.7109375" style="212" customWidth="1"/>
    <col min="15892" max="15892" width="10.85546875" style="212" customWidth="1"/>
    <col min="15893" max="16128" width="9.140625" style="212"/>
    <col min="16129" max="16129" width="10.7109375" style="212" customWidth="1"/>
    <col min="16130" max="16130" width="18.140625" style="212" customWidth="1"/>
    <col min="16131" max="16131" width="19" style="212" customWidth="1"/>
    <col min="16132" max="16132" width="0.28515625" style="212" customWidth="1"/>
    <col min="16133" max="16133" width="0" style="212" hidden="1" customWidth="1"/>
    <col min="16134" max="16134" width="11.7109375" style="212" customWidth="1"/>
    <col min="16135" max="16135" width="13.140625" style="212" customWidth="1"/>
    <col min="16136" max="16136" width="11.140625" style="212" customWidth="1"/>
    <col min="16137" max="16138" width="11.85546875" style="212" customWidth="1"/>
    <col min="16139" max="16139" width="11.140625" style="212" customWidth="1"/>
    <col min="16140" max="16140" width="12.7109375" style="212" customWidth="1"/>
    <col min="16141" max="16141" width="10.28515625" style="212" customWidth="1"/>
    <col min="16142" max="16142" width="25.28515625" style="212" customWidth="1"/>
    <col min="16143" max="16145" width="9.140625" style="212"/>
    <col min="16146" max="16146" width="18.140625" style="212" customWidth="1"/>
    <col min="16147" max="16147" width="10.7109375" style="212" customWidth="1"/>
    <col min="16148" max="16148" width="10.85546875" style="212" customWidth="1"/>
    <col min="16149" max="16384" width="9.140625" style="212"/>
  </cols>
  <sheetData>
    <row r="1" spans="1:14" s="209" customFormat="1" ht="38.25" customHeight="1" x14ac:dyDescent="0.2">
      <c r="A1" s="200" t="s">
        <v>35</v>
      </c>
      <c r="B1" s="201" t="s">
        <v>36</v>
      </c>
      <c r="C1" s="202" t="s">
        <v>64</v>
      </c>
      <c r="D1" s="202" t="s">
        <v>65</v>
      </c>
      <c r="E1" s="203"/>
      <c r="F1" s="204" t="s">
        <v>66</v>
      </c>
      <c r="G1" s="205" t="s">
        <v>67</v>
      </c>
      <c r="H1" s="204" t="s">
        <v>68</v>
      </c>
      <c r="I1" s="205" t="s">
        <v>69</v>
      </c>
      <c r="J1" s="206" t="s">
        <v>69</v>
      </c>
      <c r="K1" s="205" t="s">
        <v>38</v>
      </c>
      <c r="L1" s="205" t="s">
        <v>70</v>
      </c>
      <c r="M1" s="207" t="s">
        <v>71</v>
      </c>
      <c r="N1" s="208" t="s">
        <v>72</v>
      </c>
    </row>
    <row r="2" spans="1:14" ht="21.75" customHeight="1" x14ac:dyDescent="0.2">
      <c r="A2" s="231" t="s">
        <v>61</v>
      </c>
      <c r="B2" s="261" t="s">
        <v>45</v>
      </c>
      <c r="C2" s="233"/>
      <c r="D2" s="233"/>
      <c r="E2" s="234"/>
      <c r="F2" s="235">
        <v>546396</v>
      </c>
      <c r="G2" s="230">
        <v>112000</v>
      </c>
      <c r="H2" s="248"/>
      <c r="I2" s="249">
        <v>7000</v>
      </c>
      <c r="J2" s="250"/>
      <c r="K2" s="262" t="s">
        <v>62</v>
      </c>
      <c r="L2" s="211">
        <f>(G2-I2)</f>
        <v>105000</v>
      </c>
      <c r="M2" s="232"/>
      <c r="N2" s="233"/>
    </row>
    <row r="3" spans="1:14" ht="21.75" customHeight="1" x14ac:dyDescent="0.2">
      <c r="A3" s="231" t="s">
        <v>43</v>
      </c>
      <c r="B3" s="261" t="s">
        <v>45</v>
      </c>
      <c r="C3" s="233"/>
      <c r="D3" s="233"/>
      <c r="E3" s="234"/>
      <c r="F3" s="235"/>
      <c r="G3" s="227">
        <f>L2</f>
        <v>105000</v>
      </c>
      <c r="H3" s="248"/>
      <c r="I3" s="251">
        <v>3000</v>
      </c>
      <c r="J3" s="252"/>
      <c r="K3" s="262">
        <v>16804</v>
      </c>
      <c r="L3" s="211">
        <f>(G3-I3)</f>
        <v>102000</v>
      </c>
      <c r="M3" s="232"/>
      <c r="N3" s="233"/>
    </row>
    <row r="4" spans="1:14" ht="21.75" customHeight="1" x14ac:dyDescent="0.2">
      <c r="A4" s="231" t="s">
        <v>44</v>
      </c>
      <c r="B4" s="261" t="s">
        <v>45</v>
      </c>
      <c r="C4" s="233"/>
      <c r="D4" s="233"/>
      <c r="E4" s="234"/>
      <c r="F4" s="235"/>
      <c r="G4" s="227">
        <f t="shared" ref="G4:G22" si="0">L3</f>
        <v>102000</v>
      </c>
      <c r="H4" s="248"/>
      <c r="I4" s="251">
        <v>7000</v>
      </c>
      <c r="J4" s="252"/>
      <c r="K4" s="262">
        <v>14776</v>
      </c>
      <c r="L4" s="211">
        <f>(G4-I4)</f>
        <v>95000</v>
      </c>
      <c r="M4" s="232"/>
      <c r="N4" s="233"/>
    </row>
    <row r="5" spans="1:14" ht="21.75" customHeight="1" x14ac:dyDescent="0.2">
      <c r="A5" s="231" t="s">
        <v>46</v>
      </c>
      <c r="B5" s="261" t="s">
        <v>45</v>
      </c>
      <c r="C5" s="233"/>
      <c r="D5" s="233"/>
      <c r="E5" s="236"/>
      <c r="F5" s="235"/>
      <c r="G5" s="227">
        <f t="shared" si="0"/>
        <v>95000</v>
      </c>
      <c r="H5" s="248"/>
      <c r="I5" s="251">
        <v>10000</v>
      </c>
      <c r="J5" s="252"/>
      <c r="K5" s="262">
        <v>16832</v>
      </c>
      <c r="L5" s="211">
        <f t="shared" ref="L5:L15" si="1">(G5-I5)</f>
        <v>85000</v>
      </c>
      <c r="M5" s="233"/>
      <c r="N5" s="233"/>
    </row>
    <row r="6" spans="1:14" ht="21.75" customHeight="1" x14ac:dyDescent="0.2">
      <c r="A6" s="231" t="s">
        <v>47</v>
      </c>
      <c r="B6" s="261" t="s">
        <v>45</v>
      </c>
      <c r="C6" s="233"/>
      <c r="D6" s="233"/>
      <c r="E6" s="237"/>
      <c r="F6" s="235"/>
      <c r="G6" s="227">
        <f t="shared" si="0"/>
        <v>85000</v>
      </c>
      <c r="H6" s="248"/>
      <c r="I6" s="251">
        <v>10000</v>
      </c>
      <c r="J6" s="252"/>
      <c r="K6" s="262">
        <v>16833</v>
      </c>
      <c r="L6" s="211">
        <f t="shared" si="1"/>
        <v>75000</v>
      </c>
      <c r="M6" s="232"/>
      <c r="N6" s="233"/>
    </row>
    <row r="7" spans="1:14" ht="21.75" customHeight="1" x14ac:dyDescent="0.2">
      <c r="A7" s="231" t="s">
        <v>48</v>
      </c>
      <c r="B7" s="261" t="s">
        <v>45</v>
      </c>
      <c r="C7" s="233"/>
      <c r="D7" s="233"/>
      <c r="E7" s="237"/>
      <c r="F7" s="235"/>
      <c r="G7" s="227">
        <f t="shared" si="0"/>
        <v>75000</v>
      </c>
      <c r="H7" s="248"/>
      <c r="I7" s="251">
        <v>5000</v>
      </c>
      <c r="J7" s="252"/>
      <c r="K7" s="262">
        <v>14791</v>
      </c>
      <c r="L7" s="211">
        <f t="shared" si="1"/>
        <v>70000</v>
      </c>
      <c r="M7" s="232"/>
      <c r="N7" s="233"/>
    </row>
    <row r="8" spans="1:14" ht="21.75" customHeight="1" x14ac:dyDescent="0.2">
      <c r="A8" s="231" t="s">
        <v>50</v>
      </c>
      <c r="B8" s="261" t="s">
        <v>45</v>
      </c>
      <c r="C8" s="233"/>
      <c r="D8" s="233"/>
      <c r="E8" s="237"/>
      <c r="F8" s="235"/>
      <c r="G8" s="227">
        <f t="shared" si="0"/>
        <v>70000</v>
      </c>
      <c r="H8" s="248"/>
      <c r="I8" s="251">
        <v>15000</v>
      </c>
      <c r="J8" s="252"/>
      <c r="K8" s="262" t="s">
        <v>51</v>
      </c>
      <c r="L8" s="211">
        <f t="shared" si="1"/>
        <v>55000</v>
      </c>
      <c r="M8" s="232"/>
      <c r="N8" s="233"/>
    </row>
    <row r="9" spans="1:14" ht="21.75" customHeight="1" x14ac:dyDescent="0.2">
      <c r="A9" s="231" t="s">
        <v>52</v>
      </c>
      <c r="B9" s="261" t="s">
        <v>45</v>
      </c>
      <c r="C9" s="233"/>
      <c r="D9" s="233"/>
      <c r="E9" s="237"/>
      <c r="F9" s="235"/>
      <c r="G9" s="227">
        <f t="shared" si="0"/>
        <v>55000</v>
      </c>
      <c r="H9" s="248"/>
      <c r="I9" s="253">
        <v>10000</v>
      </c>
      <c r="J9" s="252"/>
      <c r="K9" s="262">
        <v>14818</v>
      </c>
      <c r="L9" s="211">
        <f t="shared" si="1"/>
        <v>45000</v>
      </c>
      <c r="M9" s="232"/>
      <c r="N9" s="233"/>
    </row>
    <row r="10" spans="1:14" ht="21.75" customHeight="1" x14ac:dyDescent="0.2">
      <c r="A10" s="231" t="s">
        <v>53</v>
      </c>
      <c r="B10" s="261" t="s">
        <v>45</v>
      </c>
      <c r="C10" s="233"/>
      <c r="D10" s="233"/>
      <c r="E10" s="237"/>
      <c r="F10" s="235"/>
      <c r="G10" s="227">
        <f t="shared" si="0"/>
        <v>45000</v>
      </c>
      <c r="H10" s="248"/>
      <c r="I10" s="251">
        <v>10000</v>
      </c>
      <c r="J10" s="252"/>
      <c r="K10" s="262">
        <v>14817</v>
      </c>
      <c r="L10" s="211">
        <f t="shared" si="1"/>
        <v>35000</v>
      </c>
      <c r="M10" s="232"/>
      <c r="N10" s="233"/>
    </row>
    <row r="11" spans="1:14" ht="21.75" customHeight="1" x14ac:dyDescent="0.2">
      <c r="A11" s="231" t="s">
        <v>55</v>
      </c>
      <c r="B11" s="261" t="s">
        <v>45</v>
      </c>
      <c r="C11" s="233"/>
      <c r="D11" s="233"/>
      <c r="E11" s="237"/>
      <c r="F11" s="235"/>
      <c r="G11" s="227">
        <f t="shared" si="0"/>
        <v>35000</v>
      </c>
      <c r="H11" s="248"/>
      <c r="I11" s="251">
        <v>7000</v>
      </c>
      <c r="J11" s="252"/>
      <c r="K11" s="262">
        <v>14843</v>
      </c>
      <c r="L11" s="211">
        <f t="shared" si="1"/>
        <v>28000</v>
      </c>
      <c r="M11" s="232"/>
      <c r="N11" s="233"/>
    </row>
    <row r="12" spans="1:14" ht="21.75" customHeight="1" x14ac:dyDescent="0.2">
      <c r="A12" s="231" t="s">
        <v>56</v>
      </c>
      <c r="B12" s="261" t="s">
        <v>45</v>
      </c>
      <c r="C12" s="233"/>
      <c r="D12" s="233"/>
      <c r="E12" s="236"/>
      <c r="F12" s="235"/>
      <c r="G12" s="227">
        <f t="shared" si="0"/>
        <v>28000</v>
      </c>
      <c r="H12" s="248"/>
      <c r="I12" s="251">
        <v>10000</v>
      </c>
      <c r="J12" s="252"/>
      <c r="K12" s="262">
        <v>16888</v>
      </c>
      <c r="L12" s="211">
        <f t="shared" si="1"/>
        <v>18000</v>
      </c>
      <c r="M12" s="232"/>
      <c r="N12" s="246"/>
    </row>
    <row r="13" spans="1:14" ht="21.75" customHeight="1" x14ac:dyDescent="0.2">
      <c r="A13" s="231" t="s">
        <v>54</v>
      </c>
      <c r="B13" s="261" t="s">
        <v>45</v>
      </c>
      <c r="C13" s="233"/>
      <c r="D13" s="233"/>
      <c r="E13" s="236"/>
      <c r="F13" s="235"/>
      <c r="G13" s="227">
        <f t="shared" si="0"/>
        <v>18000</v>
      </c>
      <c r="H13" s="248"/>
      <c r="I13" s="251">
        <v>5000</v>
      </c>
      <c r="J13" s="252"/>
      <c r="K13" s="262">
        <v>14853</v>
      </c>
      <c r="L13" s="211">
        <f t="shared" si="1"/>
        <v>13000</v>
      </c>
      <c r="M13" s="232"/>
      <c r="N13" s="246"/>
    </row>
    <row r="14" spans="1:14" ht="21.75" customHeight="1" x14ac:dyDescent="0.2">
      <c r="A14" s="231" t="s">
        <v>55</v>
      </c>
      <c r="B14" s="261" t="s">
        <v>45</v>
      </c>
      <c r="C14" s="233"/>
      <c r="D14" s="233"/>
      <c r="E14" s="236"/>
      <c r="F14" s="235"/>
      <c r="G14" s="227">
        <f t="shared" si="0"/>
        <v>13000</v>
      </c>
      <c r="H14" s="248"/>
      <c r="I14" s="251">
        <v>6000</v>
      </c>
      <c r="J14" s="252"/>
      <c r="K14" s="262">
        <v>16883</v>
      </c>
      <c r="L14" s="211">
        <f t="shared" si="1"/>
        <v>7000</v>
      </c>
      <c r="M14" s="232"/>
      <c r="N14" s="246"/>
    </row>
    <row r="15" spans="1:14" ht="21.75" customHeight="1" x14ac:dyDescent="0.2">
      <c r="A15" s="238" t="s">
        <v>57</v>
      </c>
      <c r="B15" s="261" t="s">
        <v>45</v>
      </c>
      <c r="C15" s="233"/>
      <c r="D15" s="233"/>
      <c r="E15" s="236"/>
      <c r="F15" s="235"/>
      <c r="G15" s="227">
        <f>L14</f>
        <v>7000</v>
      </c>
      <c r="H15" s="248"/>
      <c r="I15" s="260">
        <v>7000</v>
      </c>
      <c r="J15" s="252"/>
      <c r="K15" s="263">
        <v>14842</v>
      </c>
      <c r="L15" s="211">
        <f t="shared" si="1"/>
        <v>0</v>
      </c>
      <c r="M15" s="232"/>
      <c r="N15" s="246"/>
    </row>
    <row r="16" spans="1:14" ht="21.75" customHeight="1" x14ac:dyDescent="0.2">
      <c r="A16" s="238" t="s">
        <v>46</v>
      </c>
      <c r="B16" s="261" t="s">
        <v>45</v>
      </c>
      <c r="C16" s="233"/>
      <c r="D16" s="233"/>
      <c r="E16" s="236"/>
      <c r="F16" s="235">
        <v>684307</v>
      </c>
      <c r="G16" s="227">
        <v>70000</v>
      </c>
      <c r="H16" s="248"/>
      <c r="I16" s="251">
        <v>15000</v>
      </c>
      <c r="J16" s="252"/>
      <c r="K16" s="262" t="s">
        <v>49</v>
      </c>
      <c r="L16" s="211">
        <f>(G16-I16)</f>
        <v>55000</v>
      </c>
      <c r="M16" s="232"/>
      <c r="N16" s="246"/>
    </row>
    <row r="17" spans="1:14" ht="21.75" customHeight="1" x14ac:dyDescent="0.2">
      <c r="A17" s="238" t="s">
        <v>58</v>
      </c>
      <c r="B17" s="261" t="s">
        <v>45</v>
      </c>
      <c r="C17" s="233"/>
      <c r="D17" s="233"/>
      <c r="E17" s="236"/>
      <c r="F17" s="235"/>
      <c r="G17" s="227">
        <f t="shared" si="0"/>
        <v>55000</v>
      </c>
      <c r="H17" s="248"/>
      <c r="I17" s="260">
        <v>2000</v>
      </c>
      <c r="J17" s="252"/>
      <c r="K17" s="263">
        <v>14891</v>
      </c>
      <c r="L17" s="211">
        <f t="shared" ref="L17:L23" si="2">(G17-I17)</f>
        <v>53000</v>
      </c>
      <c r="M17" s="232"/>
      <c r="N17" s="246"/>
    </row>
    <row r="18" spans="1:14" ht="21.75" customHeight="1" x14ac:dyDescent="0.2">
      <c r="A18" s="238" t="s">
        <v>59</v>
      </c>
      <c r="B18" s="261" t="s">
        <v>45</v>
      </c>
      <c r="C18" s="233"/>
      <c r="D18" s="239"/>
      <c r="E18" s="240"/>
      <c r="F18" s="235"/>
      <c r="G18" s="227">
        <f t="shared" si="0"/>
        <v>53000</v>
      </c>
      <c r="H18" s="248"/>
      <c r="I18" s="260">
        <v>12000</v>
      </c>
      <c r="J18" s="252"/>
      <c r="K18" s="263">
        <v>16941</v>
      </c>
      <c r="L18" s="211">
        <f t="shared" si="2"/>
        <v>41000</v>
      </c>
      <c r="M18" s="232"/>
      <c r="N18" s="246"/>
    </row>
    <row r="19" spans="1:14" ht="21.75" customHeight="1" x14ac:dyDescent="0.2">
      <c r="A19" s="238" t="s">
        <v>60</v>
      </c>
      <c r="B19" s="261" t="s">
        <v>45</v>
      </c>
      <c r="C19" s="233"/>
      <c r="D19" s="233"/>
      <c r="E19" s="236"/>
      <c r="F19" s="235"/>
      <c r="G19" s="227">
        <f t="shared" si="0"/>
        <v>41000</v>
      </c>
      <c r="H19" s="248"/>
      <c r="I19" s="260">
        <v>10000</v>
      </c>
      <c r="J19" s="252"/>
      <c r="K19" s="263">
        <v>16979</v>
      </c>
      <c r="L19" s="211">
        <f t="shared" si="2"/>
        <v>31000</v>
      </c>
      <c r="M19" s="232"/>
      <c r="N19" s="246"/>
    </row>
    <row r="20" spans="1:14" s="213" customFormat="1" ht="21.75" customHeight="1" x14ac:dyDescent="0.2">
      <c r="A20" s="238"/>
      <c r="B20" s="241"/>
      <c r="C20" s="242"/>
      <c r="D20" s="242"/>
      <c r="E20" s="243"/>
      <c r="F20" s="244"/>
      <c r="G20" s="227">
        <f t="shared" si="0"/>
        <v>31000</v>
      </c>
      <c r="H20" s="248"/>
      <c r="I20" s="254"/>
      <c r="J20" s="252"/>
      <c r="K20" s="255"/>
      <c r="L20" s="211">
        <f t="shared" si="2"/>
        <v>31000</v>
      </c>
      <c r="M20" s="232"/>
      <c r="N20" s="233"/>
    </row>
    <row r="21" spans="1:14" ht="21.75" customHeight="1" x14ac:dyDescent="0.2">
      <c r="A21" s="232"/>
      <c r="B21" s="232"/>
      <c r="C21" s="233"/>
      <c r="D21" s="233"/>
      <c r="E21" s="237"/>
      <c r="F21" s="235"/>
      <c r="G21" s="227">
        <f t="shared" si="0"/>
        <v>31000</v>
      </c>
      <c r="H21" s="248"/>
      <c r="I21" s="252"/>
      <c r="J21" s="252"/>
      <c r="K21" s="255"/>
      <c r="L21" s="211">
        <f t="shared" si="2"/>
        <v>31000</v>
      </c>
      <c r="M21" s="232"/>
      <c r="N21" s="233"/>
    </row>
    <row r="22" spans="1:14" ht="21.75" customHeight="1" x14ac:dyDescent="0.2">
      <c r="A22" s="232"/>
      <c r="B22" s="232"/>
      <c r="C22" s="233"/>
      <c r="D22" s="233"/>
      <c r="E22" s="237"/>
      <c r="F22" s="235"/>
      <c r="G22" s="227">
        <f t="shared" si="0"/>
        <v>31000</v>
      </c>
      <c r="H22" s="248"/>
      <c r="I22" s="252"/>
      <c r="J22" s="252"/>
      <c r="K22" s="255"/>
      <c r="L22" s="211">
        <f t="shared" si="2"/>
        <v>31000</v>
      </c>
      <c r="M22" s="233"/>
      <c r="N22" s="233"/>
    </row>
    <row r="23" spans="1:14" ht="21.75" customHeight="1" x14ac:dyDescent="0.2">
      <c r="A23" s="232"/>
      <c r="B23" s="232"/>
      <c r="C23" s="233"/>
      <c r="D23" s="233"/>
      <c r="E23" s="237"/>
      <c r="F23" s="235"/>
      <c r="G23" s="227"/>
      <c r="H23" s="248"/>
      <c r="I23" s="252"/>
      <c r="J23" s="252"/>
      <c r="K23" s="255"/>
      <c r="L23" s="211">
        <f t="shared" si="2"/>
        <v>0</v>
      </c>
      <c r="M23" s="232"/>
      <c r="N23" s="233"/>
    </row>
    <row r="24" spans="1:14" ht="21.75" customHeight="1" x14ac:dyDescent="0.2">
      <c r="A24" s="232"/>
      <c r="B24" s="232"/>
      <c r="C24" s="233"/>
      <c r="D24" s="233"/>
      <c r="E24" s="237"/>
      <c r="F24" s="235"/>
      <c r="G24" s="227"/>
      <c r="H24" s="248"/>
      <c r="I24" s="252">
        <f>SUM(I2:I23)</f>
        <v>151000</v>
      </c>
      <c r="J24" s="252"/>
      <c r="K24" s="255"/>
      <c r="L24" s="211"/>
      <c r="M24" s="233"/>
      <c r="N24" s="233"/>
    </row>
    <row r="25" spans="1:14" ht="21.75" customHeight="1" x14ac:dyDescent="0.2">
      <c r="A25" s="232"/>
      <c r="B25" s="232"/>
      <c r="C25" s="233"/>
      <c r="D25" s="233"/>
      <c r="E25" s="236"/>
      <c r="F25" s="235"/>
      <c r="G25" s="227"/>
      <c r="H25" s="248"/>
      <c r="I25" s="252"/>
      <c r="J25" s="252"/>
      <c r="K25" s="255"/>
      <c r="L25" s="211"/>
      <c r="M25" s="233"/>
      <c r="N25" s="259"/>
    </row>
    <row r="26" spans="1:14" ht="21.75" customHeight="1" x14ac:dyDescent="0.2">
      <c r="A26" s="232"/>
      <c r="B26" s="232"/>
      <c r="C26" s="233"/>
      <c r="D26" s="233"/>
      <c r="E26" s="237"/>
      <c r="F26" s="235"/>
      <c r="G26" s="227"/>
      <c r="H26" s="248"/>
      <c r="I26" s="252"/>
      <c r="J26" s="252"/>
      <c r="K26" s="255"/>
      <c r="L26" s="211"/>
      <c r="M26" s="232"/>
      <c r="N26" s="233"/>
    </row>
    <row r="27" spans="1:14" ht="21.75" customHeight="1" x14ac:dyDescent="0.2">
      <c r="A27" s="232"/>
      <c r="B27" s="232"/>
      <c r="C27" s="233"/>
      <c r="D27" s="233"/>
      <c r="E27" s="237"/>
      <c r="F27" s="235"/>
      <c r="G27" s="227"/>
      <c r="H27" s="248"/>
      <c r="I27" s="252"/>
      <c r="J27" s="252"/>
      <c r="K27" s="255"/>
      <c r="L27" s="211"/>
      <c r="M27" s="232"/>
      <c r="N27" s="233"/>
    </row>
    <row r="28" spans="1:14" ht="21.75" customHeight="1" x14ac:dyDescent="0.2">
      <c r="A28" s="232"/>
      <c r="B28" s="232"/>
      <c r="C28" s="233"/>
      <c r="D28" s="233"/>
      <c r="E28" s="237"/>
      <c r="F28" s="235"/>
      <c r="G28" s="227"/>
      <c r="H28" s="248"/>
      <c r="I28" s="252"/>
      <c r="J28" s="252"/>
      <c r="K28" s="255"/>
      <c r="L28" s="211"/>
      <c r="M28" s="232"/>
      <c r="N28" s="233"/>
    </row>
    <row r="29" spans="1:14" ht="21.75" customHeight="1" x14ac:dyDescent="0.2">
      <c r="A29" s="232"/>
      <c r="B29" s="232"/>
      <c r="C29" s="242"/>
      <c r="D29" s="233"/>
      <c r="E29" s="237"/>
      <c r="F29" s="235"/>
      <c r="G29" s="227"/>
      <c r="H29" s="248"/>
      <c r="I29" s="252"/>
      <c r="J29" s="252"/>
      <c r="K29" s="255"/>
      <c r="L29" s="211"/>
      <c r="M29" s="232"/>
      <c r="N29" s="233"/>
    </row>
    <row r="30" spans="1:14" ht="21.75" customHeight="1" x14ac:dyDescent="0.2">
      <c r="A30" s="232"/>
      <c r="B30" s="232"/>
      <c r="C30" s="233"/>
      <c r="D30" s="233"/>
      <c r="E30" s="237"/>
      <c r="F30" s="235"/>
      <c r="G30" s="227"/>
      <c r="H30" s="248"/>
      <c r="I30" s="252"/>
      <c r="J30" s="252"/>
      <c r="K30" s="255"/>
      <c r="L30" s="211"/>
      <c r="M30" s="232"/>
      <c r="N30" s="233"/>
    </row>
    <row r="31" spans="1:14" ht="21.75" customHeight="1" x14ac:dyDescent="0.2">
      <c r="A31" s="232"/>
      <c r="B31" s="232"/>
      <c r="C31" s="233"/>
      <c r="D31" s="233"/>
      <c r="E31" s="237"/>
      <c r="F31" s="235"/>
      <c r="G31" s="227"/>
      <c r="H31" s="248"/>
      <c r="I31" s="252"/>
      <c r="J31" s="252"/>
      <c r="K31" s="255"/>
      <c r="L31" s="211"/>
      <c r="M31" s="232"/>
      <c r="N31" s="233"/>
    </row>
    <row r="32" spans="1:14" ht="21.75" customHeight="1" x14ac:dyDescent="0.2">
      <c r="A32" s="232"/>
      <c r="B32" s="232"/>
      <c r="C32" s="233"/>
      <c r="D32" s="233"/>
      <c r="E32" s="237"/>
      <c r="F32" s="235"/>
      <c r="G32" s="227"/>
      <c r="H32" s="248"/>
      <c r="I32" s="252"/>
      <c r="J32" s="252"/>
      <c r="K32" s="255"/>
      <c r="L32" s="211"/>
      <c r="M32" s="232"/>
      <c r="N32" s="233"/>
    </row>
    <row r="33" spans="1:14" ht="21.75" customHeight="1" x14ac:dyDescent="0.2">
      <c r="A33" s="232"/>
      <c r="B33" s="232"/>
      <c r="C33" s="233"/>
      <c r="D33" s="233"/>
      <c r="E33" s="237"/>
      <c r="F33" s="235"/>
      <c r="G33" s="227"/>
      <c r="H33" s="248"/>
      <c r="I33" s="252"/>
      <c r="J33" s="252"/>
      <c r="K33" s="255"/>
      <c r="L33" s="211"/>
      <c r="M33" s="232"/>
      <c r="N33" s="233"/>
    </row>
    <row r="34" spans="1:14" ht="21.75" customHeight="1" x14ac:dyDescent="0.2">
      <c r="A34" s="245"/>
      <c r="B34" s="245"/>
      <c r="C34" s="246"/>
      <c r="D34" s="246"/>
      <c r="E34" s="237"/>
      <c r="F34" s="247"/>
      <c r="G34" s="228"/>
      <c r="H34" s="256"/>
      <c r="I34" s="257"/>
      <c r="J34" s="257"/>
      <c r="K34" s="258"/>
      <c r="L34" s="214"/>
      <c r="M34" s="245"/>
      <c r="N34" s="246"/>
    </row>
    <row r="35" spans="1:14" ht="21.75" customHeight="1" x14ac:dyDescent="0.2">
      <c r="A35" s="232"/>
      <c r="B35" s="232"/>
      <c r="C35" s="233"/>
      <c r="D35" s="233"/>
      <c r="E35" s="234"/>
      <c r="F35" s="235"/>
      <c r="G35" s="227"/>
      <c r="H35" s="248"/>
      <c r="I35" s="252"/>
      <c r="J35" s="252"/>
      <c r="K35" s="255"/>
      <c r="L35" s="211"/>
      <c r="M35" s="232"/>
      <c r="N35" s="233"/>
    </row>
    <row r="36" spans="1:14" ht="21.75" customHeight="1" x14ac:dyDescent="0.2">
      <c r="A36" s="245"/>
      <c r="B36" s="245"/>
      <c r="C36" s="246"/>
      <c r="D36" s="246"/>
      <c r="E36" s="236"/>
      <c r="F36" s="247"/>
      <c r="G36" s="228"/>
      <c r="H36" s="256"/>
      <c r="I36" s="257"/>
      <c r="J36" s="257"/>
      <c r="K36" s="258"/>
      <c r="L36" s="214"/>
      <c r="M36" s="245"/>
      <c r="N36" s="246"/>
    </row>
    <row r="37" spans="1:14" ht="21.75" customHeight="1" x14ac:dyDescent="0.2">
      <c r="A37" s="241"/>
      <c r="B37" s="241"/>
      <c r="C37" s="242"/>
      <c r="D37" s="242"/>
      <c r="E37" s="243"/>
      <c r="F37" s="244"/>
      <c r="G37" s="229"/>
      <c r="H37" s="248"/>
      <c r="I37" s="252"/>
      <c r="J37" s="252"/>
      <c r="K37" s="255"/>
      <c r="L37" s="211"/>
      <c r="M37" s="233"/>
      <c r="N37" s="233"/>
    </row>
    <row r="38" spans="1:14" ht="21.75" customHeight="1" x14ac:dyDescent="0.2">
      <c r="A38" s="232"/>
      <c r="B38" s="232"/>
      <c r="C38" s="233"/>
      <c r="D38" s="233"/>
      <c r="E38" s="234"/>
      <c r="F38" s="235"/>
      <c r="G38" s="227"/>
      <c r="H38" s="248"/>
      <c r="I38" s="252"/>
      <c r="J38" s="252"/>
      <c r="K38" s="255"/>
      <c r="L38" s="211"/>
      <c r="M38" s="232"/>
      <c r="N38" s="233"/>
    </row>
    <row r="39" spans="1:14" ht="21.75" customHeight="1" x14ac:dyDescent="0.2">
      <c r="A39" s="232"/>
      <c r="B39" s="233"/>
      <c r="C39" s="233"/>
      <c r="D39" s="233"/>
      <c r="E39" s="234"/>
      <c r="F39" s="235"/>
      <c r="G39" s="227"/>
      <c r="H39" s="248"/>
      <c r="I39" s="252"/>
      <c r="J39" s="252"/>
      <c r="K39" s="255"/>
      <c r="L39" s="211"/>
      <c r="M39" s="232"/>
      <c r="N39" s="233"/>
    </row>
    <row r="40" spans="1:14" ht="21.75" customHeight="1" x14ac:dyDescent="0.2">
      <c r="A40" s="232"/>
      <c r="B40" s="233"/>
      <c r="C40" s="233"/>
      <c r="D40" s="233"/>
      <c r="E40" s="234"/>
      <c r="F40" s="235"/>
      <c r="G40" s="227"/>
      <c r="H40" s="248"/>
      <c r="I40" s="252"/>
      <c r="J40" s="252"/>
      <c r="K40" s="255"/>
      <c r="L40" s="211"/>
      <c r="M40" s="232"/>
      <c r="N40" s="233"/>
    </row>
    <row r="41" spans="1:14" ht="21.75" customHeight="1" x14ac:dyDescent="0.2">
      <c r="A41" s="232"/>
      <c r="B41" s="233"/>
      <c r="C41" s="233"/>
      <c r="D41" s="233"/>
      <c r="E41" s="234"/>
      <c r="F41" s="235"/>
      <c r="G41" s="227"/>
      <c r="H41" s="248"/>
      <c r="I41" s="252"/>
      <c r="J41" s="252"/>
      <c r="K41" s="255"/>
      <c r="L41" s="211"/>
      <c r="M41" s="232"/>
      <c r="N41" s="233"/>
    </row>
    <row r="42" spans="1:14" ht="21.75" customHeight="1" x14ac:dyDescent="0.2">
      <c r="A42" s="232"/>
      <c r="B42" s="232"/>
      <c r="C42" s="242"/>
      <c r="D42" s="233"/>
      <c r="E42" s="234"/>
      <c r="F42" s="235"/>
      <c r="G42" s="227"/>
      <c r="H42" s="248"/>
      <c r="I42" s="252"/>
      <c r="J42" s="252"/>
      <c r="K42" s="255"/>
      <c r="L42" s="211"/>
      <c r="M42" s="232"/>
      <c r="N42" s="246"/>
    </row>
    <row r="43" spans="1:14" ht="21.75" customHeight="1" x14ac:dyDescent="0.2">
      <c r="A43" s="232"/>
      <c r="B43" s="232"/>
      <c r="C43" s="233"/>
      <c r="D43" s="233"/>
      <c r="E43" s="234"/>
      <c r="F43" s="235"/>
      <c r="G43" s="227"/>
      <c r="H43" s="248"/>
      <c r="I43" s="252"/>
      <c r="J43" s="252"/>
      <c r="K43" s="255"/>
      <c r="L43" s="211"/>
      <c r="M43" s="232"/>
      <c r="N43" s="233"/>
    </row>
    <row r="44" spans="1:14" ht="21.75" customHeight="1" x14ac:dyDescent="0.2">
      <c r="A44" s="232"/>
      <c r="B44" s="232"/>
      <c r="C44" s="233"/>
      <c r="D44" s="233"/>
      <c r="E44" s="234"/>
      <c r="F44" s="235"/>
      <c r="G44" s="227"/>
      <c r="H44" s="248"/>
      <c r="I44" s="252"/>
      <c r="J44" s="252"/>
      <c r="K44" s="255"/>
      <c r="L44" s="211"/>
      <c r="M44" s="232"/>
      <c r="N44" s="233"/>
    </row>
    <row r="45" spans="1:14" ht="21.75" customHeight="1" x14ac:dyDescent="0.2">
      <c r="A45" s="232"/>
      <c r="B45" s="232"/>
      <c r="C45" s="233"/>
      <c r="D45" s="233"/>
      <c r="E45" s="234"/>
      <c r="F45" s="235"/>
      <c r="G45" s="227"/>
      <c r="H45" s="248"/>
      <c r="I45" s="252"/>
      <c r="J45" s="252"/>
      <c r="K45" s="255"/>
      <c r="L45" s="211"/>
      <c r="M45" s="232"/>
      <c r="N45" s="233"/>
    </row>
    <row r="46" spans="1:14" ht="21.75" customHeight="1" x14ac:dyDescent="0.2">
      <c r="A46" s="232"/>
      <c r="B46" s="233"/>
      <c r="C46" s="233"/>
      <c r="D46" s="233"/>
      <c r="E46" s="234"/>
      <c r="F46" s="235"/>
      <c r="G46" s="227"/>
      <c r="H46" s="248"/>
      <c r="I46" s="252"/>
      <c r="J46" s="252"/>
      <c r="K46" s="255"/>
      <c r="L46" s="211"/>
      <c r="M46" s="232"/>
      <c r="N46" s="233"/>
    </row>
    <row r="47" spans="1:14" ht="21.75" customHeight="1" x14ac:dyDescent="0.2">
      <c r="A47" s="232"/>
      <c r="B47" s="233"/>
      <c r="C47" s="233"/>
      <c r="D47" s="233"/>
      <c r="E47" s="233"/>
      <c r="F47" s="235"/>
      <c r="G47" s="227"/>
      <c r="H47" s="248"/>
      <c r="I47" s="252"/>
      <c r="J47" s="252"/>
      <c r="K47" s="255"/>
      <c r="L47" s="211"/>
      <c r="M47" s="232"/>
      <c r="N47" s="233"/>
    </row>
    <row r="48" spans="1:14" ht="21.75" customHeight="1" x14ac:dyDescent="0.2">
      <c r="A48" s="232"/>
      <c r="B48" s="232"/>
      <c r="C48" s="233"/>
      <c r="D48" s="233"/>
      <c r="E48" s="234"/>
      <c r="F48" s="235"/>
      <c r="G48" s="210"/>
      <c r="H48" s="235"/>
      <c r="I48" s="255"/>
      <c r="J48" s="255"/>
      <c r="K48" s="255"/>
      <c r="L48" s="211"/>
      <c r="M48" s="233"/>
      <c r="N48" s="233"/>
    </row>
    <row r="49" spans="1:14" ht="21.75" customHeight="1" x14ac:dyDescent="0.2">
      <c r="A49" s="215"/>
      <c r="B49" s="216"/>
      <c r="C49" s="217"/>
      <c r="D49" s="217"/>
      <c r="E49" s="218"/>
      <c r="F49" s="219"/>
      <c r="G49" s="220"/>
      <c r="H49" s="219"/>
      <c r="I49" s="220"/>
      <c r="J49" s="220"/>
      <c r="K49" s="220"/>
      <c r="L49" s="220"/>
      <c r="M49" s="216"/>
      <c r="N49" s="221"/>
    </row>
    <row r="50" spans="1:14" ht="21.75" customHeight="1" x14ac:dyDescent="0.2">
      <c r="E50" s="212"/>
      <c r="F50" s="212"/>
      <c r="G50" s="212"/>
      <c r="H50" s="212"/>
      <c r="I50" s="212"/>
      <c r="J50" s="222"/>
      <c r="K50" s="212"/>
      <c r="L50" s="212"/>
    </row>
    <row r="51" spans="1:14" s="213" customFormat="1" ht="21.75" customHeight="1" x14ac:dyDescent="0.2">
      <c r="J51" s="223"/>
    </row>
    <row r="52" spans="1:14" ht="21.75" customHeight="1" x14ac:dyDescent="0.2">
      <c r="E52" s="212"/>
      <c r="F52" s="212"/>
      <c r="G52" s="212"/>
      <c r="H52" s="212"/>
      <c r="I52" s="212"/>
      <c r="J52" s="222"/>
      <c r="K52" s="212"/>
      <c r="L52" s="212"/>
    </row>
    <row r="53" spans="1:14" ht="21.75" customHeight="1" x14ac:dyDescent="0.2">
      <c r="E53" s="212"/>
      <c r="F53" s="212"/>
      <c r="G53" s="212"/>
      <c r="H53" s="212"/>
      <c r="I53" s="212"/>
      <c r="J53" s="222"/>
      <c r="K53" s="212"/>
      <c r="L53" s="212"/>
    </row>
    <row r="54" spans="1:14" ht="21.75" customHeight="1" x14ac:dyDescent="0.2">
      <c r="E54" s="212"/>
      <c r="F54" s="212"/>
      <c r="G54" s="212"/>
      <c r="H54" s="212"/>
      <c r="I54" s="212"/>
      <c r="J54" s="222"/>
      <c r="K54" s="212"/>
      <c r="L54" s="212"/>
    </row>
    <row r="55" spans="1:14" ht="21.75" customHeight="1" x14ac:dyDescent="0.2">
      <c r="E55" s="212"/>
      <c r="F55" s="212"/>
      <c r="G55" s="212"/>
      <c r="H55" s="212"/>
      <c r="I55" s="212"/>
      <c r="J55" s="222"/>
      <c r="K55" s="212"/>
      <c r="L55" s="212"/>
    </row>
    <row r="56" spans="1:14" ht="21.75" customHeight="1" x14ac:dyDescent="0.2">
      <c r="E56" s="212"/>
      <c r="F56" s="212"/>
      <c r="G56" s="212"/>
      <c r="H56" s="212"/>
      <c r="I56" s="212"/>
      <c r="J56" s="222"/>
      <c r="K56" s="212"/>
      <c r="L56" s="212"/>
    </row>
    <row r="57" spans="1:14" ht="21.75" customHeight="1" x14ac:dyDescent="0.2">
      <c r="E57" s="212"/>
      <c r="F57" s="212"/>
      <c r="G57" s="212"/>
      <c r="H57" s="212"/>
      <c r="I57" s="212"/>
      <c r="J57" s="222"/>
      <c r="K57" s="212"/>
      <c r="L57" s="212"/>
    </row>
    <row r="58" spans="1:14" ht="21.75" customHeight="1" x14ac:dyDescent="0.2">
      <c r="E58" s="212"/>
      <c r="F58" s="212"/>
      <c r="G58" s="212"/>
      <c r="H58" s="212"/>
      <c r="I58" s="212"/>
      <c r="J58" s="222"/>
      <c r="K58" s="212"/>
      <c r="L58" s="212"/>
    </row>
    <row r="59" spans="1:14" ht="21.75" customHeight="1" x14ac:dyDescent="0.2">
      <c r="E59" s="212"/>
      <c r="F59" s="212"/>
      <c r="G59" s="212"/>
      <c r="H59" s="212"/>
      <c r="I59" s="212"/>
      <c r="J59" s="222"/>
      <c r="K59" s="212"/>
      <c r="L59" s="212"/>
    </row>
    <row r="60" spans="1:14" ht="21.75" customHeight="1" x14ac:dyDescent="0.2">
      <c r="E60" s="212"/>
      <c r="F60" s="212"/>
      <c r="G60" s="212"/>
      <c r="H60" s="212"/>
      <c r="I60" s="212"/>
      <c r="J60" s="222"/>
      <c r="K60" s="212"/>
      <c r="L60" s="212"/>
    </row>
    <row r="61" spans="1:14" ht="21.75" customHeight="1" x14ac:dyDescent="0.2">
      <c r="E61" s="212"/>
      <c r="F61" s="212"/>
      <c r="G61" s="212"/>
      <c r="H61" s="212"/>
      <c r="I61" s="212"/>
      <c r="J61" s="222"/>
      <c r="K61" s="212"/>
      <c r="L61" s="212"/>
    </row>
    <row r="62" spans="1:14" ht="21.75" customHeight="1" x14ac:dyDescent="0.2">
      <c r="E62" s="212"/>
      <c r="F62" s="212"/>
      <c r="G62" s="212"/>
      <c r="H62" s="212"/>
      <c r="I62" s="212"/>
      <c r="J62" s="222"/>
      <c r="K62" s="212"/>
      <c r="L62" s="212"/>
    </row>
    <row r="63" spans="1:14" ht="21.75" customHeight="1" x14ac:dyDescent="0.2">
      <c r="E63" s="212"/>
      <c r="F63" s="212"/>
      <c r="G63" s="212"/>
      <c r="H63" s="212"/>
      <c r="I63" s="212"/>
      <c r="J63" s="222"/>
      <c r="K63" s="212"/>
      <c r="L63" s="212"/>
    </row>
    <row r="64" spans="1:14" ht="21.75" customHeight="1" x14ac:dyDescent="0.2">
      <c r="E64" s="212"/>
      <c r="F64" s="212"/>
      <c r="G64" s="212"/>
      <c r="H64" s="212"/>
      <c r="I64" s="212"/>
      <c r="J64" s="222"/>
      <c r="K64" s="212"/>
      <c r="L64" s="212"/>
    </row>
    <row r="65" spans="5:12" ht="21.75" customHeight="1" x14ac:dyDescent="0.2">
      <c r="E65" s="212"/>
      <c r="F65" s="212"/>
      <c r="G65" s="212"/>
      <c r="H65" s="212"/>
      <c r="I65" s="212"/>
      <c r="J65" s="222"/>
      <c r="K65" s="212"/>
      <c r="L65" s="212"/>
    </row>
    <row r="66" spans="5:12" ht="21.75" customHeight="1" x14ac:dyDescent="0.2">
      <c r="E66" s="212"/>
      <c r="F66" s="212"/>
      <c r="G66" s="212"/>
      <c r="H66" s="212"/>
      <c r="I66" s="212"/>
      <c r="J66" s="222"/>
      <c r="K66" s="212"/>
      <c r="L66" s="212"/>
    </row>
    <row r="67" spans="5:12" ht="21.75" customHeight="1" x14ac:dyDescent="0.2">
      <c r="E67" s="212"/>
      <c r="F67" s="212"/>
      <c r="G67" s="212"/>
      <c r="H67" s="212"/>
      <c r="I67" s="212"/>
      <c r="J67" s="222"/>
      <c r="K67" s="212"/>
      <c r="L67" s="212"/>
    </row>
    <row r="68" spans="5:12" ht="21.75" customHeight="1" x14ac:dyDescent="0.2">
      <c r="E68" s="212"/>
      <c r="F68" s="212"/>
      <c r="G68" s="212"/>
      <c r="H68" s="212"/>
      <c r="I68" s="212"/>
      <c r="J68" s="222"/>
      <c r="K68" s="212"/>
      <c r="L68" s="212"/>
    </row>
    <row r="69" spans="5:12" ht="21.75" customHeight="1" x14ac:dyDescent="0.2">
      <c r="E69" s="212"/>
      <c r="F69" s="212"/>
      <c r="G69" s="212"/>
      <c r="H69" s="212"/>
      <c r="I69" s="212"/>
      <c r="J69" s="222"/>
      <c r="K69" s="212"/>
      <c r="L69" s="212"/>
    </row>
    <row r="70" spans="5:12" ht="21.75" customHeight="1" x14ac:dyDescent="0.2">
      <c r="E70" s="212"/>
      <c r="F70" s="212"/>
      <c r="G70" s="212"/>
      <c r="H70" s="212"/>
      <c r="I70" s="212"/>
      <c r="J70" s="222"/>
      <c r="K70" s="212"/>
      <c r="L70" s="212"/>
    </row>
    <row r="71" spans="5:12" ht="21.75" customHeight="1" x14ac:dyDescent="0.2">
      <c r="E71" s="212"/>
      <c r="F71" s="212"/>
      <c r="G71" s="212"/>
      <c r="H71" s="212"/>
      <c r="I71" s="212"/>
      <c r="J71" s="222"/>
      <c r="K71" s="212"/>
      <c r="L71" s="212"/>
    </row>
    <row r="72" spans="5:12" ht="21.75" customHeight="1" x14ac:dyDescent="0.2">
      <c r="E72" s="212"/>
      <c r="F72" s="212"/>
      <c r="G72" s="212"/>
      <c r="H72" s="212"/>
      <c r="I72" s="212"/>
      <c r="J72" s="222"/>
      <c r="K72" s="212"/>
      <c r="L72" s="212"/>
    </row>
    <row r="73" spans="5:12" ht="21.75" customHeight="1" x14ac:dyDescent="0.2">
      <c r="E73" s="212"/>
      <c r="F73" s="212"/>
      <c r="G73" s="212"/>
      <c r="H73" s="212"/>
      <c r="I73" s="212"/>
      <c r="J73" s="222"/>
      <c r="K73" s="212"/>
      <c r="L73" s="212"/>
    </row>
    <row r="74" spans="5:12" ht="21.75" customHeight="1" x14ac:dyDescent="0.2">
      <c r="E74" s="212"/>
      <c r="F74" s="212"/>
      <c r="G74" s="212"/>
      <c r="H74" s="212"/>
      <c r="I74" s="212"/>
      <c r="J74" s="222"/>
      <c r="K74" s="212"/>
      <c r="L74" s="212"/>
    </row>
    <row r="75" spans="5:12" ht="21.75" customHeight="1" x14ac:dyDescent="0.2">
      <c r="E75" s="212"/>
      <c r="F75" s="212"/>
      <c r="G75" s="212"/>
      <c r="H75" s="212"/>
      <c r="I75" s="212"/>
      <c r="J75" s="222"/>
      <c r="K75" s="212"/>
      <c r="L75" s="212"/>
    </row>
    <row r="76" spans="5:12" ht="21.75" customHeight="1" x14ac:dyDescent="0.2">
      <c r="E76" s="212"/>
      <c r="F76" s="212"/>
      <c r="G76" s="212"/>
      <c r="H76" s="212"/>
      <c r="I76" s="212"/>
      <c r="J76" s="222"/>
      <c r="K76" s="212"/>
      <c r="L76" s="212"/>
    </row>
    <row r="77" spans="5:12" ht="21.75" customHeight="1" x14ac:dyDescent="0.2">
      <c r="E77" s="212"/>
      <c r="F77" s="212"/>
      <c r="G77" s="212"/>
      <c r="H77" s="212"/>
      <c r="I77" s="212"/>
      <c r="J77" s="222"/>
      <c r="K77" s="212"/>
      <c r="L77" s="212"/>
    </row>
    <row r="78" spans="5:12" ht="21.75" customHeight="1" x14ac:dyDescent="0.2">
      <c r="E78" s="212"/>
      <c r="F78" s="212"/>
      <c r="G78" s="212"/>
      <c r="H78" s="212"/>
      <c r="I78" s="212"/>
      <c r="J78" s="222"/>
      <c r="K78" s="212"/>
      <c r="L78" s="212"/>
    </row>
    <row r="79" spans="5:12" ht="21.75" customHeight="1" x14ac:dyDescent="0.2">
      <c r="E79" s="212"/>
      <c r="F79" s="212"/>
      <c r="G79" s="212"/>
      <c r="H79" s="212"/>
      <c r="I79" s="212"/>
      <c r="J79" s="222"/>
      <c r="K79" s="212"/>
      <c r="L79" s="212"/>
    </row>
    <row r="80" spans="5:12" ht="21.75" customHeight="1" x14ac:dyDescent="0.2">
      <c r="E80" s="212"/>
      <c r="F80" s="212"/>
      <c r="G80" s="212"/>
      <c r="H80" s="212"/>
      <c r="I80" s="212"/>
      <c r="J80" s="222"/>
      <c r="K80" s="212"/>
      <c r="L80" s="212"/>
    </row>
    <row r="81" spans="5:12" ht="21.75" customHeight="1" x14ac:dyDescent="0.2">
      <c r="E81" s="212"/>
      <c r="F81" s="212"/>
      <c r="G81" s="212"/>
      <c r="H81" s="212"/>
      <c r="I81" s="212"/>
      <c r="J81" s="222"/>
      <c r="K81" s="212"/>
      <c r="L81" s="212"/>
    </row>
    <row r="82" spans="5:12" s="213" customFormat="1" ht="21.75" customHeight="1" x14ac:dyDescent="0.2">
      <c r="J82" s="223"/>
    </row>
    <row r="83" spans="5:12" ht="21.75" customHeight="1" x14ac:dyDescent="0.2">
      <c r="E83" s="212"/>
      <c r="F83" s="212"/>
      <c r="G83" s="212"/>
      <c r="H83" s="212"/>
      <c r="I83" s="212"/>
      <c r="J83" s="222"/>
      <c r="K83" s="212"/>
      <c r="L83" s="212"/>
    </row>
    <row r="84" spans="5:12" s="213" customFormat="1" ht="21.75" customHeight="1" x14ac:dyDescent="0.2">
      <c r="J84" s="223"/>
    </row>
    <row r="85" spans="5:12" ht="21.75" customHeight="1" x14ac:dyDescent="0.2">
      <c r="E85" s="212"/>
      <c r="F85" s="212"/>
      <c r="G85" s="212"/>
      <c r="H85" s="212"/>
      <c r="I85" s="212"/>
      <c r="J85" s="222"/>
      <c r="K85" s="212"/>
      <c r="L85" s="212"/>
    </row>
    <row r="86" spans="5:12" ht="21.75" customHeight="1" x14ac:dyDescent="0.2">
      <c r="E86" s="212"/>
      <c r="F86" s="212"/>
      <c r="G86" s="212"/>
      <c r="H86" s="212"/>
      <c r="I86" s="212"/>
      <c r="J86" s="222"/>
      <c r="K86" s="212"/>
      <c r="L86" s="212"/>
    </row>
    <row r="87" spans="5:12" s="213" customFormat="1" ht="21.75" customHeight="1" x14ac:dyDescent="0.2">
      <c r="J87" s="223"/>
    </row>
    <row r="88" spans="5:12" ht="21.75" customHeight="1" x14ac:dyDescent="0.2">
      <c r="E88" s="212"/>
      <c r="F88" s="212"/>
      <c r="G88" s="212"/>
      <c r="H88" s="212"/>
      <c r="I88" s="212"/>
      <c r="J88" s="222"/>
      <c r="K88" s="212"/>
      <c r="L88" s="212"/>
    </row>
    <row r="89" spans="5:12" ht="21.75" customHeight="1" x14ac:dyDescent="0.2">
      <c r="E89" s="212"/>
      <c r="F89" s="212"/>
      <c r="G89" s="212"/>
      <c r="H89" s="212"/>
      <c r="I89" s="212"/>
      <c r="J89" s="222"/>
      <c r="K89" s="212"/>
      <c r="L89" s="212"/>
    </row>
    <row r="90" spans="5:12" ht="21.75" customHeight="1" x14ac:dyDescent="0.2">
      <c r="E90" s="212"/>
      <c r="F90" s="212"/>
      <c r="G90" s="212"/>
      <c r="H90" s="212"/>
      <c r="I90" s="212"/>
      <c r="J90" s="222"/>
      <c r="K90" s="212"/>
      <c r="L90" s="212"/>
    </row>
    <row r="91" spans="5:12" ht="21.75" customHeight="1" x14ac:dyDescent="0.2">
      <c r="E91" s="212"/>
      <c r="F91" s="212"/>
      <c r="G91" s="212"/>
      <c r="H91" s="212"/>
      <c r="I91" s="212"/>
      <c r="J91" s="222"/>
      <c r="K91" s="212"/>
      <c r="L91" s="212"/>
    </row>
    <row r="92" spans="5:12" ht="21.75" customHeight="1" x14ac:dyDescent="0.2">
      <c r="E92" s="212"/>
      <c r="F92" s="212"/>
      <c r="G92" s="212"/>
      <c r="H92" s="212"/>
      <c r="I92" s="212"/>
      <c r="J92" s="222"/>
      <c r="K92" s="212"/>
      <c r="L92" s="212"/>
    </row>
    <row r="93" spans="5:12" ht="21.75" customHeight="1" x14ac:dyDescent="0.2">
      <c r="E93" s="212"/>
      <c r="F93" s="212"/>
      <c r="G93" s="212"/>
      <c r="H93" s="212"/>
      <c r="I93" s="212"/>
      <c r="J93" s="222"/>
      <c r="K93" s="212"/>
      <c r="L93" s="212"/>
    </row>
    <row r="94" spans="5:12" ht="27" customHeight="1" x14ac:dyDescent="0.2">
      <c r="E94" s="212"/>
      <c r="F94" s="212"/>
      <c r="G94" s="212"/>
      <c r="H94" s="212"/>
      <c r="I94" s="212"/>
      <c r="J94" s="222"/>
      <c r="K94" s="212"/>
      <c r="L94" s="212"/>
    </row>
    <row r="95" spans="5:12" ht="21.75" customHeight="1" x14ac:dyDescent="0.2">
      <c r="E95" s="212"/>
      <c r="F95" s="212"/>
      <c r="G95" s="212"/>
      <c r="H95" s="212"/>
      <c r="I95" s="212"/>
      <c r="J95" s="222"/>
      <c r="K95" s="212"/>
      <c r="L95" s="212"/>
    </row>
    <row r="96" spans="5:12" ht="21.75" customHeight="1" x14ac:dyDescent="0.2">
      <c r="E96" s="212"/>
      <c r="F96" s="212"/>
      <c r="G96" s="212"/>
      <c r="H96" s="212"/>
      <c r="I96" s="212"/>
      <c r="J96" s="222"/>
      <c r="K96" s="212"/>
      <c r="L96" s="212"/>
    </row>
    <row r="97" spans="5:12" ht="21.75" customHeight="1" x14ac:dyDescent="0.2">
      <c r="E97" s="212"/>
      <c r="F97" s="212"/>
      <c r="G97" s="212"/>
      <c r="H97" s="212"/>
      <c r="I97" s="212"/>
      <c r="J97" s="222"/>
      <c r="K97" s="212"/>
      <c r="L97" s="212"/>
    </row>
    <row r="98" spans="5:12" ht="21.75" customHeight="1" x14ac:dyDescent="0.2">
      <c r="E98" s="212"/>
      <c r="F98" s="212"/>
      <c r="G98" s="212"/>
      <c r="H98" s="212"/>
      <c r="I98" s="212"/>
      <c r="J98" s="222"/>
      <c r="K98" s="212"/>
      <c r="L98" s="212"/>
    </row>
    <row r="99" spans="5:12" ht="21.75" customHeight="1" x14ac:dyDescent="0.2">
      <c r="E99" s="212"/>
      <c r="F99" s="212"/>
      <c r="G99" s="212"/>
      <c r="H99" s="212"/>
      <c r="I99" s="212"/>
      <c r="J99" s="222"/>
      <c r="K99" s="212"/>
      <c r="L99" s="212"/>
    </row>
    <row r="100" spans="5:12" ht="21.75" customHeight="1" x14ac:dyDescent="0.2">
      <c r="E100" s="212"/>
      <c r="F100" s="212"/>
      <c r="G100" s="212"/>
      <c r="H100" s="212"/>
      <c r="I100" s="212"/>
      <c r="J100" s="222"/>
      <c r="K100" s="212"/>
      <c r="L100" s="212"/>
    </row>
    <row r="101" spans="5:12" ht="21.75" customHeight="1" x14ac:dyDescent="0.2">
      <c r="E101" s="212"/>
      <c r="F101" s="212"/>
      <c r="G101" s="212"/>
      <c r="H101" s="212"/>
      <c r="I101" s="212"/>
      <c r="J101" s="222"/>
      <c r="K101" s="212"/>
      <c r="L101" s="212"/>
    </row>
    <row r="102" spans="5:12" ht="21.75" customHeight="1" x14ac:dyDescent="0.2">
      <c r="E102" s="212"/>
      <c r="F102" s="212"/>
      <c r="G102" s="212"/>
      <c r="H102" s="212"/>
      <c r="I102" s="212"/>
      <c r="J102" s="222"/>
      <c r="K102" s="212"/>
      <c r="L102" s="212"/>
    </row>
    <row r="103" spans="5:12" ht="21.75" customHeight="1" x14ac:dyDescent="0.2">
      <c r="E103" s="212"/>
      <c r="F103" s="212"/>
      <c r="G103" s="212"/>
      <c r="H103" s="212"/>
      <c r="I103" s="212"/>
      <c r="J103" s="222"/>
      <c r="K103" s="212"/>
      <c r="L103" s="212"/>
    </row>
    <row r="104" spans="5:12" ht="21.75" customHeight="1" x14ac:dyDescent="0.2">
      <c r="E104" s="212"/>
      <c r="F104" s="212"/>
      <c r="G104" s="212"/>
      <c r="H104" s="212"/>
      <c r="I104" s="212"/>
      <c r="J104" s="222"/>
      <c r="K104" s="212"/>
      <c r="L104" s="212"/>
    </row>
    <row r="105" spans="5:12" ht="21.75" customHeight="1" x14ac:dyDescent="0.2">
      <c r="E105" s="212"/>
      <c r="F105" s="212"/>
      <c r="G105" s="212"/>
      <c r="H105" s="212"/>
      <c r="I105" s="212"/>
      <c r="J105" s="222"/>
      <c r="K105" s="212"/>
      <c r="L105" s="212"/>
    </row>
    <row r="106" spans="5:12" ht="21.75" customHeight="1" x14ac:dyDescent="0.2">
      <c r="E106" s="212"/>
      <c r="F106" s="212"/>
      <c r="G106" s="212"/>
      <c r="H106" s="212"/>
      <c r="I106" s="212"/>
      <c r="J106" s="222"/>
      <c r="K106" s="212"/>
      <c r="L106" s="212"/>
    </row>
    <row r="107" spans="5:12" ht="21.75" customHeight="1" x14ac:dyDescent="0.2">
      <c r="E107" s="212"/>
      <c r="F107" s="212"/>
      <c r="G107" s="212"/>
      <c r="H107" s="212"/>
      <c r="I107" s="212"/>
      <c r="J107" s="222"/>
      <c r="K107" s="212"/>
      <c r="L107" s="212"/>
    </row>
    <row r="108" spans="5:12" ht="21.75" customHeight="1" x14ac:dyDescent="0.2">
      <c r="E108" s="212"/>
      <c r="F108" s="212"/>
      <c r="G108" s="212"/>
      <c r="H108" s="212"/>
      <c r="I108" s="212"/>
      <c r="J108" s="222"/>
      <c r="K108" s="212"/>
      <c r="L108" s="212"/>
    </row>
    <row r="109" spans="5:12" ht="21.75" customHeight="1" x14ac:dyDescent="0.2">
      <c r="E109" s="212"/>
      <c r="F109" s="212"/>
      <c r="G109" s="212"/>
      <c r="H109" s="212"/>
      <c r="I109" s="212"/>
      <c r="J109" s="222"/>
      <c r="K109" s="212"/>
      <c r="L109" s="212"/>
    </row>
    <row r="110" spans="5:12" ht="21.75" customHeight="1" x14ac:dyDescent="0.2">
      <c r="E110" s="212"/>
      <c r="F110" s="212"/>
      <c r="G110" s="212"/>
      <c r="H110" s="212"/>
      <c r="I110" s="212"/>
      <c r="J110" s="222"/>
      <c r="K110" s="212"/>
      <c r="L110" s="212"/>
    </row>
    <row r="111" spans="5:12" ht="21.75" customHeight="1" x14ac:dyDescent="0.2">
      <c r="E111" s="212"/>
      <c r="F111" s="212"/>
      <c r="G111" s="212"/>
      <c r="H111" s="212"/>
      <c r="I111" s="212"/>
      <c r="J111" s="222"/>
      <c r="K111" s="212"/>
      <c r="L111" s="212"/>
    </row>
    <row r="112" spans="5:12" ht="21.75" customHeight="1" x14ac:dyDescent="0.2">
      <c r="E112" s="212"/>
      <c r="F112" s="212"/>
      <c r="G112" s="212"/>
      <c r="H112" s="212"/>
      <c r="I112" s="212"/>
      <c r="J112" s="222"/>
      <c r="K112" s="212"/>
      <c r="L112" s="212"/>
    </row>
    <row r="113" spans="5:12" ht="21.75" customHeight="1" x14ac:dyDescent="0.2">
      <c r="E113" s="212"/>
      <c r="F113" s="212"/>
      <c r="G113" s="212"/>
      <c r="H113" s="212"/>
      <c r="I113" s="212"/>
      <c r="J113" s="222"/>
      <c r="K113" s="212"/>
      <c r="L113" s="212"/>
    </row>
    <row r="114" spans="5:12" ht="21.75" customHeight="1" x14ac:dyDescent="0.2">
      <c r="E114" s="212"/>
      <c r="F114" s="212"/>
      <c r="G114" s="212"/>
      <c r="H114" s="212"/>
      <c r="I114" s="212"/>
      <c r="J114" s="222"/>
      <c r="K114" s="212"/>
      <c r="L114" s="212"/>
    </row>
    <row r="115" spans="5:12" ht="21.75" customHeight="1" x14ac:dyDescent="0.2">
      <c r="E115" s="212"/>
      <c r="F115" s="212"/>
      <c r="G115" s="212"/>
      <c r="H115" s="212"/>
      <c r="I115" s="212"/>
      <c r="J115" s="222"/>
      <c r="K115" s="212"/>
      <c r="L115" s="212"/>
    </row>
    <row r="116" spans="5:12" ht="21.75" customHeight="1" x14ac:dyDescent="0.2">
      <c r="E116" s="212"/>
      <c r="F116" s="212"/>
      <c r="G116" s="212"/>
      <c r="H116" s="212"/>
      <c r="I116" s="212"/>
      <c r="J116" s="222"/>
      <c r="K116" s="212"/>
      <c r="L116" s="212"/>
    </row>
    <row r="117" spans="5:12" x14ac:dyDescent="0.2">
      <c r="E117" s="212"/>
      <c r="F117" s="212"/>
      <c r="G117" s="212"/>
      <c r="H117" s="212"/>
      <c r="I117" s="212"/>
      <c r="J117" s="222"/>
      <c r="K117" s="212"/>
      <c r="L117" s="212"/>
    </row>
    <row r="118" spans="5:12" x14ac:dyDescent="0.2">
      <c r="E118" s="212"/>
      <c r="F118" s="212"/>
      <c r="G118" s="212"/>
      <c r="H118" s="212"/>
      <c r="I118" s="212"/>
      <c r="J118" s="222"/>
      <c r="K118" s="212"/>
      <c r="L118" s="212"/>
    </row>
    <row r="119" spans="5:12" x14ac:dyDescent="0.2">
      <c r="E119" s="212"/>
      <c r="F119" s="212"/>
      <c r="G119" s="212"/>
      <c r="H119" s="212"/>
      <c r="I119" s="212"/>
      <c r="J119" s="222"/>
      <c r="K119" s="212"/>
      <c r="L119" s="212"/>
    </row>
    <row r="120" spans="5:12" x14ac:dyDescent="0.2">
      <c r="E120" s="212"/>
      <c r="F120" s="212"/>
      <c r="G120" s="212"/>
      <c r="H120" s="212"/>
      <c r="I120" s="212"/>
      <c r="J120" s="222"/>
      <c r="K120" s="212"/>
      <c r="L120" s="212"/>
    </row>
    <row r="121" spans="5:12" x14ac:dyDescent="0.2">
      <c r="E121" s="212"/>
      <c r="F121" s="212"/>
      <c r="G121" s="212"/>
      <c r="H121" s="212"/>
      <c r="I121" s="212"/>
      <c r="J121" s="222"/>
      <c r="K121" s="212"/>
      <c r="L121" s="2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DEBIT-BANK</vt:lpstr>
      <vt:lpstr>CASH-BANK</vt:lpstr>
      <vt:lpstr>Debit Daily</vt:lpstr>
      <vt:lpstr>Cash Daily</vt:lpstr>
      <vt:lpstr>SAN FRANCISCO AR</vt:lpstr>
      <vt:lpstr>Sheet1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2017-02-03T23:47:57Z</cp:lastPrinted>
  <dcterms:created xsi:type="dcterms:W3CDTF">2015-04-17T19:15:54Z</dcterms:created>
  <dcterms:modified xsi:type="dcterms:W3CDTF">2017-02-03T23:48:14Z</dcterms:modified>
</cp:coreProperties>
</file>