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opfl\Desktop\Monthly Debt-Cash'16\"/>
    </mc:Choice>
  </mc:AlternateContent>
  <bookViews>
    <workbookView xWindow="480" yWindow="105" windowWidth="11355" windowHeight="8700" activeTab="4"/>
  </bookViews>
  <sheets>
    <sheet name="DEBIT-BANK" sheetId="1" r:id="rId1"/>
    <sheet name="CASH-BANK" sheetId="13" r:id="rId2"/>
    <sheet name="Debit Daily" sheetId="8" r:id="rId3"/>
    <sheet name="Cash Daily" sheetId="6" r:id="rId4"/>
    <sheet name="AR" sheetId="4" r:id="rId5"/>
  </sheets>
  <externalReferences>
    <externalReference r:id="rId6"/>
  </externalReferences>
  <definedNames>
    <definedName name="_xlnm.Print_Area" localSheetId="4">AR!$A$1:$F$26</definedName>
    <definedName name="_xlnm.Print_Area" localSheetId="1">'CASH-BANK'!$A$1:$Q$54</definedName>
    <definedName name="_xlnm.Print_Area" localSheetId="0">'DEBIT-BANK'!$A$1:$Q$54</definedName>
    <definedName name="_xlnm.Print_Titles" localSheetId="1">'CASH-BANK'!$1:$1</definedName>
    <definedName name="_xlnm.Print_Titles" localSheetId="0">'DEBIT-BANK'!$1:$1</definedName>
  </definedNames>
  <calcPr calcId="171027"/>
</workbook>
</file>

<file path=xl/calcChain.xml><?xml version="1.0" encoding="utf-8"?>
<calcChain xmlns="http://schemas.openxmlformats.org/spreadsheetml/2006/main">
  <c r="C20" i="4" l="1"/>
  <c r="D43" i="4" l="1"/>
  <c r="D39" i="4"/>
  <c r="E18" i="4"/>
  <c r="C18" i="4"/>
  <c r="D35" i="4" s="1"/>
  <c r="D46" i="4" s="1"/>
  <c r="D135" i="8" l="1"/>
  <c r="D425" i="6"/>
  <c r="D238" i="6"/>
  <c r="D224" i="6"/>
  <c r="D182" i="6"/>
  <c r="D423" i="6"/>
  <c r="D408" i="6"/>
  <c r="D394" i="6"/>
  <c r="D352" i="6"/>
  <c r="D322" i="6"/>
  <c r="D308" i="6"/>
  <c r="D294" i="6"/>
  <c r="D280" i="6"/>
  <c r="D266" i="6"/>
  <c r="D250" i="6"/>
  <c r="D236" i="6"/>
  <c r="D222" i="6"/>
  <c r="D208" i="6"/>
  <c r="D194" i="6"/>
  <c r="D180" i="6"/>
  <c r="D164" i="6"/>
  <c r="D150" i="6"/>
  <c r="D136" i="6"/>
  <c r="D122" i="6"/>
  <c r="D108" i="6"/>
  <c r="E78" i="6"/>
  <c r="D78" i="6"/>
  <c r="D63" i="6"/>
  <c r="G463" i="6" l="1"/>
  <c r="I450" i="6" l="1"/>
  <c r="E448" i="6" l="1"/>
  <c r="E447" i="6"/>
  <c r="E446" i="6"/>
  <c r="P30" i="1"/>
  <c r="P35" i="1"/>
  <c r="P40" i="1" s="1"/>
  <c r="P49" i="1"/>
  <c r="D451" i="6"/>
  <c r="I451" i="6" s="1"/>
  <c r="D448" i="6"/>
  <c r="I448" i="6" s="1"/>
  <c r="D447" i="6"/>
  <c r="D446" i="6"/>
  <c r="I457" i="6"/>
  <c r="I456" i="6"/>
  <c r="I455" i="6"/>
  <c r="I454" i="6"/>
  <c r="I453" i="6"/>
  <c r="I452" i="6"/>
  <c r="I449" i="6"/>
  <c r="D458" i="6" l="1"/>
  <c r="I447" i="6"/>
  <c r="I446" i="6"/>
  <c r="E458" i="6"/>
  <c r="I458" i="6" l="1"/>
  <c r="D464" i="6" s="1"/>
  <c r="D465" i="6" l="1"/>
  <c r="G465" i="6" s="1"/>
  <c r="G464" i="6"/>
  <c r="I291" i="8"/>
  <c r="O35" i="1" s="1"/>
  <c r="I119" i="8" l="1"/>
  <c r="O14" i="1" l="1"/>
  <c r="P14" i="1"/>
  <c r="P20" i="1" s="1"/>
  <c r="I304" i="6"/>
  <c r="M35" i="13"/>
  <c r="I290" i="6"/>
  <c r="M34" i="13"/>
  <c r="I218" i="6"/>
  <c r="M25" i="13" s="1"/>
  <c r="I190" i="6"/>
  <c r="M23" i="13" s="1"/>
  <c r="I14" i="6"/>
  <c r="M3" i="13" s="1"/>
  <c r="M15" i="13"/>
  <c r="I32" i="6" l="1"/>
  <c r="B5" i="13" s="1"/>
  <c r="I33" i="6"/>
  <c r="C5" i="13" s="1"/>
  <c r="I34" i="6"/>
  <c r="D5" i="13" s="1"/>
  <c r="I35" i="6"/>
  <c r="E5" i="13" s="1"/>
  <c r="I36" i="6"/>
  <c r="F5" i="13" s="1"/>
  <c r="I37" i="6"/>
  <c r="G5" i="13" s="1"/>
  <c r="I38" i="6"/>
  <c r="H5" i="13" s="1"/>
  <c r="I39" i="6"/>
  <c r="I5" i="13" s="1"/>
  <c r="I40" i="6"/>
  <c r="J5" i="13" s="1"/>
  <c r="I41" i="6"/>
  <c r="K5" i="13" s="1"/>
  <c r="I42" i="6"/>
  <c r="L5" i="13" s="1"/>
  <c r="I43" i="6"/>
  <c r="M5" i="13" s="1"/>
  <c r="I44" i="6"/>
  <c r="I47" i="6"/>
  <c r="B6" i="13" s="1"/>
  <c r="I48" i="6"/>
  <c r="C6" i="13" s="1"/>
  <c r="I49" i="6"/>
  <c r="D6" i="13" s="1"/>
  <c r="I50" i="6"/>
  <c r="E6" i="13" s="1"/>
  <c r="I51" i="6"/>
  <c r="F6" i="13" s="1"/>
  <c r="I52" i="6"/>
  <c r="G6" i="13" s="1"/>
  <c r="I53" i="6"/>
  <c r="H6" i="13" s="1"/>
  <c r="I54" i="6"/>
  <c r="I6" i="13" s="1"/>
  <c r="I55" i="6"/>
  <c r="J6" i="13" s="1"/>
  <c r="I56" i="6"/>
  <c r="K6" i="13" s="1"/>
  <c r="I57" i="6"/>
  <c r="L6" i="13" s="1"/>
  <c r="I58" i="6"/>
  <c r="M6" i="13" s="1"/>
  <c r="I59" i="6"/>
  <c r="I62" i="6"/>
  <c r="B7" i="13" s="1"/>
  <c r="I63" i="6"/>
  <c r="C7" i="13" s="1"/>
  <c r="I64" i="6"/>
  <c r="D7" i="13" s="1"/>
  <c r="I65" i="6"/>
  <c r="E7" i="13" s="1"/>
  <c r="I66" i="6"/>
  <c r="F7" i="13" s="1"/>
  <c r="I67" i="6"/>
  <c r="G7" i="13" s="1"/>
  <c r="I68" i="6"/>
  <c r="H7" i="13" s="1"/>
  <c r="I69" i="6"/>
  <c r="I7" i="13" s="1"/>
  <c r="I70" i="6"/>
  <c r="J7" i="13" s="1"/>
  <c r="I71" i="6"/>
  <c r="K7" i="13" s="1"/>
  <c r="I72" i="6"/>
  <c r="L7" i="13" s="1"/>
  <c r="I73" i="6"/>
  <c r="M7" i="13" s="1"/>
  <c r="I74" i="6"/>
  <c r="I77" i="6"/>
  <c r="B8" i="13" s="1"/>
  <c r="I78" i="6"/>
  <c r="C8" i="13" s="1"/>
  <c r="I79" i="6"/>
  <c r="D8" i="13" s="1"/>
  <c r="I80" i="6"/>
  <c r="E8" i="13" s="1"/>
  <c r="I81" i="6"/>
  <c r="F8" i="13" s="1"/>
  <c r="I82" i="6"/>
  <c r="G8" i="13" s="1"/>
  <c r="I83" i="6"/>
  <c r="H8" i="13" s="1"/>
  <c r="I84" i="6"/>
  <c r="I8" i="13" s="1"/>
  <c r="I85" i="6"/>
  <c r="J8" i="13" s="1"/>
  <c r="I86" i="6"/>
  <c r="K8" i="13" s="1"/>
  <c r="I87" i="6"/>
  <c r="L8" i="13" s="1"/>
  <c r="I88" i="6"/>
  <c r="M8" i="13" s="1"/>
  <c r="I89" i="6"/>
  <c r="N9" i="13" s="1"/>
  <c r="M8" i="1"/>
  <c r="L8" i="1"/>
  <c r="I77" i="8"/>
  <c r="B9" i="1" s="1"/>
  <c r="I78" i="8"/>
  <c r="C9" i="1" s="1"/>
  <c r="I79" i="8"/>
  <c r="D9" i="1" s="1"/>
  <c r="I80" i="8"/>
  <c r="E9" i="1" s="1"/>
  <c r="I81" i="8"/>
  <c r="F9" i="1" s="1"/>
  <c r="I82" i="8"/>
  <c r="G9" i="1" s="1"/>
  <c r="I83" i="8"/>
  <c r="H9" i="1" s="1"/>
  <c r="I84" i="8"/>
  <c r="I9" i="1" s="1"/>
  <c r="I85" i="8"/>
  <c r="J9" i="1" s="1"/>
  <c r="I86" i="8"/>
  <c r="K9" i="1" s="1"/>
  <c r="I87" i="8"/>
  <c r="L9" i="1" s="1"/>
  <c r="I88" i="8"/>
  <c r="M9" i="1" s="1"/>
  <c r="I89" i="8"/>
  <c r="Q6" i="13" l="1"/>
  <c r="Q8" i="13"/>
  <c r="Q5" i="13"/>
  <c r="Q7" i="13"/>
  <c r="Q9" i="1"/>
  <c r="I62" i="8"/>
  <c r="B8" i="1" s="1"/>
  <c r="I63" i="8"/>
  <c r="C8" i="1" s="1"/>
  <c r="I64" i="8"/>
  <c r="D8" i="1" s="1"/>
  <c r="I65" i="8"/>
  <c r="E8" i="1" s="1"/>
  <c r="I66" i="8"/>
  <c r="F8" i="1" s="1"/>
  <c r="I67" i="8"/>
  <c r="G8" i="1" s="1"/>
  <c r="I68" i="8"/>
  <c r="H8" i="1" s="1"/>
  <c r="I69" i="8"/>
  <c r="I70" i="8"/>
  <c r="I71" i="8"/>
  <c r="I72" i="8"/>
  <c r="I73" i="8"/>
  <c r="I74" i="8"/>
  <c r="I47" i="8"/>
  <c r="B7" i="1" s="1"/>
  <c r="I48" i="8"/>
  <c r="C7" i="1" s="1"/>
  <c r="I49" i="8"/>
  <c r="D7" i="1" s="1"/>
  <c r="I50" i="8"/>
  <c r="E7" i="1" s="1"/>
  <c r="I51" i="8"/>
  <c r="F7" i="1" s="1"/>
  <c r="I52" i="8"/>
  <c r="G7" i="1" s="1"/>
  <c r="I53" i="8"/>
  <c r="H7" i="1" s="1"/>
  <c r="I54" i="8"/>
  <c r="I7" i="1" s="1"/>
  <c r="I55" i="8"/>
  <c r="J7" i="1" s="1"/>
  <c r="I56" i="8"/>
  <c r="K7" i="1" s="1"/>
  <c r="I57" i="8"/>
  <c r="L7" i="1" s="1"/>
  <c r="I58" i="8"/>
  <c r="M7" i="1" s="1"/>
  <c r="I43" i="8"/>
  <c r="M6" i="1" s="1"/>
  <c r="I44" i="8"/>
  <c r="I37" i="8"/>
  <c r="G6" i="1" s="1"/>
  <c r="I38" i="8"/>
  <c r="H6" i="1" s="1"/>
  <c r="I39" i="8"/>
  <c r="I6" i="1" s="1"/>
  <c r="I40" i="8"/>
  <c r="J6" i="1" s="1"/>
  <c r="I41" i="8"/>
  <c r="K6" i="1" s="1"/>
  <c r="I42" i="8"/>
  <c r="L6" i="1" s="1"/>
  <c r="I36" i="8"/>
  <c r="F6" i="1" s="1"/>
  <c r="I35" i="8"/>
  <c r="E6" i="1" s="1"/>
  <c r="I34" i="8"/>
  <c r="D6" i="1" s="1"/>
  <c r="I33" i="8"/>
  <c r="C6" i="1" s="1"/>
  <c r="I32" i="8"/>
  <c r="B6" i="1" s="1"/>
  <c r="Q7" i="1" l="1"/>
  <c r="Q6" i="1"/>
  <c r="F5" i="1"/>
  <c r="O49" i="1"/>
  <c r="O40" i="1"/>
  <c r="O30" i="1"/>
  <c r="O20" i="1"/>
  <c r="I428" i="6" l="1"/>
  <c r="H48" i="13" s="1"/>
  <c r="I429" i="6"/>
  <c r="I48" i="13" s="1"/>
  <c r="I430" i="6"/>
  <c r="J48" i="13" s="1"/>
  <c r="I431" i="6"/>
  <c r="K48" i="13" s="1"/>
  <c r="I432" i="6"/>
  <c r="L48" i="13" s="1"/>
  <c r="I433" i="6"/>
  <c r="M48" i="13" s="1"/>
  <c r="I434" i="6"/>
  <c r="N48" i="13" s="1"/>
  <c r="N49" i="13" s="1"/>
  <c r="I413" i="6"/>
  <c r="H47" i="13" s="1"/>
  <c r="I414" i="6"/>
  <c r="I47" i="13" s="1"/>
  <c r="I415" i="6"/>
  <c r="J47" i="13" s="1"/>
  <c r="I416" i="6"/>
  <c r="K47" i="13" s="1"/>
  <c r="I417" i="6"/>
  <c r="L47" i="13" s="1"/>
  <c r="I418" i="6"/>
  <c r="M47" i="13" s="1"/>
  <c r="I399" i="6"/>
  <c r="H46" i="13" s="1"/>
  <c r="I400" i="6"/>
  <c r="I46" i="13" s="1"/>
  <c r="I401" i="6"/>
  <c r="J46" i="13" s="1"/>
  <c r="I402" i="6"/>
  <c r="K46" i="13" s="1"/>
  <c r="I403" i="6"/>
  <c r="L46" i="13" s="1"/>
  <c r="I404" i="6"/>
  <c r="M46" i="13" s="1"/>
  <c r="I385" i="6"/>
  <c r="H45" i="13" s="1"/>
  <c r="I386" i="6"/>
  <c r="I45" i="13" s="1"/>
  <c r="I387" i="6"/>
  <c r="J45" i="13" s="1"/>
  <c r="I388" i="6"/>
  <c r="K45" i="13" s="1"/>
  <c r="I389" i="6"/>
  <c r="L45" i="13" s="1"/>
  <c r="I390" i="6"/>
  <c r="M45" i="13" s="1"/>
  <c r="I371" i="6"/>
  <c r="H44" i="13" s="1"/>
  <c r="I372" i="6"/>
  <c r="I44" i="13" s="1"/>
  <c r="I373" i="6"/>
  <c r="J44" i="13" s="1"/>
  <c r="I374" i="6"/>
  <c r="K44" i="13" s="1"/>
  <c r="I375" i="6"/>
  <c r="L44" i="13" s="1"/>
  <c r="I376" i="6"/>
  <c r="M44" i="13" s="1"/>
  <c r="I357" i="6"/>
  <c r="H43" i="13" s="1"/>
  <c r="I358" i="6"/>
  <c r="I43" i="13" s="1"/>
  <c r="I359" i="6"/>
  <c r="J43" i="13" s="1"/>
  <c r="I360" i="6"/>
  <c r="K43" i="13" s="1"/>
  <c r="I361" i="6"/>
  <c r="L43" i="13" s="1"/>
  <c r="I362" i="6"/>
  <c r="M43" i="13" s="1"/>
  <c r="I339" i="6"/>
  <c r="F38" i="13" s="1"/>
  <c r="I340" i="6"/>
  <c r="G38" i="13" s="1"/>
  <c r="I341" i="6"/>
  <c r="H38" i="13" s="1"/>
  <c r="I342" i="6"/>
  <c r="I38" i="13" s="1"/>
  <c r="I343" i="6"/>
  <c r="J38" i="13" s="1"/>
  <c r="I344" i="6"/>
  <c r="K38" i="13" s="1"/>
  <c r="I345" i="6"/>
  <c r="L38" i="13" s="1"/>
  <c r="I346" i="6"/>
  <c r="M38" i="13" s="1"/>
  <c r="I347" i="6"/>
  <c r="N39" i="13" s="1"/>
  <c r="I327" i="6"/>
  <c r="H37" i="13" s="1"/>
  <c r="I328" i="6"/>
  <c r="I37" i="13" s="1"/>
  <c r="I329" i="6"/>
  <c r="J37" i="13" s="1"/>
  <c r="I330" i="6"/>
  <c r="K37" i="13" s="1"/>
  <c r="I331" i="6"/>
  <c r="L37" i="13" s="1"/>
  <c r="I332" i="6"/>
  <c r="M37" i="13" s="1"/>
  <c r="I313" i="6"/>
  <c r="H36" i="13" s="1"/>
  <c r="I314" i="6"/>
  <c r="I36" i="13" s="1"/>
  <c r="I315" i="6"/>
  <c r="J36" i="13" s="1"/>
  <c r="I316" i="6"/>
  <c r="K36" i="13" s="1"/>
  <c r="I317" i="6"/>
  <c r="L36" i="13" s="1"/>
  <c r="I318" i="6"/>
  <c r="M36" i="13" s="1"/>
  <c r="I299" i="6"/>
  <c r="H35" i="13" s="1"/>
  <c r="I300" i="6"/>
  <c r="I35" i="13" s="1"/>
  <c r="I301" i="6"/>
  <c r="J35" i="13" s="1"/>
  <c r="I302" i="6"/>
  <c r="K35" i="13" s="1"/>
  <c r="I303" i="6"/>
  <c r="L35" i="13" s="1"/>
  <c r="I280" i="6"/>
  <c r="C34" i="13" s="1"/>
  <c r="I281" i="6"/>
  <c r="D34" i="13" s="1"/>
  <c r="I282" i="6"/>
  <c r="E34" i="13" s="1"/>
  <c r="I283" i="6"/>
  <c r="F34" i="13" s="1"/>
  <c r="I284" i="6"/>
  <c r="G34" i="13" s="1"/>
  <c r="I285" i="6"/>
  <c r="H34" i="13" s="1"/>
  <c r="I286" i="6"/>
  <c r="I34" i="13" s="1"/>
  <c r="I287" i="6"/>
  <c r="J34" i="13" s="1"/>
  <c r="I288" i="6"/>
  <c r="K34" i="13" s="1"/>
  <c r="I289" i="6"/>
  <c r="L34" i="13" s="1"/>
  <c r="I271" i="6"/>
  <c r="H33" i="13" s="1"/>
  <c r="I272" i="6"/>
  <c r="I33" i="13" s="1"/>
  <c r="I273" i="6"/>
  <c r="J33" i="13" s="1"/>
  <c r="I274" i="6"/>
  <c r="K33" i="13" s="1"/>
  <c r="I275" i="6"/>
  <c r="L33" i="13" s="1"/>
  <c r="I276" i="6"/>
  <c r="M33" i="13" s="1"/>
  <c r="I255" i="6"/>
  <c r="H28" i="13" s="1"/>
  <c r="I256" i="6"/>
  <c r="I28" i="13" s="1"/>
  <c r="I257" i="6"/>
  <c r="J28" i="13" s="1"/>
  <c r="I258" i="6"/>
  <c r="K28" i="13" s="1"/>
  <c r="I259" i="6"/>
  <c r="L28" i="13" s="1"/>
  <c r="I260" i="6"/>
  <c r="M28" i="13" s="1"/>
  <c r="I261" i="6"/>
  <c r="N28" i="13" s="1"/>
  <c r="I241" i="6"/>
  <c r="H27" i="13" s="1"/>
  <c r="I242" i="6"/>
  <c r="I27" i="13" s="1"/>
  <c r="I243" i="6"/>
  <c r="J27" i="13" s="1"/>
  <c r="I244" i="6"/>
  <c r="K27" i="13" s="1"/>
  <c r="I245" i="6"/>
  <c r="L27" i="13" s="1"/>
  <c r="I246" i="6"/>
  <c r="M27" i="13" s="1"/>
  <c r="I225" i="6"/>
  <c r="F26" i="13" s="1"/>
  <c r="I226" i="6"/>
  <c r="G26" i="13" s="1"/>
  <c r="I227" i="6"/>
  <c r="H26" i="13" s="1"/>
  <c r="I228" i="6"/>
  <c r="I26" i="13" s="1"/>
  <c r="I229" i="6"/>
  <c r="J26" i="13" s="1"/>
  <c r="I230" i="6"/>
  <c r="K26" i="13" s="1"/>
  <c r="I231" i="6"/>
  <c r="L26" i="13" s="1"/>
  <c r="I232" i="6"/>
  <c r="M26" i="13" s="1"/>
  <c r="I211" i="6"/>
  <c r="F25" i="13" s="1"/>
  <c r="I212" i="6"/>
  <c r="G25" i="13" s="1"/>
  <c r="I213" i="6"/>
  <c r="H25" i="13" s="1"/>
  <c r="I214" i="6"/>
  <c r="I25" i="13" s="1"/>
  <c r="I215" i="6"/>
  <c r="J25" i="13" s="1"/>
  <c r="I216" i="6"/>
  <c r="K25" i="13" s="1"/>
  <c r="I217" i="6"/>
  <c r="L25" i="13" s="1"/>
  <c r="I199" i="6"/>
  <c r="H24" i="13" s="1"/>
  <c r="I200" i="6"/>
  <c r="I24" i="13" s="1"/>
  <c r="I201" i="6"/>
  <c r="J24" i="13" s="1"/>
  <c r="I202" i="6"/>
  <c r="K24" i="13" s="1"/>
  <c r="I203" i="6"/>
  <c r="L24" i="13" s="1"/>
  <c r="I204" i="6"/>
  <c r="M24" i="13" s="1"/>
  <c r="I185" i="6"/>
  <c r="H23" i="13" s="1"/>
  <c r="I186" i="6"/>
  <c r="I23" i="13" s="1"/>
  <c r="I187" i="6"/>
  <c r="J23" i="13" s="1"/>
  <c r="I188" i="6"/>
  <c r="K23" i="13" s="1"/>
  <c r="I189" i="6"/>
  <c r="L23" i="13" s="1"/>
  <c r="I169" i="6"/>
  <c r="H18" i="13" s="1"/>
  <c r="I170" i="6"/>
  <c r="I18" i="13" s="1"/>
  <c r="I171" i="6"/>
  <c r="J18" i="13" s="1"/>
  <c r="I172" i="6"/>
  <c r="K18" i="13" s="1"/>
  <c r="I173" i="6"/>
  <c r="L18" i="13" s="1"/>
  <c r="I174" i="6"/>
  <c r="M18" i="13" s="1"/>
  <c r="I175" i="6"/>
  <c r="N19" i="13" s="1"/>
  <c r="I155" i="6"/>
  <c r="H17" i="13" s="1"/>
  <c r="I156" i="6"/>
  <c r="I17" i="13" s="1"/>
  <c r="I157" i="6"/>
  <c r="J17" i="13" s="1"/>
  <c r="I158" i="6"/>
  <c r="K17" i="13" s="1"/>
  <c r="I159" i="6"/>
  <c r="L17" i="13" s="1"/>
  <c r="I160" i="6"/>
  <c r="M17" i="13" s="1"/>
  <c r="I141" i="6"/>
  <c r="H16" i="13" s="1"/>
  <c r="I142" i="6"/>
  <c r="I16" i="13" s="1"/>
  <c r="I143" i="6"/>
  <c r="J16" i="13" s="1"/>
  <c r="I144" i="6"/>
  <c r="K16" i="13" s="1"/>
  <c r="I145" i="6"/>
  <c r="L16" i="13" s="1"/>
  <c r="I146" i="6"/>
  <c r="M16" i="13" s="1"/>
  <c r="I127" i="6"/>
  <c r="H15" i="13" s="1"/>
  <c r="I128" i="6"/>
  <c r="I15" i="13" s="1"/>
  <c r="I129" i="6"/>
  <c r="J15" i="13" s="1"/>
  <c r="I130" i="6"/>
  <c r="K15" i="13" s="1"/>
  <c r="I131" i="6"/>
  <c r="L15" i="13" s="1"/>
  <c r="I113" i="6"/>
  <c r="H14" i="13" s="1"/>
  <c r="I114" i="6"/>
  <c r="I14" i="13" s="1"/>
  <c r="I115" i="6"/>
  <c r="J14" i="13" s="1"/>
  <c r="I116" i="6"/>
  <c r="K14" i="13" s="1"/>
  <c r="I117" i="6"/>
  <c r="L14" i="13" s="1"/>
  <c r="I118" i="6"/>
  <c r="M14" i="13" s="1"/>
  <c r="I99" i="6"/>
  <c r="H13" i="13" s="1"/>
  <c r="I100" i="6"/>
  <c r="I13" i="13" s="1"/>
  <c r="I101" i="6"/>
  <c r="J13" i="13" s="1"/>
  <c r="I102" i="6"/>
  <c r="K13" i="13" s="1"/>
  <c r="I103" i="6"/>
  <c r="L13" i="13" s="1"/>
  <c r="I104" i="6"/>
  <c r="M13" i="13" s="1"/>
  <c r="I23" i="6"/>
  <c r="H4" i="13" s="1"/>
  <c r="I24" i="6"/>
  <c r="I4" i="13" s="1"/>
  <c r="I25" i="6"/>
  <c r="J4" i="13" s="1"/>
  <c r="I26" i="6"/>
  <c r="K4" i="13" s="1"/>
  <c r="I27" i="6"/>
  <c r="L4" i="13" s="1"/>
  <c r="I28" i="6"/>
  <c r="M4" i="13" s="1"/>
  <c r="M9" i="13" s="1"/>
  <c r="I29" i="6"/>
  <c r="I9" i="6"/>
  <c r="H3" i="13" s="1"/>
  <c r="I10" i="6"/>
  <c r="I3" i="13" s="1"/>
  <c r="I11" i="6"/>
  <c r="J3" i="13" s="1"/>
  <c r="I12" i="6"/>
  <c r="K3" i="13" s="1"/>
  <c r="I13" i="6"/>
  <c r="L3" i="13" s="1"/>
  <c r="I428" i="8"/>
  <c r="H48" i="1" s="1"/>
  <c r="I429" i="8"/>
  <c r="I48" i="1" s="1"/>
  <c r="I430" i="8"/>
  <c r="I431" i="8"/>
  <c r="I432" i="8"/>
  <c r="L48" i="1" s="1"/>
  <c r="I433" i="8"/>
  <c r="M48" i="1" s="1"/>
  <c r="I434" i="8"/>
  <c r="N48" i="1" s="1"/>
  <c r="N49" i="1" s="1"/>
  <c r="I418" i="8"/>
  <c r="M47" i="1" s="1"/>
  <c r="I413" i="8"/>
  <c r="H47" i="1" s="1"/>
  <c r="I414" i="8"/>
  <c r="I47" i="1" s="1"/>
  <c r="I415" i="8"/>
  <c r="J47" i="1" s="1"/>
  <c r="I416" i="8"/>
  <c r="I417" i="8"/>
  <c r="I399" i="8"/>
  <c r="H46" i="1" s="1"/>
  <c r="I400" i="8"/>
  <c r="I46" i="1" s="1"/>
  <c r="I401" i="8"/>
  <c r="J46" i="1" s="1"/>
  <c r="I402" i="8"/>
  <c r="K46" i="1" s="1"/>
  <c r="I403" i="8"/>
  <c r="L46" i="1" s="1"/>
  <c r="I404" i="8"/>
  <c r="M46" i="1" s="1"/>
  <c r="I385" i="8"/>
  <c r="H45" i="1" s="1"/>
  <c r="I386" i="8"/>
  <c r="I45" i="1" s="1"/>
  <c r="I387" i="8"/>
  <c r="J45" i="1" s="1"/>
  <c r="I388" i="8"/>
  <c r="K45" i="1" s="1"/>
  <c r="I389" i="8"/>
  <c r="L45" i="1" s="1"/>
  <c r="I390" i="8"/>
  <c r="M45" i="1" s="1"/>
  <c r="I371" i="8"/>
  <c r="H44" i="1" s="1"/>
  <c r="I372" i="8"/>
  <c r="I44" i="1" s="1"/>
  <c r="I373" i="8"/>
  <c r="J44" i="1" s="1"/>
  <c r="I374" i="8"/>
  <c r="K44" i="1" s="1"/>
  <c r="I375" i="8"/>
  <c r="L44" i="1" s="1"/>
  <c r="I376" i="8"/>
  <c r="M44" i="1" s="1"/>
  <c r="I357" i="8"/>
  <c r="I358" i="8"/>
  <c r="I43" i="1" s="1"/>
  <c r="I359" i="8"/>
  <c r="J43" i="1" s="1"/>
  <c r="I360" i="8"/>
  <c r="K43" i="1" s="1"/>
  <c r="I361" i="8"/>
  <c r="L43" i="1" s="1"/>
  <c r="I362" i="8"/>
  <c r="M43" i="1" s="1"/>
  <c r="I339" i="8"/>
  <c r="I340" i="8"/>
  <c r="G39" i="1" s="1"/>
  <c r="I341" i="8"/>
  <c r="H39" i="1" s="1"/>
  <c r="I342" i="8"/>
  <c r="I39" i="1" s="1"/>
  <c r="I343" i="8"/>
  <c r="J39" i="1" s="1"/>
  <c r="I344" i="8"/>
  <c r="K39" i="1" s="1"/>
  <c r="I345" i="8"/>
  <c r="L39" i="1" s="1"/>
  <c r="I346" i="8"/>
  <c r="M39" i="1" s="1"/>
  <c r="I347" i="8"/>
  <c r="N39" i="1" s="1"/>
  <c r="N40" i="1" s="1"/>
  <c r="I327" i="8"/>
  <c r="H38" i="1" s="1"/>
  <c r="I328" i="8"/>
  <c r="I38" i="1" s="1"/>
  <c r="I329" i="8"/>
  <c r="J38" i="1" s="1"/>
  <c r="I330" i="8"/>
  <c r="K38" i="1" s="1"/>
  <c r="I331" i="8"/>
  <c r="L38" i="1" s="1"/>
  <c r="I332" i="8"/>
  <c r="M38" i="1" s="1"/>
  <c r="I313" i="8"/>
  <c r="H37" i="1" s="1"/>
  <c r="I314" i="8"/>
  <c r="I37" i="1" s="1"/>
  <c r="I315" i="8"/>
  <c r="J37" i="1" s="1"/>
  <c r="I316" i="8"/>
  <c r="K37" i="1" s="1"/>
  <c r="I317" i="8"/>
  <c r="L37" i="1" s="1"/>
  <c r="I318" i="8"/>
  <c r="M37" i="1" s="1"/>
  <c r="I299" i="8"/>
  <c r="H36" i="1" s="1"/>
  <c r="I300" i="8"/>
  <c r="I36" i="1" s="1"/>
  <c r="I301" i="8"/>
  <c r="J36" i="1" s="1"/>
  <c r="I302" i="8"/>
  <c r="K36" i="1" s="1"/>
  <c r="I303" i="8"/>
  <c r="L36" i="1" s="1"/>
  <c r="I304" i="8"/>
  <c r="M36" i="1" s="1"/>
  <c r="I285" i="8"/>
  <c r="H35" i="1" s="1"/>
  <c r="I286" i="8"/>
  <c r="I35" i="1" s="1"/>
  <c r="I287" i="8"/>
  <c r="J35" i="1" s="1"/>
  <c r="I288" i="8"/>
  <c r="K35" i="1" s="1"/>
  <c r="I289" i="8"/>
  <c r="L35" i="1" s="1"/>
  <c r="I290" i="8"/>
  <c r="M35" i="1" s="1"/>
  <c r="I276" i="8"/>
  <c r="M34" i="1" s="1"/>
  <c r="I271" i="8"/>
  <c r="H34" i="1" s="1"/>
  <c r="I272" i="8"/>
  <c r="I34" i="1" s="1"/>
  <c r="I273" i="8"/>
  <c r="J34" i="1" s="1"/>
  <c r="I274" i="8"/>
  <c r="K34" i="1" s="1"/>
  <c r="I275" i="8"/>
  <c r="L34" i="1" s="1"/>
  <c r="I255" i="8"/>
  <c r="H29" i="1" s="1"/>
  <c r="I256" i="8"/>
  <c r="I29" i="1" s="1"/>
  <c r="I257" i="8"/>
  <c r="J29" i="1" s="1"/>
  <c r="I258" i="8"/>
  <c r="K29" i="1" s="1"/>
  <c r="I259" i="8"/>
  <c r="L29" i="1" s="1"/>
  <c r="I260" i="8"/>
  <c r="M29" i="1" s="1"/>
  <c r="I261" i="8"/>
  <c r="N29" i="1" s="1"/>
  <c r="N30" i="1" s="1"/>
  <c r="I241" i="8"/>
  <c r="H28" i="1" s="1"/>
  <c r="I242" i="8"/>
  <c r="I28" i="1" s="1"/>
  <c r="I243" i="8"/>
  <c r="J28" i="1" s="1"/>
  <c r="I244" i="8"/>
  <c r="K28" i="1" s="1"/>
  <c r="I245" i="8"/>
  <c r="L28" i="1" s="1"/>
  <c r="I246" i="8"/>
  <c r="M28" i="1" s="1"/>
  <c r="I225" i="8"/>
  <c r="F27" i="1" s="1"/>
  <c r="I226" i="8"/>
  <c r="I227" i="8"/>
  <c r="H27" i="1" s="1"/>
  <c r="I228" i="8"/>
  <c r="I27" i="1" s="1"/>
  <c r="I229" i="8"/>
  <c r="J27" i="1" s="1"/>
  <c r="I230" i="8"/>
  <c r="K27" i="1" s="1"/>
  <c r="I231" i="8"/>
  <c r="L27" i="1" s="1"/>
  <c r="I232" i="8"/>
  <c r="M27" i="1" s="1"/>
  <c r="I211" i="8"/>
  <c r="F26" i="1" s="1"/>
  <c r="I212" i="8"/>
  <c r="G26" i="1" s="1"/>
  <c r="I213" i="8"/>
  <c r="H26" i="1" s="1"/>
  <c r="I214" i="8"/>
  <c r="I26" i="1" s="1"/>
  <c r="I215" i="8"/>
  <c r="J26" i="1" s="1"/>
  <c r="I216" i="8"/>
  <c r="K26" i="1" s="1"/>
  <c r="I217" i="8"/>
  <c r="L26" i="1" s="1"/>
  <c r="I218" i="8"/>
  <c r="M26" i="1" s="1"/>
  <c r="I199" i="8"/>
  <c r="H25" i="1" s="1"/>
  <c r="I200" i="8"/>
  <c r="I25" i="1" s="1"/>
  <c r="I201" i="8"/>
  <c r="I202" i="8"/>
  <c r="K25" i="1" s="1"/>
  <c r="I203" i="8"/>
  <c r="L25" i="1" s="1"/>
  <c r="I204" i="8"/>
  <c r="M25" i="1" s="1"/>
  <c r="I185" i="8"/>
  <c r="H24" i="1" s="1"/>
  <c r="I186" i="8"/>
  <c r="I24" i="1" s="1"/>
  <c r="I187" i="8"/>
  <c r="J24" i="1" s="1"/>
  <c r="I188" i="8"/>
  <c r="K24" i="1" s="1"/>
  <c r="I189" i="8"/>
  <c r="L24" i="1" s="1"/>
  <c r="I190" i="8"/>
  <c r="M24" i="1" s="1"/>
  <c r="I169" i="8"/>
  <c r="H19" i="1" s="1"/>
  <c r="I170" i="8"/>
  <c r="I19" i="1" s="1"/>
  <c r="I171" i="8"/>
  <c r="J19" i="1" s="1"/>
  <c r="I172" i="8"/>
  <c r="K19" i="1" s="1"/>
  <c r="I173" i="8"/>
  <c r="L19" i="1" s="1"/>
  <c r="I174" i="8"/>
  <c r="M19" i="1" s="1"/>
  <c r="I175" i="8"/>
  <c r="N19" i="1" s="1"/>
  <c r="N20" i="1" s="1"/>
  <c r="I155" i="8"/>
  <c r="H18" i="1" s="1"/>
  <c r="I156" i="8"/>
  <c r="I18" i="1" s="1"/>
  <c r="I157" i="8"/>
  <c r="J18" i="1" s="1"/>
  <c r="I158" i="8"/>
  <c r="K18" i="1" s="1"/>
  <c r="I159" i="8"/>
  <c r="L18" i="1" s="1"/>
  <c r="I160" i="8"/>
  <c r="M18" i="1" s="1"/>
  <c r="I141" i="8"/>
  <c r="H17" i="1" s="1"/>
  <c r="I142" i="8"/>
  <c r="I17" i="1" s="1"/>
  <c r="I143" i="8"/>
  <c r="J17" i="1" s="1"/>
  <c r="I144" i="8"/>
  <c r="K17" i="1" s="1"/>
  <c r="I145" i="8"/>
  <c r="L17" i="1" s="1"/>
  <c r="I146" i="8"/>
  <c r="M17" i="1" s="1"/>
  <c r="I127" i="8"/>
  <c r="H16" i="1" s="1"/>
  <c r="I128" i="8"/>
  <c r="I16" i="1" s="1"/>
  <c r="I129" i="8"/>
  <c r="J16" i="1" s="1"/>
  <c r="I130" i="8"/>
  <c r="K16" i="1" s="1"/>
  <c r="I131" i="8"/>
  <c r="L16" i="1" s="1"/>
  <c r="I132" i="8"/>
  <c r="M16" i="1" s="1"/>
  <c r="I118" i="8"/>
  <c r="M15" i="1" s="1"/>
  <c r="I113" i="8"/>
  <c r="H15" i="1" s="1"/>
  <c r="I114" i="8"/>
  <c r="I15" i="1" s="1"/>
  <c r="I115" i="8"/>
  <c r="J15" i="1" s="1"/>
  <c r="I116" i="8"/>
  <c r="K15" i="1" s="1"/>
  <c r="I117" i="8"/>
  <c r="L15" i="1" s="1"/>
  <c r="I99" i="8"/>
  <c r="H14" i="1" s="1"/>
  <c r="I100" i="8"/>
  <c r="I14" i="1" s="1"/>
  <c r="I101" i="8"/>
  <c r="J14" i="1" s="1"/>
  <c r="I102" i="8"/>
  <c r="K14" i="1" s="1"/>
  <c r="I103" i="8"/>
  <c r="I104" i="8"/>
  <c r="M14" i="1" s="1"/>
  <c r="I23" i="8"/>
  <c r="H5" i="1" s="1"/>
  <c r="I24" i="8"/>
  <c r="I5" i="1" s="1"/>
  <c r="I25" i="8"/>
  <c r="J5" i="1" s="1"/>
  <c r="I26" i="8"/>
  <c r="K5" i="1" s="1"/>
  <c r="I27" i="8"/>
  <c r="I28" i="8"/>
  <c r="I29" i="8"/>
  <c r="I10" i="8"/>
  <c r="I4" i="1" s="1"/>
  <c r="I11" i="8"/>
  <c r="J4" i="1" s="1"/>
  <c r="I12" i="8"/>
  <c r="K4" i="1" s="1"/>
  <c r="I13" i="8"/>
  <c r="L4" i="1" s="1"/>
  <c r="I14" i="8"/>
  <c r="M4" i="1" s="1"/>
  <c r="I9" i="8"/>
  <c r="I427" i="8"/>
  <c r="I426" i="8"/>
  <c r="F48" i="1" s="1"/>
  <c r="I425" i="8"/>
  <c r="E48" i="1" s="1"/>
  <c r="I424" i="8"/>
  <c r="D48" i="1" s="1"/>
  <c r="I423" i="8"/>
  <c r="I422" i="8"/>
  <c r="B48" i="1" s="1"/>
  <c r="I412" i="8"/>
  <c r="G47" i="1" s="1"/>
  <c r="I411" i="8"/>
  <c r="F47" i="1" s="1"/>
  <c r="I410" i="8"/>
  <c r="E47" i="1" s="1"/>
  <c r="I409" i="8"/>
  <c r="D47" i="1" s="1"/>
  <c r="I408" i="8"/>
  <c r="I407" i="8"/>
  <c r="I398" i="8"/>
  <c r="G46" i="1" s="1"/>
  <c r="I397" i="8"/>
  <c r="F46" i="1" s="1"/>
  <c r="I396" i="8"/>
  <c r="E46" i="1" s="1"/>
  <c r="I395" i="8"/>
  <c r="D46" i="1" s="1"/>
  <c r="I394" i="8"/>
  <c r="C46" i="1" s="1"/>
  <c r="I393" i="8"/>
  <c r="B46" i="1" s="1"/>
  <c r="I384" i="8"/>
  <c r="G45" i="1" s="1"/>
  <c r="I383" i="8"/>
  <c r="F45" i="1" s="1"/>
  <c r="I382" i="8"/>
  <c r="E45" i="1" s="1"/>
  <c r="I381" i="8"/>
  <c r="I380" i="8"/>
  <c r="I379" i="8"/>
  <c r="B45" i="1" s="1"/>
  <c r="I370" i="8"/>
  <c r="G44" i="1" s="1"/>
  <c r="I369" i="8"/>
  <c r="F44" i="1" s="1"/>
  <c r="I368" i="8"/>
  <c r="E44" i="1" s="1"/>
  <c r="I367" i="8"/>
  <c r="D44" i="1" s="1"/>
  <c r="I366" i="8"/>
  <c r="I365" i="8"/>
  <c r="I356" i="8"/>
  <c r="G43" i="1" s="1"/>
  <c r="I355" i="8"/>
  <c r="F43" i="1" s="1"/>
  <c r="I354" i="8"/>
  <c r="E43" i="1" s="1"/>
  <c r="I353" i="8"/>
  <c r="I352" i="8"/>
  <c r="I351" i="8"/>
  <c r="B43" i="1" s="1"/>
  <c r="I338" i="8"/>
  <c r="E39" i="1" s="1"/>
  <c r="I337" i="8"/>
  <c r="D39" i="1" s="1"/>
  <c r="I336" i="8"/>
  <c r="I335" i="8"/>
  <c r="B39" i="1" s="1"/>
  <c r="I334" i="8"/>
  <c r="I326" i="8"/>
  <c r="G38" i="1" s="1"/>
  <c r="I325" i="8"/>
  <c r="F38" i="1" s="1"/>
  <c r="I324" i="8"/>
  <c r="E38" i="1" s="1"/>
  <c r="I323" i="8"/>
  <c r="D38" i="1" s="1"/>
  <c r="I322" i="8"/>
  <c r="I321" i="8"/>
  <c r="I312" i="8"/>
  <c r="I311" i="8"/>
  <c r="F37" i="1" s="1"/>
  <c r="I310" i="8"/>
  <c r="E37" i="1" s="1"/>
  <c r="I309" i="8"/>
  <c r="D37" i="1" s="1"/>
  <c r="I308" i="8"/>
  <c r="I307" i="8"/>
  <c r="B37" i="1" s="1"/>
  <c r="I298" i="8"/>
  <c r="G36" i="1" s="1"/>
  <c r="I297" i="8"/>
  <c r="F36" i="1" s="1"/>
  <c r="I296" i="8"/>
  <c r="E36" i="1" s="1"/>
  <c r="I295" i="8"/>
  <c r="I294" i="8"/>
  <c r="C36" i="1" s="1"/>
  <c r="I293" i="8"/>
  <c r="B36" i="1" s="1"/>
  <c r="I284" i="8"/>
  <c r="G35" i="1" s="1"/>
  <c r="I283" i="8"/>
  <c r="F35" i="1" s="1"/>
  <c r="I282" i="8"/>
  <c r="E35" i="1" s="1"/>
  <c r="I281" i="8"/>
  <c r="D35" i="1" s="1"/>
  <c r="I280" i="8"/>
  <c r="C35" i="1" s="1"/>
  <c r="I279" i="8"/>
  <c r="B35" i="1" s="1"/>
  <c r="I270" i="8"/>
  <c r="G34" i="1" s="1"/>
  <c r="I269" i="8"/>
  <c r="F34" i="1" s="1"/>
  <c r="I268" i="8"/>
  <c r="E34" i="1" s="1"/>
  <c r="I267" i="8"/>
  <c r="D34" i="1" s="1"/>
  <c r="I266" i="8"/>
  <c r="I265" i="8"/>
  <c r="B34" i="1" s="1"/>
  <c r="I254" i="8"/>
  <c r="G29" i="1" s="1"/>
  <c r="I253" i="8"/>
  <c r="I252" i="8"/>
  <c r="E29" i="1" s="1"/>
  <c r="I251" i="8"/>
  <c r="I250" i="8"/>
  <c r="I249" i="8"/>
  <c r="B29" i="1" s="1"/>
  <c r="I240" i="8"/>
  <c r="G28" i="1" s="1"/>
  <c r="I239" i="8"/>
  <c r="F28" i="1" s="1"/>
  <c r="I238" i="8"/>
  <c r="E28" i="1" s="1"/>
  <c r="I237" i="8"/>
  <c r="I236" i="8"/>
  <c r="I235" i="8"/>
  <c r="B28" i="1" s="1"/>
  <c r="I224" i="8"/>
  <c r="E27" i="1" s="1"/>
  <c r="I223" i="8"/>
  <c r="D27" i="1" s="1"/>
  <c r="I222" i="8"/>
  <c r="I221" i="8"/>
  <c r="I220" i="8"/>
  <c r="I210" i="8"/>
  <c r="E26" i="1" s="1"/>
  <c r="I209" i="8"/>
  <c r="D26" i="1" s="1"/>
  <c r="I208" i="8"/>
  <c r="I207" i="8"/>
  <c r="B26" i="1" s="1"/>
  <c r="I206" i="8"/>
  <c r="I198" i="8"/>
  <c r="G25" i="1" s="1"/>
  <c r="I197" i="8"/>
  <c r="F25" i="1" s="1"/>
  <c r="I196" i="8"/>
  <c r="E25" i="1" s="1"/>
  <c r="I195" i="8"/>
  <c r="D25" i="1" s="1"/>
  <c r="I194" i="8"/>
  <c r="C25" i="1" s="1"/>
  <c r="I193" i="8"/>
  <c r="B25" i="1" s="1"/>
  <c r="I184" i="8"/>
  <c r="G24" i="1" s="1"/>
  <c r="I183" i="8"/>
  <c r="F24" i="1" s="1"/>
  <c r="I182" i="8"/>
  <c r="E24" i="1" s="1"/>
  <c r="I181" i="8"/>
  <c r="D24" i="1" s="1"/>
  <c r="I180" i="8"/>
  <c r="I179" i="8"/>
  <c r="I168" i="8"/>
  <c r="G19" i="1" s="1"/>
  <c r="I167" i="8"/>
  <c r="F19" i="1" s="1"/>
  <c r="I166" i="8"/>
  <c r="E19" i="1" s="1"/>
  <c r="I165" i="8"/>
  <c r="D19" i="1" s="1"/>
  <c r="I164" i="8"/>
  <c r="C19" i="1" s="1"/>
  <c r="I163" i="8"/>
  <c r="B19" i="1" s="1"/>
  <c r="I154" i="8"/>
  <c r="G18" i="1" s="1"/>
  <c r="I153" i="8"/>
  <c r="F18" i="1" s="1"/>
  <c r="I152" i="8"/>
  <c r="E18" i="1" s="1"/>
  <c r="I151" i="8"/>
  <c r="D18" i="1" s="1"/>
  <c r="I150" i="8"/>
  <c r="C18" i="1" s="1"/>
  <c r="I149" i="8"/>
  <c r="B18" i="1" s="1"/>
  <c r="Q18" i="1" s="1"/>
  <c r="I140" i="8"/>
  <c r="G17" i="1" s="1"/>
  <c r="I139" i="8"/>
  <c r="F17" i="1" s="1"/>
  <c r="I138" i="8"/>
  <c r="E17" i="1" s="1"/>
  <c r="I137" i="8"/>
  <c r="D17" i="1" s="1"/>
  <c r="I136" i="8"/>
  <c r="C17" i="1" s="1"/>
  <c r="I135" i="8"/>
  <c r="B17" i="1" s="1"/>
  <c r="Q17" i="1" s="1"/>
  <c r="I126" i="8"/>
  <c r="G16" i="1" s="1"/>
  <c r="I125" i="8"/>
  <c r="F16" i="1" s="1"/>
  <c r="I124" i="8"/>
  <c r="E16" i="1" s="1"/>
  <c r="I123" i="8"/>
  <c r="D16" i="1" s="1"/>
  <c r="I122" i="8"/>
  <c r="I121" i="8"/>
  <c r="I112" i="8"/>
  <c r="G15" i="1" s="1"/>
  <c r="I111" i="8"/>
  <c r="F15" i="1" s="1"/>
  <c r="I110" i="8"/>
  <c r="E15" i="1" s="1"/>
  <c r="I109" i="8"/>
  <c r="D15" i="1" s="1"/>
  <c r="I108" i="8"/>
  <c r="I107" i="8"/>
  <c r="B15" i="1" s="1"/>
  <c r="I98" i="8"/>
  <c r="G14" i="1" s="1"/>
  <c r="I97" i="8"/>
  <c r="F14" i="1" s="1"/>
  <c r="I96" i="8"/>
  <c r="E14" i="1" s="1"/>
  <c r="I95" i="8"/>
  <c r="D14" i="1" s="1"/>
  <c r="I94" i="8"/>
  <c r="I93" i="8"/>
  <c r="B14" i="1" s="1"/>
  <c r="J91" i="8"/>
  <c r="I22" i="8"/>
  <c r="G5" i="1" s="1"/>
  <c r="I21" i="8"/>
  <c r="I20" i="8"/>
  <c r="E5" i="1" s="1"/>
  <c r="I19" i="8"/>
  <c r="I18" i="8"/>
  <c r="I17" i="8"/>
  <c r="I8" i="8"/>
  <c r="I7" i="8"/>
  <c r="I6" i="8"/>
  <c r="E4" i="1" s="1"/>
  <c r="I5" i="8"/>
  <c r="D4" i="1" s="1"/>
  <c r="I4" i="8"/>
  <c r="C4" i="1" s="1"/>
  <c r="I3" i="8"/>
  <c r="B4" i="1" s="1"/>
  <c r="I293" i="6"/>
  <c r="B35" i="13" s="1"/>
  <c r="Q35" i="1" l="1"/>
  <c r="Q19" i="1"/>
  <c r="Q46" i="1"/>
  <c r="M5" i="1"/>
  <c r="J8" i="1"/>
  <c r="J10" i="1" s="1"/>
  <c r="H4" i="1"/>
  <c r="H10" i="1" s="1"/>
  <c r="D5" i="1"/>
  <c r="D10" i="1" s="1"/>
  <c r="N10" i="1"/>
  <c r="N52" i="1" s="1"/>
  <c r="K8" i="1"/>
  <c r="L5" i="1"/>
  <c r="L10" i="1" s="1"/>
  <c r="I8" i="1"/>
  <c r="Q8" i="1" s="1"/>
  <c r="L9" i="13"/>
  <c r="H9" i="13"/>
  <c r="E10" i="1"/>
  <c r="J9" i="13"/>
  <c r="J39" i="13"/>
  <c r="L49" i="13"/>
  <c r="M19" i="13"/>
  <c r="L29" i="13"/>
  <c r="H29" i="13"/>
  <c r="L39" i="13"/>
  <c r="H39" i="13"/>
  <c r="J49" i="13"/>
  <c r="N29" i="13"/>
  <c r="N52" i="13" s="1"/>
  <c r="I19" i="13"/>
  <c r="K19" i="13"/>
  <c r="J19" i="13"/>
  <c r="J29" i="13"/>
  <c r="H49" i="13"/>
  <c r="I9" i="13"/>
  <c r="I29" i="13"/>
  <c r="M39" i="13"/>
  <c r="I39" i="13"/>
  <c r="K49" i="13"/>
  <c r="K9" i="13"/>
  <c r="L19" i="13"/>
  <c r="H19" i="13"/>
  <c r="K29" i="13"/>
  <c r="M29" i="13"/>
  <c r="K39" i="13"/>
  <c r="M49" i="13"/>
  <c r="I49" i="13"/>
  <c r="D20" i="1"/>
  <c r="M10" i="1"/>
  <c r="I10" i="1"/>
  <c r="I20" i="1"/>
  <c r="F20" i="1"/>
  <c r="K10" i="1"/>
  <c r="G20" i="1"/>
  <c r="E20" i="1"/>
  <c r="E40" i="1"/>
  <c r="F49" i="1"/>
  <c r="J20" i="1"/>
  <c r="H20" i="1"/>
  <c r="K30" i="1"/>
  <c r="K40" i="1"/>
  <c r="M40" i="1"/>
  <c r="M20" i="1"/>
  <c r="B5" i="1"/>
  <c r="F4" i="1"/>
  <c r="F10" i="1" s="1"/>
  <c r="E30" i="1"/>
  <c r="M30" i="1"/>
  <c r="I30" i="1"/>
  <c r="I40" i="1"/>
  <c r="M49" i="1"/>
  <c r="J40" i="1"/>
  <c r="C5" i="1"/>
  <c r="C10" i="1" s="1"/>
  <c r="G4" i="1"/>
  <c r="G10" i="1" s="1"/>
  <c r="E49" i="1"/>
  <c r="K20" i="1"/>
  <c r="L30" i="1"/>
  <c r="H30" i="1"/>
  <c r="J25" i="1"/>
  <c r="J30" i="1" s="1"/>
  <c r="L40" i="1"/>
  <c r="H40" i="1"/>
  <c r="L47" i="1"/>
  <c r="L49" i="1" s="1"/>
  <c r="K47" i="1"/>
  <c r="K48" i="1"/>
  <c r="J48" i="1"/>
  <c r="J49" i="1" s="1"/>
  <c r="H43" i="1"/>
  <c r="F39" i="1"/>
  <c r="F40" i="1" s="1"/>
  <c r="G37" i="1"/>
  <c r="G40" i="1" s="1"/>
  <c r="F29" i="1"/>
  <c r="F30" i="1" s="1"/>
  <c r="G27" i="1"/>
  <c r="G30" i="1" s="1"/>
  <c r="D45" i="1"/>
  <c r="D43" i="1"/>
  <c r="D36" i="1"/>
  <c r="D40" i="1" s="1"/>
  <c r="D29" i="1"/>
  <c r="G48" i="1"/>
  <c r="L14" i="1"/>
  <c r="L20" i="1" s="1"/>
  <c r="B27" i="1"/>
  <c r="B38" i="1"/>
  <c r="B44" i="1"/>
  <c r="B47" i="1"/>
  <c r="C15" i="1"/>
  <c r="Q15" i="1" s="1"/>
  <c r="C14" i="1"/>
  <c r="Q14" i="1" s="1"/>
  <c r="C48" i="1"/>
  <c r="C47" i="1"/>
  <c r="C45" i="1"/>
  <c r="Q45" i="1" s="1"/>
  <c r="C44" i="1"/>
  <c r="C43" i="1"/>
  <c r="C39" i="1"/>
  <c r="Q39" i="1" s="1"/>
  <c r="C38" i="1"/>
  <c r="C37" i="1"/>
  <c r="Q37" i="1" s="1"/>
  <c r="C34" i="1"/>
  <c r="Q34" i="1" s="1"/>
  <c r="C29" i="1"/>
  <c r="Q29" i="1" s="1"/>
  <c r="D28" i="1"/>
  <c r="C28" i="1"/>
  <c r="C27" i="1"/>
  <c r="C26" i="1"/>
  <c r="Q26" i="1" s="1"/>
  <c r="C24" i="1"/>
  <c r="C16" i="1"/>
  <c r="B24" i="1"/>
  <c r="Q24" i="1" s="1"/>
  <c r="B16" i="1"/>
  <c r="Q16" i="1" s="1"/>
  <c r="I349" i="8"/>
  <c r="I91" i="8"/>
  <c r="I177" i="8"/>
  <c r="I263" i="8"/>
  <c r="I436" i="8"/>
  <c r="I3" i="6"/>
  <c r="B3" i="13" s="1"/>
  <c r="I4" i="6"/>
  <c r="C3" i="13" s="1"/>
  <c r="I5" i="6"/>
  <c r="D3" i="13" s="1"/>
  <c r="I6" i="6"/>
  <c r="E3" i="13" s="1"/>
  <c r="I7" i="6"/>
  <c r="F3" i="13" s="1"/>
  <c r="I8" i="6"/>
  <c r="G3" i="13" s="1"/>
  <c r="I17" i="6"/>
  <c r="B4" i="13" s="1"/>
  <c r="I18" i="6"/>
  <c r="C4" i="13" s="1"/>
  <c r="I19" i="6"/>
  <c r="D4" i="13" s="1"/>
  <c r="I20" i="6"/>
  <c r="E4" i="13" s="1"/>
  <c r="I21" i="6"/>
  <c r="F4" i="13" s="1"/>
  <c r="I22" i="6"/>
  <c r="G4" i="13" s="1"/>
  <c r="J91" i="6"/>
  <c r="I93" i="6"/>
  <c r="B13" i="13" s="1"/>
  <c r="I94" i="6"/>
  <c r="C13" i="13" s="1"/>
  <c r="I95" i="6"/>
  <c r="I96" i="6"/>
  <c r="I97" i="6"/>
  <c r="F13" i="13" s="1"/>
  <c r="I98" i="6"/>
  <c r="G13" i="13" s="1"/>
  <c r="I107" i="6"/>
  <c r="B14" i="13" s="1"/>
  <c r="I108" i="6"/>
  <c r="C14" i="13" s="1"/>
  <c r="I109" i="6"/>
  <c r="D14" i="13" s="1"/>
  <c r="I110" i="6"/>
  <c r="E14" i="13" s="1"/>
  <c r="I111" i="6"/>
  <c r="F14" i="13" s="1"/>
  <c r="I112" i="6"/>
  <c r="G14" i="13" s="1"/>
  <c r="I121" i="6"/>
  <c r="B15" i="13" s="1"/>
  <c r="I122" i="6"/>
  <c r="C15" i="13" s="1"/>
  <c r="I123" i="6"/>
  <c r="D15" i="13" s="1"/>
  <c r="I124" i="6"/>
  <c r="E15" i="13" s="1"/>
  <c r="I125" i="6"/>
  <c r="F15" i="13" s="1"/>
  <c r="I126" i="6"/>
  <c r="G15" i="13" s="1"/>
  <c r="I135" i="6"/>
  <c r="B16" i="13" s="1"/>
  <c r="I136" i="6"/>
  <c r="C16" i="13" s="1"/>
  <c r="I137" i="6"/>
  <c r="D16" i="13" s="1"/>
  <c r="I138" i="6"/>
  <c r="E16" i="13" s="1"/>
  <c r="I139" i="6"/>
  <c r="F16" i="13" s="1"/>
  <c r="I140" i="6"/>
  <c r="G16" i="13" s="1"/>
  <c r="I149" i="6"/>
  <c r="B17" i="13" s="1"/>
  <c r="I150" i="6"/>
  <c r="C17" i="13" s="1"/>
  <c r="I151" i="6"/>
  <c r="D17" i="13" s="1"/>
  <c r="I152" i="6"/>
  <c r="E17" i="13" s="1"/>
  <c r="I153" i="6"/>
  <c r="F17" i="13" s="1"/>
  <c r="I154" i="6"/>
  <c r="G17" i="13" s="1"/>
  <c r="I163" i="6"/>
  <c r="B18" i="13" s="1"/>
  <c r="I164" i="6"/>
  <c r="C18" i="13" s="1"/>
  <c r="I165" i="6"/>
  <c r="D18" i="13" s="1"/>
  <c r="I166" i="6"/>
  <c r="E18" i="13" s="1"/>
  <c r="I167" i="6"/>
  <c r="F18" i="13" s="1"/>
  <c r="I168" i="6"/>
  <c r="G18" i="13" s="1"/>
  <c r="I179" i="6"/>
  <c r="B23" i="13" s="1"/>
  <c r="I180" i="6"/>
  <c r="C23" i="13" s="1"/>
  <c r="I181" i="6"/>
  <c r="D23" i="13" s="1"/>
  <c r="I182" i="6"/>
  <c r="E23" i="13" s="1"/>
  <c r="I183" i="6"/>
  <c r="F23" i="13" s="1"/>
  <c r="I184" i="6"/>
  <c r="G23" i="13" s="1"/>
  <c r="I193" i="6"/>
  <c r="B24" i="13" s="1"/>
  <c r="I194" i="6"/>
  <c r="C24" i="13" s="1"/>
  <c r="I195" i="6"/>
  <c r="I196" i="6"/>
  <c r="I197" i="6"/>
  <c r="F24" i="13" s="1"/>
  <c r="I198" i="6"/>
  <c r="G24" i="13" s="1"/>
  <c r="I206" i="6"/>
  <c r="I207" i="6"/>
  <c r="B25" i="13" s="1"/>
  <c r="I208" i="6"/>
  <c r="C25" i="13" s="1"/>
  <c r="I209" i="6"/>
  <c r="D25" i="13" s="1"/>
  <c r="I210" i="6"/>
  <c r="E25" i="13" s="1"/>
  <c r="I221" i="6"/>
  <c r="B26" i="13" s="1"/>
  <c r="I222" i="6"/>
  <c r="C26" i="13" s="1"/>
  <c r="I223" i="6"/>
  <c r="D26" i="13" s="1"/>
  <c r="I224" i="6"/>
  <c r="E26" i="13" s="1"/>
  <c r="I235" i="6"/>
  <c r="B27" i="13" s="1"/>
  <c r="I236" i="6"/>
  <c r="C27" i="13" s="1"/>
  <c r="I237" i="6"/>
  <c r="D27" i="13" s="1"/>
  <c r="I238" i="6"/>
  <c r="E27" i="13" s="1"/>
  <c r="I239" i="6"/>
  <c r="F27" i="13" s="1"/>
  <c r="I240" i="6"/>
  <c r="G27" i="13" s="1"/>
  <c r="I249" i="6"/>
  <c r="B28" i="13" s="1"/>
  <c r="I250" i="6"/>
  <c r="C28" i="13" s="1"/>
  <c r="I251" i="6"/>
  <c r="D28" i="13" s="1"/>
  <c r="I252" i="6"/>
  <c r="E28" i="13" s="1"/>
  <c r="I253" i="6"/>
  <c r="F28" i="13" s="1"/>
  <c r="I254" i="6"/>
  <c r="G28" i="13" s="1"/>
  <c r="I265" i="6"/>
  <c r="B33" i="13" s="1"/>
  <c r="I266" i="6"/>
  <c r="C33" i="13" s="1"/>
  <c r="I267" i="6"/>
  <c r="D33" i="13" s="1"/>
  <c r="I268" i="6"/>
  <c r="E33" i="13" s="1"/>
  <c r="I269" i="6"/>
  <c r="F33" i="13" s="1"/>
  <c r="I270" i="6"/>
  <c r="G33" i="13" s="1"/>
  <c r="I279" i="6"/>
  <c r="B34" i="13" s="1"/>
  <c r="Q34" i="13" s="1"/>
  <c r="I294" i="6"/>
  <c r="C35" i="13" s="1"/>
  <c r="I295" i="6"/>
  <c r="D35" i="13" s="1"/>
  <c r="I296" i="6"/>
  <c r="E35" i="13" s="1"/>
  <c r="I297" i="6"/>
  <c r="F35" i="13" s="1"/>
  <c r="I298" i="6"/>
  <c r="G35" i="13" s="1"/>
  <c r="I307" i="6"/>
  <c r="B36" i="13" s="1"/>
  <c r="I308" i="6"/>
  <c r="C36" i="13" s="1"/>
  <c r="I309" i="6"/>
  <c r="D36" i="13" s="1"/>
  <c r="I310" i="6"/>
  <c r="E36" i="13" s="1"/>
  <c r="I311" i="6"/>
  <c r="F36" i="13" s="1"/>
  <c r="I312" i="6"/>
  <c r="G36" i="13" s="1"/>
  <c r="I321" i="6"/>
  <c r="B37" i="13" s="1"/>
  <c r="I322" i="6"/>
  <c r="C37" i="13" s="1"/>
  <c r="I323" i="6"/>
  <c r="D37" i="13" s="1"/>
  <c r="I324" i="6"/>
  <c r="E37" i="13" s="1"/>
  <c r="I325" i="6"/>
  <c r="F37" i="13" s="1"/>
  <c r="I326" i="6"/>
  <c r="G37" i="13" s="1"/>
  <c r="I335" i="6"/>
  <c r="B38" i="13" s="1"/>
  <c r="I336" i="6"/>
  <c r="C38" i="13" s="1"/>
  <c r="I337" i="6"/>
  <c r="D38" i="13" s="1"/>
  <c r="I338" i="6"/>
  <c r="E38" i="13" s="1"/>
  <c r="I351" i="6"/>
  <c r="B43" i="13" s="1"/>
  <c r="I352" i="6"/>
  <c r="C43" i="13" s="1"/>
  <c r="I353" i="6"/>
  <c r="D43" i="13" s="1"/>
  <c r="I354" i="6"/>
  <c r="E43" i="13" s="1"/>
  <c r="I355" i="6"/>
  <c r="F43" i="13" s="1"/>
  <c r="I356" i="6"/>
  <c r="G43" i="13" s="1"/>
  <c r="I365" i="6"/>
  <c r="B44" i="13" s="1"/>
  <c r="I366" i="6"/>
  <c r="C44" i="13" s="1"/>
  <c r="I367" i="6"/>
  <c r="D44" i="13" s="1"/>
  <c r="I368" i="6"/>
  <c r="E44" i="13" s="1"/>
  <c r="I369" i="6"/>
  <c r="F44" i="13" s="1"/>
  <c r="I370" i="6"/>
  <c r="G44" i="13" s="1"/>
  <c r="I379" i="6"/>
  <c r="B45" i="13" s="1"/>
  <c r="I380" i="6"/>
  <c r="C45" i="13" s="1"/>
  <c r="I381" i="6"/>
  <c r="D45" i="13" s="1"/>
  <c r="I382" i="6"/>
  <c r="E45" i="13" s="1"/>
  <c r="I383" i="6"/>
  <c r="F45" i="13" s="1"/>
  <c r="I384" i="6"/>
  <c r="G45" i="13" s="1"/>
  <c r="I393" i="6"/>
  <c r="B46" i="13" s="1"/>
  <c r="I394" i="6"/>
  <c r="C46" i="13" s="1"/>
  <c r="I395" i="6"/>
  <c r="D46" i="13" s="1"/>
  <c r="I396" i="6"/>
  <c r="E46" i="13" s="1"/>
  <c r="I397" i="6"/>
  <c r="F46" i="13" s="1"/>
  <c r="I398" i="6"/>
  <c r="G46" i="13" s="1"/>
  <c r="I407" i="6"/>
  <c r="B47" i="13" s="1"/>
  <c r="I408" i="6"/>
  <c r="C47" i="13" s="1"/>
  <c r="I409" i="6"/>
  <c r="D47" i="13" s="1"/>
  <c r="I410" i="6"/>
  <c r="E47" i="13" s="1"/>
  <c r="I411" i="6"/>
  <c r="F47" i="13" s="1"/>
  <c r="I412" i="6"/>
  <c r="G47" i="13" s="1"/>
  <c r="I422" i="6"/>
  <c r="B48" i="13" s="1"/>
  <c r="I423" i="6"/>
  <c r="C48" i="13" s="1"/>
  <c r="I424" i="6"/>
  <c r="D48" i="13" s="1"/>
  <c r="I425" i="6"/>
  <c r="E48" i="13" s="1"/>
  <c r="I426" i="6"/>
  <c r="F48" i="13" s="1"/>
  <c r="I427" i="6"/>
  <c r="G48" i="13" s="1"/>
  <c r="Q4" i="13" l="1"/>
  <c r="Q3" i="13"/>
  <c r="Q23" i="13"/>
  <c r="Q46" i="13"/>
  <c r="Q37" i="13"/>
  <c r="Q36" i="13"/>
  <c r="Q35" i="13"/>
  <c r="Q33" i="13"/>
  <c r="Q25" i="13"/>
  <c r="Q45" i="13"/>
  <c r="Q38" i="13"/>
  <c r="Q18" i="13"/>
  <c r="Q17" i="13"/>
  <c r="Q14" i="13"/>
  <c r="Q43" i="13"/>
  <c r="Q48" i="13"/>
  <c r="Q47" i="13"/>
  <c r="Q44" i="13"/>
  <c r="Q28" i="13"/>
  <c r="Q27" i="13"/>
  <c r="Q26" i="13"/>
  <c r="Q16" i="13"/>
  <c r="Q15" i="13"/>
  <c r="Q28" i="1"/>
  <c r="Q43" i="1"/>
  <c r="Q48" i="1"/>
  <c r="Q44" i="1"/>
  <c r="Q27" i="1"/>
  <c r="Q47" i="1"/>
  <c r="Q38" i="1"/>
  <c r="Q4" i="1"/>
  <c r="Q36" i="1"/>
  <c r="Q25" i="1"/>
  <c r="F52" i="1"/>
  <c r="J52" i="1"/>
  <c r="M52" i="1"/>
  <c r="L52" i="1"/>
  <c r="E52" i="1"/>
  <c r="H52" i="13"/>
  <c r="L52" i="13"/>
  <c r="M52" i="13"/>
  <c r="I52" i="13"/>
  <c r="K52" i="13"/>
  <c r="J52" i="13"/>
  <c r="B40" i="1"/>
  <c r="B10" i="1"/>
  <c r="Q5" i="1"/>
  <c r="E9" i="13"/>
  <c r="B20" i="1"/>
  <c r="F9" i="13"/>
  <c r="F49" i="13"/>
  <c r="B49" i="13"/>
  <c r="F39" i="13"/>
  <c r="B39" i="13"/>
  <c r="G29" i="13"/>
  <c r="G19" i="13"/>
  <c r="D9" i="13"/>
  <c r="E49" i="13"/>
  <c r="E39" i="13"/>
  <c r="F29" i="13"/>
  <c r="F19" i="13"/>
  <c r="G9" i="13"/>
  <c r="C9" i="13"/>
  <c r="D49" i="13"/>
  <c r="D39" i="13"/>
  <c r="E24" i="13"/>
  <c r="E29" i="13" s="1"/>
  <c r="E13" i="13"/>
  <c r="E19" i="13" s="1"/>
  <c r="G49" i="13"/>
  <c r="C49" i="13"/>
  <c r="G39" i="13"/>
  <c r="C39" i="13"/>
  <c r="D13" i="13"/>
  <c r="D19" i="13" s="1"/>
  <c r="D24" i="13"/>
  <c r="D29" i="13" s="1"/>
  <c r="B29" i="13"/>
  <c r="C29" i="13"/>
  <c r="C19" i="13"/>
  <c r="B19" i="13"/>
  <c r="B9" i="13"/>
  <c r="K49" i="1"/>
  <c r="K52" i="1" s="1"/>
  <c r="D30" i="1"/>
  <c r="B30" i="1"/>
  <c r="C20" i="1"/>
  <c r="C40" i="1"/>
  <c r="C30" i="1"/>
  <c r="I349" i="6"/>
  <c r="I91" i="6"/>
  <c r="I436" i="6"/>
  <c r="I263" i="6"/>
  <c r="I177" i="6"/>
  <c r="I49" i="1"/>
  <c r="I52" i="1" s="1"/>
  <c r="H49" i="1"/>
  <c r="H52" i="1" s="1"/>
  <c r="B49" i="1"/>
  <c r="D49" i="1"/>
  <c r="G49" i="1"/>
  <c r="G52" i="1" s="1"/>
  <c r="Q24" i="13" l="1"/>
  <c r="Q13" i="13"/>
  <c r="Q19" i="13" s="1"/>
  <c r="D52" i="1"/>
  <c r="B52" i="1"/>
  <c r="E52" i="13"/>
  <c r="G52" i="13"/>
  <c r="C52" i="13"/>
  <c r="B52" i="13"/>
  <c r="D52" i="13"/>
  <c r="F52" i="13"/>
  <c r="Q39" i="13"/>
  <c r="Q29" i="13"/>
  <c r="Q9" i="13"/>
  <c r="Q49" i="13"/>
  <c r="Q10" i="1"/>
  <c r="Q20" i="1"/>
  <c r="Q49" i="1"/>
  <c r="C49" i="1"/>
  <c r="C52" i="1" s="1"/>
  <c r="Q52" i="13" l="1"/>
  <c r="E54" i="13" s="1"/>
  <c r="G54" i="13" s="1"/>
  <c r="Q52" i="1"/>
  <c r="Q30" i="1"/>
  <c r="Q40" i="1"/>
  <c r="E54" i="1" l="1"/>
  <c r="G54" i="1" s="1"/>
</calcChain>
</file>

<file path=xl/sharedStrings.xml><?xml version="1.0" encoding="utf-8"?>
<sst xmlns="http://schemas.openxmlformats.org/spreadsheetml/2006/main" count="1082" uniqueCount="141">
  <si>
    <t>D</t>
  </si>
  <si>
    <t>GAS</t>
  </si>
  <si>
    <t>TOLLS</t>
  </si>
  <si>
    <t>MATERIAL</t>
  </si>
  <si>
    <t>MANTAINANCE</t>
  </si>
  <si>
    <t>OFFICE</t>
  </si>
  <si>
    <t>A</t>
  </si>
  <si>
    <t>C</t>
  </si>
  <si>
    <t xml:space="preserve">E </t>
  </si>
  <si>
    <t>S</t>
  </si>
  <si>
    <t xml:space="preserve">DAILY TOTAL </t>
  </si>
  <si>
    <t>TOTAL</t>
  </si>
  <si>
    <t>FOOD &amp; ENTRETMT</t>
  </si>
  <si>
    <t>FOOD &amp; ENTRATMT</t>
  </si>
  <si>
    <t>OFFICE SUPPLIES</t>
  </si>
  <si>
    <t>PARKING</t>
  </si>
  <si>
    <t>SHIPPING</t>
  </si>
  <si>
    <t>SUMMONS</t>
  </si>
  <si>
    <t>WORKING CLOTH</t>
  </si>
  <si>
    <t>WORKING CLOTHES</t>
  </si>
  <si>
    <t>WORKING COMP/LIABILITY</t>
  </si>
  <si>
    <t>CAR INSURANCE</t>
  </si>
  <si>
    <t>OUTSIDE CONTRACTOR</t>
  </si>
  <si>
    <t>WORKING COM/LIABILITY</t>
  </si>
  <si>
    <t>OUTSIDE CONTRANTOR</t>
  </si>
  <si>
    <t xml:space="preserve">BANK </t>
  </si>
  <si>
    <t xml:space="preserve">CASH </t>
  </si>
  <si>
    <t>TRAVEL EXPENSE</t>
  </si>
  <si>
    <t>C-27</t>
  </si>
  <si>
    <t>C-26</t>
  </si>
  <si>
    <t>C-25</t>
  </si>
  <si>
    <t>C-23</t>
  </si>
  <si>
    <t>C-22</t>
  </si>
  <si>
    <t>C-20</t>
  </si>
  <si>
    <t>C-19</t>
  </si>
  <si>
    <t>C-18</t>
  </si>
  <si>
    <t>C-16</t>
  </si>
  <si>
    <t>C-15</t>
  </si>
  <si>
    <t>C-13</t>
  </si>
  <si>
    <t>C-12</t>
  </si>
  <si>
    <t>C-11</t>
  </si>
  <si>
    <t>C-9</t>
  </si>
  <si>
    <t>C-8</t>
  </si>
  <si>
    <t>C-6</t>
  </si>
  <si>
    <t>C-5</t>
  </si>
  <si>
    <t>C-4</t>
  </si>
  <si>
    <t>C-2</t>
  </si>
  <si>
    <t>C-1</t>
  </si>
  <si>
    <t>C-29</t>
  </si>
  <si>
    <t>C-30</t>
  </si>
  <si>
    <t>D-1</t>
  </si>
  <si>
    <t>D-2</t>
  </si>
  <si>
    <t>D-4</t>
  </si>
  <si>
    <t>D-5</t>
  </si>
  <si>
    <t>D-6</t>
  </si>
  <si>
    <t>D-8</t>
  </si>
  <si>
    <t>D-9</t>
  </si>
  <si>
    <t>D-11</t>
  </si>
  <si>
    <t>D-12</t>
  </si>
  <si>
    <t>D-13</t>
  </si>
  <si>
    <t>D-15</t>
  </si>
  <si>
    <t>D-16</t>
  </si>
  <si>
    <t>D-18</t>
  </si>
  <si>
    <t>D-19</t>
  </si>
  <si>
    <t>D-20</t>
  </si>
  <si>
    <t>D-22</t>
  </si>
  <si>
    <t>D-23</t>
  </si>
  <si>
    <t>D-25</t>
  </si>
  <si>
    <t>D-26</t>
  </si>
  <si>
    <t>D-27</t>
  </si>
  <si>
    <t>D-29</t>
  </si>
  <si>
    <t>D-30</t>
  </si>
  <si>
    <t>DEBITS</t>
  </si>
  <si>
    <t>DEBIT</t>
  </si>
  <si>
    <t>CASH</t>
  </si>
  <si>
    <t>BANK FEE</t>
  </si>
  <si>
    <t>CAR RENTAL</t>
  </si>
  <si>
    <t>OUTSIDE CONTRATOR</t>
  </si>
  <si>
    <t>SUMMARY</t>
  </si>
  <si>
    <t>INCOME</t>
  </si>
  <si>
    <t>EXPENSES</t>
  </si>
  <si>
    <t xml:space="preserve">GRAND TOTAL </t>
  </si>
  <si>
    <t>OFFICE SUPPLY</t>
  </si>
  <si>
    <t>JUNE/CONSOLIDATION</t>
  </si>
  <si>
    <t>MIAMI</t>
  </si>
  <si>
    <t>MONTHLY TOTALS</t>
  </si>
  <si>
    <t>àà</t>
  </si>
  <si>
    <t>èèèè</t>
  </si>
  <si>
    <t>JULY-1</t>
  </si>
  <si>
    <t>JULY-2</t>
  </si>
  <si>
    <t>JULY-4</t>
  </si>
  <si>
    <t>JULY-5</t>
  </si>
  <si>
    <t>JULY-6</t>
  </si>
  <si>
    <t>JULY-7</t>
  </si>
  <si>
    <t>JULY-8</t>
  </si>
  <si>
    <t>JULY-9</t>
  </si>
  <si>
    <t>JULY-11</t>
  </si>
  <si>
    <t>JULY-12</t>
  </si>
  <si>
    <t>JULY-13</t>
  </si>
  <si>
    <t>JULY-14</t>
  </si>
  <si>
    <t>JULY-15</t>
  </si>
  <si>
    <t>JULY-16</t>
  </si>
  <si>
    <t>JULY-18</t>
  </si>
  <si>
    <t>JULY-19</t>
  </si>
  <si>
    <t>JULY-20</t>
  </si>
  <si>
    <t>JULY-21</t>
  </si>
  <si>
    <t>JULY-22</t>
  </si>
  <si>
    <t>JULY-23</t>
  </si>
  <si>
    <t>JULY-25</t>
  </si>
  <si>
    <t>JULY-26</t>
  </si>
  <si>
    <t>JULY-27</t>
  </si>
  <si>
    <t>JULY-28</t>
  </si>
  <si>
    <t>JULY-29</t>
  </si>
  <si>
    <t>JULY-30</t>
  </si>
  <si>
    <t>D-7</t>
  </si>
  <si>
    <t>D-14</t>
  </si>
  <si>
    <t>D-21</t>
  </si>
  <si>
    <t>D-28</t>
  </si>
  <si>
    <t>C-7</t>
  </si>
  <si>
    <t>C-14</t>
  </si>
  <si>
    <t>C-21</t>
  </si>
  <si>
    <t>C-28</t>
  </si>
  <si>
    <t>DATE</t>
  </si>
  <si>
    <t>COMPANY</t>
  </si>
  <si>
    <t>AMOUNT</t>
  </si>
  <si>
    <t>CHECK #</t>
  </si>
  <si>
    <t>CK CASHED</t>
  </si>
  <si>
    <t>BRITANNICA</t>
  </si>
  <si>
    <t>OPEN BALANCE</t>
  </si>
  <si>
    <t xml:space="preserve"> INCOME CASH</t>
  </si>
  <si>
    <t>INCOME CHECK</t>
  </si>
  <si>
    <t>CREDIT CARD</t>
  </si>
  <si>
    <t xml:space="preserve">DEBITS </t>
  </si>
  <si>
    <t xml:space="preserve">BANK DEBITS </t>
  </si>
  <si>
    <t>CASH DEBIT</t>
  </si>
  <si>
    <t>ENDING BALANCE</t>
  </si>
  <si>
    <t xml:space="preserve">JUlY AR TOTAL </t>
  </si>
  <si>
    <t>A &amp; E</t>
  </si>
  <si>
    <t>7/258/16</t>
  </si>
  <si>
    <t>MARINA LETSIOS</t>
  </si>
  <si>
    <t>Cahed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</si>
</sst>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7" formatCode="&quot;$&quot;#,##0.00_);\(&quot;$&quot;#,##0.00\)"/>
    <numFmt numFmtId="8" formatCode="&quot;$&quot;#,##0.00_);[Red]\(&quot;$&quot;#,##0.00\)"/>
    <numFmt numFmtId="164" formatCode="&quot;$&quot;#,##0.00"/>
    <numFmt numFmtId="165" formatCode="m/d/yy;@"/>
  </numFmts>
  <fonts count="15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6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8"/>
      <color indexed="60"/>
      <name val="Arial"/>
      <family val="2"/>
    </font>
    <font>
      <b/>
      <sz val="8"/>
      <name val="Arial"/>
      <family val="2"/>
    </font>
    <font>
      <b/>
      <sz val="10"/>
      <color rgb="FFFF0000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10"/>
      <name val="Wingdings"/>
      <charset val="2"/>
    </font>
    <font>
      <sz val="14"/>
      <name val="Arial"/>
      <family val="2"/>
    </font>
    <font>
      <sz val="10"/>
      <color rgb="FFFF000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CC2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22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0" borderId="1" xfId="0" applyBorder="1"/>
    <xf numFmtId="0" fontId="0" fillId="0" borderId="0" xfId="0" applyBorder="1"/>
    <xf numFmtId="0" fontId="4" fillId="0" borderId="0" xfId="0" applyFont="1" applyFill="1"/>
    <xf numFmtId="0" fontId="4" fillId="0" borderId="0" xfId="0" applyFont="1"/>
    <xf numFmtId="0" fontId="3" fillId="0" borderId="0" xfId="0" applyFont="1" applyBorder="1"/>
    <xf numFmtId="0" fontId="1" fillId="0" borderId="0" xfId="0" applyFont="1" applyFill="1" applyBorder="1"/>
    <xf numFmtId="0" fontId="0" fillId="2" borderId="0" xfId="0" applyFill="1" applyBorder="1"/>
    <xf numFmtId="0" fontId="3" fillId="0" borderId="1" xfId="0" applyFont="1" applyBorder="1"/>
    <xf numFmtId="0" fontId="4" fillId="3" borderId="0" xfId="0" applyFont="1" applyFill="1"/>
    <xf numFmtId="0" fontId="0" fillId="0" borderId="0" xfId="0" applyAlignment="1"/>
    <xf numFmtId="0" fontId="4" fillId="3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3" fillId="5" borderId="0" xfId="0" applyFont="1" applyFill="1" applyBorder="1"/>
    <xf numFmtId="0" fontId="4" fillId="5" borderId="0" xfId="0" applyFont="1" applyFill="1"/>
    <xf numFmtId="0" fontId="0" fillId="5" borderId="0" xfId="0" applyFill="1"/>
    <xf numFmtId="164" fontId="0" fillId="0" borderId="0" xfId="0" applyNumberFormat="1"/>
    <xf numFmtId="164" fontId="5" fillId="4" borderId="0" xfId="0" applyNumberFormat="1" applyFont="1" applyFill="1" applyAlignment="1">
      <alignment horizontal="center"/>
    </xf>
    <xf numFmtId="164" fontId="0" fillId="0" borderId="0" xfId="0" applyNumberFormat="1" applyAlignment="1">
      <alignment horizontal="center"/>
    </xf>
    <xf numFmtId="164" fontId="3" fillId="0" borderId="0" xfId="0" applyNumberFormat="1" applyFont="1" applyBorder="1"/>
    <xf numFmtId="164" fontId="3" fillId="0" borderId="1" xfId="0" applyNumberFormat="1" applyFont="1" applyBorder="1"/>
    <xf numFmtId="164" fontId="3" fillId="5" borderId="0" xfId="0" applyNumberFormat="1" applyFont="1" applyFill="1" applyBorder="1"/>
    <xf numFmtId="164" fontId="0" fillId="2" borderId="0" xfId="0" applyNumberFormat="1" applyFill="1" applyBorder="1"/>
    <xf numFmtId="164" fontId="0" fillId="0" borderId="0" xfId="0" applyNumberFormat="1" applyBorder="1"/>
    <xf numFmtId="164" fontId="0" fillId="0" borderId="1" xfId="0" applyNumberFormat="1" applyBorder="1"/>
    <xf numFmtId="164" fontId="0" fillId="5" borderId="0" xfId="0" applyNumberFormat="1" applyFill="1"/>
    <xf numFmtId="164" fontId="4" fillId="0" borderId="0" xfId="0" applyNumberFormat="1" applyFont="1" applyFill="1"/>
    <xf numFmtId="164" fontId="5" fillId="6" borderId="0" xfId="0" applyNumberFormat="1" applyFont="1" applyFill="1" applyAlignment="1">
      <alignment horizontal="center"/>
    </xf>
    <xf numFmtId="164" fontId="4" fillId="6" borderId="0" xfId="0" applyNumberFormat="1" applyFont="1" applyFill="1"/>
    <xf numFmtId="164" fontId="4" fillId="6" borderId="0" xfId="0" applyNumberFormat="1" applyFont="1" applyFill="1" applyBorder="1"/>
    <xf numFmtId="164" fontId="4" fillId="6" borderId="1" xfId="0" applyNumberFormat="1" applyFont="1" applyFill="1" applyBorder="1"/>
    <xf numFmtId="7" fontId="4" fillId="6" borderId="0" xfId="0" applyNumberFormat="1" applyFont="1" applyFill="1"/>
    <xf numFmtId="164" fontId="1" fillId="0" borderId="0" xfId="0" applyNumberFormat="1" applyFont="1" applyBorder="1" applyAlignment="1">
      <alignment horizontal="center"/>
    </xf>
    <xf numFmtId="164" fontId="4" fillId="5" borderId="0" xfId="0" applyNumberFormat="1" applyFont="1" applyFill="1" applyBorder="1"/>
    <xf numFmtId="164" fontId="4" fillId="5" borderId="0" xfId="0" applyNumberFormat="1" applyFont="1" applyFill="1"/>
    <xf numFmtId="7" fontId="0" fillId="0" borderId="0" xfId="0" applyNumberFormat="1"/>
    <xf numFmtId="49" fontId="0" fillId="0" borderId="0" xfId="0" applyNumberFormat="1"/>
    <xf numFmtId="49" fontId="0" fillId="0" borderId="0" xfId="0" applyNumberFormat="1" applyAlignment="1"/>
    <xf numFmtId="49" fontId="4" fillId="3" borderId="0" xfId="0" applyNumberFormat="1" applyFont="1" applyFill="1"/>
    <xf numFmtId="49" fontId="0" fillId="7" borderId="0" xfId="0" applyNumberFormat="1" applyFill="1" applyAlignment="1">
      <alignment horizontal="center"/>
    </xf>
    <xf numFmtId="0" fontId="4" fillId="7" borderId="0" xfId="0" applyFont="1" applyFill="1" applyAlignment="1">
      <alignment horizontal="center"/>
    </xf>
    <xf numFmtId="0" fontId="4" fillId="7" borderId="0" xfId="0" applyFont="1" applyFill="1" applyAlignment="1">
      <alignment horizontal="center" wrapText="1"/>
    </xf>
    <xf numFmtId="0" fontId="0" fillId="0" borderId="0" xfId="0" applyFill="1" applyBorder="1"/>
    <xf numFmtId="0" fontId="4" fillId="0" borderId="0" xfId="0" applyFont="1" applyFill="1" applyAlignment="1">
      <alignment horizontal="center"/>
    </xf>
    <xf numFmtId="0" fontId="4" fillId="0" borderId="1" xfId="0" applyFont="1" applyFill="1" applyBorder="1"/>
    <xf numFmtId="0" fontId="4" fillId="0" borderId="0" xfId="0" applyFont="1" applyFill="1" applyBorder="1"/>
    <xf numFmtId="0" fontId="0" fillId="0" borderId="2" xfId="0" applyBorder="1" applyAlignment="1">
      <alignment horizontal="center"/>
    </xf>
    <xf numFmtId="0" fontId="6" fillId="0" borderId="0" xfId="0" applyFont="1" applyAlignment="1"/>
    <xf numFmtId="0" fontId="6" fillId="0" borderId="0" xfId="0" applyFont="1" applyAlignment="1">
      <alignment wrapText="1"/>
    </xf>
    <xf numFmtId="0" fontId="6" fillId="0" borderId="2" xfId="0" applyFont="1" applyBorder="1" applyAlignment="1"/>
    <xf numFmtId="0" fontId="0" fillId="0" borderId="0" xfId="0" applyAlignment="1">
      <alignment horizontal="right"/>
    </xf>
    <xf numFmtId="0" fontId="0" fillId="0" borderId="0" xfId="0" applyBorder="1" applyAlignment="1">
      <alignment horizontal="right"/>
    </xf>
    <xf numFmtId="0" fontId="0" fillId="0" borderId="2" xfId="0" applyBorder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 wrapText="1"/>
    </xf>
    <xf numFmtId="0" fontId="6" fillId="0" borderId="2" xfId="0" applyFont="1" applyBorder="1" applyAlignment="1">
      <alignment horizontal="right"/>
    </xf>
    <xf numFmtId="0" fontId="0" fillId="0" borderId="0" xfId="0" applyBorder="1" applyAlignment="1">
      <alignment horizontal="center"/>
    </xf>
    <xf numFmtId="0" fontId="1" fillId="0" borderId="0" xfId="0" applyFont="1"/>
    <xf numFmtId="164" fontId="1" fillId="0" borderId="0" xfId="0" applyNumberFormat="1" applyFont="1"/>
    <xf numFmtId="49" fontId="1" fillId="0" borderId="0" xfId="0" applyNumberFormat="1" applyFont="1" applyAlignment="1">
      <alignment horizontal="center"/>
    </xf>
    <xf numFmtId="164" fontId="1" fillId="0" borderId="0" xfId="0" applyNumberFormat="1" applyFont="1" applyFill="1" applyBorder="1"/>
    <xf numFmtId="0" fontId="4" fillId="8" borderId="0" xfId="0" applyFont="1" applyFill="1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7" fontId="0" fillId="0" borderId="0" xfId="0" applyNumberFormat="1" applyAlignment="1">
      <alignment horizontal="right"/>
    </xf>
    <xf numFmtId="7" fontId="4" fillId="3" borderId="0" xfId="0" applyNumberFormat="1" applyFont="1" applyFill="1"/>
    <xf numFmtId="49" fontId="1" fillId="0" borderId="2" xfId="0" applyNumberFormat="1" applyFont="1" applyBorder="1" applyAlignment="1">
      <alignment horizontal="center"/>
    </xf>
    <xf numFmtId="7" fontId="0" fillId="0" borderId="2" xfId="0" applyNumberForma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right" wrapText="1"/>
    </xf>
    <xf numFmtId="0" fontId="1" fillId="0" borderId="2" xfId="0" applyFont="1" applyBorder="1" applyAlignment="1">
      <alignment horizontal="right"/>
    </xf>
    <xf numFmtId="0" fontId="1" fillId="0" borderId="0" xfId="0" applyFont="1" applyAlignment="1"/>
    <xf numFmtId="0" fontId="1" fillId="0" borderId="0" xfId="0" applyFont="1" applyAlignment="1">
      <alignment wrapText="1"/>
    </xf>
    <xf numFmtId="0" fontId="1" fillId="0" borderId="2" xfId="0" applyFont="1" applyBorder="1" applyAlignment="1"/>
    <xf numFmtId="0" fontId="1" fillId="9" borderId="0" xfId="0" applyFont="1" applyFill="1"/>
    <xf numFmtId="0" fontId="0" fillId="9" borderId="0" xfId="0" applyFill="1"/>
    <xf numFmtId="0" fontId="8" fillId="0" borderId="0" xfId="0" applyFont="1" applyFill="1"/>
    <xf numFmtId="0" fontId="2" fillId="0" borderId="0" xfId="0" applyFont="1"/>
    <xf numFmtId="164" fontId="2" fillId="0" borderId="0" xfId="0" applyNumberFormat="1" applyFont="1"/>
    <xf numFmtId="164" fontId="8" fillId="0" borderId="0" xfId="0" applyNumberFormat="1" applyFont="1" applyFill="1"/>
    <xf numFmtId="0" fontId="1" fillId="0" borderId="2" xfId="0" applyFont="1" applyBorder="1" applyAlignment="1">
      <alignment wrapText="1"/>
    </xf>
    <xf numFmtId="49" fontId="7" fillId="0" borderId="0" xfId="0" applyNumberFormat="1" applyFont="1"/>
    <xf numFmtId="49" fontId="3" fillId="0" borderId="0" xfId="0" applyNumberFormat="1" applyFont="1" applyAlignment="1">
      <alignment horizontal="center"/>
    </xf>
    <xf numFmtId="49" fontId="3" fillId="0" borderId="0" xfId="0" applyNumberFormat="1" applyFont="1" applyBorder="1"/>
    <xf numFmtId="49" fontId="3" fillId="0" borderId="1" xfId="0" applyNumberFormat="1" applyFont="1" applyBorder="1"/>
    <xf numFmtId="49" fontId="3" fillId="5" borderId="0" xfId="0" applyNumberFormat="1" applyFont="1" applyFill="1" applyBorder="1"/>
    <xf numFmtId="49" fontId="0" fillId="0" borderId="0" xfId="0" applyNumberFormat="1" applyBorder="1"/>
    <xf numFmtId="49" fontId="0" fillId="2" borderId="0" xfId="0" applyNumberFormat="1" applyFill="1" applyBorder="1"/>
    <xf numFmtId="49" fontId="0" fillId="0" borderId="1" xfId="0" applyNumberFormat="1" applyBorder="1"/>
    <xf numFmtId="49" fontId="0" fillId="5" borderId="0" xfId="0" applyNumberFormat="1" applyFill="1"/>
    <xf numFmtId="49" fontId="0" fillId="8" borderId="0" xfId="0" applyNumberFormat="1" applyFill="1"/>
    <xf numFmtId="49" fontId="1" fillId="0" borderId="0" xfId="0" applyNumberFormat="1" applyFont="1"/>
    <xf numFmtId="49" fontId="1" fillId="0" borderId="0" xfId="0" applyNumberFormat="1" applyFont="1" applyBorder="1"/>
    <xf numFmtId="164" fontId="1" fillId="0" borderId="0" xfId="0" applyNumberFormat="1" applyFont="1" applyBorder="1"/>
    <xf numFmtId="7" fontId="4" fillId="0" borderId="0" xfId="0" applyNumberFormat="1" applyFont="1"/>
    <xf numFmtId="0" fontId="4" fillId="10" borderId="0" xfId="0" applyFont="1" applyFill="1" applyAlignment="1">
      <alignment horizontal="center"/>
    </xf>
    <xf numFmtId="7" fontId="0" fillId="10" borderId="0" xfId="0" applyNumberFormat="1" applyFill="1"/>
    <xf numFmtId="7" fontId="0" fillId="10" borderId="2" xfId="0" applyNumberFormat="1" applyFill="1" applyBorder="1"/>
    <xf numFmtId="164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right"/>
    </xf>
    <xf numFmtId="164" fontId="1" fillId="0" borderId="2" xfId="0" applyNumberFormat="1" applyFont="1" applyBorder="1" applyAlignment="1">
      <alignment horizontal="right"/>
    </xf>
    <xf numFmtId="4" fontId="0" fillId="0" borderId="0" xfId="0" applyNumberFormat="1" applyAlignment="1">
      <alignment horizontal="center" vertical="center"/>
    </xf>
    <xf numFmtId="4" fontId="0" fillId="0" borderId="0" xfId="0" applyNumberFormat="1" applyAlignment="1"/>
    <xf numFmtId="4" fontId="4" fillId="7" borderId="0" xfId="0" applyNumberFormat="1" applyFont="1" applyFill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2" xfId="0" applyNumberFormat="1" applyBorder="1" applyAlignment="1">
      <alignment horizontal="right"/>
    </xf>
    <xf numFmtId="4" fontId="4" fillId="0" borderId="0" xfId="0" applyNumberFormat="1" applyFont="1"/>
    <xf numFmtId="4" fontId="6" fillId="0" borderId="0" xfId="0" applyNumberFormat="1" applyFont="1" applyAlignment="1">
      <alignment horizontal="right"/>
    </xf>
    <xf numFmtId="4" fontId="6" fillId="0" borderId="2" xfId="0" applyNumberFormat="1" applyFont="1" applyBorder="1" applyAlignment="1">
      <alignment horizontal="right"/>
    </xf>
    <xf numFmtId="4" fontId="6" fillId="0" borderId="0" xfId="0" applyNumberFormat="1" applyFont="1" applyAlignment="1"/>
    <xf numFmtId="4" fontId="6" fillId="0" borderId="2" xfId="0" applyNumberFormat="1" applyFont="1" applyBorder="1" applyAlignment="1"/>
    <xf numFmtId="4" fontId="0" fillId="0" borderId="0" xfId="0" applyNumberFormat="1"/>
    <xf numFmtId="4" fontId="4" fillId="3" borderId="0" xfId="0" applyNumberFormat="1" applyFont="1" applyFill="1" applyAlignment="1">
      <alignment horizontal="center"/>
    </xf>
    <xf numFmtId="4" fontId="4" fillId="3" borderId="0" xfId="0" applyNumberFormat="1" applyFont="1" applyFill="1"/>
    <xf numFmtId="164" fontId="0" fillId="0" borderId="0" xfId="0" applyNumberFormat="1" applyAlignment="1">
      <alignment horizontal="center" vertical="center"/>
    </xf>
    <xf numFmtId="164" fontId="0" fillId="0" borderId="0" xfId="0" applyNumberFormat="1" applyAlignment="1"/>
    <xf numFmtId="164" fontId="4" fillId="7" borderId="0" xfId="0" applyNumberFormat="1" applyFont="1" applyFill="1" applyAlignment="1">
      <alignment horizontal="center" wrapText="1"/>
    </xf>
    <xf numFmtId="164" fontId="0" fillId="0" borderId="0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4" fillId="0" borderId="0" xfId="0" applyNumberFormat="1" applyFont="1"/>
    <xf numFmtId="164" fontId="6" fillId="0" borderId="0" xfId="0" applyNumberFormat="1" applyFont="1" applyAlignment="1">
      <alignment horizontal="right"/>
    </xf>
    <xf numFmtId="164" fontId="6" fillId="0" borderId="0" xfId="0" applyNumberFormat="1" applyFont="1" applyAlignment="1">
      <alignment horizontal="right" wrapText="1"/>
    </xf>
    <xf numFmtId="164" fontId="6" fillId="0" borderId="2" xfId="0" applyNumberFormat="1" applyFont="1" applyBorder="1" applyAlignment="1">
      <alignment horizontal="right"/>
    </xf>
    <xf numFmtId="164" fontId="6" fillId="0" borderId="0" xfId="0" applyNumberFormat="1" applyFont="1" applyAlignment="1">
      <alignment wrapText="1"/>
    </xf>
    <xf numFmtId="164" fontId="6" fillId="0" borderId="0" xfId="0" applyNumberFormat="1" applyFont="1" applyAlignment="1"/>
    <xf numFmtId="164" fontId="6" fillId="0" borderId="2" xfId="0" applyNumberFormat="1" applyFont="1" applyBorder="1" applyAlignment="1"/>
    <xf numFmtId="164" fontId="9" fillId="0" borderId="0" xfId="0" applyNumberFormat="1" applyFont="1" applyBorder="1"/>
    <xf numFmtId="164" fontId="1" fillId="0" borderId="0" xfId="0" applyNumberFormat="1" applyFont="1" applyAlignment="1">
      <alignment horizontal="right" wrapText="1"/>
    </xf>
    <xf numFmtId="164" fontId="1" fillId="0" borderId="0" xfId="0" applyNumberFormat="1" applyFont="1" applyAlignment="1">
      <alignment wrapText="1"/>
    </xf>
    <xf numFmtId="164" fontId="1" fillId="0" borderId="0" xfId="0" applyNumberFormat="1" applyFont="1" applyAlignment="1"/>
    <xf numFmtId="164" fontId="1" fillId="0" borderId="2" xfId="0" applyNumberFormat="1" applyFont="1" applyBorder="1" applyAlignment="1">
      <alignment wrapText="1"/>
    </xf>
    <xf numFmtId="4" fontId="1" fillId="0" borderId="0" xfId="0" applyNumberFormat="1" applyFont="1" applyAlignment="1">
      <alignment horizontal="right"/>
    </xf>
    <xf numFmtId="4" fontId="1" fillId="0" borderId="2" xfId="0" applyNumberFormat="1" applyFont="1" applyBorder="1" applyAlignment="1">
      <alignment horizontal="right"/>
    </xf>
    <xf numFmtId="4" fontId="1" fillId="0" borderId="0" xfId="0" applyNumberFormat="1" applyFont="1" applyAlignment="1"/>
    <xf numFmtId="4" fontId="1" fillId="0" borderId="2" xfId="0" applyNumberFormat="1" applyFont="1" applyBorder="1" applyAlignment="1"/>
    <xf numFmtId="4" fontId="1" fillId="9" borderId="0" xfId="0" applyNumberFormat="1" applyFont="1" applyFill="1"/>
    <xf numFmtId="0" fontId="4" fillId="0" borderId="0" xfId="0" applyFont="1" applyAlignment="1"/>
    <xf numFmtId="7" fontId="0" fillId="9" borderId="0" xfId="0" applyNumberFormat="1" applyFill="1"/>
    <xf numFmtId="164" fontId="0" fillId="11" borderId="0" xfId="0" applyNumberFormat="1" applyFill="1"/>
    <xf numFmtId="164" fontId="4" fillId="0" borderId="0" xfId="0" applyNumberFormat="1" applyFont="1" applyBorder="1"/>
    <xf numFmtId="164" fontId="4" fillId="0" borderId="3" xfId="0" applyNumberFormat="1" applyFont="1" applyFill="1" applyBorder="1"/>
    <xf numFmtId="0" fontId="1" fillId="0" borderId="0" xfId="0" applyFont="1" applyFill="1"/>
    <xf numFmtId="164" fontId="0" fillId="0" borderId="2" xfId="0" applyNumberFormat="1" applyBorder="1"/>
    <xf numFmtId="164" fontId="4" fillId="0" borderId="4" xfId="0" applyNumberFormat="1" applyFont="1" applyBorder="1"/>
    <xf numFmtId="164" fontId="0" fillId="0" borderId="7" xfId="0" applyNumberFormat="1" applyBorder="1"/>
    <xf numFmtId="164" fontId="0" fillId="0" borderId="8" xfId="0" applyNumberFormat="1" applyBorder="1"/>
    <xf numFmtId="164" fontId="0" fillId="0" borderId="11" xfId="0" applyNumberFormat="1" applyBorder="1"/>
    <xf numFmtId="164" fontId="4" fillId="0" borderId="6" xfId="0" applyNumberFormat="1" applyFont="1" applyBorder="1"/>
    <xf numFmtId="164" fontId="11" fillId="0" borderId="9" xfId="0" applyNumberFormat="1" applyFont="1" applyBorder="1"/>
    <xf numFmtId="164" fontId="10" fillId="0" borderId="10" xfId="0" applyNumberFormat="1" applyFont="1" applyBorder="1"/>
    <xf numFmtId="164" fontId="4" fillId="12" borderId="0" xfId="0" applyNumberFormat="1" applyFont="1" applyFill="1"/>
    <xf numFmtId="164" fontId="0" fillId="12" borderId="2" xfId="0" applyNumberFormat="1" applyFill="1" applyBorder="1"/>
    <xf numFmtId="164" fontId="4" fillId="12" borderId="5" xfId="0" applyNumberFormat="1" applyFont="1" applyFill="1" applyBorder="1"/>
    <xf numFmtId="164" fontId="12" fillId="0" borderId="0" xfId="0" applyNumberFormat="1" applyFont="1"/>
    <xf numFmtId="0" fontId="5" fillId="0" borderId="12" xfId="0" applyFont="1" applyFill="1" applyBorder="1"/>
    <xf numFmtId="0" fontId="0" fillId="0" borderId="13" xfId="0" applyBorder="1"/>
    <xf numFmtId="164" fontId="5" fillId="0" borderId="14" xfId="0" applyNumberFormat="1" applyFont="1" applyBorder="1"/>
    <xf numFmtId="164" fontId="0" fillId="0" borderId="14" xfId="0" applyNumberFormat="1" applyBorder="1"/>
    <xf numFmtId="164" fontId="4" fillId="0" borderId="15" xfId="0" applyNumberFormat="1" applyFont="1" applyFill="1" applyBorder="1"/>
    <xf numFmtId="0" fontId="4" fillId="0" borderId="9" xfId="0" applyFont="1" applyFill="1" applyBorder="1"/>
    <xf numFmtId="164" fontId="4" fillId="0" borderId="8" xfId="0" applyNumberFormat="1" applyFont="1" applyFill="1" applyBorder="1"/>
    <xf numFmtId="0" fontId="4" fillId="0" borderId="10" xfId="0" applyFont="1" applyFill="1" applyBorder="1"/>
    <xf numFmtId="164" fontId="4" fillId="0" borderId="11" xfId="0" applyNumberFormat="1" applyFont="1" applyFill="1" applyBorder="1"/>
    <xf numFmtId="7" fontId="0" fillId="10" borderId="0" xfId="0" applyNumberFormat="1" applyFill="1" applyBorder="1"/>
    <xf numFmtId="4" fontId="0" fillId="10" borderId="0" xfId="0" applyNumberFormat="1" applyFill="1"/>
    <xf numFmtId="4" fontId="0" fillId="10" borderId="0" xfId="0" applyNumberFormat="1" applyFill="1" applyBorder="1"/>
    <xf numFmtId="4" fontId="0" fillId="10" borderId="2" xfId="0" applyNumberFormat="1" applyFill="1" applyBorder="1"/>
    <xf numFmtId="165" fontId="10" fillId="0" borderId="6" xfId="0" applyNumberFormat="1" applyFont="1" applyBorder="1" applyAlignment="1">
      <alignment horizontal="left"/>
    </xf>
    <xf numFmtId="0" fontId="10" fillId="0" borderId="16" xfId="0" applyFont="1" applyBorder="1" applyAlignment="1">
      <alignment horizontal="center"/>
    </xf>
    <xf numFmtId="164" fontId="10" fillId="0" borderId="17" xfId="0" applyNumberFormat="1" applyFont="1" applyBorder="1" applyAlignment="1">
      <alignment horizontal="center"/>
    </xf>
    <xf numFmtId="0" fontId="10" fillId="0" borderId="17" xfId="0" applyFont="1" applyBorder="1" applyAlignment="1">
      <alignment horizontal="center"/>
    </xf>
    <xf numFmtId="0" fontId="10" fillId="0" borderId="18" xfId="0" applyNumberFormat="1" applyFont="1" applyBorder="1" applyAlignment="1">
      <alignment horizontal="left"/>
    </xf>
    <xf numFmtId="0" fontId="10" fillId="0" borderId="18" xfId="0" applyFont="1" applyBorder="1" applyAlignment="1">
      <alignment horizontal="center"/>
    </xf>
    <xf numFmtId="165" fontId="1" fillId="0" borderId="19" xfId="0" applyNumberFormat="1" applyFont="1" applyBorder="1" applyAlignment="1">
      <alignment horizontal="left"/>
    </xf>
    <xf numFmtId="0" fontId="1" fillId="0" borderId="20" xfId="0" applyFont="1" applyBorder="1"/>
    <xf numFmtId="164" fontId="0" fillId="0" borderId="20" xfId="0" applyNumberFormat="1" applyBorder="1" applyAlignment="1">
      <alignment horizontal="center"/>
    </xf>
    <xf numFmtId="0" fontId="0" fillId="0" borderId="20" xfId="0" applyBorder="1" applyAlignment="1">
      <alignment horizontal="center"/>
    </xf>
    <xf numFmtId="164" fontId="0" fillId="0" borderId="21" xfId="0" applyNumberFormat="1" applyBorder="1" applyAlignment="1">
      <alignment horizontal="center"/>
    </xf>
    <xf numFmtId="0" fontId="1" fillId="0" borderId="22" xfId="0" applyNumberFormat="1" applyFont="1" applyBorder="1" applyAlignment="1">
      <alignment horizontal="left"/>
    </xf>
    <xf numFmtId="0" fontId="1" fillId="0" borderId="23" xfId="0" applyFont="1" applyBorder="1"/>
    <xf numFmtId="164" fontId="0" fillId="0" borderId="23" xfId="0" applyNumberFormat="1" applyBorder="1" applyAlignment="1">
      <alignment horizontal="center"/>
    </xf>
    <xf numFmtId="0" fontId="0" fillId="0" borderId="23" xfId="0" applyBorder="1" applyAlignment="1">
      <alignment horizontal="center"/>
    </xf>
    <xf numFmtId="164" fontId="0" fillId="0" borderId="24" xfId="0" applyNumberFormat="1" applyBorder="1" applyAlignment="1">
      <alignment horizontal="center"/>
    </xf>
    <xf numFmtId="0" fontId="1" fillId="0" borderId="25" xfId="0" applyNumberFormat="1" applyFont="1" applyBorder="1" applyAlignment="1">
      <alignment horizontal="left"/>
    </xf>
    <xf numFmtId="0" fontId="0" fillId="0" borderId="25" xfId="0" applyNumberFormat="1" applyBorder="1" applyAlignment="1">
      <alignment horizontal="left"/>
    </xf>
    <xf numFmtId="0" fontId="1" fillId="0" borderId="23" xfId="0" applyFont="1" applyFill="1" applyBorder="1"/>
    <xf numFmtId="3" fontId="0" fillId="0" borderId="25" xfId="0" applyNumberFormat="1" applyBorder="1" applyAlignment="1">
      <alignment horizontal="left"/>
    </xf>
    <xf numFmtId="165" fontId="1" fillId="0" borderId="26" xfId="0" applyNumberFormat="1" applyFont="1" applyBorder="1" applyAlignment="1">
      <alignment horizontal="left"/>
    </xf>
    <xf numFmtId="0" fontId="1" fillId="0" borderId="27" xfId="0" applyFont="1" applyFill="1" applyBorder="1"/>
    <xf numFmtId="164" fontId="0" fillId="0" borderId="27" xfId="0" applyNumberFormat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0" fillId="0" borderId="29" xfId="0" applyNumberFormat="1" applyBorder="1" applyAlignment="1">
      <alignment horizontal="left"/>
    </xf>
    <xf numFmtId="165" fontId="11" fillId="0" borderId="30" xfId="0" applyNumberFormat="1" applyFont="1" applyBorder="1" applyAlignment="1">
      <alignment horizontal="left"/>
    </xf>
    <xf numFmtId="0" fontId="5" fillId="0" borderId="20" xfId="0" applyFont="1" applyBorder="1"/>
    <xf numFmtId="164" fontId="5" fillId="0" borderId="31" xfId="0" applyNumberFormat="1" applyFont="1" applyBorder="1" applyAlignment="1">
      <alignment horizontal="center"/>
    </xf>
    <xf numFmtId="0" fontId="11" fillId="0" borderId="20" xfId="0" applyFont="1" applyBorder="1" applyAlignment="1">
      <alignment horizontal="center"/>
    </xf>
    <xf numFmtId="0" fontId="11" fillId="0" borderId="22" xfId="0" applyNumberFormat="1" applyFont="1" applyBorder="1" applyAlignment="1">
      <alignment horizontal="left"/>
    </xf>
    <xf numFmtId="165" fontId="0" fillId="0" borderId="19" xfId="0" applyNumberFormat="1" applyBorder="1" applyAlignment="1">
      <alignment horizontal="left"/>
    </xf>
    <xf numFmtId="0" fontId="0" fillId="0" borderId="23" xfId="0" applyBorder="1"/>
    <xf numFmtId="0" fontId="0" fillId="0" borderId="21" xfId="0" applyBorder="1" applyAlignment="1">
      <alignment horizontal="center"/>
    </xf>
    <xf numFmtId="0" fontId="0" fillId="0" borderId="24" xfId="0" applyBorder="1" applyAlignment="1">
      <alignment horizontal="center"/>
    </xf>
    <xf numFmtId="165" fontId="0" fillId="0" borderId="26" xfId="0" applyNumberFormat="1" applyBorder="1" applyAlignment="1">
      <alignment horizontal="left"/>
    </xf>
    <xf numFmtId="0" fontId="0" fillId="0" borderId="27" xfId="0" applyBorder="1"/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13" fillId="0" borderId="0" xfId="0" applyFont="1" applyAlignment="1">
      <alignment horizontal="center"/>
    </xf>
    <xf numFmtId="0" fontId="11" fillId="0" borderId="0" xfId="0" applyFont="1"/>
    <xf numFmtId="165" fontId="0" fillId="0" borderId="0" xfId="0" applyNumberFormat="1" applyBorder="1" applyAlignment="1">
      <alignment horizontal="left"/>
    </xf>
    <xf numFmtId="0" fontId="0" fillId="0" borderId="0" xfId="0" applyNumberFormat="1" applyBorder="1" applyAlignment="1">
      <alignment horizontal="left"/>
    </xf>
    <xf numFmtId="8" fontId="14" fillId="0" borderId="0" xfId="0" applyNumberFormat="1" applyFont="1" applyBorder="1" applyAlignment="1">
      <alignment horizontal="center"/>
    </xf>
    <xf numFmtId="165" fontId="0" fillId="0" borderId="0" xfId="0" applyNumberFormat="1" applyAlignment="1">
      <alignment horizontal="left"/>
    </xf>
    <xf numFmtId="0" fontId="0" fillId="0" borderId="0" xfId="0" applyNumberFormat="1" applyAlignment="1">
      <alignment horizontal="left"/>
    </xf>
    <xf numFmtId="164" fontId="5" fillId="0" borderId="32" xfId="0" applyNumberFormat="1" applyFont="1" applyBorder="1" applyAlignment="1">
      <alignment horizontal="center"/>
    </xf>
    <xf numFmtId="164" fontId="4" fillId="0" borderId="20" xfId="0" applyNumberFormat="1" applyFont="1" applyBorder="1" applyAlignment="1">
      <alignment horizontal="center"/>
    </xf>
    <xf numFmtId="49" fontId="0" fillId="13" borderId="0" xfId="0" applyNumberFormat="1" applyFill="1" applyAlignment="1">
      <alignment horizontal="center"/>
    </xf>
    <xf numFmtId="4" fontId="4" fillId="13" borderId="0" xfId="0" applyNumberFormat="1" applyFont="1" applyFill="1" applyAlignment="1">
      <alignment horizontal="center"/>
    </xf>
    <xf numFmtId="0" fontId="4" fillId="13" borderId="0" xfId="0" applyFont="1" applyFill="1" applyAlignment="1">
      <alignment horizontal="center"/>
    </xf>
    <xf numFmtId="0" fontId="4" fillId="13" borderId="0" xfId="0" applyFont="1" applyFill="1" applyAlignment="1">
      <alignment horizontal="center" wrapText="1"/>
    </xf>
    <xf numFmtId="164" fontId="4" fillId="13" borderId="0" xfId="0" applyNumberFormat="1" applyFont="1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  <color rgb="FFFFE389"/>
      <color rgb="FFFFEEB7"/>
      <color rgb="FFFFD13F"/>
      <color rgb="FFFFCC2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819149</xdr:colOff>
      <xdr:row>0</xdr:row>
      <xdr:rowOff>904875</xdr:rowOff>
    </xdr:from>
    <xdr:to>
      <xdr:col>12</xdr:col>
      <xdr:colOff>9524</xdr:colOff>
      <xdr:row>2</xdr:row>
      <xdr:rowOff>76200</xdr:rowOff>
    </xdr:to>
    <xdr:sp macro="" textlink="">
      <xdr:nvSpPr>
        <xdr:cNvPr id="2049" name="WordArt 1">
          <a:extLst>
            <a:ext uri="{FF2B5EF4-FFF2-40B4-BE49-F238E27FC236}">
              <a16:creationId xmlns:a16="http://schemas.microsoft.com/office/drawing/2014/main" id="{00000000-0008-0000-0000-00000108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3124199" y="904875"/>
          <a:ext cx="7058025" cy="323850"/>
        </a:xfrm>
        <a:prstGeom prst="rect">
          <a:avLst/>
        </a:prstGeom>
        <a:extLs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942047"/>
            </a:avLst>
          </a:prstTxWarp>
        </a:bodyPr>
        <a:lstStyle/>
        <a:p>
          <a:pPr algn="ctr" rtl="0">
            <a:buNone/>
          </a:pPr>
          <a:r>
            <a:rPr lang="en-US" sz="18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effectLst/>
              <a:latin typeface="Arial Black"/>
            </a:rPr>
            <a:t>DEBITS BANK CONSOLIDATION</a:t>
          </a:r>
        </a:p>
        <a:p>
          <a:pPr algn="ctr" rtl="0">
            <a:buNone/>
          </a:pPr>
          <a:r>
            <a:rPr lang="en-US" sz="18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effectLst/>
              <a:latin typeface="Arial Black"/>
            </a:rPr>
            <a:t>JULY'16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828674</xdr:colOff>
      <xdr:row>0</xdr:row>
      <xdr:rowOff>876300</xdr:rowOff>
    </xdr:from>
    <xdr:to>
      <xdr:col>12</xdr:col>
      <xdr:colOff>9523</xdr:colOff>
      <xdr:row>1</xdr:row>
      <xdr:rowOff>76199</xdr:rowOff>
    </xdr:to>
    <xdr:sp macro="" textlink="">
      <xdr:nvSpPr>
        <xdr:cNvPr id="2" name="Word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3133724" y="876300"/>
          <a:ext cx="7048499" cy="600074"/>
        </a:xfrm>
        <a:prstGeom prst="rect">
          <a:avLst/>
        </a:prstGeom>
        <a:extLs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942047"/>
            </a:avLst>
          </a:prstTxWarp>
        </a:bodyPr>
        <a:lstStyle/>
        <a:p>
          <a:pPr algn="ctr" rtl="0">
            <a:buNone/>
          </a:pPr>
          <a:r>
            <a:rPr lang="en-US" sz="18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effectLst/>
              <a:latin typeface="Arial Black"/>
            </a:rPr>
            <a:t>CASH BANK CONSOLIDATION</a:t>
          </a:r>
        </a:p>
        <a:p>
          <a:pPr algn="ctr" rtl="0">
            <a:buNone/>
          </a:pPr>
          <a:r>
            <a:rPr lang="en-US" sz="18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effectLst/>
              <a:latin typeface="Arial Black"/>
            </a:rPr>
            <a:t>JULY'16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428626</xdr:colOff>
      <xdr:row>0</xdr:row>
      <xdr:rowOff>657225</xdr:rowOff>
    </xdr:from>
    <xdr:to>
      <xdr:col>7</xdr:col>
      <xdr:colOff>666751</xdr:colOff>
      <xdr:row>0</xdr:row>
      <xdr:rowOff>1285874</xdr:rowOff>
    </xdr:to>
    <xdr:sp macro="" textlink="">
      <xdr:nvSpPr>
        <xdr:cNvPr id="2" name="Word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952501" y="657225"/>
          <a:ext cx="4895850" cy="628649"/>
        </a:xfrm>
        <a:prstGeom prst="rect">
          <a:avLst/>
        </a:prstGeom>
        <a:extLs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1565816"/>
            </a:avLst>
          </a:prstTxWarp>
        </a:bodyPr>
        <a:lstStyle/>
        <a:p>
          <a:pPr algn="ctr" rtl="0">
            <a:buNone/>
          </a:pPr>
          <a:r>
            <a:rPr lang="en-US" sz="20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FFC000"/>
              </a:solidFill>
              <a:effectLst/>
              <a:latin typeface="Arial Black"/>
            </a:rPr>
            <a:t>TOP FLOORS DEBITS JULY</a:t>
          </a:r>
          <a:r>
            <a:rPr lang="en-US" sz="18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FFC000"/>
              </a:solidFill>
              <a:effectLst/>
              <a:latin typeface="Arial Black"/>
            </a:rPr>
            <a:t>'16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428626</xdr:colOff>
      <xdr:row>0</xdr:row>
      <xdr:rowOff>504825</xdr:rowOff>
    </xdr:from>
    <xdr:to>
      <xdr:col>7</xdr:col>
      <xdr:colOff>666751</xdr:colOff>
      <xdr:row>0</xdr:row>
      <xdr:rowOff>893444</xdr:rowOff>
    </xdr:to>
    <xdr:sp macro="" textlink="">
      <xdr:nvSpPr>
        <xdr:cNvPr id="5121" name="WordArt 1">
          <a:extLst>
            <a:ext uri="{FF2B5EF4-FFF2-40B4-BE49-F238E27FC236}">
              <a16:creationId xmlns:a16="http://schemas.microsoft.com/office/drawing/2014/main" id="{00000000-0008-0000-0300-00000114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952501" y="504825"/>
          <a:ext cx="4895850" cy="388619"/>
        </a:xfrm>
        <a:prstGeom prst="rect">
          <a:avLst/>
        </a:prstGeom>
        <a:extLs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1565816"/>
            </a:avLst>
          </a:prstTxWarp>
        </a:bodyPr>
        <a:lstStyle/>
        <a:p>
          <a:pPr algn="ctr" rtl="0">
            <a:buNone/>
          </a:pPr>
          <a:r>
            <a:rPr lang="en-US" sz="24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99CC00" mc:Ignorable="a14" a14:legacySpreadsheetColorIndex="50"/>
              </a:solidFill>
              <a:effectLst/>
              <a:latin typeface="Arial Black"/>
            </a:rPr>
            <a:t>TOP FLOORS</a:t>
          </a:r>
        </a:p>
        <a:p>
          <a:pPr algn="ctr" rtl="0">
            <a:buNone/>
          </a:pPr>
          <a:r>
            <a:rPr lang="en-US" sz="24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99CC00" mc:Ignorable="a14" a14:legacySpreadsheetColorIndex="50"/>
              </a:solidFill>
              <a:effectLst/>
              <a:latin typeface="Arial Black"/>
            </a:rPr>
            <a:t>TOP FLOOR CASH</a:t>
          </a:r>
          <a:r>
            <a:rPr lang="en-US" sz="4000" kern="10" spc="0" baseline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99CC00" mc:Ignorable="a14" a14:legacySpreadsheetColorIndex="50"/>
              </a:solidFill>
              <a:effectLst/>
              <a:latin typeface="Arial Black"/>
            </a:rPr>
            <a:t> </a:t>
          </a:r>
          <a:r>
            <a:rPr lang="en-US" sz="2400" kern="10" spc="0" baseline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99CC00" mc:Ignorable="a14" a14:legacySpreadsheetColorIndex="50"/>
              </a:solidFill>
              <a:effectLst/>
              <a:latin typeface="Arial Black"/>
            </a:rPr>
            <a:t>JULY</a:t>
          </a:r>
          <a:r>
            <a:rPr lang="en-US" sz="24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99CC00" mc:Ignorable="a14" a14:legacySpreadsheetColorIndex="50"/>
              </a:solidFill>
              <a:effectLst/>
              <a:latin typeface="Arial Black"/>
            </a:rPr>
            <a:t>'16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op%20Floors%20%20JUNE'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BIT-BANK"/>
      <sheetName val="CASH-BANK"/>
      <sheetName val="Debit Daily"/>
      <sheetName val="Cash Daily"/>
      <sheetName val="AR JUNE"/>
    </sheetNames>
    <sheetDataSet>
      <sheetData sheetId="0"/>
      <sheetData sheetId="1">
        <row r="55">
          <cell r="G55">
            <v>-1175.1800000000003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4"/>
  <sheetViews>
    <sheetView topLeftCell="A17" zoomScaleNormal="100" workbookViewId="0">
      <selection sqref="A1:Q54"/>
    </sheetView>
  </sheetViews>
  <sheetFormatPr defaultRowHeight="12.75" x14ac:dyDescent="0.2"/>
  <cols>
    <col min="1" max="1" width="8.5703125" style="38" customWidth="1"/>
    <col min="2" max="2" width="10.85546875" style="113" customWidth="1"/>
    <col min="3" max="3" width="10.140625" customWidth="1"/>
    <col min="4" max="4" width="10.85546875" customWidth="1"/>
    <col min="5" max="5" width="10.7109375" customWidth="1"/>
    <col min="6" max="6" width="12.42578125" customWidth="1"/>
    <col min="7" max="7" width="13.28515625" customWidth="1"/>
    <col min="8" max="8" width="10" customWidth="1"/>
    <col min="9" max="9" width="11.42578125" customWidth="1"/>
    <col min="10" max="11" width="13" customWidth="1"/>
    <col min="12" max="12" width="14.7109375" customWidth="1"/>
    <col min="13" max="13" width="13" customWidth="1"/>
    <col min="14" max="14" width="11.42578125" style="18" customWidth="1"/>
    <col min="15" max="15" width="0.140625" customWidth="1"/>
    <col min="16" max="16" width="13.7109375" customWidth="1"/>
    <col min="17" max="17" width="12.85546875" style="113" customWidth="1"/>
  </cols>
  <sheetData>
    <row r="1" spans="1:18" s="65" customFormat="1" ht="76.5" customHeight="1" x14ac:dyDescent="0.2">
      <c r="A1" s="64"/>
      <c r="B1" s="103"/>
      <c r="N1" s="116"/>
      <c r="Q1" s="103"/>
    </row>
    <row r="2" spans="1:18" s="1" customFormat="1" ht="12.75" hidden="1" customHeight="1" x14ac:dyDescent="0.2">
      <c r="A2" s="39"/>
      <c r="B2" s="104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17"/>
      <c r="O2" s="12"/>
      <c r="P2" s="12"/>
      <c r="Q2" s="104"/>
      <c r="R2" s="12"/>
    </row>
    <row r="3" spans="1:18" s="1" customFormat="1" ht="27.75" customHeight="1" x14ac:dyDescent="0.2">
      <c r="A3" s="41"/>
      <c r="B3" s="105" t="s">
        <v>1</v>
      </c>
      <c r="C3" s="42" t="s">
        <v>2</v>
      </c>
      <c r="D3" s="42" t="s">
        <v>3</v>
      </c>
      <c r="E3" s="42" t="s">
        <v>15</v>
      </c>
      <c r="F3" s="42" t="s">
        <v>17</v>
      </c>
      <c r="G3" s="42" t="s">
        <v>4</v>
      </c>
      <c r="H3" s="42" t="s">
        <v>5</v>
      </c>
      <c r="I3" s="43" t="s">
        <v>13</v>
      </c>
      <c r="J3" s="43" t="s">
        <v>16</v>
      </c>
      <c r="K3" s="43" t="s">
        <v>18</v>
      </c>
      <c r="L3" s="43" t="s">
        <v>23</v>
      </c>
      <c r="M3" s="43" t="s">
        <v>21</v>
      </c>
      <c r="N3" s="118" t="s">
        <v>24</v>
      </c>
      <c r="O3" s="43" t="s">
        <v>27</v>
      </c>
      <c r="P3" s="43" t="s">
        <v>27</v>
      </c>
      <c r="Q3" s="114" t="s">
        <v>10</v>
      </c>
    </row>
    <row r="4" spans="1:18" x14ac:dyDescent="0.2">
      <c r="A4" s="61"/>
      <c r="B4" s="106">
        <f>'Debit Daily'!I3</f>
        <v>0</v>
      </c>
      <c r="C4" s="52">
        <f>'Debit Daily'!I4</f>
        <v>0</v>
      </c>
      <c r="D4" s="52">
        <f>'Debit Daily'!I5</f>
        <v>0</v>
      </c>
      <c r="E4" s="52">
        <f>'Debit Daily'!I6</f>
        <v>0</v>
      </c>
      <c r="F4" s="52">
        <f>'Debit Daily'!I7</f>
        <v>0</v>
      </c>
      <c r="G4" s="52">
        <f>'Debit Daily'!I8</f>
        <v>0</v>
      </c>
      <c r="H4" s="52">
        <f>'Debit Daily'!I9</f>
        <v>0</v>
      </c>
      <c r="I4" s="1">
        <f>'Debit Daily'!I10</f>
        <v>0</v>
      </c>
      <c r="J4" s="1">
        <f>'Debit Daily'!I11</f>
        <v>0</v>
      </c>
      <c r="K4" s="1">
        <f>'Debit Daily'!I12</f>
        <v>0</v>
      </c>
      <c r="L4" s="1">
        <f>'Debit Daily'!I13</f>
        <v>0</v>
      </c>
      <c r="M4" s="1">
        <f>'Debit Daily'!I14</f>
        <v>0</v>
      </c>
      <c r="N4" s="20"/>
      <c r="O4" s="1"/>
      <c r="P4" s="1"/>
      <c r="Q4" s="166">
        <f>SUM(B4:P4)</f>
        <v>0</v>
      </c>
    </row>
    <row r="5" spans="1:18" x14ac:dyDescent="0.2">
      <c r="A5" s="61"/>
      <c r="B5" s="106">
        <f>'Debit Daily'!I7</f>
        <v>0</v>
      </c>
      <c r="C5" s="52">
        <f>'Debit Daily'!I8</f>
        <v>0</v>
      </c>
      <c r="D5" s="53">
        <f>'Debit Daily'!I9</f>
        <v>0</v>
      </c>
      <c r="E5" s="53">
        <f>'Debit Daily'!I20</f>
        <v>0</v>
      </c>
      <c r="F5" s="53">
        <f>'Debit Daily'!J21</f>
        <v>0</v>
      </c>
      <c r="G5" s="53">
        <f>'Debit Daily'!I22</f>
        <v>0</v>
      </c>
      <c r="H5" s="53">
        <f>'Debit Daily'!I23</f>
        <v>0</v>
      </c>
      <c r="I5" s="58">
        <f>'Debit Daily'!I24</f>
        <v>0</v>
      </c>
      <c r="J5" s="58">
        <f>'Debit Daily'!I25</f>
        <v>0</v>
      </c>
      <c r="K5" s="58">
        <f>'Debit Daily'!I26</f>
        <v>0</v>
      </c>
      <c r="L5" s="58">
        <f>'Debit Daily'!I27</f>
        <v>0</v>
      </c>
      <c r="M5" s="58">
        <f>'Debit Daily'!I28</f>
        <v>0</v>
      </c>
      <c r="N5" s="119"/>
      <c r="O5" s="58"/>
      <c r="P5" s="58"/>
      <c r="Q5" s="166">
        <f t="shared" ref="Q5:Q8" si="0">SUM(B5:P5)</f>
        <v>0</v>
      </c>
    </row>
    <row r="6" spans="1:18" x14ac:dyDescent="0.2">
      <c r="A6" s="61"/>
      <c r="B6" s="106">
        <f>'Debit Daily'!I32</f>
        <v>0</v>
      </c>
      <c r="C6" s="52">
        <f>'Debit Daily'!I33</f>
        <v>0</v>
      </c>
      <c r="D6" s="52">
        <f>'Debit Daily'!I34</f>
        <v>0</v>
      </c>
      <c r="E6" s="53">
        <f>'Debit Daily'!I35</f>
        <v>0</v>
      </c>
      <c r="F6" s="53">
        <f>'Debit Daily'!I36</f>
        <v>0</v>
      </c>
      <c r="G6" s="53">
        <f>'Debit Daily'!I37</f>
        <v>0</v>
      </c>
      <c r="H6" s="53">
        <f>'Debit Daily'!I38</f>
        <v>0</v>
      </c>
      <c r="I6" s="58">
        <f>'Debit Daily'!I39</f>
        <v>0</v>
      </c>
      <c r="J6" s="58">
        <f>'Debit Daily'!I40</f>
        <v>0</v>
      </c>
      <c r="K6" s="58">
        <f>'Debit Daily'!I41</f>
        <v>0</v>
      </c>
      <c r="L6" s="58">
        <f>'Debit Daily'!I42</f>
        <v>0</v>
      </c>
      <c r="M6" s="58">
        <f>'Debit Daily'!I43</f>
        <v>0</v>
      </c>
      <c r="N6" s="119"/>
      <c r="O6" s="58"/>
      <c r="P6" s="58"/>
      <c r="Q6" s="166">
        <f t="shared" si="0"/>
        <v>0</v>
      </c>
    </row>
    <row r="7" spans="1:18" x14ac:dyDescent="0.2">
      <c r="A7" s="61"/>
      <c r="B7" s="106">
        <f>'Debit Daily'!I47</f>
        <v>0</v>
      </c>
      <c r="C7" s="52">
        <f>'Debit Daily'!I48</f>
        <v>0</v>
      </c>
      <c r="D7" s="52">
        <f>'Debit Daily'!I49</f>
        <v>0</v>
      </c>
      <c r="E7" s="53">
        <f>'Debit Daily'!I50</f>
        <v>0</v>
      </c>
      <c r="F7" s="53">
        <f>'Debit Daily'!I51</f>
        <v>0</v>
      </c>
      <c r="G7" s="53">
        <f>'Debit Daily'!I52</f>
        <v>0</v>
      </c>
      <c r="H7" s="53">
        <f>'Debit Daily'!I53</f>
        <v>0</v>
      </c>
      <c r="I7" s="58">
        <f>'Debit Daily'!I54</f>
        <v>0</v>
      </c>
      <c r="J7" s="58">
        <f>'Debit Daily'!I55</f>
        <v>0</v>
      </c>
      <c r="K7" s="58">
        <f>'Debit Daily'!I56</f>
        <v>0</v>
      </c>
      <c r="L7" s="58">
        <f>'Debit Daily'!I57</f>
        <v>0</v>
      </c>
      <c r="M7" s="58">
        <f>'Debit Daily'!I58</f>
        <v>0</v>
      </c>
      <c r="N7" s="119"/>
      <c r="O7" s="58"/>
      <c r="P7" s="58"/>
      <c r="Q7" s="166">
        <f t="shared" si="0"/>
        <v>0</v>
      </c>
    </row>
    <row r="8" spans="1:18" x14ac:dyDescent="0.2">
      <c r="A8" s="61" t="s">
        <v>88</v>
      </c>
      <c r="B8" s="106">
        <f>'Debit Daily'!I62</f>
        <v>0</v>
      </c>
      <c r="C8" s="52">
        <f>'Debit Daily'!I63</f>
        <v>0</v>
      </c>
      <c r="D8" s="52">
        <f>'Debit Daily'!I64</f>
        <v>0</v>
      </c>
      <c r="E8" s="53">
        <f>'Debit Daily'!I65</f>
        <v>0</v>
      </c>
      <c r="F8" s="53">
        <f>'Debit Daily'!I66</f>
        <v>0</v>
      </c>
      <c r="G8" s="53">
        <f>'Debit Daily'!I67</f>
        <v>0</v>
      </c>
      <c r="H8" s="53">
        <f>'Debit Daily'!I68</f>
        <v>0</v>
      </c>
      <c r="I8" s="58">
        <f>'Debit Daily'!I27</f>
        <v>0</v>
      </c>
      <c r="J8" s="58">
        <f>'Debit Daily'!I28</f>
        <v>0</v>
      </c>
      <c r="K8" s="58">
        <f>'Debit Daily'!I29</f>
        <v>0</v>
      </c>
      <c r="L8" s="58">
        <f>'Debit Daily'!I30</f>
        <v>0</v>
      </c>
      <c r="M8" s="58">
        <f>'Debit Daily'!I31</f>
        <v>0</v>
      </c>
      <c r="N8" s="119"/>
      <c r="O8" s="58"/>
      <c r="P8" s="58"/>
      <c r="Q8" s="167">
        <f t="shared" si="0"/>
        <v>0</v>
      </c>
    </row>
    <row r="9" spans="1:18" x14ac:dyDescent="0.2">
      <c r="A9" s="68" t="s">
        <v>89</v>
      </c>
      <c r="B9" s="107">
        <f>'Debit Daily'!I77</f>
        <v>36.869999999999997</v>
      </c>
      <c r="C9" s="54">
        <f>'Debit Daily'!I78</f>
        <v>0</v>
      </c>
      <c r="D9" s="54">
        <f>'Debit Daily'!I79</f>
        <v>0</v>
      </c>
      <c r="E9" s="54">
        <f>'Debit Daily'!I80</f>
        <v>0</v>
      </c>
      <c r="F9" s="54">
        <f>'Debit Daily'!I81</f>
        <v>0</v>
      </c>
      <c r="G9" s="54">
        <f>'Debit Daily'!I82</f>
        <v>100</v>
      </c>
      <c r="H9" s="54">
        <f>'Debit Daily'!I83</f>
        <v>0</v>
      </c>
      <c r="I9" s="48">
        <f>'Debit Daily'!I84</f>
        <v>0</v>
      </c>
      <c r="J9" s="48">
        <f>'Debit Daily'!I85</f>
        <v>0</v>
      </c>
      <c r="K9" s="48">
        <f>'Debit Daily'!I86</f>
        <v>0</v>
      </c>
      <c r="L9" s="48">
        <f>'Debit Daily'!I87</f>
        <v>0</v>
      </c>
      <c r="M9" s="48">
        <f>'Debit Daily'!I88</f>
        <v>0</v>
      </c>
      <c r="N9" s="120"/>
      <c r="O9" s="48"/>
      <c r="P9" s="48"/>
      <c r="Q9" s="168">
        <f>SUM(B9:P9)</f>
        <v>136.87</v>
      </c>
    </row>
    <row r="10" spans="1:18" s="6" customFormat="1" x14ac:dyDescent="0.2">
      <c r="A10" s="40" t="s">
        <v>11</v>
      </c>
      <c r="B10" s="108">
        <f>SUM(B4:B9)</f>
        <v>36.869999999999997</v>
      </c>
      <c r="C10" s="6">
        <f>SUM(C4:C9)</f>
        <v>0</v>
      </c>
      <c r="D10" s="6">
        <f>SUM(D4:D9)</f>
        <v>0</v>
      </c>
      <c r="E10" s="6">
        <f>SUM(E4:E9)</f>
        <v>0</v>
      </c>
      <c r="F10" s="6">
        <f t="shared" ref="F10:N10" si="1">SUM(F4:F9)</f>
        <v>0</v>
      </c>
      <c r="G10" s="6">
        <f t="shared" si="1"/>
        <v>100</v>
      </c>
      <c r="H10" s="6">
        <f t="shared" si="1"/>
        <v>0</v>
      </c>
      <c r="I10" s="6">
        <f t="shared" si="1"/>
        <v>0</v>
      </c>
      <c r="J10" s="6">
        <f t="shared" si="1"/>
        <v>0</v>
      </c>
      <c r="K10" s="6">
        <f t="shared" si="1"/>
        <v>0</v>
      </c>
      <c r="L10" s="6">
        <f t="shared" si="1"/>
        <v>0</v>
      </c>
      <c r="M10" s="6">
        <f t="shared" si="1"/>
        <v>0</v>
      </c>
      <c r="N10" s="121">
        <f t="shared" si="1"/>
        <v>0</v>
      </c>
      <c r="Q10" s="115">
        <f>SUM(Q4:QI9)</f>
        <v>136.87</v>
      </c>
    </row>
    <row r="12" spans="1:18" ht="7.5" customHeight="1" x14ac:dyDescent="0.2"/>
    <row r="13" spans="1:18" s="1" customFormat="1" ht="38.25" customHeight="1" x14ac:dyDescent="0.2">
      <c r="A13" s="41"/>
      <c r="B13" s="105" t="s">
        <v>1</v>
      </c>
      <c r="C13" s="42" t="s">
        <v>2</v>
      </c>
      <c r="D13" s="42" t="s">
        <v>3</v>
      </c>
      <c r="E13" s="42" t="s">
        <v>15</v>
      </c>
      <c r="F13" s="42" t="s">
        <v>17</v>
      </c>
      <c r="G13" s="42" t="s">
        <v>4</v>
      </c>
      <c r="H13" s="42" t="s">
        <v>5</v>
      </c>
      <c r="I13" s="43" t="s">
        <v>13</v>
      </c>
      <c r="J13" s="43" t="s">
        <v>16</v>
      </c>
      <c r="K13" s="43" t="s">
        <v>18</v>
      </c>
      <c r="L13" s="43" t="s">
        <v>23</v>
      </c>
      <c r="M13" s="43" t="s">
        <v>21</v>
      </c>
      <c r="N13" s="118" t="s">
        <v>24</v>
      </c>
      <c r="O13" s="43" t="s">
        <v>27</v>
      </c>
      <c r="P13" s="43" t="s">
        <v>27</v>
      </c>
      <c r="Q13" s="114" t="s">
        <v>10</v>
      </c>
    </row>
    <row r="14" spans="1:18" s="1" customFormat="1" x14ac:dyDescent="0.2">
      <c r="A14" s="61" t="s">
        <v>90</v>
      </c>
      <c r="B14" s="109">
        <f>'Debit Daily'!I93</f>
        <v>25</v>
      </c>
      <c r="C14" s="55">
        <f>'Debit Daily'!I94</f>
        <v>0</v>
      </c>
      <c r="D14" s="55">
        <f>'Debit Daily'!I95</f>
        <v>0</v>
      </c>
      <c r="E14" s="55">
        <f>'Debit Daily'!I96</f>
        <v>0</v>
      </c>
      <c r="F14" s="55">
        <f>'Debit Daily'!I97</f>
        <v>0</v>
      </c>
      <c r="G14" s="55">
        <f>'Debit Daily'!I98</f>
        <v>0</v>
      </c>
      <c r="H14" s="55">
        <f>'Debit Daily'!I99</f>
        <v>0</v>
      </c>
      <c r="I14" s="55">
        <f>'Debit Daily'!I100</f>
        <v>0</v>
      </c>
      <c r="J14" s="55">
        <f>'Debit Daily'!I101</f>
        <v>0</v>
      </c>
      <c r="K14" s="55">
        <f>'Debit Daily'!I102</f>
        <v>0</v>
      </c>
      <c r="L14" s="55">
        <f>'Debit Daily'!I103</f>
        <v>0</v>
      </c>
      <c r="M14" s="55">
        <f>'Debit Daily'!I104</f>
        <v>0</v>
      </c>
      <c r="N14" s="122"/>
      <c r="O14" s="55">
        <f>'Debit Daily'!I119</f>
        <v>0</v>
      </c>
      <c r="P14" s="55">
        <f>'Debit Daily'!I119</f>
        <v>0</v>
      </c>
      <c r="Q14" s="166">
        <f>SUM(B14:P14)</f>
        <v>25</v>
      </c>
    </row>
    <row r="15" spans="1:18" s="1" customFormat="1" x14ac:dyDescent="0.2">
      <c r="A15" s="61" t="s">
        <v>91</v>
      </c>
      <c r="B15" s="109">
        <f>'Debit Daily'!I107</f>
        <v>0</v>
      </c>
      <c r="C15" s="55">
        <f>'Debit Daily'!I108</f>
        <v>0</v>
      </c>
      <c r="D15" s="55">
        <f>'Debit Daily'!I109</f>
        <v>8.34</v>
      </c>
      <c r="E15" s="55">
        <f>'Debit Daily'!I110</f>
        <v>0</v>
      </c>
      <c r="F15" s="55">
        <f>'Debit Daily'!I111</f>
        <v>0</v>
      </c>
      <c r="G15" s="55">
        <f>'Debit Daily'!I112</f>
        <v>0</v>
      </c>
      <c r="H15" s="55">
        <f>'Debit Daily'!I113</f>
        <v>0</v>
      </c>
      <c r="I15" s="55">
        <f>'Debit Daily'!I114</f>
        <v>0</v>
      </c>
      <c r="J15" s="55">
        <f>'Debit Daily'!I115</f>
        <v>0</v>
      </c>
      <c r="K15" s="55">
        <f>'Debit Daily'!I116</f>
        <v>0</v>
      </c>
      <c r="L15" s="55">
        <f>'Debit Daily'!I117</f>
        <v>0</v>
      </c>
      <c r="M15" s="55">
        <f>'Debit Daily'!I118</f>
        <v>0</v>
      </c>
      <c r="N15" s="122"/>
      <c r="O15" s="56"/>
      <c r="P15" s="56"/>
      <c r="Q15" s="166">
        <f>SUM(B15:P15)</f>
        <v>8.34</v>
      </c>
    </row>
    <row r="16" spans="1:18" s="1" customFormat="1" x14ac:dyDescent="0.2">
      <c r="A16" s="61" t="s">
        <v>92</v>
      </c>
      <c r="B16" s="109">
        <f>'Debit Daily'!I121</f>
        <v>19.399999999999999</v>
      </c>
      <c r="C16" s="55">
        <f>'Debit Daily'!I122</f>
        <v>0</v>
      </c>
      <c r="D16" s="55">
        <f>'Debit Daily'!I123</f>
        <v>85.75</v>
      </c>
      <c r="E16" s="55">
        <f>'Debit Daily'!I124</f>
        <v>0</v>
      </c>
      <c r="F16" s="55">
        <f>'Debit Daily'!I125</f>
        <v>0</v>
      </c>
      <c r="G16" s="55">
        <f>'Debit Daily'!I126</f>
        <v>0</v>
      </c>
      <c r="H16" s="55">
        <f>'Debit Daily'!I127</f>
        <v>0</v>
      </c>
      <c r="I16" s="56">
        <f>'Debit Daily'!I128</f>
        <v>0</v>
      </c>
      <c r="J16" s="56">
        <f>'Debit Daily'!I129</f>
        <v>0</v>
      </c>
      <c r="K16" s="56">
        <f>'Debit Daily'!I130</f>
        <v>0</v>
      </c>
      <c r="L16" s="56">
        <f>'Debit Daily'!I131</f>
        <v>0</v>
      </c>
      <c r="M16" s="56">
        <f>'Debit Daily'!I132</f>
        <v>0</v>
      </c>
      <c r="N16" s="123"/>
      <c r="O16" s="56"/>
      <c r="P16" s="56"/>
      <c r="Q16" s="166">
        <f>SUM(B16:P16)</f>
        <v>105.15</v>
      </c>
    </row>
    <row r="17" spans="1:17" x14ac:dyDescent="0.2">
      <c r="A17" s="61" t="s">
        <v>93</v>
      </c>
      <c r="B17" s="109">
        <f>'Debit Daily'!I135</f>
        <v>103.03</v>
      </c>
      <c r="C17" s="55">
        <f>'Debit Daily'!I136</f>
        <v>0</v>
      </c>
      <c r="D17" s="55">
        <f>'Debit Daily'!I137</f>
        <v>33.71</v>
      </c>
      <c r="E17" s="55">
        <f>'Debit Daily'!I138</f>
        <v>0</v>
      </c>
      <c r="F17" s="55">
        <f>'Debit Daily'!I139</f>
        <v>0</v>
      </c>
      <c r="G17" s="55">
        <f>'Debit Daily'!I140</f>
        <v>0</v>
      </c>
      <c r="H17" s="55">
        <f>'Debit Daily'!I141</f>
        <v>0</v>
      </c>
      <c r="I17" s="55">
        <f>'Debit Daily'!I142</f>
        <v>0</v>
      </c>
      <c r="J17" s="55">
        <f>'Debit Daily'!I143</f>
        <v>0</v>
      </c>
      <c r="K17" s="55">
        <f>'Debit Daily'!I144</f>
        <v>0</v>
      </c>
      <c r="L17" s="55">
        <f>'Debit Daily'!I145</f>
        <v>0</v>
      </c>
      <c r="M17" s="55">
        <f>'Debit Daily'!I146</f>
        <v>0</v>
      </c>
      <c r="N17" s="122"/>
      <c r="O17" s="55"/>
      <c r="P17" s="55"/>
      <c r="Q17" s="166">
        <f>SUM(B17:P17)</f>
        <v>136.74</v>
      </c>
    </row>
    <row r="18" spans="1:17" x14ac:dyDescent="0.2">
      <c r="A18" s="61" t="s">
        <v>94</v>
      </c>
      <c r="B18" s="109">
        <f>'Debit Daily'!I149</f>
        <v>0</v>
      </c>
      <c r="C18" s="55">
        <f>'Debit Daily'!I150</f>
        <v>0</v>
      </c>
      <c r="D18" s="55">
        <f>'Debit Daily'!I151</f>
        <v>91.88</v>
      </c>
      <c r="E18" s="55">
        <f>'Debit Daily'!I152</f>
        <v>0</v>
      </c>
      <c r="F18" s="55">
        <f>'Debit Daily'!I153</f>
        <v>0</v>
      </c>
      <c r="G18" s="55">
        <f>'Debit Daily'!I154</f>
        <v>0</v>
      </c>
      <c r="H18" s="55">
        <f>'Debit Daily'!I155</f>
        <v>0</v>
      </c>
      <c r="I18" s="55">
        <f>'Debit Daily'!I156</f>
        <v>0</v>
      </c>
      <c r="J18" s="55">
        <f>'Debit Daily'!I157</f>
        <v>0</v>
      </c>
      <c r="K18" s="55">
        <f>'Debit Daily'!I158</f>
        <v>0</v>
      </c>
      <c r="L18" s="55">
        <f>'Debit Daily'!I159</f>
        <v>0</v>
      </c>
      <c r="M18" s="55">
        <f>'Debit Daily'!I160</f>
        <v>0</v>
      </c>
      <c r="N18" s="122"/>
      <c r="O18" s="55"/>
      <c r="P18" s="55"/>
      <c r="Q18" s="167">
        <f t="shared" ref="Q18" si="2">SUM(B18:P18)</f>
        <v>91.88</v>
      </c>
    </row>
    <row r="19" spans="1:17" x14ac:dyDescent="0.2">
      <c r="A19" s="61" t="s">
        <v>95</v>
      </c>
      <c r="B19" s="110">
        <f>'Debit Daily'!I163</f>
        <v>0</v>
      </c>
      <c r="C19" s="57">
        <f>'Debit Daily'!I164</f>
        <v>0</v>
      </c>
      <c r="D19" s="57">
        <f>'Debit Daily'!I165</f>
        <v>0</v>
      </c>
      <c r="E19" s="57">
        <f>'Debit Daily'!I166</f>
        <v>0</v>
      </c>
      <c r="F19" s="57">
        <f>'Debit Daily'!I167</f>
        <v>0</v>
      </c>
      <c r="G19" s="57">
        <f>'Debit Daily'!I168</f>
        <v>0</v>
      </c>
      <c r="H19" s="57">
        <f>'Debit Daily'!I169</f>
        <v>0</v>
      </c>
      <c r="I19" s="57">
        <f>'Debit Daily'!I170</f>
        <v>19.79</v>
      </c>
      <c r="J19" s="57">
        <f>'Debit Daily'!I171</f>
        <v>0</v>
      </c>
      <c r="K19" s="57">
        <f>'Debit Daily'!I172</f>
        <v>0</v>
      </c>
      <c r="L19" s="57">
        <f>'Debit Daily'!I173</f>
        <v>0</v>
      </c>
      <c r="M19" s="57">
        <f>'Debit Daily'!I174</f>
        <v>0</v>
      </c>
      <c r="N19" s="124">
        <f>'Debit Daily'!I175</f>
        <v>0</v>
      </c>
      <c r="O19" s="57"/>
      <c r="P19" s="57"/>
      <c r="Q19" s="168">
        <f>SUM(B19:P19)</f>
        <v>19.79</v>
      </c>
    </row>
    <row r="20" spans="1:17" x14ac:dyDescent="0.2">
      <c r="A20" s="40" t="s">
        <v>11</v>
      </c>
      <c r="B20" s="108">
        <f t="shared" ref="B20:Q20" si="3">SUM(B14:B19)</f>
        <v>147.43</v>
      </c>
      <c r="C20" s="6">
        <f t="shared" si="3"/>
        <v>0</v>
      </c>
      <c r="D20" s="6">
        <f t="shared" si="3"/>
        <v>219.68</v>
      </c>
      <c r="E20" s="6">
        <f t="shared" si="3"/>
        <v>0</v>
      </c>
      <c r="F20" s="6">
        <f t="shared" si="3"/>
        <v>0</v>
      </c>
      <c r="G20" s="6">
        <f t="shared" si="3"/>
        <v>0</v>
      </c>
      <c r="H20" s="6">
        <f t="shared" si="3"/>
        <v>0</v>
      </c>
      <c r="I20" s="6">
        <f t="shared" si="3"/>
        <v>19.79</v>
      </c>
      <c r="J20" s="6">
        <f t="shared" si="3"/>
        <v>0</v>
      </c>
      <c r="K20" s="6">
        <f t="shared" si="3"/>
        <v>0</v>
      </c>
      <c r="L20" s="6">
        <f t="shared" si="3"/>
        <v>0</v>
      </c>
      <c r="M20" s="6">
        <f t="shared" si="3"/>
        <v>0</v>
      </c>
      <c r="N20" s="121">
        <f t="shared" si="3"/>
        <v>0</v>
      </c>
      <c r="O20" s="6">
        <f t="shared" si="3"/>
        <v>0</v>
      </c>
      <c r="P20" s="6">
        <f>SUM(P14:P19)</f>
        <v>0</v>
      </c>
      <c r="Q20" s="114">
        <f t="shared" si="3"/>
        <v>386.90000000000003</v>
      </c>
    </row>
    <row r="23" spans="1:17" s="1" customFormat="1" ht="33.75" customHeight="1" x14ac:dyDescent="0.2">
      <c r="A23" s="41"/>
      <c r="B23" s="105" t="s">
        <v>1</v>
      </c>
      <c r="C23" s="42" t="s">
        <v>2</v>
      </c>
      <c r="D23" s="42" t="s">
        <v>3</v>
      </c>
      <c r="E23" s="42" t="s">
        <v>15</v>
      </c>
      <c r="F23" s="42" t="s">
        <v>17</v>
      </c>
      <c r="G23" s="42" t="s">
        <v>4</v>
      </c>
      <c r="H23" s="42" t="s">
        <v>5</v>
      </c>
      <c r="I23" s="43" t="s">
        <v>13</v>
      </c>
      <c r="J23" s="43" t="s">
        <v>16</v>
      </c>
      <c r="K23" s="43" t="s">
        <v>18</v>
      </c>
      <c r="L23" s="43" t="s">
        <v>23</v>
      </c>
      <c r="M23" s="43" t="s">
        <v>21</v>
      </c>
      <c r="N23" s="118" t="s">
        <v>24</v>
      </c>
      <c r="O23" s="43" t="s">
        <v>27</v>
      </c>
      <c r="P23" s="43" t="s">
        <v>27</v>
      </c>
      <c r="Q23" s="114" t="s">
        <v>10</v>
      </c>
    </row>
    <row r="24" spans="1:17" x14ac:dyDescent="0.2">
      <c r="A24" s="61" t="s">
        <v>96</v>
      </c>
      <c r="B24" s="109">
        <f>'Debit Daily'!I179</f>
        <v>0</v>
      </c>
      <c r="C24" s="49">
        <f>'Debit Daily'!I180</f>
        <v>0</v>
      </c>
      <c r="D24" s="138">
        <f>'Debit Daily'!I181</f>
        <v>0</v>
      </c>
      <c r="E24" s="49">
        <f>'Debit Daily'!I182</f>
        <v>0</v>
      </c>
      <c r="F24" s="49">
        <f>'Debit Daily'!I183</f>
        <v>0</v>
      </c>
      <c r="G24" s="49">
        <f>'Debit Daily'!I184</f>
        <v>0</v>
      </c>
      <c r="H24" s="49">
        <f>'Debit Daily'!I185</f>
        <v>0</v>
      </c>
      <c r="I24" s="50">
        <f>'Debit Daily'!I186</f>
        <v>0</v>
      </c>
      <c r="J24" s="50">
        <f>'Debit Daily'!I187</f>
        <v>0</v>
      </c>
      <c r="K24" s="50">
        <f>'Debit Daily'!I188</f>
        <v>0</v>
      </c>
      <c r="L24" s="50">
        <f>'Debit Daily'!I189</f>
        <v>0</v>
      </c>
      <c r="M24" s="50">
        <f>'Debit Daily'!I190</f>
        <v>0</v>
      </c>
      <c r="N24" s="125"/>
      <c r="O24" s="50"/>
      <c r="P24" s="50"/>
      <c r="Q24" s="166">
        <f>SUM(B24:P24)</f>
        <v>0</v>
      </c>
    </row>
    <row r="25" spans="1:17" x14ac:dyDescent="0.2">
      <c r="A25" s="61" t="s">
        <v>97</v>
      </c>
      <c r="B25" s="109">
        <f>'Debit Daily'!I193</f>
        <v>0</v>
      </c>
      <c r="C25" s="49">
        <f>'Debit Daily'!I194</f>
        <v>16.25</v>
      </c>
      <c r="D25" s="49">
        <f>'Debit Daily'!I195</f>
        <v>0</v>
      </c>
      <c r="E25" s="49">
        <f>'Debit Daily'!I196</f>
        <v>10.55</v>
      </c>
      <c r="F25" s="49">
        <f>'Debit Daily'!I197</f>
        <v>0</v>
      </c>
      <c r="G25" s="49">
        <f>'Debit Daily'!I198</f>
        <v>0</v>
      </c>
      <c r="H25" s="49">
        <f>'Debit Daily'!I199</f>
        <v>0</v>
      </c>
      <c r="I25" s="50">
        <f>'Debit Daily'!I200</f>
        <v>0</v>
      </c>
      <c r="J25" s="50">
        <f>'Debit Daily'!I201</f>
        <v>0</v>
      </c>
      <c r="K25" s="50">
        <f>'Debit Daily'!I202</f>
        <v>0</v>
      </c>
      <c r="L25" s="50">
        <f>'Debit Daily'!I203</f>
        <v>0</v>
      </c>
      <c r="M25" s="50">
        <f>'Debit Daily'!I204</f>
        <v>0</v>
      </c>
      <c r="N25" s="125"/>
      <c r="O25" s="50"/>
      <c r="P25" s="50"/>
      <c r="Q25" s="166">
        <f>SUM(B25:P25)</f>
        <v>26.8</v>
      </c>
    </row>
    <row r="26" spans="1:17" x14ac:dyDescent="0.2">
      <c r="A26" s="61" t="s">
        <v>98</v>
      </c>
      <c r="B26" s="109">
        <f>'Debit Daily'!I207</f>
        <v>55.27</v>
      </c>
      <c r="C26" s="49">
        <f>'Debit Daily'!I208</f>
        <v>0</v>
      </c>
      <c r="D26" s="49">
        <f>'Debit Daily'!I209</f>
        <v>120.91999999999999</v>
      </c>
      <c r="E26" s="49">
        <f>'Debit Daily'!I210</f>
        <v>0</v>
      </c>
      <c r="F26" s="49">
        <f>'Debit Daily'!I211</f>
        <v>0</v>
      </c>
      <c r="G26" s="49">
        <f>'Debit Daily'!I212</f>
        <v>0</v>
      </c>
      <c r="H26" s="49">
        <f>'Debit Daily'!I213</f>
        <v>0</v>
      </c>
      <c r="I26" s="50">
        <f>'Debit Daily'!I214</f>
        <v>0</v>
      </c>
      <c r="J26" s="50">
        <f>'Debit Daily'!I215</f>
        <v>0</v>
      </c>
      <c r="K26" s="50">
        <f>'Debit Daily'!I216</f>
        <v>0</v>
      </c>
      <c r="L26" s="50">
        <f>'Debit Daily'!I217</f>
        <v>0</v>
      </c>
      <c r="M26" s="50">
        <f>'Debit Daily'!I218</f>
        <v>0</v>
      </c>
      <c r="N26" s="125"/>
      <c r="O26" s="50"/>
      <c r="P26" s="50"/>
      <c r="Q26" s="166">
        <f>SUM(B26:P26)</f>
        <v>176.19</v>
      </c>
    </row>
    <row r="27" spans="1:17" x14ac:dyDescent="0.2">
      <c r="A27" s="61" t="s">
        <v>99</v>
      </c>
      <c r="B27" s="109">
        <f>'Debit Daily'!I221</f>
        <v>20</v>
      </c>
      <c r="C27" s="55">
        <f>'Debit Daily'!I222</f>
        <v>0</v>
      </c>
      <c r="D27" s="55">
        <f>'Debit Daily'!I223</f>
        <v>0</v>
      </c>
      <c r="E27" s="55">
        <f>'Debit Daily'!I224</f>
        <v>0</v>
      </c>
      <c r="F27" s="55">
        <f>'Debit Daily'!I225</f>
        <v>0</v>
      </c>
      <c r="G27" s="55">
        <f>'Debit Daily'!I226</f>
        <v>0</v>
      </c>
      <c r="H27" s="55">
        <f>'Debit Daily'!I227</f>
        <v>0</v>
      </c>
      <c r="I27" s="55">
        <f>'Debit Daily'!I228</f>
        <v>0</v>
      </c>
      <c r="J27" s="55">
        <f>'Debit Daily'!I229</f>
        <v>0</v>
      </c>
      <c r="K27" s="55">
        <f>'Debit Daily'!I230</f>
        <v>0</v>
      </c>
      <c r="L27" s="55">
        <f>'Debit Daily'!I231</f>
        <v>0</v>
      </c>
      <c r="M27" s="55">
        <f>'Debit Daily'!I232</f>
        <v>0</v>
      </c>
      <c r="N27" s="126"/>
      <c r="O27" s="49"/>
      <c r="P27" s="49"/>
      <c r="Q27" s="166">
        <f>SUM(B27:P27)</f>
        <v>20</v>
      </c>
    </row>
    <row r="28" spans="1:17" x14ac:dyDescent="0.2">
      <c r="A28" s="61" t="s">
        <v>100</v>
      </c>
      <c r="B28" s="109">
        <f>'Debit Daily'!I235</f>
        <v>0</v>
      </c>
      <c r="C28" s="55">
        <f>'Debit Daily'!I236</f>
        <v>0</v>
      </c>
      <c r="D28" s="55">
        <f>'Debit Daily'!I237</f>
        <v>0</v>
      </c>
      <c r="E28" s="55">
        <f>'Debit Daily'!I238</f>
        <v>0</v>
      </c>
      <c r="F28" s="55">
        <f>'Debit Daily'!I239</f>
        <v>0</v>
      </c>
      <c r="G28" s="55">
        <f>'Debit Daily'!I240</f>
        <v>0</v>
      </c>
      <c r="H28" s="55">
        <f>'Debit Daily'!I241</f>
        <v>0</v>
      </c>
      <c r="I28" s="55">
        <f>'Debit Daily'!I242</f>
        <v>0</v>
      </c>
      <c r="J28" s="55">
        <f>'Debit Daily'!I243</f>
        <v>0</v>
      </c>
      <c r="K28" s="55">
        <f>'Debit Daily'!I244</f>
        <v>0</v>
      </c>
      <c r="L28" s="55">
        <f>'Debit Daily'!I245</f>
        <v>0</v>
      </c>
      <c r="M28" s="55">
        <f>'Debit Daily'!I246</f>
        <v>0</v>
      </c>
      <c r="N28" s="126"/>
      <c r="O28" s="49"/>
      <c r="P28" s="49"/>
      <c r="Q28" s="167">
        <f t="shared" ref="Q28" si="4">SUM(B28:P28)</f>
        <v>0</v>
      </c>
    </row>
    <row r="29" spans="1:17" x14ac:dyDescent="0.2">
      <c r="A29" s="61" t="s">
        <v>101</v>
      </c>
      <c r="B29" s="110">
        <f>'Debit Daily'!I249</f>
        <v>0</v>
      </c>
      <c r="C29" s="57">
        <f>'Debit Daily'!I250</f>
        <v>0</v>
      </c>
      <c r="D29" s="57">
        <f>'Debit Daily'!I251</f>
        <v>0</v>
      </c>
      <c r="E29" s="57">
        <f>'Debit Daily'!I252</f>
        <v>0</v>
      </c>
      <c r="F29" s="57">
        <f>'Debit Daily'!I253</f>
        <v>0</v>
      </c>
      <c r="G29" s="57">
        <f>'Debit Daily'!I254</f>
        <v>0</v>
      </c>
      <c r="H29" s="57">
        <f>'Debit Daily'!I255</f>
        <v>0</v>
      </c>
      <c r="I29" s="57">
        <f>'Debit Daily'!I256</f>
        <v>0</v>
      </c>
      <c r="J29" s="57">
        <f>'Debit Daily'!I257</f>
        <v>0</v>
      </c>
      <c r="K29" s="57">
        <f>'Debit Daily'!I258</f>
        <v>0</v>
      </c>
      <c r="L29" s="57">
        <f>'Debit Daily'!I259</f>
        <v>0</v>
      </c>
      <c r="M29" s="57">
        <f>'Debit Daily'!I260</f>
        <v>0</v>
      </c>
      <c r="N29" s="124">
        <f>'Debit Daily'!I261</f>
        <v>0</v>
      </c>
      <c r="O29" s="51"/>
      <c r="P29" s="51"/>
      <c r="Q29" s="168">
        <f>SUM(B29:P29)</f>
        <v>0</v>
      </c>
    </row>
    <row r="30" spans="1:17" x14ac:dyDescent="0.2">
      <c r="A30" s="40" t="s">
        <v>11</v>
      </c>
      <c r="B30" s="108">
        <f t="shared" ref="B30:Q30" si="5">SUM(B24:B29)</f>
        <v>75.27000000000001</v>
      </c>
      <c r="C30" s="6">
        <f t="shared" si="5"/>
        <v>16.25</v>
      </c>
      <c r="D30" s="6">
        <f t="shared" si="5"/>
        <v>120.91999999999999</v>
      </c>
      <c r="E30" s="6">
        <f t="shared" si="5"/>
        <v>10.55</v>
      </c>
      <c r="F30" s="6">
        <f t="shared" si="5"/>
        <v>0</v>
      </c>
      <c r="G30" s="6">
        <f t="shared" si="5"/>
        <v>0</v>
      </c>
      <c r="H30" s="6">
        <f t="shared" si="5"/>
        <v>0</v>
      </c>
      <c r="I30" s="6">
        <f t="shared" si="5"/>
        <v>0</v>
      </c>
      <c r="J30" s="6">
        <f t="shared" si="5"/>
        <v>0</v>
      </c>
      <c r="K30" s="6">
        <f t="shared" si="5"/>
        <v>0</v>
      </c>
      <c r="L30" s="6">
        <f t="shared" si="5"/>
        <v>0</v>
      </c>
      <c r="M30" s="6">
        <f t="shared" si="5"/>
        <v>0</v>
      </c>
      <c r="N30" s="121">
        <f t="shared" si="5"/>
        <v>0</v>
      </c>
      <c r="O30" s="6">
        <f t="shared" si="5"/>
        <v>0</v>
      </c>
      <c r="P30" s="6">
        <f t="shared" ref="P30" si="6">SUM(P24:P29)</f>
        <v>0</v>
      </c>
      <c r="Q30" s="115">
        <f t="shared" si="5"/>
        <v>222.99</v>
      </c>
    </row>
    <row r="32" spans="1:17" ht="6" customHeight="1" x14ac:dyDescent="0.2"/>
    <row r="33" spans="1:17" s="1" customFormat="1" ht="33" customHeight="1" x14ac:dyDescent="0.2">
      <c r="A33" s="41"/>
      <c r="B33" s="105" t="s">
        <v>1</v>
      </c>
      <c r="C33" s="42" t="s">
        <v>2</v>
      </c>
      <c r="D33" s="42" t="s">
        <v>3</v>
      </c>
      <c r="E33" s="42" t="s">
        <v>15</v>
      </c>
      <c r="F33" s="42" t="s">
        <v>17</v>
      </c>
      <c r="G33" s="42" t="s">
        <v>4</v>
      </c>
      <c r="H33" s="42" t="s">
        <v>5</v>
      </c>
      <c r="I33" s="43" t="s">
        <v>13</v>
      </c>
      <c r="J33" s="43" t="s">
        <v>16</v>
      </c>
      <c r="K33" s="43" t="s">
        <v>18</v>
      </c>
      <c r="L33" s="43" t="s">
        <v>23</v>
      </c>
      <c r="M33" s="43" t="s">
        <v>21</v>
      </c>
      <c r="N33" s="118" t="s">
        <v>24</v>
      </c>
      <c r="O33" s="43" t="s">
        <v>27</v>
      </c>
      <c r="P33" s="43" t="s">
        <v>27</v>
      </c>
      <c r="Q33" s="114" t="s">
        <v>10</v>
      </c>
    </row>
    <row r="34" spans="1:17" x14ac:dyDescent="0.2">
      <c r="A34" s="61" t="s">
        <v>102</v>
      </c>
      <c r="B34" s="109">
        <f>'Debit Daily'!I265</f>
        <v>43</v>
      </c>
      <c r="C34" s="55">
        <f>'Debit Daily'!I266</f>
        <v>0</v>
      </c>
      <c r="D34" s="55">
        <f>'Debit Daily'!I267</f>
        <v>0</v>
      </c>
      <c r="E34" s="55">
        <f>'Debit Daily'!I268</f>
        <v>28</v>
      </c>
      <c r="F34" s="55">
        <f>'Debit Daily'!I269</f>
        <v>0</v>
      </c>
      <c r="G34" s="55">
        <f>'Debit Daily'!I270</f>
        <v>0</v>
      </c>
      <c r="H34" s="55">
        <f>'Debit Daily'!I271</f>
        <v>0</v>
      </c>
      <c r="I34" s="55">
        <f>'Debit Daily'!I272</f>
        <v>20.98</v>
      </c>
      <c r="J34" s="55">
        <f>'Debit Daily'!I273</f>
        <v>0</v>
      </c>
      <c r="K34" s="55">
        <f>'Debit Daily'!I274</f>
        <v>0</v>
      </c>
      <c r="L34" s="55">
        <f>'Debit Daily'!I275</f>
        <v>0</v>
      </c>
      <c r="M34" s="55">
        <f>'Debit Daily'!I276</f>
        <v>0</v>
      </c>
      <c r="N34" s="125"/>
      <c r="O34" s="50"/>
      <c r="P34" s="50"/>
      <c r="Q34" s="166">
        <f>SUM(B34:P34)</f>
        <v>91.98</v>
      </c>
    </row>
    <row r="35" spans="1:17" x14ac:dyDescent="0.2">
      <c r="A35" s="61" t="s">
        <v>103</v>
      </c>
      <c r="B35" s="109">
        <f>'Debit Daily'!I279</f>
        <v>0</v>
      </c>
      <c r="C35" s="55">
        <f>'Debit Daily'!I280</f>
        <v>0</v>
      </c>
      <c r="D35" s="55">
        <f>'Debit Daily'!I281</f>
        <v>0</v>
      </c>
      <c r="E35" s="55">
        <f>'Debit Daily'!I282</f>
        <v>28</v>
      </c>
      <c r="F35" s="55">
        <f>'Debit Daily'!I283</f>
        <v>0</v>
      </c>
      <c r="G35" s="55">
        <f>'Debit Daily'!I284</f>
        <v>0</v>
      </c>
      <c r="H35" s="55">
        <f>'Debit Daily'!I285</f>
        <v>0</v>
      </c>
      <c r="I35" s="55">
        <f>'Debit Daily'!I286</f>
        <v>0</v>
      </c>
      <c r="J35" s="55">
        <f>'Debit Daily'!I287</f>
        <v>0</v>
      </c>
      <c r="K35" s="55">
        <f>'Debit Daily'!I288</f>
        <v>0</v>
      </c>
      <c r="L35" s="55">
        <f>'Debit Daily'!I289</f>
        <v>0</v>
      </c>
      <c r="M35" s="55">
        <f>'Debit Daily'!I290</f>
        <v>0</v>
      </c>
      <c r="N35" s="125"/>
      <c r="O35" s="50">
        <f>'Debit Daily'!I291</f>
        <v>0</v>
      </c>
      <c r="P35" s="50">
        <f>'Debit Daily'!J291</f>
        <v>0</v>
      </c>
      <c r="Q35" s="166">
        <f>SUM(B35:P35)</f>
        <v>28</v>
      </c>
    </row>
    <row r="36" spans="1:17" x14ac:dyDescent="0.2">
      <c r="A36" s="61" t="s">
        <v>104</v>
      </c>
      <c r="B36" s="109">
        <f>'Debit Daily'!I293</f>
        <v>0</v>
      </c>
      <c r="C36" s="55">
        <f>'Debit Daily'!I294</f>
        <v>0</v>
      </c>
      <c r="D36" s="55">
        <f>'Debit Daily'!I295</f>
        <v>0</v>
      </c>
      <c r="E36" s="55">
        <f>'Debit Daily'!I296</f>
        <v>25</v>
      </c>
      <c r="F36" s="55">
        <f>'Debit Daily'!I297</f>
        <v>0</v>
      </c>
      <c r="G36" s="55">
        <f>'Debit Daily'!I298</f>
        <v>0</v>
      </c>
      <c r="H36" s="55">
        <f>'Debit Daily'!I299</f>
        <v>0</v>
      </c>
      <c r="I36" s="55">
        <f>'Debit Daily'!I300</f>
        <v>0</v>
      </c>
      <c r="J36" s="55">
        <f>'Debit Daily'!I301</f>
        <v>0</v>
      </c>
      <c r="K36" s="55">
        <f>'Debit Daily'!I302</f>
        <v>0</v>
      </c>
      <c r="L36" s="55">
        <f>'Debit Daily'!I303</f>
        <v>0</v>
      </c>
      <c r="M36" s="55">
        <f>'Debit Daily'!I304</f>
        <v>0</v>
      </c>
      <c r="N36" s="125"/>
      <c r="O36" s="50"/>
      <c r="P36" s="50"/>
      <c r="Q36" s="166">
        <f>SUM(B36:P36)</f>
        <v>25</v>
      </c>
    </row>
    <row r="37" spans="1:17" x14ac:dyDescent="0.2">
      <c r="A37" s="61" t="s">
        <v>105</v>
      </c>
      <c r="B37" s="109">
        <f>'Debit Daily'!I307</f>
        <v>0</v>
      </c>
      <c r="C37" s="55">
        <f>'Debit Daily'!I308</f>
        <v>0</v>
      </c>
      <c r="D37" s="55">
        <f>'Debit Daily'!I309</f>
        <v>0</v>
      </c>
      <c r="E37" s="55">
        <f>'Debit Daily'!I310</f>
        <v>25</v>
      </c>
      <c r="F37" s="55">
        <f>'Debit Daily'!I311</f>
        <v>0</v>
      </c>
      <c r="G37" s="55">
        <f>'Debit Daily'!I312</f>
        <v>0</v>
      </c>
      <c r="H37" s="55">
        <f>'Debit Daily'!I313</f>
        <v>0</v>
      </c>
      <c r="I37" s="55">
        <f>'Debit Daily'!I314</f>
        <v>0</v>
      </c>
      <c r="J37" s="55">
        <f>'Debit Daily'!I315</f>
        <v>0</v>
      </c>
      <c r="K37" s="55">
        <f>'Debit Daily'!I316</f>
        <v>0</v>
      </c>
      <c r="L37" s="55">
        <f>'Debit Daily'!I317</f>
        <v>0</v>
      </c>
      <c r="M37" s="55">
        <f>'Debit Daily'!I318</f>
        <v>0</v>
      </c>
      <c r="N37" s="126"/>
      <c r="O37" s="49"/>
      <c r="P37" s="49"/>
      <c r="Q37" s="166">
        <f>SUM(B37:P37)</f>
        <v>25</v>
      </c>
    </row>
    <row r="38" spans="1:17" x14ac:dyDescent="0.2">
      <c r="A38" s="61" t="s">
        <v>106</v>
      </c>
      <c r="B38" s="109">
        <f>'Debit Daily'!I321</f>
        <v>0</v>
      </c>
      <c r="C38" s="55">
        <f>'Debit Daily'!I322</f>
        <v>0</v>
      </c>
      <c r="D38" s="55">
        <f>'Debit Daily'!I323</f>
        <v>0</v>
      </c>
      <c r="E38" s="55">
        <f>'Debit Daily'!I324</f>
        <v>25</v>
      </c>
      <c r="F38" s="55">
        <f>'Debit Daily'!I325</f>
        <v>0</v>
      </c>
      <c r="G38" s="55">
        <f>'Debit Daily'!I326</f>
        <v>0</v>
      </c>
      <c r="H38" s="55">
        <f>'Debit Daily'!I327</f>
        <v>0</v>
      </c>
      <c r="I38" s="55">
        <f>'Debit Daily'!I328</f>
        <v>0</v>
      </c>
      <c r="J38" s="55">
        <f>'Debit Daily'!I329</f>
        <v>0</v>
      </c>
      <c r="K38" s="55">
        <f>'Debit Daily'!I330</f>
        <v>0</v>
      </c>
      <c r="L38" s="55">
        <f>'Debit Daily'!I331</f>
        <v>0</v>
      </c>
      <c r="M38" s="55">
        <f>'Debit Daily'!I332</f>
        <v>0</v>
      </c>
      <c r="N38" s="126"/>
      <c r="O38" s="49"/>
      <c r="P38" s="49"/>
      <c r="Q38" s="167">
        <f t="shared" ref="Q38" si="7">SUM(B38:P38)</f>
        <v>25</v>
      </c>
    </row>
    <row r="39" spans="1:17" x14ac:dyDescent="0.2">
      <c r="A39" s="61" t="s">
        <v>107</v>
      </c>
      <c r="B39" s="110">
        <f>'Debit Daily'!I335</f>
        <v>0</v>
      </c>
      <c r="C39" s="57">
        <f>'Debit Daily'!I336</f>
        <v>0</v>
      </c>
      <c r="D39" s="57">
        <f>'Debit Daily'!I337</f>
        <v>0</v>
      </c>
      <c r="E39" s="57">
        <f>'Debit Daily'!I338</f>
        <v>0</v>
      </c>
      <c r="F39" s="57">
        <f>'Debit Daily'!I339</f>
        <v>0</v>
      </c>
      <c r="G39" s="57">
        <f>'Debit Daily'!I340</f>
        <v>0</v>
      </c>
      <c r="H39" s="57">
        <f>'Debit Daily'!I341</f>
        <v>0</v>
      </c>
      <c r="I39" s="57">
        <f>'Debit Daily'!I342</f>
        <v>0</v>
      </c>
      <c r="J39" s="57">
        <f>'Debit Daily'!I343</f>
        <v>0</v>
      </c>
      <c r="K39" s="57">
        <f>'Debit Daily'!I344</f>
        <v>0</v>
      </c>
      <c r="L39" s="57">
        <f>'Debit Daily'!I345</f>
        <v>0</v>
      </c>
      <c r="M39" s="57">
        <f>'Debit Daily'!I346</f>
        <v>0</v>
      </c>
      <c r="N39" s="124">
        <f>'Debit Daily'!I347</f>
        <v>0</v>
      </c>
      <c r="O39" s="51"/>
      <c r="P39" s="51"/>
      <c r="Q39" s="168">
        <f>SUM(B39:P39)</f>
        <v>0</v>
      </c>
    </row>
    <row r="40" spans="1:17" x14ac:dyDescent="0.2">
      <c r="A40" s="40" t="s">
        <v>11</v>
      </c>
      <c r="B40" s="108">
        <f t="shared" ref="B40:Q40" si="8">SUM(B34:B39)</f>
        <v>43</v>
      </c>
      <c r="C40" s="6">
        <f t="shared" si="8"/>
        <v>0</v>
      </c>
      <c r="D40" s="6">
        <f t="shared" si="8"/>
        <v>0</v>
      </c>
      <c r="E40" s="6">
        <f t="shared" si="8"/>
        <v>131</v>
      </c>
      <c r="F40" s="6">
        <f t="shared" si="8"/>
        <v>0</v>
      </c>
      <c r="G40" s="6">
        <f t="shared" si="8"/>
        <v>0</v>
      </c>
      <c r="H40" s="6">
        <f t="shared" si="8"/>
        <v>0</v>
      </c>
      <c r="I40" s="6">
        <f t="shared" si="8"/>
        <v>20.98</v>
      </c>
      <c r="J40" s="6">
        <f t="shared" si="8"/>
        <v>0</v>
      </c>
      <c r="K40" s="6">
        <f t="shared" si="8"/>
        <v>0</v>
      </c>
      <c r="L40" s="6">
        <f t="shared" si="8"/>
        <v>0</v>
      </c>
      <c r="M40" s="6">
        <f t="shared" si="8"/>
        <v>0</v>
      </c>
      <c r="N40" s="121">
        <f t="shared" si="8"/>
        <v>0</v>
      </c>
      <c r="O40" s="6">
        <f t="shared" si="8"/>
        <v>0</v>
      </c>
      <c r="P40" s="6">
        <f t="shared" ref="P40" si="9">SUM(P34:P39)</f>
        <v>0</v>
      </c>
      <c r="Q40" s="115">
        <f t="shared" si="8"/>
        <v>194.98000000000002</v>
      </c>
    </row>
    <row r="42" spans="1:17" s="1" customFormat="1" ht="39.75" customHeight="1" x14ac:dyDescent="0.2">
      <c r="A42" s="41"/>
      <c r="B42" s="105" t="s">
        <v>1</v>
      </c>
      <c r="C42" s="42" t="s">
        <v>2</v>
      </c>
      <c r="D42" s="42" t="s">
        <v>3</v>
      </c>
      <c r="E42" s="42" t="s">
        <v>15</v>
      </c>
      <c r="F42" s="42" t="s">
        <v>17</v>
      </c>
      <c r="G42" s="42" t="s">
        <v>4</v>
      </c>
      <c r="H42" s="42" t="s">
        <v>5</v>
      </c>
      <c r="I42" s="43" t="s">
        <v>13</v>
      </c>
      <c r="J42" s="43" t="s">
        <v>16</v>
      </c>
      <c r="K42" s="43" t="s">
        <v>18</v>
      </c>
      <c r="L42" s="43" t="s">
        <v>23</v>
      </c>
      <c r="M42" s="43" t="s">
        <v>21</v>
      </c>
      <c r="N42" s="118" t="s">
        <v>24</v>
      </c>
      <c r="O42" s="43" t="s">
        <v>27</v>
      </c>
      <c r="P42" s="43" t="s">
        <v>27</v>
      </c>
      <c r="Q42" s="114" t="s">
        <v>10</v>
      </c>
    </row>
    <row r="43" spans="1:17" x14ac:dyDescent="0.2">
      <c r="A43" s="61" t="s">
        <v>108</v>
      </c>
      <c r="B43" s="111">
        <f>'Debit Daily'!I351</f>
        <v>0</v>
      </c>
      <c r="C43" s="49">
        <f>'Debit Daily'!I352</f>
        <v>0</v>
      </c>
      <c r="D43" s="49">
        <f>'Debit Daily'!I353</f>
        <v>0</v>
      </c>
      <c r="E43" s="49">
        <f>'Debit Daily'!I354</f>
        <v>0</v>
      </c>
      <c r="F43" s="49">
        <f>'Debit Daily'!I355</f>
        <v>0</v>
      </c>
      <c r="G43" s="49">
        <f>'Debit Daily'!I356</f>
        <v>0</v>
      </c>
      <c r="H43" s="49">
        <f>'Debit Daily'!I357</f>
        <v>0</v>
      </c>
      <c r="I43" s="50">
        <f>'Debit Daily'!I358</f>
        <v>0</v>
      </c>
      <c r="J43" s="50">
        <f>'Debit Daily'!I359</f>
        <v>0</v>
      </c>
      <c r="K43" s="50">
        <f>'Debit Daily'!I360</f>
        <v>0</v>
      </c>
      <c r="L43" s="50">
        <f>'Debit Daily'!I361</f>
        <v>0</v>
      </c>
      <c r="M43" s="50">
        <f>'Debit Daily'!I362</f>
        <v>0</v>
      </c>
      <c r="N43" s="125"/>
      <c r="O43" s="50"/>
      <c r="P43" s="50"/>
      <c r="Q43" s="166">
        <f>SUM(B43:P43)</f>
        <v>0</v>
      </c>
    </row>
    <row r="44" spans="1:17" x14ac:dyDescent="0.2">
      <c r="A44" s="61" t="s">
        <v>109</v>
      </c>
      <c r="B44" s="111">
        <f>'Debit Daily'!I365</f>
        <v>0</v>
      </c>
      <c r="C44" s="49">
        <f>'Debit Daily'!I366</f>
        <v>0</v>
      </c>
      <c r="D44" s="49">
        <f>'Debit Daily'!I367</f>
        <v>0</v>
      </c>
      <c r="E44" s="49">
        <f>'Debit Daily'!I368</f>
        <v>0</v>
      </c>
      <c r="F44" s="49">
        <f>'Debit Daily'!I369</f>
        <v>0</v>
      </c>
      <c r="G44" s="49">
        <f>'Debit Daily'!I370</f>
        <v>0</v>
      </c>
      <c r="H44" s="49">
        <f>'Debit Daily'!I371</f>
        <v>0</v>
      </c>
      <c r="I44" s="50">
        <f>'Debit Daily'!I372</f>
        <v>0</v>
      </c>
      <c r="J44" s="50">
        <f>'Debit Daily'!I373</f>
        <v>0</v>
      </c>
      <c r="K44" s="50">
        <f>'Debit Daily'!I374</f>
        <v>0</v>
      </c>
      <c r="L44" s="50">
        <f>'Debit Daily'!I375</f>
        <v>0</v>
      </c>
      <c r="M44" s="50">
        <f>'Debit Daily'!I376</f>
        <v>0</v>
      </c>
      <c r="N44" s="125"/>
      <c r="O44" s="50"/>
      <c r="P44" s="50"/>
      <c r="Q44" s="166">
        <f>SUM(B44:P44)</f>
        <v>0</v>
      </c>
    </row>
    <row r="45" spans="1:17" x14ac:dyDescent="0.2">
      <c r="A45" s="61" t="s">
        <v>110</v>
      </c>
      <c r="B45" s="111">
        <f>'Debit Daily'!I379</f>
        <v>0</v>
      </c>
      <c r="C45" s="49">
        <f>'Debit Daily'!I380</f>
        <v>0</v>
      </c>
      <c r="D45" s="49">
        <f>'Debit Daily'!I381</f>
        <v>0</v>
      </c>
      <c r="E45" s="49">
        <f>'Debit Daily'!I382</f>
        <v>0</v>
      </c>
      <c r="F45" s="49">
        <f>'Debit Daily'!I383</f>
        <v>0</v>
      </c>
      <c r="G45" s="49">
        <f>'Debit Daily'!I384</f>
        <v>0</v>
      </c>
      <c r="H45" s="49">
        <f>'Debit Daily'!I385</f>
        <v>0</v>
      </c>
      <c r="I45" s="50">
        <f>'Debit Daily'!I386</f>
        <v>0</v>
      </c>
      <c r="J45" s="50">
        <f>'Debit Daily'!I387</f>
        <v>0</v>
      </c>
      <c r="K45" s="50">
        <f>'Debit Daily'!I388</f>
        <v>0</v>
      </c>
      <c r="L45" s="50">
        <f>'Debit Daily'!I389</f>
        <v>0</v>
      </c>
      <c r="M45" s="50">
        <f>'Debit Daily'!I390</f>
        <v>0</v>
      </c>
      <c r="N45" s="125"/>
      <c r="O45" s="50"/>
      <c r="P45" s="50"/>
      <c r="Q45" s="166">
        <f>SUM(B45:P45)</f>
        <v>0</v>
      </c>
    </row>
    <row r="46" spans="1:17" x14ac:dyDescent="0.2">
      <c r="A46" s="61" t="s">
        <v>111</v>
      </c>
      <c r="B46" s="111">
        <f>'Debit Daily'!I393</f>
        <v>0</v>
      </c>
      <c r="C46" s="49">
        <f>'Debit Daily'!I394</f>
        <v>0</v>
      </c>
      <c r="D46" s="49">
        <f>'Debit Daily'!I395</f>
        <v>0</v>
      </c>
      <c r="E46" s="49">
        <f>'Debit Daily'!I396</f>
        <v>0</v>
      </c>
      <c r="F46" s="49">
        <f>'Debit Daily'!I397</f>
        <v>0</v>
      </c>
      <c r="G46" s="49">
        <f>'Debit Daily'!I398</f>
        <v>0</v>
      </c>
      <c r="H46" s="49">
        <f>'Debit Daily'!I399</f>
        <v>0</v>
      </c>
      <c r="I46" s="49">
        <f>'Debit Daily'!I400</f>
        <v>0</v>
      </c>
      <c r="J46" s="49">
        <f>'Debit Daily'!I401</f>
        <v>0</v>
      </c>
      <c r="K46" s="49">
        <f>'Debit Daily'!I402</f>
        <v>0</v>
      </c>
      <c r="L46" s="49">
        <f>'Debit Daily'!I403</f>
        <v>0</v>
      </c>
      <c r="M46" s="49">
        <f>'Debit Daily'!I404</f>
        <v>0</v>
      </c>
      <c r="N46" s="126"/>
      <c r="O46" s="49"/>
      <c r="P46" s="49"/>
      <c r="Q46" s="166">
        <f>SUM(B46:P46)</f>
        <v>0</v>
      </c>
    </row>
    <row r="47" spans="1:17" x14ac:dyDescent="0.2">
      <c r="A47" s="61" t="s">
        <v>112</v>
      </c>
      <c r="B47" s="111">
        <f>'Debit Daily'!I407</f>
        <v>0</v>
      </c>
      <c r="C47" s="49">
        <f>'Debit Daily'!I408</f>
        <v>0</v>
      </c>
      <c r="D47" s="49">
        <f>'Debit Daily'!I409</f>
        <v>0</v>
      </c>
      <c r="E47" s="49">
        <f>'Debit Daily'!I410</f>
        <v>0</v>
      </c>
      <c r="F47" s="49">
        <f>'Debit Daily'!I411</f>
        <v>0</v>
      </c>
      <c r="G47" s="49">
        <f>'Debit Daily'!I412</f>
        <v>0</v>
      </c>
      <c r="H47" s="49">
        <f>'Debit Daily'!I413</f>
        <v>0</v>
      </c>
      <c r="I47" s="49">
        <f>'Debit Daily'!I414</f>
        <v>0</v>
      </c>
      <c r="J47" s="49">
        <f>'Debit Daily'!I415</f>
        <v>0</v>
      </c>
      <c r="K47" s="49">
        <f>'Debit Daily'!I416</f>
        <v>0</v>
      </c>
      <c r="L47" s="49">
        <f>'Debit Daily'!I416</f>
        <v>0</v>
      </c>
      <c r="M47" s="49">
        <f>'Debit Daily'!I418</f>
        <v>0</v>
      </c>
      <c r="N47" s="126"/>
      <c r="O47" s="49"/>
      <c r="P47" s="49"/>
      <c r="Q47" s="167">
        <f t="shared" ref="Q47" si="10">SUM(B47:P47)</f>
        <v>0</v>
      </c>
    </row>
    <row r="48" spans="1:17" x14ac:dyDescent="0.2">
      <c r="A48" s="61" t="s">
        <v>113</v>
      </c>
      <c r="B48" s="112">
        <f>'Debit Daily'!I422</f>
        <v>0</v>
      </c>
      <c r="C48" s="51">
        <f>'Debit Daily'!I423</f>
        <v>0</v>
      </c>
      <c r="D48" s="51">
        <f>'Debit Daily'!I424</f>
        <v>0</v>
      </c>
      <c r="E48" s="51">
        <f>'Debit Daily'!I425</f>
        <v>0</v>
      </c>
      <c r="F48" s="51">
        <f>'Debit Daily'!I426</f>
        <v>0</v>
      </c>
      <c r="G48" s="51">
        <f>'Debit Daily'!I427</f>
        <v>0</v>
      </c>
      <c r="H48" s="51">
        <f>'Debit Daily'!I428</f>
        <v>0</v>
      </c>
      <c r="I48" s="51">
        <f>'Debit Daily'!I429</f>
        <v>0</v>
      </c>
      <c r="J48" s="51">
        <f>'Debit Daily'!I431</f>
        <v>0</v>
      </c>
      <c r="K48" s="51">
        <f>'Debit Daily'!I431</f>
        <v>0</v>
      </c>
      <c r="L48" s="51">
        <f>'Debit Daily'!I432</f>
        <v>0</v>
      </c>
      <c r="M48" s="51">
        <f>'Debit Daily'!I433</f>
        <v>0</v>
      </c>
      <c r="N48" s="127">
        <f>'Debit Daily'!I434</f>
        <v>0</v>
      </c>
      <c r="O48" s="51"/>
      <c r="P48" s="51"/>
      <c r="Q48" s="168">
        <f>SUM(B48:P48)</f>
        <v>0</v>
      </c>
    </row>
    <row r="49" spans="1:17" x14ac:dyDescent="0.2">
      <c r="A49" s="40" t="s">
        <v>11</v>
      </c>
      <c r="B49" s="108">
        <f t="shared" ref="B49:Q49" si="11">SUM(B43:B48)</f>
        <v>0</v>
      </c>
      <c r="C49" s="6">
        <f t="shared" si="11"/>
        <v>0</v>
      </c>
      <c r="D49" s="6">
        <f t="shared" si="11"/>
        <v>0</v>
      </c>
      <c r="E49" s="6">
        <f t="shared" si="11"/>
        <v>0</v>
      </c>
      <c r="F49" s="6">
        <f t="shared" si="11"/>
        <v>0</v>
      </c>
      <c r="G49" s="6">
        <f t="shared" si="11"/>
        <v>0</v>
      </c>
      <c r="H49" s="6">
        <f t="shared" si="11"/>
        <v>0</v>
      </c>
      <c r="I49" s="6">
        <f t="shared" si="11"/>
        <v>0</v>
      </c>
      <c r="J49" s="6">
        <f t="shared" si="11"/>
        <v>0</v>
      </c>
      <c r="K49" s="6">
        <f t="shared" si="11"/>
        <v>0</v>
      </c>
      <c r="L49" s="6">
        <f t="shared" si="11"/>
        <v>0</v>
      </c>
      <c r="M49" s="6">
        <f t="shared" si="11"/>
        <v>0</v>
      </c>
      <c r="N49" s="121">
        <f t="shared" si="11"/>
        <v>0</v>
      </c>
      <c r="O49" s="6">
        <f t="shared" si="11"/>
        <v>0</v>
      </c>
      <c r="P49" s="6">
        <f t="shared" ref="P49" si="12">SUM(P43:P48)</f>
        <v>0</v>
      </c>
      <c r="Q49" s="115">
        <f t="shared" si="11"/>
        <v>0</v>
      </c>
    </row>
    <row r="51" spans="1:17" hidden="1" x14ac:dyDescent="0.2"/>
    <row r="52" spans="1:17" x14ac:dyDescent="0.2">
      <c r="B52" s="113">
        <f>B10+B20+B30+B40+B49</f>
        <v>302.57000000000005</v>
      </c>
      <c r="C52">
        <f>C10+C20+C30+C40+C49</f>
        <v>16.25</v>
      </c>
      <c r="D52">
        <f>D10+D20+D30+D40+D49</f>
        <v>340.6</v>
      </c>
      <c r="E52">
        <f>E10+E20+E30+E40+E49</f>
        <v>141.55000000000001</v>
      </c>
      <c r="F52">
        <f>F10+F30+F40+F49</f>
        <v>0</v>
      </c>
      <c r="G52">
        <f>G10+G30+G20+G40+G49</f>
        <v>100</v>
      </c>
      <c r="H52">
        <f>H10+H20+H30+H40+H49</f>
        <v>0</v>
      </c>
      <c r="I52">
        <f>I10+I20+I30+I40+I49</f>
        <v>40.769999999999996</v>
      </c>
      <c r="J52">
        <f>J10+J20+J30+J40+J49</f>
        <v>0</v>
      </c>
      <c r="K52">
        <f>K10+K20+K30+K40+K49</f>
        <v>0</v>
      </c>
      <c r="L52">
        <f>L10+L20+L30+L40+L49</f>
        <v>0</v>
      </c>
      <c r="M52">
        <f>M10+M20+M30+M40+M49</f>
        <v>0</v>
      </c>
      <c r="N52" s="18">
        <f>N10+N20+N30+N40+N49</f>
        <v>0</v>
      </c>
      <c r="Q52" s="113">
        <f>B52+C52+D52+E52+F52+G52+H52+I52+J52+K52+L52+M52+N52+P52</f>
        <v>941.74</v>
      </c>
    </row>
    <row r="54" spans="1:17" x14ac:dyDescent="0.2">
      <c r="B54" s="137" t="s">
        <v>25</v>
      </c>
      <c r="C54" s="77"/>
      <c r="D54" s="76" t="s">
        <v>72</v>
      </c>
      <c r="E54" s="139">
        <f>Q10+Q20+Q30+Q40+Q49</f>
        <v>941.74</v>
      </c>
      <c r="F54" s="77"/>
      <c r="G54" s="77">
        <f>SUM(C54-E54)</f>
        <v>-941.74</v>
      </c>
    </row>
  </sheetData>
  <phoneticPr fontId="2" type="noConversion"/>
  <pageMargins left="0" right="0" top="0" bottom="0" header="0.5" footer="0"/>
  <pageSetup scale="66" orientation="landscape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4"/>
  <sheetViews>
    <sheetView zoomScaleNormal="100" workbookViewId="0">
      <selection sqref="A1:Q54"/>
    </sheetView>
  </sheetViews>
  <sheetFormatPr defaultRowHeight="12.75" x14ac:dyDescent="0.2"/>
  <cols>
    <col min="1" max="1" width="9.7109375" style="38" customWidth="1"/>
    <col min="2" max="2" width="10.7109375" style="113" customWidth="1"/>
    <col min="3" max="3" width="11.28515625" customWidth="1"/>
    <col min="4" max="4" width="10.7109375" customWidth="1"/>
    <col min="5" max="5" width="11.28515625" customWidth="1"/>
    <col min="6" max="6" width="10.7109375" bestFit="1" customWidth="1"/>
    <col min="7" max="7" width="13.28515625" customWidth="1"/>
    <col min="8" max="8" width="10.5703125" customWidth="1"/>
    <col min="9" max="9" width="13" customWidth="1"/>
    <col min="10" max="10" width="11" customWidth="1"/>
    <col min="11" max="11" width="11.85546875" customWidth="1"/>
    <col min="12" max="12" width="15.42578125" customWidth="1"/>
    <col min="13" max="13" width="12" customWidth="1"/>
    <col min="14" max="14" width="14.140625" style="18" customWidth="1"/>
    <col min="15" max="15" width="3.7109375" customWidth="1"/>
    <col min="16" max="16" width="4" customWidth="1"/>
    <col min="17" max="17" width="15.42578125" customWidth="1"/>
  </cols>
  <sheetData>
    <row r="1" spans="1:17" s="65" customFormat="1" ht="80.25" customHeight="1" x14ac:dyDescent="0.2">
      <c r="A1" s="64"/>
      <c r="B1" s="103"/>
      <c r="N1" s="116"/>
    </row>
    <row r="2" spans="1:17" s="1" customFormat="1" ht="35.25" customHeight="1" x14ac:dyDescent="0.2">
      <c r="A2" s="41"/>
      <c r="B2" s="105" t="s">
        <v>1</v>
      </c>
      <c r="C2" s="42" t="s">
        <v>2</v>
      </c>
      <c r="D2" s="42" t="s">
        <v>3</v>
      </c>
      <c r="E2" s="42" t="s">
        <v>15</v>
      </c>
      <c r="F2" s="42" t="s">
        <v>17</v>
      </c>
      <c r="G2" s="42" t="s">
        <v>4</v>
      </c>
      <c r="H2" s="42" t="s">
        <v>5</v>
      </c>
      <c r="I2" s="43" t="s">
        <v>13</v>
      </c>
      <c r="J2" s="43" t="s">
        <v>16</v>
      </c>
      <c r="K2" s="43" t="s">
        <v>18</v>
      </c>
      <c r="L2" s="43" t="s">
        <v>23</v>
      </c>
      <c r="M2" s="43" t="s">
        <v>21</v>
      </c>
      <c r="N2" s="118" t="s">
        <v>24</v>
      </c>
      <c r="O2" s="43"/>
      <c r="P2" s="43"/>
      <c r="Q2" s="13" t="s">
        <v>10</v>
      </c>
    </row>
    <row r="3" spans="1:17" x14ac:dyDescent="0.2">
      <c r="A3" s="61"/>
      <c r="B3" s="106">
        <f>'Cash Daily'!I3</f>
        <v>0</v>
      </c>
      <c r="C3" s="66">
        <f>'Cash Daily'!I4</f>
        <v>0</v>
      </c>
      <c r="D3" s="66">
        <f>'Cash Daily'!I5</f>
        <v>0</v>
      </c>
      <c r="E3" s="66">
        <f>'Cash Daily'!I6</f>
        <v>0</v>
      </c>
      <c r="F3" s="66">
        <f>'Cash Daily'!I7</f>
        <v>0</v>
      </c>
      <c r="G3" s="52">
        <f>'Cash Daily'!I8</f>
        <v>0</v>
      </c>
      <c r="H3" s="52">
        <f>'Cash Daily'!I9</f>
        <v>0</v>
      </c>
      <c r="I3" s="52">
        <f>'Cash Daily'!I10</f>
        <v>0</v>
      </c>
      <c r="J3" s="1">
        <f>'Cash Daily'!I11</f>
        <v>0</v>
      </c>
      <c r="K3" s="1">
        <f>'Cash Daily'!I12</f>
        <v>0</v>
      </c>
      <c r="L3" s="1">
        <f>'Cash Daily'!I13</f>
        <v>0</v>
      </c>
      <c r="M3" s="1">
        <f>'Cash Daily'!I14</f>
        <v>0</v>
      </c>
      <c r="N3" s="20"/>
      <c r="O3" s="1"/>
      <c r="P3" s="1"/>
      <c r="Q3" s="98">
        <f>SUM(B3:P3)</f>
        <v>0</v>
      </c>
    </row>
    <row r="4" spans="1:17" x14ac:dyDescent="0.2">
      <c r="A4" s="61"/>
      <c r="B4" s="106">
        <f>'Cash Daily'!I17</f>
        <v>0</v>
      </c>
      <c r="C4" s="66">
        <f>'Cash Daily'!I18</f>
        <v>0</v>
      </c>
      <c r="D4" s="53">
        <f>'Cash Daily'!I19</f>
        <v>0</v>
      </c>
      <c r="E4" s="53">
        <f>'Cash Daily'!I20</f>
        <v>0</v>
      </c>
      <c r="F4" s="53">
        <f>'Cash Daily'!I21</f>
        <v>0</v>
      </c>
      <c r="G4" s="53">
        <f>'Cash Daily'!I22</f>
        <v>0</v>
      </c>
      <c r="H4" s="53">
        <f>'Cash Daily'!I23</f>
        <v>0</v>
      </c>
      <c r="I4" s="58">
        <f>'Cash Daily'!I24</f>
        <v>0</v>
      </c>
      <c r="J4" s="58">
        <f>'Cash Daily'!I25</f>
        <v>0</v>
      </c>
      <c r="K4" s="58">
        <f>'Cash Daily'!I26</f>
        <v>0</v>
      </c>
      <c r="L4" s="58">
        <f>'Cash Daily'!I27</f>
        <v>0</v>
      </c>
      <c r="M4" s="58">
        <f>'Cash Daily'!I28</f>
        <v>0</v>
      </c>
      <c r="N4" s="119"/>
      <c r="O4" s="58"/>
      <c r="P4" s="58"/>
      <c r="Q4" s="98">
        <f>SUM(B4:P4)</f>
        <v>0</v>
      </c>
    </row>
    <row r="5" spans="1:17" x14ac:dyDescent="0.2">
      <c r="A5" s="61"/>
      <c r="B5" s="106">
        <f>'Cash Daily'!I32</f>
        <v>0</v>
      </c>
      <c r="C5" s="66">
        <f>'Cash Daily'!I33</f>
        <v>0</v>
      </c>
      <c r="D5" s="53">
        <f>'Cash Daily'!I34</f>
        <v>0</v>
      </c>
      <c r="E5" s="53">
        <f>'Cash Daily'!I35</f>
        <v>0</v>
      </c>
      <c r="F5" s="53">
        <f>'Cash Daily'!I36</f>
        <v>0</v>
      </c>
      <c r="G5" s="53">
        <f>'Cash Daily'!I37</f>
        <v>0</v>
      </c>
      <c r="H5" s="53">
        <f>'Cash Daily'!I38</f>
        <v>0</v>
      </c>
      <c r="I5" s="58">
        <f>'Cash Daily'!I39</f>
        <v>0</v>
      </c>
      <c r="J5" s="58">
        <f>'Cash Daily'!I40</f>
        <v>0</v>
      </c>
      <c r="K5" s="58">
        <f>'Cash Daily'!I41</f>
        <v>0</v>
      </c>
      <c r="L5" s="58">
        <f>'Cash Daily'!I42</f>
        <v>0</v>
      </c>
      <c r="M5" s="58">
        <f>'Cash Daily'!I43</f>
        <v>0</v>
      </c>
      <c r="N5" s="119"/>
      <c r="O5" s="58"/>
      <c r="P5" s="58"/>
      <c r="Q5" s="98">
        <f t="shared" ref="Q5:Q6" si="0">SUM(B5:P5)</f>
        <v>0</v>
      </c>
    </row>
    <row r="6" spans="1:17" x14ac:dyDescent="0.2">
      <c r="A6" s="61"/>
      <c r="B6" s="106">
        <f>'Cash Daily'!I47</f>
        <v>0</v>
      </c>
      <c r="C6" s="66">
        <f>'Cash Daily'!I48</f>
        <v>0</v>
      </c>
      <c r="D6" s="53">
        <f>'Cash Daily'!I49</f>
        <v>0</v>
      </c>
      <c r="E6" s="53">
        <f>'Cash Daily'!I50</f>
        <v>0</v>
      </c>
      <c r="F6" s="53">
        <f>'Cash Daily'!I51</f>
        <v>0</v>
      </c>
      <c r="G6" s="53">
        <f>'Cash Daily'!I52</f>
        <v>0</v>
      </c>
      <c r="H6" s="53">
        <f>'Cash Daily'!I53</f>
        <v>0</v>
      </c>
      <c r="I6" s="58">
        <f>'Cash Daily'!I54</f>
        <v>0</v>
      </c>
      <c r="J6" s="58">
        <f>'Cash Daily'!I55</f>
        <v>0</v>
      </c>
      <c r="K6" s="58">
        <f>'Cash Daily'!I56</f>
        <v>0</v>
      </c>
      <c r="L6" s="58">
        <f>'Cash Daily'!I57</f>
        <v>0</v>
      </c>
      <c r="M6" s="58">
        <f>'Cash Daily'!I58</f>
        <v>0</v>
      </c>
      <c r="N6" s="119"/>
      <c r="O6" s="58"/>
      <c r="P6" s="58"/>
      <c r="Q6" s="98">
        <f t="shared" si="0"/>
        <v>0</v>
      </c>
    </row>
    <row r="7" spans="1:17" x14ac:dyDescent="0.2">
      <c r="A7" s="61" t="s">
        <v>88</v>
      </c>
      <c r="B7" s="106">
        <f>'Cash Daily'!I62</f>
        <v>0</v>
      </c>
      <c r="C7" s="66">
        <f>'Cash Daily'!I63</f>
        <v>25.9</v>
      </c>
      <c r="D7" s="53">
        <f>'Cash Daily'!I64</f>
        <v>0</v>
      </c>
      <c r="E7" s="53">
        <f>'Cash Daily'!I65</f>
        <v>15</v>
      </c>
      <c r="F7" s="53">
        <f>'Cash Daily'!I66</f>
        <v>0</v>
      </c>
      <c r="G7" s="53">
        <f>'Cash Daily'!I67</f>
        <v>0</v>
      </c>
      <c r="H7" s="53">
        <f>'Cash Daily'!I68</f>
        <v>0</v>
      </c>
      <c r="I7" s="58">
        <f>'Cash Daily'!I69</f>
        <v>0</v>
      </c>
      <c r="J7" s="58">
        <f>'Cash Daily'!I70</f>
        <v>0</v>
      </c>
      <c r="K7" s="58">
        <f>'Cash Daily'!I71</f>
        <v>0</v>
      </c>
      <c r="L7" s="58">
        <f>'Cash Daily'!I72</f>
        <v>0</v>
      </c>
      <c r="M7" s="58">
        <f>'Cash Daily'!I73</f>
        <v>0</v>
      </c>
      <c r="N7" s="119"/>
      <c r="O7" s="58"/>
      <c r="P7" s="58"/>
      <c r="Q7" s="98">
        <f>SUM(B7:P7)</f>
        <v>40.9</v>
      </c>
    </row>
    <row r="8" spans="1:17" x14ac:dyDescent="0.2">
      <c r="A8" s="68" t="s">
        <v>89</v>
      </c>
      <c r="B8" s="107">
        <f>'Cash Daily'!I77</f>
        <v>0</v>
      </c>
      <c r="C8" s="69">
        <f>'Cash Daily'!I78</f>
        <v>41.6</v>
      </c>
      <c r="D8" s="54">
        <f>'Cash Daily'!I79</f>
        <v>0</v>
      </c>
      <c r="E8" s="54">
        <f>'Cash Daily'!I80</f>
        <v>0</v>
      </c>
      <c r="F8" s="54">
        <f>'Cash Daily'!I81</f>
        <v>0</v>
      </c>
      <c r="G8" s="54">
        <f>'Cash Daily'!I82</f>
        <v>0</v>
      </c>
      <c r="H8" s="54">
        <f>'Cash Daily'!I83</f>
        <v>0</v>
      </c>
      <c r="I8" s="48">
        <f>'Cash Daily'!I84</f>
        <v>0</v>
      </c>
      <c r="J8" s="48">
        <f>'Cash Daily'!I85</f>
        <v>0</v>
      </c>
      <c r="K8" s="48">
        <f>'Cash Daily'!I86</f>
        <v>0</v>
      </c>
      <c r="L8" s="48">
        <f>'Cash Daily'!I87</f>
        <v>0</v>
      </c>
      <c r="M8" s="48">
        <f>'Cash Daily'!I88</f>
        <v>0</v>
      </c>
      <c r="N8" s="120"/>
      <c r="O8" s="48"/>
      <c r="P8" s="48"/>
      <c r="Q8" s="99">
        <f>SUM(B8:P8)</f>
        <v>41.6</v>
      </c>
    </row>
    <row r="9" spans="1:17" s="6" customFormat="1" x14ac:dyDescent="0.2">
      <c r="A9" s="40" t="s">
        <v>11</v>
      </c>
      <c r="B9" s="108">
        <f>SUM(B3:B8)</f>
        <v>0</v>
      </c>
      <c r="C9" s="96">
        <f>SUM(C3:C8)</f>
        <v>67.5</v>
      </c>
      <c r="D9" s="96">
        <f>SUM(D3:D8)</f>
        <v>0</v>
      </c>
      <c r="E9" s="96">
        <f>SUM(E3:E8)</f>
        <v>15</v>
      </c>
      <c r="F9" s="6">
        <f t="shared" ref="F9:N9" si="1">SUM(F3:F8)</f>
        <v>0</v>
      </c>
      <c r="G9" s="6">
        <f t="shared" si="1"/>
        <v>0</v>
      </c>
      <c r="H9" s="6">
        <f t="shared" si="1"/>
        <v>0</v>
      </c>
      <c r="I9" s="6">
        <f t="shared" si="1"/>
        <v>0</v>
      </c>
      <c r="J9" s="6">
        <f t="shared" si="1"/>
        <v>0</v>
      </c>
      <c r="K9" s="6">
        <f t="shared" si="1"/>
        <v>0</v>
      </c>
      <c r="L9" s="6">
        <f t="shared" si="1"/>
        <v>0</v>
      </c>
      <c r="M9" s="6">
        <f t="shared" si="1"/>
        <v>0</v>
      </c>
      <c r="N9" s="121">
        <f t="shared" si="1"/>
        <v>0</v>
      </c>
      <c r="Q9" s="67">
        <f>SUM(Q3:Q8)</f>
        <v>82.5</v>
      </c>
    </row>
    <row r="11" spans="1:17" hidden="1" x14ac:dyDescent="0.2"/>
    <row r="12" spans="1:17" s="1" customFormat="1" ht="25.5" x14ac:dyDescent="0.2">
      <c r="A12" s="41"/>
      <c r="B12" s="105" t="s">
        <v>1</v>
      </c>
      <c r="C12" s="42" t="s">
        <v>2</v>
      </c>
      <c r="D12" s="42" t="s">
        <v>3</v>
      </c>
      <c r="E12" s="42" t="s">
        <v>15</v>
      </c>
      <c r="F12" s="42" t="s">
        <v>17</v>
      </c>
      <c r="G12" s="42" t="s">
        <v>4</v>
      </c>
      <c r="H12" s="42" t="s">
        <v>5</v>
      </c>
      <c r="I12" s="43" t="s">
        <v>13</v>
      </c>
      <c r="J12" s="43" t="s">
        <v>16</v>
      </c>
      <c r="K12" s="43" t="s">
        <v>18</v>
      </c>
      <c r="L12" s="43" t="s">
        <v>23</v>
      </c>
      <c r="M12" s="43" t="s">
        <v>21</v>
      </c>
      <c r="N12" s="118" t="s">
        <v>24</v>
      </c>
      <c r="O12" s="43"/>
      <c r="P12" s="43"/>
      <c r="Q12" s="97" t="s">
        <v>10</v>
      </c>
    </row>
    <row r="13" spans="1:17" s="1" customFormat="1" x14ac:dyDescent="0.2">
      <c r="A13" s="61" t="s">
        <v>90</v>
      </c>
      <c r="B13" s="133">
        <f>'Cash Daily'!I93</f>
        <v>0</v>
      </c>
      <c r="C13" s="70">
        <f>'Cash Daily'!I94</f>
        <v>0</v>
      </c>
      <c r="D13" s="70">
        <f>'Cash Daily'!I95</f>
        <v>0</v>
      </c>
      <c r="E13" s="70">
        <f>'Cash Daily'!I96</f>
        <v>0</v>
      </c>
      <c r="F13" s="70">
        <f>'Cash Daily'!I97</f>
        <v>0</v>
      </c>
      <c r="G13" s="70">
        <f>'Cash Daily'!I98</f>
        <v>0</v>
      </c>
      <c r="H13" s="70">
        <f>'Cash Daily'!I99</f>
        <v>0</v>
      </c>
      <c r="I13" s="70">
        <f>'Cash Daily'!I100</f>
        <v>0</v>
      </c>
      <c r="J13" s="70">
        <f>'Cash Daily'!I101</f>
        <v>0</v>
      </c>
      <c r="K13" s="70">
        <f>'Cash Daily'!I102</f>
        <v>0</v>
      </c>
      <c r="L13" s="70">
        <f>'Cash Daily'!I103</f>
        <v>0</v>
      </c>
      <c r="M13" s="70">
        <f>'Cash Daily'!I104</f>
        <v>0</v>
      </c>
      <c r="N13" s="101"/>
      <c r="O13" s="70"/>
      <c r="P13" s="70"/>
      <c r="Q13" s="165">
        <f>SUM(B13:P13)</f>
        <v>0</v>
      </c>
    </row>
    <row r="14" spans="1:17" s="1" customFormat="1" x14ac:dyDescent="0.2">
      <c r="A14" s="61" t="s">
        <v>91</v>
      </c>
      <c r="B14" s="133">
        <f>'Cash Daily'!I107</f>
        <v>28</v>
      </c>
      <c r="C14" s="70">
        <f>'Cash Daily'!I108</f>
        <v>43.3</v>
      </c>
      <c r="D14" s="70">
        <f>'Cash Daily'!I109</f>
        <v>0</v>
      </c>
      <c r="E14" s="70">
        <f>'Cash Daily'!I110</f>
        <v>0</v>
      </c>
      <c r="F14" s="70">
        <f>'Cash Daily'!I111</f>
        <v>0</v>
      </c>
      <c r="G14" s="70">
        <f>'Cash Daily'!I112</f>
        <v>0</v>
      </c>
      <c r="H14" s="70">
        <f>'Cash Daily'!I113</f>
        <v>0</v>
      </c>
      <c r="I14" s="70">
        <f>'Cash Daily'!I114</f>
        <v>0</v>
      </c>
      <c r="J14" s="70">
        <f>'Cash Daily'!I115</f>
        <v>0</v>
      </c>
      <c r="K14" s="70">
        <f>'Cash Daily'!I116</f>
        <v>0</v>
      </c>
      <c r="L14" s="70">
        <f>'Cash Daily'!I117</f>
        <v>0</v>
      </c>
      <c r="M14" s="70">
        <f>'Cash Daily'!I118</f>
        <v>0</v>
      </c>
      <c r="N14" s="101"/>
      <c r="O14" s="71"/>
      <c r="P14" s="71"/>
      <c r="Q14" s="165">
        <f t="shared" ref="Q14:Q17" si="2">SUM(B14:P14)</f>
        <v>71.3</v>
      </c>
    </row>
    <row r="15" spans="1:17" s="1" customFormat="1" x14ac:dyDescent="0.2">
      <c r="A15" s="61" t="s">
        <v>92</v>
      </c>
      <c r="B15" s="133">
        <f>'Cash Daily'!I121</f>
        <v>0</v>
      </c>
      <c r="C15" s="70">
        <f>'Cash Daily'!I122</f>
        <v>65.8</v>
      </c>
      <c r="D15" s="70">
        <f>'Cash Daily'!I123</f>
        <v>0</v>
      </c>
      <c r="E15" s="70">
        <f>'Cash Daily'!I124</f>
        <v>15</v>
      </c>
      <c r="F15" s="70">
        <f>'Cash Daily'!I125</f>
        <v>0</v>
      </c>
      <c r="G15" s="70">
        <f>'Cash Daily'!I126</f>
        <v>0</v>
      </c>
      <c r="H15" s="70">
        <f>'Cash Daily'!I127</f>
        <v>0</v>
      </c>
      <c r="I15" s="70">
        <f>'Cash Daily'!I128</f>
        <v>0</v>
      </c>
      <c r="J15" s="70">
        <f>'Cash Daily'!I129</f>
        <v>0</v>
      </c>
      <c r="K15" s="70">
        <f>'Cash Daily'!I130</f>
        <v>0</v>
      </c>
      <c r="L15" s="70">
        <f>'Cash Daily'!I131</f>
        <v>0</v>
      </c>
      <c r="M15" s="70">
        <f>'Cash Daily'!I132</f>
        <v>0</v>
      </c>
      <c r="N15" s="129"/>
      <c r="O15" s="71"/>
      <c r="P15" s="71"/>
      <c r="Q15" s="165">
        <f t="shared" si="2"/>
        <v>80.8</v>
      </c>
    </row>
    <row r="16" spans="1:17" x14ac:dyDescent="0.2">
      <c r="A16" s="61" t="s">
        <v>93</v>
      </c>
      <c r="B16" s="133">
        <f>'Cash Daily'!I135</f>
        <v>0</v>
      </c>
      <c r="C16" s="70">
        <f>'Cash Daily'!I136</f>
        <v>69.95</v>
      </c>
      <c r="D16" s="70">
        <f>'Cash Daily'!I137</f>
        <v>0</v>
      </c>
      <c r="E16" s="70">
        <f>'Cash Daily'!I138</f>
        <v>4.25</v>
      </c>
      <c r="F16" s="70">
        <f>'Cash Daily'!I139</f>
        <v>0</v>
      </c>
      <c r="G16" s="70">
        <f>'Cash Daily'!I140</f>
        <v>0</v>
      </c>
      <c r="H16" s="70">
        <f>'Cash Daily'!I141</f>
        <v>0</v>
      </c>
      <c r="I16" s="70">
        <f>'Cash Daily'!I142</f>
        <v>0</v>
      </c>
      <c r="J16" s="70">
        <f>'Cash Daily'!I143</f>
        <v>0</v>
      </c>
      <c r="K16" s="70">
        <f>'Cash Daily'!I144</f>
        <v>0</v>
      </c>
      <c r="L16" s="70">
        <f>'Cash Daily'!I145</f>
        <v>0</v>
      </c>
      <c r="M16" s="70">
        <f>'Cash Daily'!I146</f>
        <v>0</v>
      </c>
      <c r="N16" s="101"/>
      <c r="O16" s="70"/>
      <c r="P16" s="70"/>
      <c r="Q16" s="165">
        <f t="shared" si="2"/>
        <v>74.2</v>
      </c>
    </row>
    <row r="17" spans="1:17" x14ac:dyDescent="0.2">
      <c r="A17" s="61" t="s">
        <v>94</v>
      </c>
      <c r="B17" s="133">
        <f>'Cash Daily'!I149</f>
        <v>0</v>
      </c>
      <c r="C17" s="70">
        <f>'Cash Daily'!I150</f>
        <v>25.3</v>
      </c>
      <c r="D17" s="70">
        <f>'Cash Daily'!I151</f>
        <v>0</v>
      </c>
      <c r="E17" s="70">
        <f>'Cash Daily'!I152</f>
        <v>0</v>
      </c>
      <c r="F17" s="70">
        <f>'Cash Daily'!I153</f>
        <v>0</v>
      </c>
      <c r="G17" s="70">
        <f>'Cash Daily'!I154</f>
        <v>0</v>
      </c>
      <c r="H17" s="70">
        <f>'Cash Daily'!I155</f>
        <v>0</v>
      </c>
      <c r="I17" s="70">
        <f>'Cash Daily'!I156</f>
        <v>0</v>
      </c>
      <c r="J17" s="70">
        <f>'Cash Daily'!I157</f>
        <v>0</v>
      </c>
      <c r="K17" s="70">
        <f>'Cash Daily'!I158</f>
        <v>0</v>
      </c>
      <c r="L17" s="70">
        <f>'Cash Daily'!I159</f>
        <v>0</v>
      </c>
      <c r="M17" s="70">
        <f>'Cash Daily'!I160</f>
        <v>0</v>
      </c>
      <c r="N17" s="101"/>
      <c r="O17" s="70"/>
      <c r="P17" s="70"/>
      <c r="Q17" s="165">
        <f t="shared" si="2"/>
        <v>25.3</v>
      </c>
    </row>
    <row r="18" spans="1:17" x14ac:dyDescent="0.2">
      <c r="A18" s="61" t="s">
        <v>95</v>
      </c>
      <c r="B18" s="134">
        <f>'Cash Daily'!I163</f>
        <v>0</v>
      </c>
      <c r="C18" s="72">
        <f>'Cash Daily'!I164</f>
        <v>25.3</v>
      </c>
      <c r="D18" s="72">
        <f>'Cash Daily'!I165</f>
        <v>0</v>
      </c>
      <c r="E18" s="72">
        <f>'Cash Daily'!I166</f>
        <v>0</v>
      </c>
      <c r="F18" s="72">
        <f>'Cash Daily'!I167</f>
        <v>0</v>
      </c>
      <c r="G18" s="72">
        <f>'Cash Daily'!I168</f>
        <v>0</v>
      </c>
      <c r="H18" s="72">
        <f>'Cash Daily'!I169</f>
        <v>0</v>
      </c>
      <c r="I18" s="72">
        <f>'Cash Daily'!I170</f>
        <v>0</v>
      </c>
      <c r="J18" s="72">
        <f>'Cash Daily'!I171</f>
        <v>0</v>
      </c>
      <c r="K18" s="72">
        <f>'Cash Daily'!I172</f>
        <v>0</v>
      </c>
      <c r="L18" s="72">
        <f>'Cash Daily'!I173</f>
        <v>0</v>
      </c>
      <c r="M18" s="72">
        <f>'Cash Daily'!I174</f>
        <v>0</v>
      </c>
      <c r="N18" s="102"/>
      <c r="O18" s="72"/>
      <c r="P18" s="72"/>
      <c r="Q18" s="99">
        <f>SUM(B18:P18)</f>
        <v>25.3</v>
      </c>
    </row>
    <row r="19" spans="1:17" x14ac:dyDescent="0.2">
      <c r="A19" s="40" t="s">
        <v>11</v>
      </c>
      <c r="B19" s="108">
        <f t="shared" ref="B19:Q19" si="3">SUM(B13:B18)</f>
        <v>28</v>
      </c>
      <c r="C19" s="6">
        <f t="shared" si="3"/>
        <v>229.65000000000003</v>
      </c>
      <c r="D19" s="6">
        <f t="shared" si="3"/>
        <v>0</v>
      </c>
      <c r="E19" s="6">
        <f t="shared" si="3"/>
        <v>19.25</v>
      </c>
      <c r="F19" s="6">
        <f t="shared" si="3"/>
        <v>0</v>
      </c>
      <c r="G19" s="6">
        <f t="shared" si="3"/>
        <v>0</v>
      </c>
      <c r="H19" s="6">
        <f t="shared" si="3"/>
        <v>0</v>
      </c>
      <c r="I19" s="6">
        <f t="shared" si="3"/>
        <v>0</v>
      </c>
      <c r="J19" s="6">
        <f t="shared" si="3"/>
        <v>0</v>
      </c>
      <c r="K19" s="6">
        <f t="shared" si="3"/>
        <v>0</v>
      </c>
      <c r="L19" s="6">
        <f t="shared" si="3"/>
        <v>0</v>
      </c>
      <c r="M19" s="6">
        <f t="shared" si="3"/>
        <v>0</v>
      </c>
      <c r="N19" s="121">
        <f t="shared" si="3"/>
        <v>0</v>
      </c>
      <c r="O19" s="6"/>
      <c r="P19" s="6"/>
      <c r="Q19" s="13">
        <f t="shared" si="3"/>
        <v>276.90000000000003</v>
      </c>
    </row>
    <row r="21" spans="1:17" ht="6" customHeight="1" x14ac:dyDescent="0.2"/>
    <row r="22" spans="1:17" s="1" customFormat="1" ht="25.5" x14ac:dyDescent="0.2">
      <c r="A22" s="41"/>
      <c r="B22" s="105" t="s">
        <v>1</v>
      </c>
      <c r="C22" s="42" t="s">
        <v>2</v>
      </c>
      <c r="D22" s="42" t="s">
        <v>3</v>
      </c>
      <c r="E22" s="42" t="s">
        <v>15</v>
      </c>
      <c r="F22" s="42" t="s">
        <v>17</v>
      </c>
      <c r="G22" s="42" t="s">
        <v>4</v>
      </c>
      <c r="H22" s="42" t="s">
        <v>5</v>
      </c>
      <c r="I22" s="43" t="s">
        <v>13</v>
      </c>
      <c r="J22" s="43" t="s">
        <v>16</v>
      </c>
      <c r="K22" s="43" t="s">
        <v>18</v>
      </c>
      <c r="L22" s="43" t="s">
        <v>23</v>
      </c>
      <c r="M22" s="43" t="s">
        <v>21</v>
      </c>
      <c r="N22" s="118" t="s">
        <v>24</v>
      </c>
      <c r="O22" s="43"/>
      <c r="P22" s="43"/>
      <c r="Q22" s="13" t="s">
        <v>10</v>
      </c>
    </row>
    <row r="23" spans="1:17" x14ac:dyDescent="0.2">
      <c r="A23" s="61" t="s">
        <v>96</v>
      </c>
      <c r="B23" s="133">
        <f>'Cash Daily'!I179</f>
        <v>0</v>
      </c>
      <c r="C23" s="70">
        <f>'Cash Daily'!I180</f>
        <v>26.8</v>
      </c>
      <c r="D23" s="70">
        <f>'Cash Daily'!I181</f>
        <v>0</v>
      </c>
      <c r="E23" s="70">
        <f>'Cash Daily'!I182</f>
        <v>2</v>
      </c>
      <c r="F23" s="70">
        <f>'Cash Daily'!I183</f>
        <v>0</v>
      </c>
      <c r="G23" s="70">
        <f>'Cash Daily'!I184</f>
        <v>0</v>
      </c>
      <c r="H23" s="70">
        <f>'Cash Daily'!I185</f>
        <v>0</v>
      </c>
      <c r="I23" s="70">
        <f>'Cash Daily'!I186</f>
        <v>0</v>
      </c>
      <c r="J23" s="70">
        <f>'Cash Daily'!I187</f>
        <v>0</v>
      </c>
      <c r="K23" s="70">
        <f>'Cash Daily'!I188</f>
        <v>0</v>
      </c>
      <c r="L23" s="70">
        <f>'Cash Daily'!I189</f>
        <v>0</v>
      </c>
      <c r="M23" s="70">
        <f>'Cash Daily'!I190</f>
        <v>0</v>
      </c>
      <c r="N23" s="101"/>
      <c r="O23" s="70"/>
      <c r="P23" s="74"/>
      <c r="Q23" s="165">
        <f>SUM(B23:P23)</f>
        <v>28.8</v>
      </c>
    </row>
    <row r="24" spans="1:17" x14ac:dyDescent="0.2">
      <c r="A24" s="61" t="s">
        <v>97</v>
      </c>
      <c r="B24" s="133">
        <f>'Cash Daily'!I193</f>
        <v>0</v>
      </c>
      <c r="C24" s="70">
        <f>'Cash Daily'!I194</f>
        <v>43.15</v>
      </c>
      <c r="D24" s="70">
        <f>'Cash Daily'!I95</f>
        <v>0</v>
      </c>
      <c r="E24" s="70">
        <f>'Cash Daily'!I96</f>
        <v>0</v>
      </c>
      <c r="F24" s="70">
        <f>'Cash Daily'!I197</f>
        <v>0</v>
      </c>
      <c r="G24" s="70">
        <f>'Cash Daily'!I198</f>
        <v>0</v>
      </c>
      <c r="H24" s="70">
        <f>'Cash Daily'!I199</f>
        <v>0</v>
      </c>
      <c r="I24" s="70">
        <f>'Cash Daily'!I200</f>
        <v>0</v>
      </c>
      <c r="J24" s="70">
        <f>'Cash Daily'!I201</f>
        <v>0</v>
      </c>
      <c r="K24" s="70">
        <f>'Cash Daily'!I202</f>
        <v>0</v>
      </c>
      <c r="L24" s="70">
        <f>'Cash Daily'!I203</f>
        <v>0</v>
      </c>
      <c r="M24" s="70">
        <f>'Cash Daily'!I204</f>
        <v>0</v>
      </c>
      <c r="N24" s="101"/>
      <c r="O24" s="71"/>
      <c r="P24" s="74"/>
      <c r="Q24" s="165">
        <f t="shared" ref="Q24:Q27" si="4">SUM(B24:P24)</f>
        <v>43.15</v>
      </c>
    </row>
    <row r="25" spans="1:17" x14ac:dyDescent="0.2">
      <c r="A25" s="61" t="s">
        <v>98</v>
      </c>
      <c r="B25" s="133">
        <f>'Cash Daily'!I207</f>
        <v>0</v>
      </c>
      <c r="C25" s="70">
        <f>'Cash Daily'!I208</f>
        <v>29.3</v>
      </c>
      <c r="D25" s="70">
        <f>'Cash Daily'!I209</f>
        <v>0</v>
      </c>
      <c r="E25" s="70">
        <f>'Cash Daily'!I210</f>
        <v>0</v>
      </c>
      <c r="F25" s="70">
        <f>'Cash Daily'!I211</f>
        <v>0</v>
      </c>
      <c r="G25" s="70">
        <f>'Cash Daily'!I212</f>
        <v>0</v>
      </c>
      <c r="H25" s="70">
        <f>'Cash Daily'!I213</f>
        <v>0</v>
      </c>
      <c r="I25" s="70">
        <f>'Cash Daily'!I214</f>
        <v>0</v>
      </c>
      <c r="J25" s="70">
        <f>'Cash Daily'!I215</f>
        <v>0</v>
      </c>
      <c r="K25" s="70">
        <f>'Cash Daily'!I216</f>
        <v>0</v>
      </c>
      <c r="L25" s="70">
        <f>'Cash Daily'!I217</f>
        <v>0</v>
      </c>
      <c r="M25" s="70">
        <f>'Cash Daily'!I218</f>
        <v>0</v>
      </c>
      <c r="N25" s="129"/>
      <c r="O25" s="71"/>
      <c r="P25" s="74"/>
      <c r="Q25" s="165">
        <f t="shared" si="4"/>
        <v>29.3</v>
      </c>
    </row>
    <row r="26" spans="1:17" x14ac:dyDescent="0.2">
      <c r="A26" s="61" t="s">
        <v>99</v>
      </c>
      <c r="B26" s="133">
        <f>'Cash Daily'!I221</f>
        <v>0</v>
      </c>
      <c r="C26" s="70">
        <f>'Cash Daily'!I222</f>
        <v>75.05</v>
      </c>
      <c r="D26" s="70">
        <f>'Cash Daily'!I223</f>
        <v>0</v>
      </c>
      <c r="E26" s="70">
        <f>'Cash Daily'!I224</f>
        <v>23.5</v>
      </c>
      <c r="F26" s="70">
        <f>'Cash Daily'!I225</f>
        <v>0</v>
      </c>
      <c r="G26" s="70">
        <f>'Cash Daily'!I226</f>
        <v>0</v>
      </c>
      <c r="H26" s="70">
        <f>'Cash Daily'!I227</f>
        <v>0</v>
      </c>
      <c r="I26" s="70">
        <f>'Cash Daily'!I228</f>
        <v>0</v>
      </c>
      <c r="J26" s="70">
        <f>'Cash Daily'!I229</f>
        <v>0</v>
      </c>
      <c r="K26" s="70">
        <f>'Cash Daily'!I230</f>
        <v>0</v>
      </c>
      <c r="L26" s="70">
        <f>'Cash Daily'!I231</f>
        <v>0</v>
      </c>
      <c r="M26" s="70">
        <f>'Cash Daily'!I232</f>
        <v>0</v>
      </c>
      <c r="N26" s="101"/>
      <c r="O26" s="70"/>
      <c r="P26" s="73"/>
      <c r="Q26" s="165">
        <f t="shared" si="4"/>
        <v>98.55</v>
      </c>
    </row>
    <row r="27" spans="1:17" x14ac:dyDescent="0.2">
      <c r="A27" s="61" t="s">
        <v>100</v>
      </c>
      <c r="B27" s="133">
        <f>'Cash Daily'!I235</f>
        <v>0</v>
      </c>
      <c r="C27" s="70">
        <f>'Cash Daily'!I236</f>
        <v>48.3</v>
      </c>
      <c r="D27" s="70">
        <f>'Cash Daily'!I237</f>
        <v>0</v>
      </c>
      <c r="E27" s="70">
        <f>'Cash Daily'!I238</f>
        <v>3.5</v>
      </c>
      <c r="F27" s="70">
        <f>'Cash Daily'!I239</f>
        <v>0</v>
      </c>
      <c r="G27" s="70">
        <f>'Cash Daily'!I240</f>
        <v>0</v>
      </c>
      <c r="H27" s="70">
        <f>'Cash Daily'!I241</f>
        <v>0</v>
      </c>
      <c r="I27" s="70">
        <f>'Cash Daily'!I242</f>
        <v>0</v>
      </c>
      <c r="J27" s="70">
        <f>'Cash Daily'!I243</f>
        <v>0</v>
      </c>
      <c r="K27" s="70">
        <f>'Cash Daily'!I244</f>
        <v>0</v>
      </c>
      <c r="L27" s="70">
        <f>'Cash Daily'!I245</f>
        <v>0</v>
      </c>
      <c r="M27" s="70">
        <f>'Cash Daily'!I246</f>
        <v>0</v>
      </c>
      <c r="N27" s="101"/>
      <c r="O27" s="70"/>
      <c r="P27" s="73"/>
      <c r="Q27" s="165">
        <f t="shared" si="4"/>
        <v>51.8</v>
      </c>
    </row>
    <row r="28" spans="1:17" x14ac:dyDescent="0.2">
      <c r="A28" s="61" t="s">
        <v>101</v>
      </c>
      <c r="B28" s="134">
        <f>'Cash Daily'!I249</f>
        <v>0</v>
      </c>
      <c r="C28" s="72">
        <f>'Cash Daily'!I250</f>
        <v>53.45</v>
      </c>
      <c r="D28" s="72">
        <f>'Cash Daily'!I251</f>
        <v>0</v>
      </c>
      <c r="E28" s="72">
        <f>'Cash Daily'!I252</f>
        <v>2</v>
      </c>
      <c r="F28" s="72">
        <f>'Cash Daily'!I253</f>
        <v>0</v>
      </c>
      <c r="G28" s="72">
        <f>'Cash Daily'!I254</f>
        <v>0</v>
      </c>
      <c r="H28" s="72">
        <f>'Cash Daily'!I255</f>
        <v>0</v>
      </c>
      <c r="I28" s="72">
        <f>'Cash Daily'!I256</f>
        <v>0</v>
      </c>
      <c r="J28" s="72">
        <f>'Cash Daily'!I257</f>
        <v>0</v>
      </c>
      <c r="K28" s="72">
        <f>'Cash Daily'!I258</f>
        <v>0</v>
      </c>
      <c r="L28" s="72">
        <f>'Cash Daily'!I259</f>
        <v>0</v>
      </c>
      <c r="M28" s="72">
        <f>'Cash Daily'!I260</f>
        <v>0</v>
      </c>
      <c r="N28" s="102">
        <f>'Cash Daily'!I261</f>
        <v>0</v>
      </c>
      <c r="O28" s="72"/>
      <c r="P28" s="75"/>
      <c r="Q28" s="99">
        <f>SUM(B28:P28)</f>
        <v>55.45</v>
      </c>
    </row>
    <row r="29" spans="1:17" x14ac:dyDescent="0.2">
      <c r="A29" s="40" t="s">
        <v>11</v>
      </c>
      <c r="B29" s="108">
        <f t="shared" ref="B29:N29" si="5">SUM(B23:B28)</f>
        <v>0</v>
      </c>
      <c r="C29" s="6">
        <f t="shared" si="5"/>
        <v>276.05</v>
      </c>
      <c r="D29" s="6">
        <f t="shared" si="5"/>
        <v>0</v>
      </c>
      <c r="E29" s="6">
        <f t="shared" si="5"/>
        <v>31</v>
      </c>
      <c r="F29" s="6">
        <f t="shared" si="5"/>
        <v>0</v>
      </c>
      <c r="G29" s="6">
        <f t="shared" si="5"/>
        <v>0</v>
      </c>
      <c r="H29" s="6">
        <f t="shared" si="5"/>
        <v>0</v>
      </c>
      <c r="I29" s="6">
        <f t="shared" si="5"/>
        <v>0</v>
      </c>
      <c r="J29" s="6">
        <f t="shared" si="5"/>
        <v>0</v>
      </c>
      <c r="K29" s="6">
        <f t="shared" si="5"/>
        <v>0</v>
      </c>
      <c r="L29" s="6">
        <f t="shared" si="5"/>
        <v>0</v>
      </c>
      <c r="M29" s="6">
        <f t="shared" si="5"/>
        <v>0</v>
      </c>
      <c r="N29" s="121">
        <f t="shared" si="5"/>
        <v>0</v>
      </c>
      <c r="O29" s="6"/>
      <c r="P29" s="6"/>
      <c r="Q29" s="11">
        <f>SUM(Q23:Q28)</f>
        <v>307.05</v>
      </c>
    </row>
    <row r="31" spans="1:17" ht="4.5" customHeight="1" x14ac:dyDescent="0.2"/>
    <row r="32" spans="1:17" s="1" customFormat="1" ht="36.75" customHeight="1" x14ac:dyDescent="0.2">
      <c r="A32" s="41"/>
      <c r="B32" s="105" t="s">
        <v>1</v>
      </c>
      <c r="C32" s="42" t="s">
        <v>2</v>
      </c>
      <c r="D32" s="42" t="s">
        <v>3</v>
      </c>
      <c r="E32" s="42" t="s">
        <v>15</v>
      </c>
      <c r="F32" s="42" t="s">
        <v>17</v>
      </c>
      <c r="G32" s="42" t="s">
        <v>4</v>
      </c>
      <c r="H32" s="42" t="s">
        <v>5</v>
      </c>
      <c r="I32" s="43" t="s">
        <v>13</v>
      </c>
      <c r="J32" s="43" t="s">
        <v>16</v>
      </c>
      <c r="K32" s="43" t="s">
        <v>18</v>
      </c>
      <c r="L32" s="43" t="s">
        <v>23</v>
      </c>
      <c r="M32" s="43" t="s">
        <v>21</v>
      </c>
      <c r="N32" s="118" t="s">
        <v>24</v>
      </c>
      <c r="O32" s="43"/>
      <c r="P32" s="43"/>
      <c r="Q32" s="13" t="s">
        <v>10</v>
      </c>
    </row>
    <row r="33" spans="1:17" x14ac:dyDescent="0.2">
      <c r="A33" s="61" t="s">
        <v>102</v>
      </c>
      <c r="B33" s="133">
        <f>'Cash Daily'!I265</f>
        <v>0</v>
      </c>
      <c r="C33" s="70">
        <f>'Cash Daily'!I266</f>
        <v>55.3</v>
      </c>
      <c r="D33" s="70">
        <f>'Cash Daily'!I267</f>
        <v>0</v>
      </c>
      <c r="E33" s="70">
        <f>'Cash Daily'!I268</f>
        <v>0</v>
      </c>
      <c r="F33" s="70">
        <f>'Cash Daily'!I269</f>
        <v>0</v>
      </c>
      <c r="G33" s="70">
        <f>'Cash Daily'!I270</f>
        <v>0</v>
      </c>
      <c r="H33" s="70">
        <f>'Cash Daily'!I271</f>
        <v>0</v>
      </c>
      <c r="I33" s="70">
        <f>'Cash Daily'!I272</f>
        <v>0</v>
      </c>
      <c r="J33" s="70">
        <f>'Cash Daily'!I273</f>
        <v>0</v>
      </c>
      <c r="K33" s="70">
        <f>'Cash Daily'!I274</f>
        <v>0</v>
      </c>
      <c r="L33" s="70">
        <f>'Cash Daily'!I275</f>
        <v>0</v>
      </c>
      <c r="M33" s="70">
        <f>'Cash Daily'!I276</f>
        <v>0</v>
      </c>
      <c r="N33" s="130"/>
      <c r="O33" s="74"/>
      <c r="P33" s="74"/>
      <c r="Q33" s="165">
        <f>SUM(B33:P33)</f>
        <v>55.3</v>
      </c>
    </row>
    <row r="34" spans="1:17" x14ac:dyDescent="0.2">
      <c r="A34" s="61" t="s">
        <v>103</v>
      </c>
      <c r="B34" s="133">
        <f>'Cash Daily'!I279</f>
        <v>0</v>
      </c>
      <c r="C34" s="70">
        <f>'Cash Daily'!I280</f>
        <v>20.149999999999999</v>
      </c>
      <c r="D34" s="70">
        <f>'Cash Daily'!I281</f>
        <v>0</v>
      </c>
      <c r="E34" s="70">
        <f>'Cash Daily'!I282</f>
        <v>0</v>
      </c>
      <c r="F34" s="70">
        <f>'Cash Daily'!I283</f>
        <v>0</v>
      </c>
      <c r="G34" s="70">
        <f>'Cash Daily'!I284</f>
        <v>0</v>
      </c>
      <c r="H34" s="70">
        <f>'Cash Daily'!I285</f>
        <v>0</v>
      </c>
      <c r="I34" s="70">
        <f>'Cash Daily'!I286</f>
        <v>0</v>
      </c>
      <c r="J34" s="70">
        <f>'Cash Daily'!I287</f>
        <v>0</v>
      </c>
      <c r="K34" s="70">
        <f>'Cash Daily'!I288</f>
        <v>0</v>
      </c>
      <c r="L34" s="70">
        <f>'Cash Daily'!I289</f>
        <v>0</v>
      </c>
      <c r="M34" s="70">
        <f>'Cash Daily'!I290</f>
        <v>0</v>
      </c>
      <c r="N34" s="130"/>
      <c r="O34" s="74"/>
      <c r="P34" s="74"/>
      <c r="Q34" s="165">
        <f t="shared" ref="Q34:Q37" si="6">SUM(B34:P34)</f>
        <v>20.149999999999999</v>
      </c>
    </row>
    <row r="35" spans="1:17" x14ac:dyDescent="0.2">
      <c r="A35" s="61" t="s">
        <v>104</v>
      </c>
      <c r="B35" s="133">
        <f>'Cash Daily'!I293</f>
        <v>0</v>
      </c>
      <c r="C35" s="70">
        <f>'Cash Daily'!I294</f>
        <v>10.3</v>
      </c>
      <c r="D35" s="70">
        <f>'Cash Daily'!I295</f>
        <v>0</v>
      </c>
      <c r="E35" s="70">
        <f>'Cash Daily'!I296</f>
        <v>0</v>
      </c>
      <c r="F35" s="70">
        <f>'Cash Daily'!I297</f>
        <v>0</v>
      </c>
      <c r="G35" s="70">
        <f>'Cash Daily'!I298</f>
        <v>0</v>
      </c>
      <c r="H35" s="70">
        <f>'Cash Daily'!I299</f>
        <v>0</v>
      </c>
      <c r="I35" s="70">
        <f>'Cash Daily'!I300</f>
        <v>0</v>
      </c>
      <c r="J35" s="70">
        <f>'Cash Daily'!I301</f>
        <v>0</v>
      </c>
      <c r="K35" s="70">
        <f>'Cash Daily'!I302</f>
        <v>0</v>
      </c>
      <c r="L35" s="70">
        <f>'Cash Daily'!I303</f>
        <v>0</v>
      </c>
      <c r="M35" s="70">
        <f>'Cash Daily'!I304</f>
        <v>0</v>
      </c>
      <c r="N35" s="130"/>
      <c r="O35" s="74"/>
      <c r="P35" s="74"/>
      <c r="Q35" s="165">
        <f t="shared" si="6"/>
        <v>10.3</v>
      </c>
    </row>
    <row r="36" spans="1:17" x14ac:dyDescent="0.2">
      <c r="A36" s="61" t="s">
        <v>105</v>
      </c>
      <c r="B36" s="133">
        <f>'Cash Daily'!I307</f>
        <v>0</v>
      </c>
      <c r="C36" s="70">
        <f>'Cash Daily'!I308</f>
        <v>40.299999999999997</v>
      </c>
      <c r="D36" s="70">
        <f>'Cash Daily'!I309</f>
        <v>0</v>
      </c>
      <c r="E36" s="70">
        <f>'Cash Daily'!I310</f>
        <v>0</v>
      </c>
      <c r="F36" s="70">
        <f>'Cash Daily'!I311</f>
        <v>0</v>
      </c>
      <c r="G36" s="70">
        <f>'Cash Daily'!I312</f>
        <v>0</v>
      </c>
      <c r="H36" s="70">
        <f>'Cash Daily'!I313</f>
        <v>0</v>
      </c>
      <c r="I36" s="70">
        <f>'Cash Daily'!I314</f>
        <v>0</v>
      </c>
      <c r="J36" s="70">
        <f>'Cash Daily'!I315</f>
        <v>0</v>
      </c>
      <c r="K36" s="70">
        <f>'Cash Daily'!I316</f>
        <v>0</v>
      </c>
      <c r="L36" s="70">
        <f>'Cash Daily'!I317</f>
        <v>0</v>
      </c>
      <c r="M36" s="70">
        <f>'Cash Daily'!I318</f>
        <v>0</v>
      </c>
      <c r="N36" s="131"/>
      <c r="O36" s="73"/>
      <c r="P36" s="73"/>
      <c r="Q36" s="165">
        <f t="shared" si="6"/>
        <v>40.299999999999997</v>
      </c>
    </row>
    <row r="37" spans="1:17" x14ac:dyDescent="0.2">
      <c r="A37" s="61" t="s">
        <v>106</v>
      </c>
      <c r="B37" s="133">
        <f>'Cash Daily'!I321</f>
        <v>0</v>
      </c>
      <c r="C37" s="70">
        <f>'Cash Daily'!I322</f>
        <v>25.3</v>
      </c>
      <c r="D37" s="70">
        <f>'Cash Daily'!I323</f>
        <v>0</v>
      </c>
      <c r="E37" s="70">
        <f>'Cash Daily'!I324</f>
        <v>0</v>
      </c>
      <c r="F37" s="70">
        <f>'Cash Daily'!I325</f>
        <v>0</v>
      </c>
      <c r="G37" s="70">
        <f>'Cash Daily'!I326</f>
        <v>0</v>
      </c>
      <c r="H37" s="70">
        <f>'Cash Daily'!I327</f>
        <v>0</v>
      </c>
      <c r="I37" s="70">
        <f>'Cash Daily'!I328</f>
        <v>0</v>
      </c>
      <c r="J37" s="70">
        <f>'Cash Daily'!I329</f>
        <v>0</v>
      </c>
      <c r="K37" s="70">
        <f>'Cash Daily'!I330</f>
        <v>0</v>
      </c>
      <c r="L37" s="70">
        <f>'Cash Daily'!I331</f>
        <v>0</v>
      </c>
      <c r="M37" s="70">
        <f>'Cash Daily'!I332</f>
        <v>0</v>
      </c>
      <c r="N37" s="131"/>
      <c r="O37" s="73"/>
      <c r="P37" s="73"/>
      <c r="Q37" s="165">
        <f t="shared" si="6"/>
        <v>25.3</v>
      </c>
    </row>
    <row r="38" spans="1:17" x14ac:dyDescent="0.2">
      <c r="A38" s="61" t="s">
        <v>107</v>
      </c>
      <c r="B38" s="134">
        <f>'Cash Daily'!I335</f>
        <v>0</v>
      </c>
      <c r="C38" s="72">
        <f>'Cash Daily'!I336</f>
        <v>0</v>
      </c>
      <c r="D38" s="72">
        <f>'Cash Daily'!I337</f>
        <v>0</v>
      </c>
      <c r="E38" s="72">
        <f>'Cash Daily'!I338</f>
        <v>0</v>
      </c>
      <c r="F38" s="72">
        <f>'Cash Daily'!I339</f>
        <v>0</v>
      </c>
      <c r="G38" s="72">
        <f>'Cash Daily'!I340</f>
        <v>0</v>
      </c>
      <c r="H38" s="72">
        <f>'Cash Daily'!I341</f>
        <v>0</v>
      </c>
      <c r="I38" s="72">
        <f>'Cash Daily'!I342</f>
        <v>0</v>
      </c>
      <c r="J38" s="72">
        <f>'Cash Daily'!I343</f>
        <v>0</v>
      </c>
      <c r="K38" s="72">
        <f>'Cash Daily'!I344</f>
        <v>0</v>
      </c>
      <c r="L38" s="72">
        <f>'Cash Daily'!I345</f>
        <v>0</v>
      </c>
      <c r="M38" s="72">
        <f>'Cash Daily'!I346</f>
        <v>0</v>
      </c>
      <c r="N38" s="102"/>
      <c r="O38" s="75"/>
      <c r="P38" s="75"/>
      <c r="Q38" s="99">
        <f>SUM(B38:P38)</f>
        <v>0</v>
      </c>
    </row>
    <row r="39" spans="1:17" x14ac:dyDescent="0.2">
      <c r="A39" s="40" t="s">
        <v>11</v>
      </c>
      <c r="B39" s="108">
        <f t="shared" ref="B39:N39" si="7">SUM(B33:B38)</f>
        <v>0</v>
      </c>
      <c r="C39" s="6">
        <f t="shared" si="7"/>
        <v>151.35</v>
      </c>
      <c r="D39" s="6">
        <f t="shared" si="7"/>
        <v>0</v>
      </c>
      <c r="E39" s="6">
        <f t="shared" si="7"/>
        <v>0</v>
      </c>
      <c r="F39" s="6">
        <f t="shared" si="7"/>
        <v>0</v>
      </c>
      <c r="G39" s="6">
        <f t="shared" si="7"/>
        <v>0</v>
      </c>
      <c r="H39" s="6">
        <f t="shared" si="7"/>
        <v>0</v>
      </c>
      <c r="I39" s="6">
        <f t="shared" si="7"/>
        <v>0</v>
      </c>
      <c r="J39" s="6">
        <f t="shared" si="7"/>
        <v>0</v>
      </c>
      <c r="K39" s="6">
        <f t="shared" si="7"/>
        <v>0</v>
      </c>
      <c r="L39" s="6">
        <f t="shared" si="7"/>
        <v>0</v>
      </c>
      <c r="M39" s="6">
        <f t="shared" si="7"/>
        <v>0</v>
      </c>
      <c r="N39" s="121">
        <f t="shared" si="7"/>
        <v>0</v>
      </c>
      <c r="O39" s="6"/>
      <c r="P39" s="6"/>
      <c r="Q39" s="11">
        <f>SUM(Q33:Q38)</f>
        <v>151.35</v>
      </c>
    </row>
    <row r="40" spans="1:17" ht="6.75" customHeight="1" x14ac:dyDescent="0.2"/>
    <row r="41" spans="1:17" ht="8.25" customHeight="1" x14ac:dyDescent="0.2"/>
    <row r="42" spans="1:17" s="1" customFormat="1" ht="34.5" customHeight="1" x14ac:dyDescent="0.2">
      <c r="A42" s="41"/>
      <c r="B42" s="105" t="s">
        <v>1</v>
      </c>
      <c r="C42" s="42" t="s">
        <v>2</v>
      </c>
      <c r="D42" s="42" t="s">
        <v>3</v>
      </c>
      <c r="E42" s="42" t="s">
        <v>15</v>
      </c>
      <c r="F42" s="42" t="s">
        <v>17</v>
      </c>
      <c r="G42" s="42" t="s">
        <v>4</v>
      </c>
      <c r="H42" s="42" t="s">
        <v>5</v>
      </c>
      <c r="I42" s="43" t="s">
        <v>13</v>
      </c>
      <c r="J42" s="43" t="s">
        <v>16</v>
      </c>
      <c r="K42" s="43" t="s">
        <v>18</v>
      </c>
      <c r="L42" s="43" t="s">
        <v>23</v>
      </c>
      <c r="M42" s="43" t="s">
        <v>21</v>
      </c>
      <c r="N42" s="118" t="s">
        <v>24</v>
      </c>
      <c r="O42" s="43"/>
      <c r="P42" s="43"/>
      <c r="Q42" s="13" t="s">
        <v>10</v>
      </c>
    </row>
    <row r="43" spans="1:17" x14ac:dyDescent="0.2">
      <c r="A43" s="61" t="s">
        <v>108</v>
      </c>
      <c r="B43" s="135">
        <f>'Cash Daily'!I351</f>
        <v>20.02</v>
      </c>
      <c r="C43" s="73">
        <f>'Cash Daily'!I352</f>
        <v>25.3</v>
      </c>
      <c r="D43" s="73">
        <f>'Cash Daily'!I353</f>
        <v>0</v>
      </c>
      <c r="E43" s="73">
        <f>'Cash Daily'!I354</f>
        <v>0</v>
      </c>
      <c r="F43" s="73">
        <f>'Cash Daily'!I355</f>
        <v>0</v>
      </c>
      <c r="G43" s="73">
        <f>'Cash Daily'!I356</f>
        <v>0</v>
      </c>
      <c r="H43" s="73">
        <f>'Cash Daily'!I357</f>
        <v>0</v>
      </c>
      <c r="I43" s="74">
        <f>'Cash Daily'!I358</f>
        <v>0</v>
      </c>
      <c r="J43" s="74">
        <f>'Cash Daily'!I359</f>
        <v>0</v>
      </c>
      <c r="K43" s="74">
        <f>'Cash Daily'!I360</f>
        <v>0</v>
      </c>
      <c r="L43" s="74">
        <f>'Cash Daily'!I361</f>
        <v>0</v>
      </c>
      <c r="M43" s="74">
        <f>'Cash Daily'!I362</f>
        <v>0</v>
      </c>
      <c r="N43" s="130"/>
      <c r="O43" s="74"/>
      <c r="P43" s="74"/>
      <c r="Q43" s="165">
        <f>SUM(B43:P43)</f>
        <v>45.32</v>
      </c>
    </row>
    <row r="44" spans="1:17" x14ac:dyDescent="0.2">
      <c r="A44" s="61" t="s">
        <v>109</v>
      </c>
      <c r="B44" s="135">
        <f>'Cash Daily'!I365</f>
        <v>0</v>
      </c>
      <c r="C44" s="73">
        <f>'Cash Daily'!I366</f>
        <v>0</v>
      </c>
      <c r="D44" s="73">
        <f>'Cash Daily'!I367</f>
        <v>0</v>
      </c>
      <c r="E44" s="73">
        <f>'Cash Daily'!I368</f>
        <v>3.5</v>
      </c>
      <c r="F44" s="73">
        <f>'Cash Daily'!I369</f>
        <v>0</v>
      </c>
      <c r="G44" s="73">
        <f>'Cash Daily'!I370</f>
        <v>0</v>
      </c>
      <c r="H44" s="73">
        <f>'Cash Daily'!I371</f>
        <v>0</v>
      </c>
      <c r="I44" s="74">
        <f>'Cash Daily'!I372</f>
        <v>0</v>
      </c>
      <c r="J44" s="74">
        <f>'Cash Daily'!I373</f>
        <v>0</v>
      </c>
      <c r="K44" s="74">
        <f>'Cash Daily'!I374</f>
        <v>0</v>
      </c>
      <c r="L44" s="74">
        <f>'Cash Daily'!I375</f>
        <v>0</v>
      </c>
      <c r="M44" s="74">
        <f>'Cash Daily'!I376</f>
        <v>0</v>
      </c>
      <c r="N44" s="130"/>
      <c r="O44" s="74"/>
      <c r="P44" s="74"/>
      <c r="Q44" s="165">
        <f t="shared" ref="Q44:Q47" si="8">SUM(B44:P44)</f>
        <v>3.5</v>
      </c>
    </row>
    <row r="45" spans="1:17" x14ac:dyDescent="0.2">
      <c r="A45" s="61" t="s">
        <v>110</v>
      </c>
      <c r="B45" s="135">
        <f>'Cash Daily'!I379</f>
        <v>20</v>
      </c>
      <c r="C45" s="73">
        <f>'Cash Daily'!I380</f>
        <v>0</v>
      </c>
      <c r="D45" s="73">
        <f>'Cash Daily'!I381</f>
        <v>0</v>
      </c>
      <c r="E45" s="73">
        <f>'Cash Daily'!I382</f>
        <v>0</v>
      </c>
      <c r="F45" s="73">
        <f>'Cash Daily'!I383</f>
        <v>0</v>
      </c>
      <c r="G45" s="73">
        <f>'Cash Daily'!I384</f>
        <v>0</v>
      </c>
      <c r="H45" s="73">
        <f>'Cash Daily'!I385</f>
        <v>0</v>
      </c>
      <c r="I45" s="74">
        <f>'Cash Daily'!I386</f>
        <v>0</v>
      </c>
      <c r="J45" s="74">
        <f>'Cash Daily'!I387</f>
        <v>0</v>
      </c>
      <c r="K45" s="74">
        <f>'Cash Daily'!I388</f>
        <v>0</v>
      </c>
      <c r="L45" s="74">
        <f>'Cash Daily'!I389</f>
        <v>0</v>
      </c>
      <c r="M45" s="74">
        <f>'Cash Daily'!I390</f>
        <v>0</v>
      </c>
      <c r="N45" s="130"/>
      <c r="O45" s="74"/>
      <c r="P45" s="74"/>
      <c r="Q45" s="165">
        <f t="shared" si="8"/>
        <v>20</v>
      </c>
    </row>
    <row r="46" spans="1:17" x14ac:dyDescent="0.2">
      <c r="A46" s="61" t="s">
        <v>111</v>
      </c>
      <c r="B46" s="135">
        <f>'Cash Daily'!I393</f>
        <v>0</v>
      </c>
      <c r="C46" s="73">
        <f>'Cash Daily'!I394</f>
        <v>32.65</v>
      </c>
      <c r="D46" s="73">
        <f>'Cash Daily'!I395</f>
        <v>0</v>
      </c>
      <c r="E46" s="73">
        <f>'Cash Daily'!I396</f>
        <v>0</v>
      </c>
      <c r="F46" s="73">
        <f>'Cash Daily'!I397</f>
        <v>0</v>
      </c>
      <c r="G46" s="73">
        <f>'Cash Daily'!I398</f>
        <v>0</v>
      </c>
      <c r="H46" s="73">
        <f>'Cash Daily'!I399</f>
        <v>0</v>
      </c>
      <c r="I46" s="74">
        <f>'Cash Daily'!I400</f>
        <v>0</v>
      </c>
      <c r="J46" s="74">
        <f>'Cash Daily'!I401</f>
        <v>0</v>
      </c>
      <c r="K46" s="74">
        <f>'Cash Daily'!I402</f>
        <v>0</v>
      </c>
      <c r="L46" s="74">
        <f>'Cash Daily'!I403</f>
        <v>0</v>
      </c>
      <c r="M46" s="74">
        <f>'Cash Daily'!I404</f>
        <v>0</v>
      </c>
      <c r="N46" s="131"/>
      <c r="O46" s="73"/>
      <c r="P46" s="73"/>
      <c r="Q46" s="165">
        <f t="shared" si="8"/>
        <v>32.65</v>
      </c>
    </row>
    <row r="47" spans="1:17" x14ac:dyDescent="0.2">
      <c r="A47" s="61" t="s">
        <v>112</v>
      </c>
      <c r="B47" s="135">
        <f>'Cash Daily'!I407</f>
        <v>0</v>
      </c>
      <c r="C47" s="73">
        <f>'Cash Daily'!I408</f>
        <v>27.1</v>
      </c>
      <c r="D47" s="73">
        <f>'Cash Daily'!I409</f>
        <v>0</v>
      </c>
      <c r="E47" s="73">
        <f>'Cash Daily'!I410</f>
        <v>3.5</v>
      </c>
      <c r="F47" s="73">
        <f>'Cash Daily'!I411</f>
        <v>0</v>
      </c>
      <c r="G47" s="73">
        <f>'Cash Daily'!I412</f>
        <v>0</v>
      </c>
      <c r="H47" s="73">
        <f>'Cash Daily'!I413</f>
        <v>0</v>
      </c>
      <c r="I47" s="74">
        <f>'Cash Daily'!I414</f>
        <v>0</v>
      </c>
      <c r="J47" s="74">
        <f>'Cash Daily'!I415</f>
        <v>0</v>
      </c>
      <c r="K47" s="74">
        <f>'Cash Daily'!I416</f>
        <v>0</v>
      </c>
      <c r="L47" s="74">
        <f>'Cash Daily'!I417</f>
        <v>0</v>
      </c>
      <c r="M47" s="74">
        <f>'Cash Daily'!I418</f>
        <v>0</v>
      </c>
      <c r="N47" s="131"/>
      <c r="O47" s="73"/>
      <c r="P47" s="73"/>
      <c r="Q47" s="165">
        <f t="shared" si="8"/>
        <v>30.6</v>
      </c>
    </row>
    <row r="48" spans="1:17" x14ac:dyDescent="0.2">
      <c r="A48" s="61" t="s">
        <v>113</v>
      </c>
      <c r="B48" s="136">
        <f>'Cash Daily'!I422</f>
        <v>0</v>
      </c>
      <c r="C48" s="75">
        <f>'Cash Daily'!I423</f>
        <v>64.449999999999989</v>
      </c>
      <c r="D48" s="75">
        <f>'Cash Daily'!I424</f>
        <v>0</v>
      </c>
      <c r="E48" s="75">
        <f>'Cash Daily'!I425</f>
        <v>29.5</v>
      </c>
      <c r="F48" s="75">
        <f>'Cash Daily'!I426</f>
        <v>0</v>
      </c>
      <c r="G48" s="75">
        <f>'Cash Daily'!I427</f>
        <v>0</v>
      </c>
      <c r="H48" s="75">
        <f>'Cash Daily'!I428</f>
        <v>0</v>
      </c>
      <c r="I48" s="82">
        <f>'Cash Daily'!I429</f>
        <v>0</v>
      </c>
      <c r="J48" s="82">
        <f>'Cash Daily'!I430</f>
        <v>0</v>
      </c>
      <c r="K48" s="82">
        <f>'Cash Daily'!I431</f>
        <v>0</v>
      </c>
      <c r="L48" s="82">
        <f>'Cash Daily'!I432</f>
        <v>0</v>
      </c>
      <c r="M48" s="82">
        <f>'Cash Daily'!I433</f>
        <v>0</v>
      </c>
      <c r="N48" s="132">
        <f>'Cash Daily'!I434</f>
        <v>0</v>
      </c>
      <c r="O48" s="75"/>
      <c r="P48" s="75"/>
      <c r="Q48" s="99">
        <f>SUM(B48:P48)</f>
        <v>93.949999999999989</v>
      </c>
    </row>
    <row r="49" spans="1:17" x14ac:dyDescent="0.2">
      <c r="A49" s="40" t="s">
        <v>11</v>
      </c>
      <c r="B49" s="108">
        <f t="shared" ref="B49:Q49" si="9">SUM(B43:B48)</f>
        <v>40.019999999999996</v>
      </c>
      <c r="C49" s="6">
        <f t="shared" si="9"/>
        <v>149.5</v>
      </c>
      <c r="D49" s="6">
        <f t="shared" si="9"/>
        <v>0</v>
      </c>
      <c r="E49" s="6">
        <f t="shared" si="9"/>
        <v>36.5</v>
      </c>
      <c r="F49" s="6">
        <f t="shared" si="9"/>
        <v>0</v>
      </c>
      <c r="G49" s="6">
        <f t="shared" si="9"/>
        <v>0</v>
      </c>
      <c r="H49" s="6">
        <f t="shared" si="9"/>
        <v>0</v>
      </c>
      <c r="I49" s="6">
        <f t="shared" si="9"/>
        <v>0</v>
      </c>
      <c r="J49" s="6">
        <f t="shared" si="9"/>
        <v>0</v>
      </c>
      <c r="K49" s="6">
        <f t="shared" si="9"/>
        <v>0</v>
      </c>
      <c r="L49" s="6">
        <f t="shared" si="9"/>
        <v>0</v>
      </c>
      <c r="M49" s="6">
        <f t="shared" si="9"/>
        <v>0</v>
      </c>
      <c r="N49" s="121">
        <f t="shared" si="9"/>
        <v>0</v>
      </c>
      <c r="O49" s="6"/>
      <c r="P49" s="6"/>
      <c r="Q49" s="11">
        <f t="shared" si="9"/>
        <v>226.01999999999998</v>
      </c>
    </row>
    <row r="50" spans="1:17" ht="8.25" customHeight="1" x14ac:dyDescent="0.2"/>
    <row r="51" spans="1:17" ht="27.75" customHeight="1" x14ac:dyDescent="0.2">
      <c r="A51" s="217"/>
      <c r="B51" s="218" t="s">
        <v>1</v>
      </c>
      <c r="C51" s="219" t="s">
        <v>2</v>
      </c>
      <c r="D51" s="219" t="s">
        <v>3</v>
      </c>
      <c r="E51" s="219" t="s">
        <v>15</v>
      </c>
      <c r="F51" s="219" t="s">
        <v>17</v>
      </c>
      <c r="G51" s="219" t="s">
        <v>4</v>
      </c>
      <c r="H51" s="219" t="s">
        <v>5</v>
      </c>
      <c r="I51" s="220" t="s">
        <v>13</v>
      </c>
      <c r="J51" s="220" t="s">
        <v>16</v>
      </c>
      <c r="K51" s="220" t="s">
        <v>18</v>
      </c>
      <c r="L51" s="220" t="s">
        <v>23</v>
      </c>
      <c r="M51" s="220" t="s">
        <v>21</v>
      </c>
      <c r="N51" s="221" t="s">
        <v>24</v>
      </c>
    </row>
    <row r="52" spans="1:17" x14ac:dyDescent="0.2">
      <c r="B52" s="108">
        <f>B9+B19+B29+B39+B49</f>
        <v>68.02</v>
      </c>
      <c r="C52" s="96">
        <f>C9+C19+C29+C39+C49</f>
        <v>874.05000000000007</v>
      </c>
      <c r="D52" s="96">
        <f>D9+D19+D29+D39+D49</f>
        <v>0</v>
      </c>
      <c r="E52" s="96">
        <f>E9+E19+E29+E39+E49</f>
        <v>101.75</v>
      </c>
      <c r="F52">
        <f>F9+F19+F29+F49</f>
        <v>0</v>
      </c>
      <c r="G52" s="121">
        <f>G9+G19+G29+G49</f>
        <v>0</v>
      </c>
      <c r="H52" s="6">
        <f>H9+H19+H29+H49</f>
        <v>0</v>
      </c>
      <c r="I52" s="6">
        <f>I9+I19+I29+I49</f>
        <v>0</v>
      </c>
      <c r="J52">
        <f>J9+J19+J29+J39+J49</f>
        <v>0</v>
      </c>
      <c r="K52">
        <f>K9+K19+K29+K39+K49</f>
        <v>0</v>
      </c>
      <c r="L52">
        <f>L9+L19+L29+L39+L49</f>
        <v>0</v>
      </c>
      <c r="M52">
        <f>M9+M19+M29+M39+M49</f>
        <v>0</v>
      </c>
      <c r="N52" s="18">
        <f>N9+N19+N29+N39+N49</f>
        <v>0</v>
      </c>
      <c r="Q52" s="37">
        <f>B52+C52+D52+F52+E52+G52+H52+I52+J52+K52+L52+M52+N52</f>
        <v>1043.8200000000002</v>
      </c>
    </row>
    <row r="54" spans="1:17" x14ac:dyDescent="0.2">
      <c r="A54"/>
      <c r="B54" s="137" t="s">
        <v>25</v>
      </c>
      <c r="C54" s="77"/>
      <c r="D54" s="76" t="s">
        <v>26</v>
      </c>
      <c r="E54" s="139">
        <f>Q52</f>
        <v>1043.8200000000002</v>
      </c>
      <c r="F54" s="77"/>
      <c r="G54" s="139">
        <f>SUM(C54-E54)</f>
        <v>-1043.8200000000002</v>
      </c>
    </row>
  </sheetData>
  <pageMargins left="0" right="0" top="0" bottom="0" header="0.5" footer="0.5"/>
  <pageSetup scale="73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6"/>
  <sheetViews>
    <sheetView topLeftCell="A205" zoomScaleNormal="100" workbookViewId="0">
      <selection activeCell="D208" sqref="D208"/>
    </sheetView>
  </sheetViews>
  <sheetFormatPr defaultRowHeight="12.75" x14ac:dyDescent="0.2"/>
  <cols>
    <col min="1" max="1" width="7.85546875" style="38" customWidth="1"/>
    <col min="2" max="2" width="25.7109375" style="5" customWidth="1"/>
    <col min="3" max="3" width="2.42578125" customWidth="1"/>
    <col min="4" max="8" width="10.42578125" style="18" customWidth="1"/>
    <col min="9" max="9" width="10.28515625" style="28" customWidth="1"/>
  </cols>
  <sheetData>
    <row r="1" spans="1:10" s="79" customFormat="1" ht="103.5" customHeight="1" x14ac:dyDescent="0.2">
      <c r="A1" s="83"/>
      <c r="B1" s="78"/>
      <c r="D1" s="80"/>
      <c r="E1" s="80"/>
      <c r="F1" s="80"/>
      <c r="G1" s="80"/>
      <c r="H1" s="80"/>
      <c r="I1" s="81"/>
    </row>
    <row r="2" spans="1:10" s="1" customFormat="1" ht="17.25" customHeight="1" x14ac:dyDescent="0.25">
      <c r="A2" s="84"/>
      <c r="B2" s="45"/>
      <c r="C2" s="14"/>
      <c r="D2" s="19" t="s">
        <v>6</v>
      </c>
      <c r="E2" s="19" t="s">
        <v>0</v>
      </c>
      <c r="F2" s="19" t="s">
        <v>7</v>
      </c>
      <c r="G2" s="19" t="s">
        <v>8</v>
      </c>
      <c r="H2" s="19"/>
      <c r="I2" s="29" t="s">
        <v>9</v>
      </c>
    </row>
    <row r="3" spans="1:10" x14ac:dyDescent="0.2">
      <c r="A3" s="93"/>
      <c r="B3" s="5" t="s">
        <v>1</v>
      </c>
      <c r="D3" s="20"/>
      <c r="E3" s="20"/>
      <c r="F3" s="20"/>
      <c r="G3" s="20"/>
      <c r="I3" s="33">
        <f t="shared" ref="I3:I8" si="0">D3+E3+F3+G3+H3</f>
        <v>0</v>
      </c>
    </row>
    <row r="4" spans="1:10" x14ac:dyDescent="0.2">
      <c r="B4" s="5" t="s">
        <v>2</v>
      </c>
      <c r="D4" s="20"/>
      <c r="E4" s="20"/>
      <c r="F4" s="20"/>
      <c r="G4" s="20"/>
      <c r="I4" s="30">
        <f t="shared" si="0"/>
        <v>0</v>
      </c>
    </row>
    <row r="5" spans="1:10" x14ac:dyDescent="0.2">
      <c r="B5" s="5" t="s">
        <v>3</v>
      </c>
      <c r="D5" s="20"/>
      <c r="E5" s="20"/>
      <c r="F5" s="20"/>
      <c r="G5" s="20"/>
      <c r="I5" s="30">
        <f t="shared" si="0"/>
        <v>0</v>
      </c>
    </row>
    <row r="6" spans="1:10" x14ac:dyDescent="0.2">
      <c r="B6" s="5" t="s">
        <v>15</v>
      </c>
      <c r="D6" s="20"/>
      <c r="E6" s="20"/>
      <c r="F6" s="20"/>
      <c r="G6" s="20"/>
      <c r="I6" s="30">
        <f t="shared" si="0"/>
        <v>0</v>
      </c>
    </row>
    <row r="7" spans="1:10" x14ac:dyDescent="0.2">
      <c r="B7" s="5" t="s">
        <v>17</v>
      </c>
      <c r="D7" s="20"/>
      <c r="E7" s="20"/>
      <c r="F7" s="20"/>
      <c r="G7" s="20"/>
      <c r="I7" s="30">
        <f t="shared" si="0"/>
        <v>0</v>
      </c>
    </row>
    <row r="8" spans="1:10" x14ac:dyDescent="0.2">
      <c r="B8" s="5" t="s">
        <v>4</v>
      </c>
      <c r="D8" s="20"/>
      <c r="E8" s="20"/>
      <c r="F8" s="20"/>
      <c r="G8" s="20"/>
      <c r="I8" s="30">
        <f t="shared" si="0"/>
        <v>0</v>
      </c>
    </row>
    <row r="9" spans="1:10" x14ac:dyDescent="0.2">
      <c r="B9" s="5" t="s">
        <v>14</v>
      </c>
      <c r="D9" s="20"/>
      <c r="E9" s="20"/>
      <c r="F9" s="20"/>
      <c r="G9" s="20"/>
      <c r="I9" s="30">
        <f>D9+E9+F9+G9</f>
        <v>0</v>
      </c>
    </row>
    <row r="10" spans="1:10" x14ac:dyDescent="0.2">
      <c r="B10" s="5" t="s">
        <v>12</v>
      </c>
      <c r="D10" s="20"/>
      <c r="E10" s="20"/>
      <c r="F10" s="20"/>
      <c r="G10" s="20"/>
      <c r="I10" s="30">
        <f t="shared" ref="I10:I14" si="1">D10+E10+F10+G10</f>
        <v>0</v>
      </c>
    </row>
    <row r="11" spans="1:10" x14ac:dyDescent="0.2">
      <c r="B11" s="5" t="s">
        <v>16</v>
      </c>
      <c r="D11" s="20"/>
      <c r="E11" s="20"/>
      <c r="F11" s="20"/>
      <c r="G11" s="20"/>
      <c r="I11" s="30">
        <f t="shared" si="1"/>
        <v>0</v>
      </c>
    </row>
    <row r="12" spans="1:10" x14ac:dyDescent="0.2">
      <c r="B12" s="5" t="s">
        <v>19</v>
      </c>
      <c r="D12" s="20"/>
      <c r="E12" s="20"/>
      <c r="F12" s="20"/>
      <c r="G12" s="20"/>
      <c r="I12" s="30">
        <f t="shared" si="1"/>
        <v>0</v>
      </c>
    </row>
    <row r="13" spans="1:10" x14ac:dyDescent="0.2">
      <c r="B13" s="5" t="s">
        <v>20</v>
      </c>
      <c r="D13" s="20"/>
      <c r="E13" s="20"/>
      <c r="F13" s="20"/>
      <c r="G13" s="20"/>
      <c r="I13" s="30">
        <f t="shared" si="1"/>
        <v>0</v>
      </c>
    </row>
    <row r="14" spans="1:10" x14ac:dyDescent="0.2">
      <c r="B14" s="5" t="s">
        <v>21</v>
      </c>
      <c r="D14" s="20"/>
      <c r="E14" s="20"/>
      <c r="F14" s="20"/>
      <c r="G14" s="20"/>
      <c r="I14" s="30">
        <f t="shared" si="1"/>
        <v>0</v>
      </c>
    </row>
    <row r="15" spans="1:10" x14ac:dyDescent="0.2">
      <c r="D15" s="20"/>
      <c r="E15" s="20"/>
      <c r="F15" s="20"/>
      <c r="G15" s="20"/>
      <c r="I15" s="30"/>
    </row>
    <row r="16" spans="1:10" x14ac:dyDescent="0.2">
      <c r="D16" s="20"/>
      <c r="E16" s="20"/>
      <c r="F16" s="20"/>
      <c r="G16" s="20"/>
      <c r="I16" s="30"/>
      <c r="J16" s="37"/>
    </row>
    <row r="17" spans="1:10" x14ac:dyDescent="0.2">
      <c r="A17" s="93"/>
      <c r="B17" s="5" t="s">
        <v>1</v>
      </c>
      <c r="D17" s="20"/>
      <c r="E17" s="20"/>
      <c r="F17" s="20"/>
      <c r="G17" s="20"/>
      <c r="I17" s="30">
        <f t="shared" ref="I17:I29" si="2">D17+E17+F17+G17+H17</f>
        <v>0</v>
      </c>
    </row>
    <row r="18" spans="1:10" x14ac:dyDescent="0.2">
      <c r="B18" s="5" t="s">
        <v>2</v>
      </c>
      <c r="D18" s="20"/>
      <c r="E18" s="20"/>
      <c r="F18" s="20"/>
      <c r="G18" s="20"/>
      <c r="I18" s="30">
        <f t="shared" si="2"/>
        <v>0</v>
      </c>
    </row>
    <row r="19" spans="1:10" x14ac:dyDescent="0.2">
      <c r="B19" s="5" t="s">
        <v>3</v>
      </c>
      <c r="D19" s="20"/>
      <c r="E19" s="20"/>
      <c r="F19" s="20"/>
      <c r="G19" s="20"/>
      <c r="I19" s="30">
        <f t="shared" si="2"/>
        <v>0</v>
      </c>
    </row>
    <row r="20" spans="1:10" x14ac:dyDescent="0.2">
      <c r="B20" s="5" t="s">
        <v>15</v>
      </c>
      <c r="D20" s="20"/>
      <c r="E20" s="20"/>
      <c r="F20" s="20"/>
      <c r="G20" s="20"/>
      <c r="I20" s="30">
        <f t="shared" si="2"/>
        <v>0</v>
      </c>
    </row>
    <row r="21" spans="1:10" x14ac:dyDescent="0.2">
      <c r="A21" s="85"/>
      <c r="B21" s="5" t="s">
        <v>17</v>
      </c>
      <c r="C21" s="7"/>
      <c r="D21" s="34"/>
      <c r="E21" s="34"/>
      <c r="F21" s="34"/>
      <c r="G21" s="34"/>
      <c r="H21" s="21"/>
      <c r="I21" s="31">
        <f t="shared" si="2"/>
        <v>0</v>
      </c>
      <c r="J21" s="8"/>
    </row>
    <row r="22" spans="1:10" x14ac:dyDescent="0.2">
      <c r="A22" s="85"/>
      <c r="B22" s="5" t="s">
        <v>4</v>
      </c>
      <c r="C22" s="7"/>
      <c r="D22" s="21"/>
      <c r="E22" s="21"/>
      <c r="F22" s="21"/>
      <c r="G22" s="21"/>
      <c r="H22" s="21"/>
      <c r="I22" s="31">
        <f t="shared" si="2"/>
        <v>0</v>
      </c>
      <c r="J22" s="62"/>
    </row>
    <row r="23" spans="1:10" x14ac:dyDescent="0.2">
      <c r="A23" s="85"/>
      <c r="B23" s="5" t="s">
        <v>14</v>
      </c>
      <c r="C23" s="7"/>
      <c r="D23" s="21"/>
      <c r="E23" s="21"/>
      <c r="F23" s="21"/>
      <c r="G23" s="21"/>
      <c r="H23" s="21"/>
      <c r="I23" s="31">
        <f t="shared" si="2"/>
        <v>0</v>
      </c>
      <c r="J23" s="62"/>
    </row>
    <row r="24" spans="1:10" x14ac:dyDescent="0.2">
      <c r="A24" s="85"/>
      <c r="B24" s="5" t="s">
        <v>12</v>
      </c>
      <c r="C24" s="7"/>
      <c r="D24" s="21"/>
      <c r="E24" s="21"/>
      <c r="F24" s="21"/>
      <c r="G24" s="21"/>
      <c r="H24" s="21"/>
      <c r="I24" s="31">
        <f t="shared" si="2"/>
        <v>0</v>
      </c>
      <c r="J24" s="62"/>
    </row>
    <row r="25" spans="1:10" x14ac:dyDescent="0.2">
      <c r="A25" s="85"/>
      <c r="B25" s="5" t="s">
        <v>16</v>
      </c>
      <c r="C25" s="7"/>
      <c r="D25" s="21"/>
      <c r="E25" s="21"/>
      <c r="F25" s="21"/>
      <c r="G25" s="21"/>
      <c r="H25" s="21"/>
      <c r="I25" s="31">
        <f t="shared" si="2"/>
        <v>0</v>
      </c>
      <c r="J25" s="62"/>
    </row>
    <row r="26" spans="1:10" x14ac:dyDescent="0.2">
      <c r="A26" s="85"/>
      <c r="B26" s="5" t="s">
        <v>19</v>
      </c>
      <c r="C26" s="7"/>
      <c r="D26" s="21"/>
      <c r="E26" s="21"/>
      <c r="F26" s="21"/>
      <c r="G26" s="21"/>
      <c r="H26" s="21"/>
      <c r="I26" s="31">
        <f t="shared" si="2"/>
        <v>0</v>
      </c>
      <c r="J26" s="62"/>
    </row>
    <row r="27" spans="1:10" x14ac:dyDescent="0.2">
      <c r="A27" s="85"/>
      <c r="B27" s="5" t="s">
        <v>20</v>
      </c>
      <c r="C27" s="7"/>
      <c r="D27" s="21"/>
      <c r="E27" s="21"/>
      <c r="F27" s="21"/>
      <c r="G27" s="21"/>
      <c r="H27" s="21"/>
      <c r="I27" s="31">
        <f t="shared" si="2"/>
        <v>0</v>
      </c>
      <c r="J27" s="62"/>
    </row>
    <row r="28" spans="1:10" x14ac:dyDescent="0.2">
      <c r="A28" s="85"/>
      <c r="B28" s="5" t="s">
        <v>21</v>
      </c>
      <c r="C28" s="7"/>
      <c r="D28" s="21"/>
      <c r="E28" s="21"/>
      <c r="F28" s="21"/>
      <c r="G28" s="21"/>
      <c r="H28" s="21"/>
      <c r="I28" s="31">
        <f t="shared" si="2"/>
        <v>0</v>
      </c>
      <c r="J28" s="62"/>
    </row>
    <row r="29" spans="1:10" x14ac:dyDescent="0.2">
      <c r="A29" s="85"/>
      <c r="B29" s="47" t="s">
        <v>22</v>
      </c>
      <c r="C29" s="7"/>
      <c r="D29" s="21"/>
      <c r="E29" s="21"/>
      <c r="F29" s="21"/>
      <c r="G29" s="21"/>
      <c r="H29" s="21"/>
      <c r="I29" s="31">
        <f t="shared" si="2"/>
        <v>0</v>
      </c>
      <c r="J29" s="62"/>
    </row>
    <row r="30" spans="1:10" x14ac:dyDescent="0.2">
      <c r="A30" s="85"/>
      <c r="B30" s="47"/>
      <c r="C30" s="7"/>
      <c r="D30" s="21"/>
      <c r="E30" s="21"/>
      <c r="F30" s="21"/>
      <c r="G30" s="21"/>
      <c r="H30" s="21"/>
      <c r="I30" s="31"/>
      <c r="J30" s="62"/>
    </row>
    <row r="31" spans="1:10" x14ac:dyDescent="0.2">
      <c r="A31" s="85"/>
      <c r="B31" s="47"/>
      <c r="C31" s="7"/>
      <c r="D31" s="21"/>
      <c r="E31" s="21"/>
      <c r="F31" s="21"/>
      <c r="G31" s="21"/>
      <c r="H31" s="21"/>
      <c r="I31" s="31"/>
      <c r="J31" s="62"/>
    </row>
    <row r="32" spans="1:10" x14ac:dyDescent="0.2">
      <c r="A32" s="94"/>
      <c r="B32" s="5" t="s">
        <v>1</v>
      </c>
      <c r="C32" s="7"/>
      <c r="D32" s="21"/>
      <c r="E32" s="21"/>
      <c r="F32" s="21"/>
      <c r="G32" s="21"/>
      <c r="H32" s="21"/>
      <c r="I32" s="31">
        <f>SUM(D32+E32+F32+G32+H32)</f>
        <v>0</v>
      </c>
      <c r="J32" s="62"/>
    </row>
    <row r="33" spans="1:10" x14ac:dyDescent="0.2">
      <c r="A33" s="85"/>
      <c r="B33" s="5" t="s">
        <v>2</v>
      </c>
      <c r="C33" s="7"/>
      <c r="D33" s="21"/>
      <c r="E33" s="21"/>
      <c r="F33" s="21"/>
      <c r="G33" s="21"/>
      <c r="H33" s="21"/>
      <c r="I33" s="31">
        <f>SUM(D33+E33+F33+G33+H33)</f>
        <v>0</v>
      </c>
      <c r="J33" s="62"/>
    </row>
    <row r="34" spans="1:10" x14ac:dyDescent="0.2">
      <c r="A34" s="85"/>
      <c r="B34" s="5" t="s">
        <v>3</v>
      </c>
      <c r="C34" s="7"/>
      <c r="D34" s="95"/>
      <c r="E34" s="95"/>
      <c r="F34" s="21"/>
      <c r="G34" s="21"/>
      <c r="H34" s="21"/>
      <c r="I34" s="31">
        <f>SUM(D34+E34+F34+G34+H34)</f>
        <v>0</v>
      </c>
      <c r="J34" s="62"/>
    </row>
    <row r="35" spans="1:10" x14ac:dyDescent="0.2">
      <c r="A35" s="85"/>
      <c r="B35" s="5" t="s">
        <v>15</v>
      </c>
      <c r="C35" s="7"/>
      <c r="D35" s="21"/>
      <c r="E35" s="21"/>
      <c r="F35" s="21"/>
      <c r="G35" s="21"/>
      <c r="H35" s="21"/>
      <c r="I35" s="31">
        <f>SUM(D35+E35+F35+G35+H35)</f>
        <v>0</v>
      </c>
      <c r="J35" s="62"/>
    </row>
    <row r="36" spans="1:10" x14ac:dyDescent="0.2">
      <c r="A36" s="85"/>
      <c r="B36" s="5" t="s">
        <v>17</v>
      </c>
      <c r="C36" s="7"/>
      <c r="D36" s="21"/>
      <c r="E36" s="21"/>
      <c r="F36" s="21"/>
      <c r="G36" s="21"/>
      <c r="H36" s="21"/>
      <c r="I36" s="31">
        <f>SUM(D36+E36+F36+G36+H36)</f>
        <v>0</v>
      </c>
      <c r="J36" s="62"/>
    </row>
    <row r="37" spans="1:10" x14ac:dyDescent="0.2">
      <c r="A37" s="85"/>
      <c r="B37" s="5" t="s">
        <v>4</v>
      </c>
      <c r="C37" s="7"/>
      <c r="D37" s="21"/>
      <c r="E37" s="21"/>
      <c r="F37" s="21"/>
      <c r="G37" s="21"/>
      <c r="H37" s="21"/>
      <c r="I37" s="31">
        <f t="shared" ref="I37:I89" si="3">SUM(D37+E37+F37+G37+H37)</f>
        <v>0</v>
      </c>
      <c r="J37" s="62"/>
    </row>
    <row r="38" spans="1:10" x14ac:dyDescent="0.2">
      <c r="A38" s="85"/>
      <c r="B38" s="5" t="s">
        <v>14</v>
      </c>
      <c r="C38" s="7"/>
      <c r="D38" s="21"/>
      <c r="E38" s="21"/>
      <c r="F38" s="21"/>
      <c r="G38" s="21"/>
      <c r="H38" s="21"/>
      <c r="I38" s="31">
        <f t="shared" si="3"/>
        <v>0</v>
      </c>
      <c r="J38" s="62"/>
    </row>
    <row r="39" spans="1:10" x14ac:dyDescent="0.2">
      <c r="A39" s="85"/>
      <c r="B39" s="5" t="s">
        <v>12</v>
      </c>
      <c r="C39" s="7"/>
      <c r="D39" s="21"/>
      <c r="E39" s="21"/>
      <c r="F39" s="21"/>
      <c r="G39" s="21"/>
      <c r="H39" s="21"/>
      <c r="I39" s="31">
        <f t="shared" si="3"/>
        <v>0</v>
      </c>
      <c r="J39" s="62"/>
    </row>
    <row r="40" spans="1:10" x14ac:dyDescent="0.2">
      <c r="A40" s="85"/>
      <c r="B40" s="5" t="s">
        <v>16</v>
      </c>
      <c r="C40" s="7"/>
      <c r="D40" s="21"/>
      <c r="E40" s="21"/>
      <c r="F40" s="21"/>
      <c r="G40" s="21"/>
      <c r="H40" s="21"/>
      <c r="I40" s="31">
        <f t="shared" si="3"/>
        <v>0</v>
      </c>
      <c r="J40" s="62"/>
    </row>
    <row r="41" spans="1:10" x14ac:dyDescent="0.2">
      <c r="A41" s="85"/>
      <c r="B41" s="5" t="s">
        <v>19</v>
      </c>
      <c r="C41" s="7"/>
      <c r="D41" s="21"/>
      <c r="E41" s="21"/>
      <c r="F41" s="21"/>
      <c r="G41" s="21"/>
      <c r="H41" s="21"/>
      <c r="I41" s="31">
        <f t="shared" si="3"/>
        <v>0</v>
      </c>
      <c r="J41" s="62"/>
    </row>
    <row r="42" spans="1:10" x14ac:dyDescent="0.2">
      <c r="A42" s="85"/>
      <c r="B42" s="5" t="s">
        <v>20</v>
      </c>
      <c r="C42" s="7"/>
      <c r="D42" s="21"/>
      <c r="E42" s="21"/>
      <c r="F42" s="21"/>
      <c r="G42" s="21"/>
      <c r="H42" s="21"/>
      <c r="I42" s="31">
        <f t="shared" si="3"/>
        <v>0</v>
      </c>
      <c r="J42" s="62"/>
    </row>
    <row r="43" spans="1:10" x14ac:dyDescent="0.2">
      <c r="A43" s="85"/>
      <c r="B43" s="5" t="s">
        <v>21</v>
      </c>
      <c r="C43" s="7"/>
      <c r="D43" s="21"/>
      <c r="E43" s="21"/>
      <c r="F43" s="21"/>
      <c r="G43" s="21"/>
      <c r="H43" s="21"/>
      <c r="I43" s="31">
        <f t="shared" si="3"/>
        <v>0</v>
      </c>
      <c r="J43" s="62"/>
    </row>
    <row r="44" spans="1:10" x14ac:dyDescent="0.2">
      <c r="A44" s="85"/>
      <c r="B44" s="47" t="s">
        <v>22</v>
      </c>
      <c r="C44" s="7"/>
      <c r="D44" s="21"/>
      <c r="E44" s="21"/>
      <c r="F44" s="21"/>
      <c r="G44" s="21"/>
      <c r="H44" s="21"/>
      <c r="I44" s="31">
        <f t="shared" si="3"/>
        <v>0</v>
      </c>
      <c r="J44" s="62"/>
    </row>
    <row r="45" spans="1:10" x14ac:dyDescent="0.2">
      <c r="A45" s="85"/>
      <c r="B45" s="47"/>
      <c r="C45" s="7"/>
      <c r="D45" s="21"/>
      <c r="E45" s="21"/>
      <c r="F45" s="21"/>
      <c r="G45" s="21"/>
      <c r="H45" s="21"/>
      <c r="I45" s="31"/>
      <c r="J45" s="62"/>
    </row>
    <row r="46" spans="1:10" x14ac:dyDescent="0.2">
      <c r="A46" s="85"/>
      <c r="B46" s="47"/>
      <c r="C46" s="7"/>
      <c r="D46" s="21"/>
      <c r="E46" s="21"/>
      <c r="F46" s="21"/>
      <c r="G46" s="21"/>
      <c r="H46" s="21"/>
      <c r="I46" s="31"/>
      <c r="J46" s="62"/>
    </row>
    <row r="47" spans="1:10" x14ac:dyDescent="0.2">
      <c r="A47" s="94"/>
      <c r="B47" s="5" t="s">
        <v>1</v>
      </c>
      <c r="C47" s="7"/>
      <c r="D47" s="21"/>
      <c r="E47" s="21"/>
      <c r="F47" s="21"/>
      <c r="G47" s="21"/>
      <c r="H47" s="21"/>
      <c r="I47" s="31">
        <f t="shared" si="3"/>
        <v>0</v>
      </c>
      <c r="J47" s="62"/>
    </row>
    <row r="48" spans="1:10" x14ac:dyDescent="0.2">
      <c r="A48" s="85"/>
      <c r="B48" s="5" t="s">
        <v>2</v>
      </c>
      <c r="C48" s="7"/>
      <c r="D48" s="21"/>
      <c r="E48" s="21"/>
      <c r="F48" s="21"/>
      <c r="G48" s="21"/>
      <c r="H48" s="21"/>
      <c r="I48" s="31">
        <f t="shared" si="3"/>
        <v>0</v>
      </c>
      <c r="J48" s="62"/>
    </row>
    <row r="49" spans="1:10" x14ac:dyDescent="0.2">
      <c r="A49" s="85"/>
      <c r="B49" s="5" t="s">
        <v>3</v>
      </c>
      <c r="C49" s="7"/>
      <c r="D49" s="21"/>
      <c r="E49" s="21"/>
      <c r="F49" s="21"/>
      <c r="G49" s="21"/>
      <c r="H49" s="21"/>
      <c r="I49" s="31">
        <f t="shared" si="3"/>
        <v>0</v>
      </c>
      <c r="J49" s="62"/>
    </row>
    <row r="50" spans="1:10" x14ac:dyDescent="0.2">
      <c r="A50" s="85"/>
      <c r="B50" s="5" t="s">
        <v>15</v>
      </c>
      <c r="C50" s="7"/>
      <c r="D50" s="21"/>
      <c r="E50" s="21"/>
      <c r="F50" s="21"/>
      <c r="G50" s="21"/>
      <c r="H50" s="21"/>
      <c r="I50" s="31">
        <f t="shared" si="3"/>
        <v>0</v>
      </c>
      <c r="J50" s="62"/>
    </row>
    <row r="51" spans="1:10" x14ac:dyDescent="0.2">
      <c r="A51" s="85"/>
      <c r="B51" s="5" t="s">
        <v>17</v>
      </c>
      <c r="C51" s="7"/>
      <c r="D51" s="21"/>
      <c r="E51" s="21"/>
      <c r="F51" s="21"/>
      <c r="G51" s="21"/>
      <c r="H51" s="21"/>
      <c r="I51" s="31">
        <f t="shared" si="3"/>
        <v>0</v>
      </c>
      <c r="J51" s="62"/>
    </row>
    <row r="52" spans="1:10" x14ac:dyDescent="0.2">
      <c r="A52" s="85"/>
      <c r="B52" s="5" t="s">
        <v>4</v>
      </c>
      <c r="C52" s="7"/>
      <c r="D52" s="21"/>
      <c r="E52" s="21"/>
      <c r="F52" s="21"/>
      <c r="G52" s="21"/>
      <c r="H52" s="21"/>
      <c r="I52" s="31">
        <f t="shared" si="3"/>
        <v>0</v>
      </c>
      <c r="J52" s="62"/>
    </row>
    <row r="53" spans="1:10" x14ac:dyDescent="0.2">
      <c r="A53" s="85"/>
      <c r="B53" s="5" t="s">
        <v>14</v>
      </c>
      <c r="C53" s="7"/>
      <c r="D53" s="21"/>
      <c r="E53" s="21"/>
      <c r="F53" s="21"/>
      <c r="G53" s="21"/>
      <c r="H53" s="21"/>
      <c r="I53" s="31">
        <f t="shared" si="3"/>
        <v>0</v>
      </c>
      <c r="J53" s="62"/>
    </row>
    <row r="54" spans="1:10" x14ac:dyDescent="0.2">
      <c r="A54" s="85"/>
      <c r="B54" s="5" t="s">
        <v>12</v>
      </c>
      <c r="C54" s="7"/>
      <c r="D54" s="21"/>
      <c r="E54" s="21"/>
      <c r="F54" s="21"/>
      <c r="G54" s="21"/>
      <c r="H54" s="21"/>
      <c r="I54" s="31">
        <f t="shared" si="3"/>
        <v>0</v>
      </c>
      <c r="J54" s="62"/>
    </row>
    <row r="55" spans="1:10" x14ac:dyDescent="0.2">
      <c r="A55" s="85"/>
      <c r="B55" s="5" t="s">
        <v>16</v>
      </c>
      <c r="C55" s="7"/>
      <c r="D55" s="21"/>
      <c r="E55" s="21"/>
      <c r="F55" s="21"/>
      <c r="G55" s="21"/>
      <c r="H55" s="21"/>
      <c r="I55" s="31">
        <f t="shared" si="3"/>
        <v>0</v>
      </c>
      <c r="J55" s="62"/>
    </row>
    <row r="56" spans="1:10" x14ac:dyDescent="0.2">
      <c r="A56" s="85"/>
      <c r="B56" s="5" t="s">
        <v>19</v>
      </c>
      <c r="C56" s="7"/>
      <c r="D56" s="21"/>
      <c r="E56" s="21"/>
      <c r="F56" s="21"/>
      <c r="G56" s="21"/>
      <c r="H56" s="21"/>
      <c r="I56" s="31">
        <f t="shared" si="3"/>
        <v>0</v>
      </c>
      <c r="J56" s="62"/>
    </row>
    <row r="57" spans="1:10" x14ac:dyDescent="0.2">
      <c r="A57" s="85"/>
      <c r="B57" s="5" t="s">
        <v>20</v>
      </c>
      <c r="C57" s="7"/>
      <c r="D57" s="21"/>
      <c r="E57" s="21"/>
      <c r="F57" s="21"/>
      <c r="G57" s="21"/>
      <c r="H57" s="21"/>
      <c r="I57" s="31">
        <f t="shared" si="3"/>
        <v>0</v>
      </c>
      <c r="J57" s="62"/>
    </row>
    <row r="58" spans="1:10" x14ac:dyDescent="0.2">
      <c r="A58" s="85"/>
      <c r="B58" s="5" t="s">
        <v>21</v>
      </c>
      <c r="C58" s="7"/>
      <c r="D58" s="21"/>
      <c r="E58" s="21"/>
      <c r="F58" s="21"/>
      <c r="G58" s="21"/>
      <c r="H58" s="21"/>
      <c r="I58" s="31">
        <f t="shared" si="3"/>
        <v>0</v>
      </c>
      <c r="J58" s="62"/>
    </row>
    <row r="59" spans="1:10" x14ac:dyDescent="0.2">
      <c r="A59" s="85"/>
      <c r="B59" s="47" t="s">
        <v>22</v>
      </c>
      <c r="C59" s="7"/>
      <c r="D59" s="21"/>
      <c r="E59" s="21"/>
      <c r="F59" s="21"/>
      <c r="G59" s="21"/>
      <c r="H59" s="21"/>
      <c r="I59" s="31"/>
      <c r="J59" s="62"/>
    </row>
    <row r="60" spans="1:10" x14ac:dyDescent="0.2">
      <c r="A60" s="85"/>
      <c r="B60" s="47"/>
      <c r="C60" s="7"/>
      <c r="D60" s="21"/>
      <c r="E60" s="21"/>
      <c r="F60" s="21"/>
      <c r="G60" s="21"/>
      <c r="H60" s="21"/>
      <c r="I60" s="31"/>
      <c r="J60" s="62"/>
    </row>
    <row r="61" spans="1:10" x14ac:dyDescent="0.2">
      <c r="A61" s="85"/>
      <c r="B61" s="47"/>
      <c r="C61" s="7"/>
      <c r="D61" s="21"/>
      <c r="E61" s="21"/>
      <c r="F61" s="21"/>
      <c r="G61" s="21"/>
      <c r="H61" s="21"/>
      <c r="I61" s="31"/>
      <c r="J61" s="62"/>
    </row>
    <row r="62" spans="1:10" x14ac:dyDescent="0.2">
      <c r="A62" s="94" t="s">
        <v>50</v>
      </c>
      <c r="B62" s="5" t="s">
        <v>1</v>
      </c>
      <c r="C62" s="7"/>
      <c r="D62" s="21"/>
      <c r="E62" s="21"/>
      <c r="F62" s="21"/>
      <c r="G62" s="21"/>
      <c r="H62" s="21"/>
      <c r="I62" s="31">
        <f t="shared" si="3"/>
        <v>0</v>
      </c>
      <c r="J62" s="62"/>
    </row>
    <row r="63" spans="1:10" x14ac:dyDescent="0.2">
      <c r="A63" s="85"/>
      <c r="B63" s="5" t="s">
        <v>2</v>
      </c>
      <c r="C63" s="7"/>
      <c r="D63" s="21"/>
      <c r="E63" s="21"/>
      <c r="F63" s="21"/>
      <c r="G63" s="21"/>
      <c r="H63" s="21"/>
      <c r="I63" s="31">
        <f t="shared" si="3"/>
        <v>0</v>
      </c>
      <c r="J63" s="62"/>
    </row>
    <row r="64" spans="1:10" x14ac:dyDescent="0.2">
      <c r="A64" s="85"/>
      <c r="B64" s="5" t="s">
        <v>3</v>
      </c>
      <c r="C64" s="7"/>
      <c r="D64" s="21"/>
      <c r="E64" s="21"/>
      <c r="F64" s="21"/>
      <c r="G64" s="21"/>
      <c r="H64" s="21"/>
      <c r="I64" s="31">
        <f t="shared" si="3"/>
        <v>0</v>
      </c>
      <c r="J64" s="62"/>
    </row>
    <row r="65" spans="1:10" x14ac:dyDescent="0.2">
      <c r="A65" s="85"/>
      <c r="B65" s="5" t="s">
        <v>15</v>
      </c>
      <c r="C65" s="7"/>
      <c r="D65" s="21"/>
      <c r="E65" s="21"/>
      <c r="F65" s="21"/>
      <c r="G65" s="21"/>
      <c r="H65" s="21"/>
      <c r="I65" s="31">
        <f t="shared" si="3"/>
        <v>0</v>
      </c>
      <c r="J65" s="62"/>
    </row>
    <row r="66" spans="1:10" x14ac:dyDescent="0.2">
      <c r="A66" s="85"/>
      <c r="B66" s="5" t="s">
        <v>17</v>
      </c>
      <c r="C66" s="7"/>
      <c r="D66" s="21"/>
      <c r="E66" s="21"/>
      <c r="F66" s="21"/>
      <c r="G66" s="21"/>
      <c r="H66" s="21"/>
      <c r="I66" s="31">
        <f t="shared" si="3"/>
        <v>0</v>
      </c>
      <c r="J66" s="62"/>
    </row>
    <row r="67" spans="1:10" x14ac:dyDescent="0.2">
      <c r="A67" s="85"/>
      <c r="B67" s="5" t="s">
        <v>4</v>
      </c>
      <c r="C67" s="7"/>
      <c r="D67" s="21"/>
      <c r="E67" s="21"/>
      <c r="F67" s="21"/>
      <c r="G67" s="21"/>
      <c r="H67" s="21"/>
      <c r="I67" s="31">
        <f t="shared" si="3"/>
        <v>0</v>
      </c>
      <c r="J67" s="62"/>
    </row>
    <row r="68" spans="1:10" x14ac:dyDescent="0.2">
      <c r="A68" s="85"/>
      <c r="B68" s="5" t="s">
        <v>14</v>
      </c>
      <c r="C68" s="7"/>
      <c r="D68" s="95"/>
      <c r="E68" s="21"/>
      <c r="F68" s="21"/>
      <c r="G68" s="21"/>
      <c r="H68" s="21"/>
      <c r="I68" s="31">
        <f t="shared" si="3"/>
        <v>0</v>
      </c>
      <c r="J68" s="62"/>
    </row>
    <row r="69" spans="1:10" x14ac:dyDescent="0.2">
      <c r="A69" s="85"/>
      <c r="B69" s="5" t="s">
        <v>12</v>
      </c>
      <c r="C69" s="7"/>
      <c r="D69" s="21"/>
      <c r="E69" s="21"/>
      <c r="F69" s="21"/>
      <c r="G69" s="21"/>
      <c r="H69" s="21"/>
      <c r="I69" s="31">
        <f t="shared" si="3"/>
        <v>0</v>
      </c>
      <c r="J69" s="62"/>
    </row>
    <row r="70" spans="1:10" x14ac:dyDescent="0.2">
      <c r="A70" s="85"/>
      <c r="B70" s="5" t="s">
        <v>16</v>
      </c>
      <c r="C70" s="7"/>
      <c r="D70" s="21"/>
      <c r="E70" s="21"/>
      <c r="F70" s="21"/>
      <c r="G70" s="21"/>
      <c r="H70" s="21"/>
      <c r="I70" s="31">
        <f t="shared" si="3"/>
        <v>0</v>
      </c>
      <c r="J70" s="62"/>
    </row>
    <row r="71" spans="1:10" x14ac:dyDescent="0.2">
      <c r="A71" s="85"/>
      <c r="B71" s="5" t="s">
        <v>19</v>
      </c>
      <c r="C71" s="7"/>
      <c r="D71" s="21"/>
      <c r="E71" s="21"/>
      <c r="F71" s="21"/>
      <c r="G71" s="21"/>
      <c r="H71" s="21"/>
      <c r="I71" s="31">
        <f t="shared" si="3"/>
        <v>0</v>
      </c>
      <c r="J71" s="62"/>
    </row>
    <row r="72" spans="1:10" x14ac:dyDescent="0.2">
      <c r="A72" s="85"/>
      <c r="B72" s="5" t="s">
        <v>20</v>
      </c>
      <c r="C72" s="7"/>
      <c r="D72" s="21"/>
      <c r="E72" s="21"/>
      <c r="F72" s="21"/>
      <c r="G72" s="21"/>
      <c r="H72" s="21"/>
      <c r="I72" s="31">
        <f t="shared" si="3"/>
        <v>0</v>
      </c>
      <c r="J72" s="62"/>
    </row>
    <row r="73" spans="1:10" x14ac:dyDescent="0.2">
      <c r="A73" s="85"/>
      <c r="B73" s="5" t="s">
        <v>21</v>
      </c>
      <c r="C73" s="7"/>
      <c r="D73" s="21"/>
      <c r="E73" s="21"/>
      <c r="F73" s="21"/>
      <c r="G73" s="21"/>
      <c r="H73" s="21"/>
      <c r="I73" s="31">
        <f t="shared" si="3"/>
        <v>0</v>
      </c>
      <c r="J73" s="62"/>
    </row>
    <row r="74" spans="1:10" x14ac:dyDescent="0.2">
      <c r="A74" s="85"/>
      <c r="B74" s="47" t="s">
        <v>22</v>
      </c>
      <c r="C74" s="7"/>
      <c r="D74" s="21"/>
      <c r="E74" s="21"/>
      <c r="F74" s="21"/>
      <c r="G74" s="21"/>
      <c r="H74" s="21"/>
      <c r="I74" s="31">
        <f t="shared" si="3"/>
        <v>0</v>
      </c>
      <c r="J74" s="62"/>
    </row>
    <row r="75" spans="1:10" x14ac:dyDescent="0.2">
      <c r="A75" s="85"/>
      <c r="B75" s="47"/>
      <c r="C75" s="7"/>
      <c r="D75" s="21"/>
      <c r="E75" s="21"/>
      <c r="F75" s="21"/>
      <c r="G75" s="21"/>
      <c r="H75" s="21"/>
      <c r="I75" s="31"/>
      <c r="J75" s="62"/>
    </row>
    <row r="76" spans="1:10" x14ac:dyDescent="0.2">
      <c r="A76" s="85"/>
      <c r="B76" s="47"/>
      <c r="C76" s="7"/>
      <c r="D76" s="21"/>
      <c r="E76" s="21"/>
      <c r="F76" s="21"/>
      <c r="G76" s="21"/>
      <c r="H76" s="21"/>
      <c r="I76" s="31"/>
      <c r="J76" s="62"/>
    </row>
    <row r="77" spans="1:10" x14ac:dyDescent="0.2">
      <c r="A77" s="94" t="s">
        <v>51</v>
      </c>
      <c r="B77" s="5" t="s">
        <v>1</v>
      </c>
      <c r="C77" s="7"/>
      <c r="D77" s="95">
        <v>36.869999999999997</v>
      </c>
      <c r="E77" s="21"/>
      <c r="F77" s="21"/>
      <c r="G77" s="21"/>
      <c r="H77" s="21"/>
      <c r="I77" s="31">
        <f t="shared" si="3"/>
        <v>36.869999999999997</v>
      </c>
      <c r="J77" s="62"/>
    </row>
    <row r="78" spans="1:10" x14ac:dyDescent="0.2">
      <c r="A78" s="85"/>
      <c r="B78" s="5" t="s">
        <v>2</v>
      </c>
      <c r="C78" s="7"/>
      <c r="D78" s="21"/>
      <c r="E78" s="21"/>
      <c r="F78" s="21"/>
      <c r="G78" s="21"/>
      <c r="H78" s="21"/>
      <c r="I78" s="31">
        <f t="shared" si="3"/>
        <v>0</v>
      </c>
      <c r="J78" s="62"/>
    </row>
    <row r="79" spans="1:10" x14ac:dyDescent="0.2">
      <c r="A79" s="85"/>
      <c r="B79" s="5" t="s">
        <v>3</v>
      </c>
      <c r="C79" s="7"/>
      <c r="D79" s="21"/>
      <c r="E79" s="21"/>
      <c r="F79" s="21"/>
      <c r="G79" s="21"/>
      <c r="H79" s="21"/>
      <c r="I79" s="31">
        <f t="shared" si="3"/>
        <v>0</v>
      </c>
      <c r="J79" s="62"/>
    </row>
    <row r="80" spans="1:10" x14ac:dyDescent="0.2">
      <c r="A80" s="85"/>
      <c r="B80" s="5" t="s">
        <v>15</v>
      </c>
      <c r="C80" s="7"/>
      <c r="D80" s="95"/>
      <c r="E80" s="21"/>
      <c r="F80" s="21"/>
      <c r="G80" s="21"/>
      <c r="H80" s="21"/>
      <c r="I80" s="31">
        <f t="shared" si="3"/>
        <v>0</v>
      </c>
      <c r="J80" s="62"/>
    </row>
    <row r="81" spans="1:10" x14ac:dyDescent="0.2">
      <c r="A81" s="85"/>
      <c r="B81" s="5" t="s">
        <v>17</v>
      </c>
      <c r="C81" s="7"/>
      <c r="D81" s="21"/>
      <c r="E81" s="21"/>
      <c r="F81" s="21"/>
      <c r="G81" s="21"/>
      <c r="H81" s="21"/>
      <c r="I81" s="31">
        <f t="shared" si="3"/>
        <v>0</v>
      </c>
      <c r="J81" s="62"/>
    </row>
    <row r="82" spans="1:10" x14ac:dyDescent="0.2">
      <c r="A82" s="85"/>
      <c r="B82" s="5" t="s">
        <v>4</v>
      </c>
      <c r="C82" s="7"/>
      <c r="D82" s="95">
        <v>100</v>
      </c>
      <c r="E82" s="21"/>
      <c r="F82" s="21"/>
      <c r="G82" s="21"/>
      <c r="H82" s="21"/>
      <c r="I82" s="31">
        <f t="shared" si="3"/>
        <v>100</v>
      </c>
      <c r="J82" s="62"/>
    </row>
    <row r="83" spans="1:10" x14ac:dyDescent="0.2">
      <c r="A83" s="85"/>
      <c r="B83" s="5" t="s">
        <v>14</v>
      </c>
      <c r="C83" s="7"/>
      <c r="D83" s="21"/>
      <c r="E83" s="21"/>
      <c r="F83" s="21"/>
      <c r="G83" s="21"/>
      <c r="H83" s="21"/>
      <c r="I83" s="31">
        <f t="shared" si="3"/>
        <v>0</v>
      </c>
      <c r="J83" s="62"/>
    </row>
    <row r="84" spans="1:10" x14ac:dyDescent="0.2">
      <c r="A84" s="85"/>
      <c r="B84" s="5" t="s">
        <v>12</v>
      </c>
      <c r="C84" s="7"/>
      <c r="D84" s="21"/>
      <c r="E84" s="21"/>
      <c r="F84" s="21"/>
      <c r="G84" s="21"/>
      <c r="H84" s="21"/>
      <c r="I84" s="31">
        <f t="shared" si="3"/>
        <v>0</v>
      </c>
      <c r="J84" s="62"/>
    </row>
    <row r="85" spans="1:10" x14ac:dyDescent="0.2">
      <c r="A85" s="85"/>
      <c r="B85" s="5" t="s">
        <v>16</v>
      </c>
      <c r="C85" s="7"/>
      <c r="D85" s="21"/>
      <c r="E85" s="21"/>
      <c r="F85" s="21"/>
      <c r="G85" s="21"/>
      <c r="H85" s="21"/>
      <c r="I85" s="31">
        <f t="shared" si="3"/>
        <v>0</v>
      </c>
      <c r="J85" s="62"/>
    </row>
    <row r="86" spans="1:10" x14ac:dyDescent="0.2">
      <c r="A86" s="85"/>
      <c r="B86" s="5" t="s">
        <v>19</v>
      </c>
      <c r="C86" s="7"/>
      <c r="D86" s="21"/>
      <c r="E86" s="21"/>
      <c r="F86" s="21"/>
      <c r="G86" s="21"/>
      <c r="H86" s="21"/>
      <c r="I86" s="31">
        <f t="shared" si="3"/>
        <v>0</v>
      </c>
      <c r="J86" s="62"/>
    </row>
    <row r="87" spans="1:10" x14ac:dyDescent="0.2">
      <c r="A87" s="85"/>
      <c r="B87" s="5" t="s">
        <v>20</v>
      </c>
      <c r="C87" s="7"/>
      <c r="D87" s="21"/>
      <c r="E87" s="21"/>
      <c r="F87" s="21"/>
      <c r="G87" s="21"/>
      <c r="H87" s="21"/>
      <c r="I87" s="31">
        <f t="shared" si="3"/>
        <v>0</v>
      </c>
      <c r="J87" s="62"/>
    </row>
    <row r="88" spans="1:10" x14ac:dyDescent="0.2">
      <c r="A88" s="85"/>
      <c r="B88" s="5" t="s">
        <v>21</v>
      </c>
      <c r="C88" s="7"/>
      <c r="D88" s="21"/>
      <c r="E88" s="21"/>
      <c r="F88" s="21"/>
      <c r="G88" s="21"/>
      <c r="H88" s="21"/>
      <c r="I88" s="31">
        <f t="shared" si="3"/>
        <v>0</v>
      </c>
      <c r="J88" s="62"/>
    </row>
    <row r="89" spans="1:10" x14ac:dyDescent="0.2">
      <c r="A89" s="85"/>
      <c r="B89" s="47" t="s">
        <v>22</v>
      </c>
      <c r="C89" s="7"/>
      <c r="D89" s="128"/>
      <c r="E89" s="21"/>
      <c r="F89" s="21"/>
      <c r="G89" s="21"/>
      <c r="H89" s="21"/>
      <c r="I89" s="31">
        <f t="shared" si="3"/>
        <v>0</v>
      </c>
      <c r="J89" s="62"/>
    </row>
    <row r="90" spans="1:10" ht="13.5" thickBot="1" x14ac:dyDescent="0.25">
      <c r="A90" s="86"/>
      <c r="B90" s="46"/>
      <c r="C90" s="10"/>
      <c r="D90" s="22"/>
      <c r="E90" s="22"/>
      <c r="F90" s="22"/>
      <c r="G90" s="22"/>
      <c r="H90" s="22"/>
      <c r="I90" s="32"/>
      <c r="J90" s="62"/>
    </row>
    <row r="91" spans="1:10" x14ac:dyDescent="0.2">
      <c r="A91" s="87"/>
      <c r="B91" s="16"/>
      <c r="C91" s="15"/>
      <c r="D91" s="23"/>
      <c r="E91" s="23"/>
      <c r="F91" s="23"/>
      <c r="G91" s="23"/>
      <c r="H91" s="23"/>
      <c r="I91" s="35">
        <f>SUM(I3:I22)</f>
        <v>0</v>
      </c>
      <c r="J91" s="35">
        <f>SUM(J16:J22)</f>
        <v>0</v>
      </c>
    </row>
    <row r="92" spans="1:10" x14ac:dyDescent="0.2">
      <c r="I92" s="30"/>
    </row>
    <row r="93" spans="1:10" x14ac:dyDescent="0.2">
      <c r="A93" s="93" t="s">
        <v>52</v>
      </c>
      <c r="B93" s="5" t="s">
        <v>1</v>
      </c>
      <c r="D93" s="18">
        <v>25</v>
      </c>
      <c r="I93" s="30">
        <f t="shared" ref="I93:I104" si="4">D93+E93+F93+G93+H93</f>
        <v>25</v>
      </c>
    </row>
    <row r="94" spans="1:10" x14ac:dyDescent="0.2">
      <c r="B94" s="5" t="s">
        <v>2</v>
      </c>
      <c r="I94" s="30">
        <f t="shared" si="4"/>
        <v>0</v>
      </c>
    </row>
    <row r="95" spans="1:10" x14ac:dyDescent="0.2">
      <c r="B95" s="5" t="s">
        <v>3</v>
      </c>
      <c r="I95" s="30">
        <f t="shared" si="4"/>
        <v>0</v>
      </c>
    </row>
    <row r="96" spans="1:10" x14ac:dyDescent="0.2">
      <c r="B96" s="5" t="s">
        <v>15</v>
      </c>
      <c r="I96" s="30">
        <f t="shared" si="4"/>
        <v>0</v>
      </c>
    </row>
    <row r="97" spans="1:9" x14ac:dyDescent="0.2">
      <c r="B97" s="5" t="s">
        <v>17</v>
      </c>
      <c r="I97" s="30">
        <f t="shared" si="4"/>
        <v>0</v>
      </c>
    </row>
    <row r="98" spans="1:9" x14ac:dyDescent="0.2">
      <c r="B98" s="5" t="s">
        <v>4</v>
      </c>
      <c r="I98" s="30">
        <f t="shared" si="4"/>
        <v>0</v>
      </c>
    </row>
    <row r="99" spans="1:9" x14ac:dyDescent="0.2">
      <c r="B99" s="5" t="s">
        <v>14</v>
      </c>
      <c r="I99" s="30">
        <f t="shared" si="4"/>
        <v>0</v>
      </c>
    </row>
    <row r="100" spans="1:9" x14ac:dyDescent="0.2">
      <c r="B100" s="5" t="s">
        <v>12</v>
      </c>
      <c r="I100" s="30">
        <f t="shared" si="4"/>
        <v>0</v>
      </c>
    </row>
    <row r="101" spans="1:9" x14ac:dyDescent="0.2">
      <c r="B101" s="5" t="s">
        <v>16</v>
      </c>
      <c r="I101" s="30">
        <f t="shared" si="4"/>
        <v>0</v>
      </c>
    </row>
    <row r="102" spans="1:9" x14ac:dyDescent="0.2">
      <c r="B102" s="5" t="s">
        <v>19</v>
      </c>
      <c r="I102" s="30">
        <f t="shared" si="4"/>
        <v>0</v>
      </c>
    </row>
    <row r="103" spans="1:9" x14ac:dyDescent="0.2">
      <c r="B103" s="5" t="s">
        <v>20</v>
      </c>
      <c r="I103" s="30">
        <f t="shared" si="4"/>
        <v>0</v>
      </c>
    </row>
    <row r="104" spans="1:9" x14ac:dyDescent="0.2">
      <c r="B104" s="5" t="s">
        <v>21</v>
      </c>
      <c r="I104" s="30">
        <f t="shared" si="4"/>
        <v>0</v>
      </c>
    </row>
    <row r="105" spans="1:9" x14ac:dyDescent="0.2">
      <c r="I105" s="30"/>
    </row>
    <row r="106" spans="1:9" x14ac:dyDescent="0.2">
      <c r="I106" s="30"/>
    </row>
    <row r="107" spans="1:9" x14ac:dyDescent="0.2">
      <c r="A107" s="93" t="s">
        <v>53</v>
      </c>
      <c r="B107" s="5" t="s">
        <v>1</v>
      </c>
      <c r="I107" s="30">
        <f t="shared" ref="I107:I111" si="5">D107+E107+F107+G107+H107</f>
        <v>0</v>
      </c>
    </row>
    <row r="108" spans="1:9" x14ac:dyDescent="0.2">
      <c r="B108" s="5" t="s">
        <v>2</v>
      </c>
      <c r="I108" s="30">
        <f t="shared" si="5"/>
        <v>0</v>
      </c>
    </row>
    <row r="109" spans="1:9" x14ac:dyDescent="0.2">
      <c r="B109" s="5" t="s">
        <v>3</v>
      </c>
      <c r="D109" s="18">
        <v>8.34</v>
      </c>
      <c r="I109" s="30">
        <f t="shared" si="5"/>
        <v>8.34</v>
      </c>
    </row>
    <row r="110" spans="1:9" x14ac:dyDescent="0.2">
      <c r="B110" s="5" t="s">
        <v>15</v>
      </c>
      <c r="I110" s="30">
        <f t="shared" si="5"/>
        <v>0</v>
      </c>
    </row>
    <row r="111" spans="1:9" x14ac:dyDescent="0.2">
      <c r="B111" s="5" t="s">
        <v>17</v>
      </c>
      <c r="I111" s="30">
        <f t="shared" si="5"/>
        <v>0</v>
      </c>
    </row>
    <row r="112" spans="1:9" x14ac:dyDescent="0.2">
      <c r="B112" s="5" t="s">
        <v>4</v>
      </c>
      <c r="I112" s="30">
        <f>D112+E112+F112+G112+H112</f>
        <v>0</v>
      </c>
    </row>
    <row r="113" spans="1:9" x14ac:dyDescent="0.2">
      <c r="B113" s="5" t="s">
        <v>14</v>
      </c>
      <c r="I113" s="30">
        <f t="shared" ref="I113:I118" si="6">D113+E113+F113+G113+H113</f>
        <v>0</v>
      </c>
    </row>
    <row r="114" spans="1:9" x14ac:dyDescent="0.2">
      <c r="B114" s="5" t="s">
        <v>12</v>
      </c>
      <c r="I114" s="30">
        <f t="shared" si="6"/>
        <v>0</v>
      </c>
    </row>
    <row r="115" spans="1:9" x14ac:dyDescent="0.2">
      <c r="B115" s="5" t="s">
        <v>16</v>
      </c>
      <c r="I115" s="30">
        <f t="shared" si="6"/>
        <v>0</v>
      </c>
    </row>
    <row r="116" spans="1:9" x14ac:dyDescent="0.2">
      <c r="B116" s="5" t="s">
        <v>19</v>
      </c>
      <c r="I116" s="30">
        <f t="shared" si="6"/>
        <v>0</v>
      </c>
    </row>
    <row r="117" spans="1:9" x14ac:dyDescent="0.2">
      <c r="B117" s="5" t="s">
        <v>20</v>
      </c>
      <c r="I117" s="30">
        <f t="shared" si="6"/>
        <v>0</v>
      </c>
    </row>
    <row r="118" spans="1:9" x14ac:dyDescent="0.2">
      <c r="B118" s="5" t="s">
        <v>21</v>
      </c>
      <c r="I118" s="30">
        <f t="shared" si="6"/>
        <v>0</v>
      </c>
    </row>
    <row r="119" spans="1:9" x14ac:dyDescent="0.2">
      <c r="B119" s="5" t="s">
        <v>27</v>
      </c>
      <c r="D119" s="140"/>
      <c r="E119" s="140"/>
      <c r="F119" s="140"/>
      <c r="I119" s="30">
        <f>D119+E119+F119+G119+H119</f>
        <v>0</v>
      </c>
    </row>
    <row r="120" spans="1:9" x14ac:dyDescent="0.2">
      <c r="I120" s="30"/>
    </row>
    <row r="121" spans="1:9" x14ac:dyDescent="0.2">
      <c r="A121" s="93" t="s">
        <v>54</v>
      </c>
      <c r="B121" s="5" t="s">
        <v>1</v>
      </c>
      <c r="D121" s="18">
        <v>19.399999999999999</v>
      </c>
      <c r="I121" s="30">
        <f t="shared" ref="I121:I132" si="7">D121+E121+F121+G121+H121</f>
        <v>19.399999999999999</v>
      </c>
    </row>
    <row r="122" spans="1:9" x14ac:dyDescent="0.2">
      <c r="B122" s="5" t="s">
        <v>2</v>
      </c>
      <c r="I122" s="30">
        <f t="shared" si="7"/>
        <v>0</v>
      </c>
    </row>
    <row r="123" spans="1:9" x14ac:dyDescent="0.2">
      <c r="B123" s="5" t="s">
        <v>3</v>
      </c>
      <c r="D123" s="18">
        <v>85.75</v>
      </c>
      <c r="I123" s="30">
        <f t="shared" si="7"/>
        <v>85.75</v>
      </c>
    </row>
    <row r="124" spans="1:9" x14ac:dyDescent="0.2">
      <c r="B124" s="5" t="s">
        <v>15</v>
      </c>
      <c r="I124" s="30">
        <f t="shared" si="7"/>
        <v>0</v>
      </c>
    </row>
    <row r="125" spans="1:9" x14ac:dyDescent="0.2">
      <c r="B125" s="5" t="s">
        <v>17</v>
      </c>
      <c r="I125" s="30">
        <f t="shared" si="7"/>
        <v>0</v>
      </c>
    </row>
    <row r="126" spans="1:9" x14ac:dyDescent="0.2">
      <c r="B126" s="5" t="s">
        <v>4</v>
      </c>
      <c r="I126" s="30">
        <f t="shared" si="7"/>
        <v>0</v>
      </c>
    </row>
    <row r="127" spans="1:9" x14ac:dyDescent="0.2">
      <c r="B127" s="5" t="s">
        <v>14</v>
      </c>
      <c r="I127" s="30">
        <f t="shared" si="7"/>
        <v>0</v>
      </c>
    </row>
    <row r="128" spans="1:9" x14ac:dyDescent="0.2">
      <c r="B128" s="5" t="s">
        <v>12</v>
      </c>
      <c r="I128" s="30">
        <f t="shared" si="7"/>
        <v>0</v>
      </c>
    </row>
    <row r="129" spans="1:9" x14ac:dyDescent="0.2">
      <c r="B129" s="5" t="s">
        <v>16</v>
      </c>
      <c r="I129" s="30">
        <f t="shared" si="7"/>
        <v>0</v>
      </c>
    </row>
    <row r="130" spans="1:9" x14ac:dyDescent="0.2">
      <c r="B130" s="5" t="s">
        <v>19</v>
      </c>
      <c r="I130" s="30">
        <f t="shared" si="7"/>
        <v>0</v>
      </c>
    </row>
    <row r="131" spans="1:9" x14ac:dyDescent="0.2">
      <c r="B131" s="5" t="s">
        <v>20</v>
      </c>
      <c r="I131" s="30">
        <f t="shared" si="7"/>
        <v>0</v>
      </c>
    </row>
    <row r="132" spans="1:9" x14ac:dyDescent="0.2">
      <c r="B132" s="5" t="s">
        <v>21</v>
      </c>
      <c r="I132" s="30">
        <f t="shared" si="7"/>
        <v>0</v>
      </c>
    </row>
    <row r="133" spans="1:9" x14ac:dyDescent="0.2">
      <c r="I133" s="30"/>
    </row>
    <row r="134" spans="1:9" x14ac:dyDescent="0.2">
      <c r="I134" s="30"/>
    </row>
    <row r="135" spans="1:9" x14ac:dyDescent="0.2">
      <c r="A135" s="38" t="s">
        <v>114</v>
      </c>
      <c r="B135" s="5" t="s">
        <v>1</v>
      </c>
      <c r="D135" s="18">
        <f>49.01+34.02+20</f>
        <v>103.03</v>
      </c>
      <c r="I135" s="30">
        <f t="shared" ref="I135:I146" si="8">D135+E135+F135+G135+H135</f>
        <v>103.03</v>
      </c>
    </row>
    <row r="136" spans="1:9" x14ac:dyDescent="0.2">
      <c r="B136" s="5" t="s">
        <v>2</v>
      </c>
      <c r="I136" s="30">
        <f t="shared" si="8"/>
        <v>0</v>
      </c>
    </row>
    <row r="137" spans="1:9" x14ac:dyDescent="0.2">
      <c r="B137" s="5" t="s">
        <v>3</v>
      </c>
      <c r="D137" s="18">
        <v>33.71</v>
      </c>
      <c r="I137" s="30">
        <f t="shared" si="8"/>
        <v>33.71</v>
      </c>
    </row>
    <row r="138" spans="1:9" x14ac:dyDescent="0.2">
      <c r="B138" s="5" t="s">
        <v>15</v>
      </c>
      <c r="I138" s="30">
        <f t="shared" si="8"/>
        <v>0</v>
      </c>
    </row>
    <row r="139" spans="1:9" x14ac:dyDescent="0.2">
      <c r="B139" s="5" t="s">
        <v>17</v>
      </c>
      <c r="I139" s="30">
        <f t="shared" si="8"/>
        <v>0</v>
      </c>
    </row>
    <row r="140" spans="1:9" x14ac:dyDescent="0.2">
      <c r="B140" s="5" t="s">
        <v>4</v>
      </c>
      <c r="I140" s="30">
        <f t="shared" si="8"/>
        <v>0</v>
      </c>
    </row>
    <row r="141" spans="1:9" x14ac:dyDescent="0.2">
      <c r="B141" s="5" t="s">
        <v>14</v>
      </c>
      <c r="I141" s="30">
        <f t="shared" si="8"/>
        <v>0</v>
      </c>
    </row>
    <row r="142" spans="1:9" x14ac:dyDescent="0.2">
      <c r="B142" s="5" t="s">
        <v>12</v>
      </c>
      <c r="I142" s="30">
        <f t="shared" si="8"/>
        <v>0</v>
      </c>
    </row>
    <row r="143" spans="1:9" x14ac:dyDescent="0.2">
      <c r="B143" s="5" t="s">
        <v>16</v>
      </c>
      <c r="I143" s="30">
        <f t="shared" si="8"/>
        <v>0</v>
      </c>
    </row>
    <row r="144" spans="1:9" x14ac:dyDescent="0.2">
      <c r="B144" s="5" t="s">
        <v>19</v>
      </c>
      <c r="I144" s="30">
        <f t="shared" si="8"/>
        <v>0</v>
      </c>
    </row>
    <row r="145" spans="1:10" x14ac:dyDescent="0.2">
      <c r="B145" s="5" t="s">
        <v>20</v>
      </c>
      <c r="I145" s="30">
        <f t="shared" si="8"/>
        <v>0</v>
      </c>
    </row>
    <row r="146" spans="1:10" x14ac:dyDescent="0.2">
      <c r="B146" s="5" t="s">
        <v>21</v>
      </c>
      <c r="I146" s="30">
        <f t="shared" si="8"/>
        <v>0</v>
      </c>
    </row>
    <row r="147" spans="1:10" x14ac:dyDescent="0.2">
      <c r="I147" s="30"/>
    </row>
    <row r="148" spans="1:10" x14ac:dyDescent="0.2">
      <c r="I148" s="30"/>
    </row>
    <row r="149" spans="1:10" x14ac:dyDescent="0.2">
      <c r="A149" s="38" t="s">
        <v>55</v>
      </c>
      <c r="B149" s="5" t="s">
        <v>1</v>
      </c>
      <c r="I149" s="30">
        <f t="shared" ref="I149:I160" si="9">D149+E149+F149+G149+H149</f>
        <v>0</v>
      </c>
    </row>
    <row r="150" spans="1:10" x14ac:dyDescent="0.2">
      <c r="B150" s="5" t="s">
        <v>2</v>
      </c>
      <c r="I150" s="30">
        <f t="shared" si="9"/>
        <v>0</v>
      </c>
    </row>
    <row r="151" spans="1:10" x14ac:dyDescent="0.2">
      <c r="B151" s="5" t="s">
        <v>3</v>
      </c>
      <c r="D151" s="18">
        <v>91.88</v>
      </c>
      <c r="I151" s="30">
        <f t="shared" si="9"/>
        <v>91.88</v>
      </c>
    </row>
    <row r="152" spans="1:10" s="4" customFormat="1" x14ac:dyDescent="0.2">
      <c r="A152" s="88"/>
      <c r="B152" s="47" t="s">
        <v>15</v>
      </c>
      <c r="D152" s="25"/>
      <c r="E152" s="25"/>
      <c r="F152" s="25"/>
      <c r="G152" s="25"/>
      <c r="H152" s="25"/>
      <c r="I152" s="31">
        <f t="shared" si="9"/>
        <v>0</v>
      </c>
    </row>
    <row r="153" spans="1:10" s="9" customFormat="1" x14ac:dyDescent="0.2">
      <c r="A153" s="89"/>
      <c r="B153" s="47" t="s">
        <v>17</v>
      </c>
      <c r="D153" s="24"/>
      <c r="E153" s="24"/>
      <c r="F153" s="24"/>
      <c r="G153" s="24"/>
      <c r="H153" s="24"/>
      <c r="I153" s="31">
        <f t="shared" si="9"/>
        <v>0</v>
      </c>
      <c r="J153" s="44"/>
    </row>
    <row r="154" spans="1:10" s="4" customFormat="1" x14ac:dyDescent="0.2">
      <c r="A154" s="88"/>
      <c r="B154" s="47" t="s">
        <v>4</v>
      </c>
      <c r="D154" s="25"/>
      <c r="E154" s="25"/>
      <c r="F154" s="25"/>
      <c r="G154" s="25"/>
      <c r="H154" s="25"/>
      <c r="I154" s="31">
        <f t="shared" si="9"/>
        <v>0</v>
      </c>
    </row>
    <row r="155" spans="1:10" x14ac:dyDescent="0.2">
      <c r="A155" s="88"/>
      <c r="B155" s="5" t="s">
        <v>14</v>
      </c>
      <c r="C155" s="4"/>
      <c r="D155" s="25"/>
      <c r="E155" s="25"/>
      <c r="F155" s="25"/>
      <c r="G155" s="25"/>
      <c r="H155" s="25"/>
      <c r="I155" s="30">
        <f t="shared" si="9"/>
        <v>0</v>
      </c>
    </row>
    <row r="156" spans="1:10" x14ac:dyDescent="0.2">
      <c r="A156" s="88"/>
      <c r="B156" s="5" t="s">
        <v>12</v>
      </c>
      <c r="C156" s="4"/>
      <c r="D156" s="25"/>
      <c r="E156" s="25"/>
      <c r="F156" s="25"/>
      <c r="G156" s="25"/>
      <c r="H156" s="25"/>
      <c r="I156" s="30">
        <f t="shared" si="9"/>
        <v>0</v>
      </c>
    </row>
    <row r="157" spans="1:10" x14ac:dyDescent="0.2">
      <c r="A157" s="88"/>
      <c r="B157" s="5" t="s">
        <v>16</v>
      </c>
      <c r="C157" s="4"/>
      <c r="D157" s="25"/>
      <c r="E157" s="25"/>
      <c r="F157" s="25"/>
      <c r="G157" s="25"/>
      <c r="H157" s="25"/>
      <c r="I157" s="30">
        <f t="shared" si="9"/>
        <v>0</v>
      </c>
    </row>
    <row r="158" spans="1:10" x14ac:dyDescent="0.2">
      <c r="A158" s="88"/>
      <c r="B158" s="5" t="s">
        <v>19</v>
      </c>
      <c r="C158" s="4"/>
      <c r="D158" s="25"/>
      <c r="E158" s="25"/>
      <c r="F158" s="25"/>
      <c r="G158" s="25"/>
      <c r="H158" s="25"/>
      <c r="I158" s="30">
        <f t="shared" si="9"/>
        <v>0</v>
      </c>
    </row>
    <row r="159" spans="1:10" x14ac:dyDescent="0.2">
      <c r="A159" s="88"/>
      <c r="B159" s="5" t="s">
        <v>20</v>
      </c>
      <c r="C159" s="4"/>
      <c r="D159" s="25"/>
      <c r="E159" s="25"/>
      <c r="F159" s="25"/>
      <c r="G159" s="25"/>
      <c r="H159" s="25"/>
      <c r="I159" s="30">
        <f t="shared" si="9"/>
        <v>0</v>
      </c>
    </row>
    <row r="160" spans="1:10" x14ac:dyDescent="0.2">
      <c r="A160" s="88"/>
      <c r="B160" s="5" t="s">
        <v>21</v>
      </c>
      <c r="C160" s="4"/>
      <c r="D160" s="25"/>
      <c r="E160" s="25"/>
      <c r="F160" s="25"/>
      <c r="G160" s="25"/>
      <c r="H160" s="25"/>
      <c r="I160" s="30">
        <f t="shared" si="9"/>
        <v>0</v>
      </c>
    </row>
    <row r="161" spans="1:10" x14ac:dyDescent="0.2">
      <c r="A161" s="88"/>
      <c r="C161" s="4"/>
      <c r="D161" s="25"/>
      <c r="E161" s="25"/>
      <c r="F161" s="25"/>
      <c r="G161" s="25"/>
      <c r="H161" s="25"/>
      <c r="I161" s="30"/>
    </row>
    <row r="162" spans="1:10" x14ac:dyDescent="0.2">
      <c r="I162" s="30"/>
    </row>
    <row r="163" spans="1:10" x14ac:dyDescent="0.2">
      <c r="A163" s="38" t="s">
        <v>56</v>
      </c>
      <c r="B163" s="5" t="s">
        <v>1</v>
      </c>
      <c r="I163" s="30">
        <f t="shared" ref="I163:I175" si="10">D163+E163+F163+G163+H163</f>
        <v>0</v>
      </c>
      <c r="J163" s="4"/>
    </row>
    <row r="164" spans="1:10" x14ac:dyDescent="0.2">
      <c r="B164" s="5" t="s">
        <v>2</v>
      </c>
      <c r="I164" s="30">
        <f t="shared" si="10"/>
        <v>0</v>
      </c>
      <c r="J164" s="4"/>
    </row>
    <row r="165" spans="1:10" x14ac:dyDescent="0.2">
      <c r="B165" s="5" t="s">
        <v>3</v>
      </c>
      <c r="I165" s="30">
        <f t="shared" si="10"/>
        <v>0</v>
      </c>
    </row>
    <row r="166" spans="1:10" x14ac:dyDescent="0.2">
      <c r="B166" s="5" t="s">
        <v>15</v>
      </c>
      <c r="I166" s="30">
        <f t="shared" si="10"/>
        <v>0</v>
      </c>
    </row>
    <row r="167" spans="1:10" x14ac:dyDescent="0.2">
      <c r="A167" s="88"/>
      <c r="B167" s="5" t="s">
        <v>17</v>
      </c>
      <c r="C167" s="4"/>
      <c r="D167" s="25"/>
      <c r="E167" s="25"/>
      <c r="F167" s="25"/>
      <c r="G167" s="25"/>
      <c r="H167" s="25"/>
      <c r="I167" s="31">
        <f t="shared" si="10"/>
        <v>0</v>
      </c>
    </row>
    <row r="168" spans="1:10" x14ac:dyDescent="0.2">
      <c r="A168" s="88"/>
      <c r="B168" s="5" t="s">
        <v>4</v>
      </c>
      <c r="C168" s="4"/>
      <c r="D168" s="25"/>
      <c r="E168" s="25"/>
      <c r="F168" s="25"/>
      <c r="G168" s="25"/>
      <c r="H168" s="25"/>
      <c r="I168" s="31">
        <f t="shared" si="10"/>
        <v>0</v>
      </c>
    </row>
    <row r="169" spans="1:10" x14ac:dyDescent="0.2">
      <c r="A169" s="88"/>
      <c r="B169" s="5" t="s">
        <v>14</v>
      </c>
      <c r="C169" s="4"/>
      <c r="D169" s="25"/>
      <c r="E169" s="25"/>
      <c r="F169" s="25"/>
      <c r="G169" s="25"/>
      <c r="H169" s="25"/>
      <c r="I169" s="31">
        <f t="shared" si="10"/>
        <v>0</v>
      </c>
    </row>
    <row r="170" spans="1:10" x14ac:dyDescent="0.2">
      <c r="A170" s="88"/>
      <c r="B170" s="5" t="s">
        <v>12</v>
      </c>
      <c r="C170" s="4"/>
      <c r="D170" s="25">
        <v>10.94</v>
      </c>
      <c r="E170" s="25">
        <v>8.85</v>
      </c>
      <c r="F170" s="25"/>
      <c r="G170" s="25"/>
      <c r="H170" s="25"/>
      <c r="I170" s="31">
        <f t="shared" si="10"/>
        <v>19.79</v>
      </c>
    </row>
    <row r="171" spans="1:10" x14ac:dyDescent="0.2">
      <c r="A171" s="88"/>
      <c r="B171" s="5" t="s">
        <v>16</v>
      </c>
      <c r="C171" s="4"/>
      <c r="D171" s="25"/>
      <c r="E171" s="25"/>
      <c r="F171" s="25"/>
      <c r="G171" s="25"/>
      <c r="H171" s="25"/>
      <c r="I171" s="31">
        <f t="shared" si="10"/>
        <v>0</v>
      </c>
    </row>
    <row r="172" spans="1:10" x14ac:dyDescent="0.2">
      <c r="A172" s="88"/>
      <c r="B172" s="5" t="s">
        <v>19</v>
      </c>
      <c r="C172" s="4"/>
      <c r="D172" s="25"/>
      <c r="E172" s="25"/>
      <c r="F172" s="25"/>
      <c r="G172" s="25"/>
      <c r="H172" s="25"/>
      <c r="I172" s="31">
        <f t="shared" si="10"/>
        <v>0</v>
      </c>
    </row>
    <row r="173" spans="1:10" x14ac:dyDescent="0.2">
      <c r="A173" s="88"/>
      <c r="B173" s="5" t="s">
        <v>20</v>
      </c>
      <c r="C173" s="4"/>
      <c r="D173" s="25"/>
      <c r="E173" s="25"/>
      <c r="F173" s="25"/>
      <c r="G173" s="25"/>
      <c r="H173" s="25"/>
      <c r="I173" s="31">
        <f t="shared" si="10"/>
        <v>0</v>
      </c>
    </row>
    <row r="174" spans="1:10" x14ac:dyDescent="0.2">
      <c r="A174" s="88"/>
      <c r="B174" s="5" t="s">
        <v>21</v>
      </c>
      <c r="C174" s="4"/>
      <c r="D174" s="25"/>
      <c r="E174" s="25"/>
      <c r="F174" s="25"/>
      <c r="G174" s="25"/>
      <c r="H174" s="25"/>
      <c r="I174" s="31">
        <f t="shared" si="10"/>
        <v>0</v>
      </c>
    </row>
    <row r="175" spans="1:10" x14ac:dyDescent="0.2">
      <c r="A175" s="88"/>
      <c r="B175" s="47" t="s">
        <v>22</v>
      </c>
      <c r="C175" s="4"/>
      <c r="D175" s="25"/>
      <c r="E175" s="25"/>
      <c r="F175" s="25"/>
      <c r="G175" s="25"/>
      <c r="H175" s="25"/>
      <c r="I175" s="31">
        <f t="shared" si="10"/>
        <v>0</v>
      </c>
    </row>
    <row r="176" spans="1:10" ht="13.5" thickBot="1" x14ac:dyDescent="0.25">
      <c r="A176" s="90"/>
      <c r="B176" s="46"/>
      <c r="C176" s="3"/>
      <c r="D176" s="26"/>
      <c r="E176" s="26"/>
      <c r="F176" s="26"/>
      <c r="G176" s="26"/>
      <c r="H176" s="26"/>
      <c r="I176" s="32"/>
    </row>
    <row r="177" spans="1:9" x14ac:dyDescent="0.2">
      <c r="A177" s="91"/>
      <c r="B177" s="63"/>
      <c r="C177" s="17"/>
      <c r="D177" s="27"/>
      <c r="E177" s="27"/>
      <c r="F177" s="27"/>
      <c r="G177" s="27"/>
      <c r="H177" s="27"/>
      <c r="I177" s="36">
        <f>SUM(I92:I168)</f>
        <v>367.11</v>
      </c>
    </row>
    <row r="178" spans="1:9" x14ac:dyDescent="0.2">
      <c r="I178" s="30"/>
    </row>
    <row r="179" spans="1:9" x14ac:dyDescent="0.2">
      <c r="A179" s="38" t="s">
        <v>57</v>
      </c>
      <c r="B179" s="5" t="s">
        <v>1</v>
      </c>
      <c r="E179" s="121"/>
      <c r="I179" s="30">
        <f t="shared" ref="I179:I190" si="11">D179+E179+F179+G179+H179</f>
        <v>0</v>
      </c>
    </row>
    <row r="180" spans="1:9" x14ac:dyDescent="0.2">
      <c r="B180" s="5" t="s">
        <v>2</v>
      </c>
      <c r="I180" s="30">
        <f t="shared" si="11"/>
        <v>0</v>
      </c>
    </row>
    <row r="181" spans="1:9" x14ac:dyDescent="0.2">
      <c r="B181" s="5" t="s">
        <v>3</v>
      </c>
      <c r="E181" s="121"/>
      <c r="F181" s="121"/>
      <c r="G181" s="121"/>
      <c r="H181" s="121"/>
      <c r="I181" s="30">
        <f t="shared" si="11"/>
        <v>0</v>
      </c>
    </row>
    <row r="182" spans="1:9" x14ac:dyDescent="0.2">
      <c r="B182" s="5" t="s">
        <v>15</v>
      </c>
      <c r="I182" s="30">
        <f t="shared" si="11"/>
        <v>0</v>
      </c>
    </row>
    <row r="183" spans="1:9" x14ac:dyDescent="0.2">
      <c r="B183" s="5" t="s">
        <v>17</v>
      </c>
      <c r="I183" s="30">
        <f t="shared" si="11"/>
        <v>0</v>
      </c>
    </row>
    <row r="184" spans="1:9" x14ac:dyDescent="0.2">
      <c r="B184" s="5" t="s">
        <v>4</v>
      </c>
      <c r="I184" s="30">
        <f t="shared" si="11"/>
        <v>0</v>
      </c>
    </row>
    <row r="185" spans="1:9" x14ac:dyDescent="0.2">
      <c r="B185" s="5" t="s">
        <v>14</v>
      </c>
      <c r="I185" s="30">
        <f t="shared" si="11"/>
        <v>0</v>
      </c>
    </row>
    <row r="186" spans="1:9" x14ac:dyDescent="0.2">
      <c r="B186" s="5" t="s">
        <v>12</v>
      </c>
      <c r="I186" s="30">
        <f t="shared" si="11"/>
        <v>0</v>
      </c>
    </row>
    <row r="187" spans="1:9" x14ac:dyDescent="0.2">
      <c r="B187" s="5" t="s">
        <v>16</v>
      </c>
      <c r="I187" s="30">
        <f t="shared" si="11"/>
        <v>0</v>
      </c>
    </row>
    <row r="188" spans="1:9" x14ac:dyDescent="0.2">
      <c r="B188" s="5" t="s">
        <v>19</v>
      </c>
      <c r="I188" s="30">
        <f t="shared" si="11"/>
        <v>0</v>
      </c>
    </row>
    <row r="189" spans="1:9" x14ac:dyDescent="0.2">
      <c r="B189" s="5" t="s">
        <v>20</v>
      </c>
      <c r="I189" s="30">
        <f t="shared" si="11"/>
        <v>0</v>
      </c>
    </row>
    <row r="190" spans="1:9" x14ac:dyDescent="0.2">
      <c r="B190" s="5" t="s">
        <v>21</v>
      </c>
      <c r="I190" s="30">
        <f t="shared" si="11"/>
        <v>0</v>
      </c>
    </row>
    <row r="191" spans="1:9" x14ac:dyDescent="0.2">
      <c r="I191" s="30"/>
    </row>
    <row r="192" spans="1:9" x14ac:dyDescent="0.2">
      <c r="I192" s="30"/>
    </row>
    <row r="193" spans="1:9" x14ac:dyDescent="0.2">
      <c r="A193" s="38" t="s">
        <v>58</v>
      </c>
      <c r="B193" s="5" t="s">
        <v>1</v>
      </c>
      <c r="F193" s="121"/>
      <c r="I193" s="30">
        <f t="shared" ref="I193:I204" si="12">D193+E193+F193+G193+H193</f>
        <v>0</v>
      </c>
    </row>
    <row r="194" spans="1:9" x14ac:dyDescent="0.2">
      <c r="B194" s="5" t="s">
        <v>2</v>
      </c>
      <c r="D194" s="18">
        <v>16.25</v>
      </c>
      <c r="I194" s="30">
        <f t="shared" si="12"/>
        <v>16.25</v>
      </c>
    </row>
    <row r="195" spans="1:9" x14ac:dyDescent="0.2">
      <c r="B195" s="5" t="s">
        <v>3</v>
      </c>
      <c r="I195" s="30">
        <f t="shared" si="12"/>
        <v>0</v>
      </c>
    </row>
    <row r="196" spans="1:9" x14ac:dyDescent="0.2">
      <c r="B196" s="5" t="s">
        <v>15</v>
      </c>
      <c r="D196" s="18">
        <v>10.55</v>
      </c>
      <c r="I196" s="30">
        <f t="shared" si="12"/>
        <v>10.55</v>
      </c>
    </row>
    <row r="197" spans="1:9" x14ac:dyDescent="0.2">
      <c r="B197" s="5" t="s">
        <v>17</v>
      </c>
      <c r="I197" s="30">
        <f t="shared" si="12"/>
        <v>0</v>
      </c>
    </row>
    <row r="198" spans="1:9" x14ac:dyDescent="0.2">
      <c r="B198" s="5" t="s">
        <v>4</v>
      </c>
      <c r="I198" s="30">
        <f t="shared" si="12"/>
        <v>0</v>
      </c>
    </row>
    <row r="199" spans="1:9" x14ac:dyDescent="0.2">
      <c r="B199" s="5" t="s">
        <v>14</v>
      </c>
      <c r="I199" s="30">
        <f t="shared" si="12"/>
        <v>0</v>
      </c>
    </row>
    <row r="200" spans="1:9" x14ac:dyDescent="0.2">
      <c r="B200" s="5" t="s">
        <v>12</v>
      </c>
      <c r="I200" s="30">
        <f t="shared" si="12"/>
        <v>0</v>
      </c>
    </row>
    <row r="201" spans="1:9" x14ac:dyDescent="0.2">
      <c r="B201" s="5" t="s">
        <v>16</v>
      </c>
      <c r="I201" s="30">
        <f t="shared" si="12"/>
        <v>0</v>
      </c>
    </row>
    <row r="202" spans="1:9" x14ac:dyDescent="0.2">
      <c r="B202" s="5" t="s">
        <v>19</v>
      </c>
      <c r="I202" s="30">
        <f t="shared" si="12"/>
        <v>0</v>
      </c>
    </row>
    <row r="203" spans="1:9" x14ac:dyDescent="0.2">
      <c r="B203" s="5" t="s">
        <v>20</v>
      </c>
      <c r="I203" s="30">
        <f t="shared" si="12"/>
        <v>0</v>
      </c>
    </row>
    <row r="204" spans="1:9" x14ac:dyDescent="0.2">
      <c r="B204" s="5" t="s">
        <v>21</v>
      </c>
      <c r="I204" s="30">
        <f t="shared" si="12"/>
        <v>0</v>
      </c>
    </row>
    <row r="205" spans="1:9" x14ac:dyDescent="0.2">
      <c r="I205" s="30"/>
    </row>
    <row r="206" spans="1:9" x14ac:dyDescent="0.2">
      <c r="I206" s="30">
        <f t="shared" ref="I206:I218" si="13">D206+E206+F206+G206+H206</f>
        <v>0</v>
      </c>
    </row>
    <row r="207" spans="1:9" x14ac:dyDescent="0.2">
      <c r="A207" s="38" t="s">
        <v>59</v>
      </c>
      <c r="B207" s="5" t="s">
        <v>1</v>
      </c>
      <c r="D207" s="18">
        <v>55.27</v>
      </c>
      <c r="I207" s="30">
        <f t="shared" si="13"/>
        <v>55.27</v>
      </c>
    </row>
    <row r="208" spans="1:9" x14ac:dyDescent="0.2">
      <c r="B208" s="5" t="s">
        <v>2</v>
      </c>
      <c r="I208" s="30">
        <f t="shared" si="13"/>
        <v>0</v>
      </c>
    </row>
    <row r="209" spans="1:9" x14ac:dyDescent="0.2">
      <c r="B209" s="5" t="s">
        <v>3</v>
      </c>
      <c r="D209" s="18">
        <v>36.32</v>
      </c>
      <c r="E209" s="18">
        <v>84.6</v>
      </c>
      <c r="I209" s="30">
        <f t="shared" si="13"/>
        <v>120.91999999999999</v>
      </c>
    </row>
    <row r="210" spans="1:9" x14ac:dyDescent="0.2">
      <c r="B210" s="5" t="s">
        <v>15</v>
      </c>
      <c r="I210" s="30">
        <f t="shared" si="13"/>
        <v>0</v>
      </c>
    </row>
    <row r="211" spans="1:9" x14ac:dyDescent="0.2">
      <c r="B211" s="5" t="s">
        <v>17</v>
      </c>
      <c r="I211" s="30">
        <f t="shared" si="13"/>
        <v>0</v>
      </c>
    </row>
    <row r="212" spans="1:9" x14ac:dyDescent="0.2">
      <c r="B212" s="5" t="s">
        <v>4</v>
      </c>
      <c r="I212" s="30">
        <f t="shared" si="13"/>
        <v>0</v>
      </c>
    </row>
    <row r="213" spans="1:9" x14ac:dyDescent="0.2">
      <c r="B213" s="5" t="s">
        <v>14</v>
      </c>
      <c r="I213" s="30">
        <f t="shared" si="13"/>
        <v>0</v>
      </c>
    </row>
    <row r="214" spans="1:9" x14ac:dyDescent="0.2">
      <c r="B214" s="5" t="s">
        <v>12</v>
      </c>
      <c r="E214" s="121"/>
      <c r="I214" s="30">
        <f t="shared" si="13"/>
        <v>0</v>
      </c>
    </row>
    <row r="215" spans="1:9" x14ac:dyDescent="0.2">
      <c r="B215" s="5" t="s">
        <v>16</v>
      </c>
      <c r="I215" s="30">
        <f t="shared" si="13"/>
        <v>0</v>
      </c>
    </row>
    <row r="216" spans="1:9" x14ac:dyDescent="0.2">
      <c r="B216" s="5" t="s">
        <v>19</v>
      </c>
      <c r="I216" s="30">
        <f t="shared" si="13"/>
        <v>0</v>
      </c>
    </row>
    <row r="217" spans="1:9" x14ac:dyDescent="0.2">
      <c r="B217" s="5" t="s">
        <v>20</v>
      </c>
      <c r="I217" s="30">
        <f t="shared" si="13"/>
        <v>0</v>
      </c>
    </row>
    <row r="218" spans="1:9" x14ac:dyDescent="0.2">
      <c r="B218" s="5" t="s">
        <v>21</v>
      </c>
      <c r="I218" s="30">
        <f t="shared" si="13"/>
        <v>0</v>
      </c>
    </row>
    <row r="219" spans="1:9" x14ac:dyDescent="0.2">
      <c r="I219" s="30"/>
    </row>
    <row r="220" spans="1:9" x14ac:dyDescent="0.2">
      <c r="I220" s="30">
        <f t="shared" ref="I220:I232" si="14">D220+E220+F220+G220+H220</f>
        <v>0</v>
      </c>
    </row>
    <row r="221" spans="1:9" x14ac:dyDescent="0.2">
      <c r="A221" s="38" t="s">
        <v>115</v>
      </c>
      <c r="B221" s="5" t="s">
        <v>1</v>
      </c>
      <c r="D221" s="18">
        <v>20</v>
      </c>
      <c r="E221" s="121"/>
      <c r="I221" s="30">
        <f t="shared" si="14"/>
        <v>20</v>
      </c>
    </row>
    <row r="222" spans="1:9" x14ac:dyDescent="0.2">
      <c r="B222" s="5" t="s">
        <v>2</v>
      </c>
      <c r="I222" s="30">
        <f t="shared" si="14"/>
        <v>0</v>
      </c>
    </row>
    <row r="223" spans="1:9" x14ac:dyDescent="0.2">
      <c r="B223" s="5" t="s">
        <v>3</v>
      </c>
      <c r="I223" s="30">
        <f t="shared" si="14"/>
        <v>0</v>
      </c>
    </row>
    <row r="224" spans="1:9" x14ac:dyDescent="0.2">
      <c r="B224" s="5" t="s">
        <v>15</v>
      </c>
      <c r="I224" s="30">
        <f t="shared" si="14"/>
        <v>0</v>
      </c>
    </row>
    <row r="225" spans="1:9" x14ac:dyDescent="0.2">
      <c r="B225" s="5" t="s">
        <v>17</v>
      </c>
      <c r="I225" s="30">
        <f t="shared" si="14"/>
        <v>0</v>
      </c>
    </row>
    <row r="226" spans="1:9" x14ac:dyDescent="0.2">
      <c r="B226" s="5" t="s">
        <v>4</v>
      </c>
      <c r="I226" s="30">
        <f t="shared" si="14"/>
        <v>0</v>
      </c>
    </row>
    <row r="227" spans="1:9" x14ac:dyDescent="0.2">
      <c r="B227" s="5" t="s">
        <v>14</v>
      </c>
      <c r="I227" s="30">
        <f t="shared" si="14"/>
        <v>0</v>
      </c>
    </row>
    <row r="228" spans="1:9" x14ac:dyDescent="0.2">
      <c r="B228" s="5" t="s">
        <v>12</v>
      </c>
      <c r="E228" s="121"/>
      <c r="I228" s="30">
        <f t="shared" si="14"/>
        <v>0</v>
      </c>
    </row>
    <row r="229" spans="1:9" x14ac:dyDescent="0.2">
      <c r="B229" s="5" t="s">
        <v>16</v>
      </c>
      <c r="I229" s="30">
        <f t="shared" si="14"/>
        <v>0</v>
      </c>
    </row>
    <row r="230" spans="1:9" x14ac:dyDescent="0.2">
      <c r="B230" s="5" t="s">
        <v>19</v>
      </c>
      <c r="I230" s="30">
        <f t="shared" si="14"/>
        <v>0</v>
      </c>
    </row>
    <row r="231" spans="1:9" x14ac:dyDescent="0.2">
      <c r="B231" s="5" t="s">
        <v>20</v>
      </c>
      <c r="I231" s="30">
        <f t="shared" si="14"/>
        <v>0</v>
      </c>
    </row>
    <row r="232" spans="1:9" x14ac:dyDescent="0.2">
      <c r="B232" s="5" t="s">
        <v>21</v>
      </c>
      <c r="I232" s="30">
        <f t="shared" si="14"/>
        <v>0</v>
      </c>
    </row>
    <row r="233" spans="1:9" x14ac:dyDescent="0.2">
      <c r="I233" s="30"/>
    </row>
    <row r="234" spans="1:9" x14ac:dyDescent="0.2">
      <c r="I234" s="30"/>
    </row>
    <row r="235" spans="1:9" x14ac:dyDescent="0.2">
      <c r="A235" s="38" t="s">
        <v>60</v>
      </c>
      <c r="B235" s="5" t="s">
        <v>1</v>
      </c>
      <c r="E235" s="121"/>
      <c r="I235" s="30">
        <f t="shared" ref="I235:I246" si="15">D235+E235+F235+G235+H235</f>
        <v>0</v>
      </c>
    </row>
    <row r="236" spans="1:9" x14ac:dyDescent="0.2">
      <c r="B236" s="5" t="s">
        <v>2</v>
      </c>
      <c r="I236" s="30">
        <f t="shared" si="15"/>
        <v>0</v>
      </c>
    </row>
    <row r="237" spans="1:9" x14ac:dyDescent="0.2">
      <c r="B237" s="5" t="s">
        <v>3</v>
      </c>
      <c r="I237" s="30">
        <f t="shared" si="15"/>
        <v>0</v>
      </c>
    </row>
    <row r="238" spans="1:9" x14ac:dyDescent="0.2">
      <c r="B238" s="5" t="s">
        <v>15</v>
      </c>
      <c r="I238" s="30">
        <f t="shared" si="15"/>
        <v>0</v>
      </c>
    </row>
    <row r="239" spans="1:9" x14ac:dyDescent="0.2">
      <c r="B239" s="5" t="s">
        <v>17</v>
      </c>
      <c r="I239" s="30">
        <f t="shared" si="15"/>
        <v>0</v>
      </c>
    </row>
    <row r="240" spans="1:9" x14ac:dyDescent="0.2">
      <c r="B240" s="5" t="s">
        <v>4</v>
      </c>
      <c r="I240" s="30">
        <f t="shared" si="15"/>
        <v>0</v>
      </c>
    </row>
    <row r="241" spans="1:9" x14ac:dyDescent="0.2">
      <c r="B241" s="5" t="s">
        <v>14</v>
      </c>
      <c r="I241" s="30">
        <f t="shared" si="15"/>
        <v>0</v>
      </c>
    </row>
    <row r="242" spans="1:9" x14ac:dyDescent="0.2">
      <c r="B242" s="5" t="s">
        <v>12</v>
      </c>
      <c r="I242" s="30">
        <f t="shared" si="15"/>
        <v>0</v>
      </c>
    </row>
    <row r="243" spans="1:9" x14ac:dyDescent="0.2">
      <c r="B243" s="5" t="s">
        <v>16</v>
      </c>
      <c r="I243" s="30">
        <f t="shared" si="15"/>
        <v>0</v>
      </c>
    </row>
    <row r="244" spans="1:9" x14ac:dyDescent="0.2">
      <c r="B244" s="5" t="s">
        <v>19</v>
      </c>
      <c r="I244" s="30">
        <f t="shared" si="15"/>
        <v>0</v>
      </c>
    </row>
    <row r="245" spans="1:9" x14ac:dyDescent="0.2">
      <c r="B245" s="5" t="s">
        <v>20</v>
      </c>
      <c r="I245" s="30">
        <f t="shared" si="15"/>
        <v>0</v>
      </c>
    </row>
    <row r="246" spans="1:9" x14ac:dyDescent="0.2">
      <c r="B246" s="5" t="s">
        <v>21</v>
      </c>
      <c r="I246" s="30">
        <f t="shared" si="15"/>
        <v>0</v>
      </c>
    </row>
    <row r="247" spans="1:9" x14ac:dyDescent="0.2">
      <c r="I247" s="30"/>
    </row>
    <row r="248" spans="1:9" x14ac:dyDescent="0.2">
      <c r="I248" s="30"/>
    </row>
    <row r="249" spans="1:9" x14ac:dyDescent="0.2">
      <c r="A249" s="38" t="s">
        <v>61</v>
      </c>
      <c r="B249" s="5" t="s">
        <v>1</v>
      </c>
      <c r="E249" s="121"/>
      <c r="I249" s="30">
        <f t="shared" ref="I249:I261" si="16">D249+E249+F249+G249+H249</f>
        <v>0</v>
      </c>
    </row>
    <row r="250" spans="1:9" x14ac:dyDescent="0.2">
      <c r="B250" s="5" t="s">
        <v>2</v>
      </c>
      <c r="I250" s="30">
        <f t="shared" si="16"/>
        <v>0</v>
      </c>
    </row>
    <row r="251" spans="1:9" x14ac:dyDescent="0.2">
      <c r="B251" s="5" t="s">
        <v>3</v>
      </c>
      <c r="I251" s="30">
        <f t="shared" si="16"/>
        <v>0</v>
      </c>
    </row>
    <row r="252" spans="1:9" x14ac:dyDescent="0.2">
      <c r="B252" s="5" t="s">
        <v>15</v>
      </c>
      <c r="I252" s="30">
        <f t="shared" si="16"/>
        <v>0</v>
      </c>
    </row>
    <row r="253" spans="1:9" x14ac:dyDescent="0.2">
      <c r="A253" s="88"/>
      <c r="B253" s="5" t="s">
        <v>17</v>
      </c>
      <c r="C253" s="4"/>
      <c r="D253" s="25"/>
      <c r="E253" s="25"/>
      <c r="F253" s="25"/>
      <c r="G253" s="25"/>
      <c r="H253" s="25"/>
      <c r="I253" s="31">
        <f t="shared" si="16"/>
        <v>0</v>
      </c>
    </row>
    <row r="254" spans="1:9" x14ac:dyDescent="0.2">
      <c r="A254" s="88"/>
      <c r="B254" s="5" t="s">
        <v>4</v>
      </c>
      <c r="C254" s="4"/>
      <c r="D254" s="25"/>
      <c r="E254" s="25"/>
      <c r="F254" s="25"/>
      <c r="G254" s="25"/>
      <c r="H254" s="25"/>
      <c r="I254" s="31">
        <f t="shared" si="16"/>
        <v>0</v>
      </c>
    </row>
    <row r="255" spans="1:9" x14ac:dyDescent="0.2">
      <c r="A255" s="88"/>
      <c r="B255" s="5" t="s">
        <v>14</v>
      </c>
      <c r="C255" s="4"/>
      <c r="D255" s="25"/>
      <c r="E255" s="25"/>
      <c r="F255" s="25"/>
      <c r="G255" s="25"/>
      <c r="H255" s="25"/>
      <c r="I255" s="31">
        <f t="shared" si="16"/>
        <v>0</v>
      </c>
    </row>
    <row r="256" spans="1:9" x14ac:dyDescent="0.2">
      <c r="A256" s="88"/>
      <c r="B256" s="5" t="s">
        <v>12</v>
      </c>
      <c r="C256" s="4"/>
      <c r="D256" s="25"/>
      <c r="E256" s="25"/>
      <c r="F256" s="25"/>
      <c r="G256" s="25"/>
      <c r="H256" s="25"/>
      <c r="I256" s="31">
        <f t="shared" si="16"/>
        <v>0</v>
      </c>
    </row>
    <row r="257" spans="1:9" x14ac:dyDescent="0.2">
      <c r="A257" s="88"/>
      <c r="B257" s="5" t="s">
        <v>16</v>
      </c>
      <c r="C257" s="4"/>
      <c r="D257" s="25"/>
      <c r="E257" s="25"/>
      <c r="F257" s="25"/>
      <c r="G257" s="25"/>
      <c r="H257" s="25"/>
      <c r="I257" s="31">
        <f t="shared" si="16"/>
        <v>0</v>
      </c>
    </row>
    <row r="258" spans="1:9" x14ac:dyDescent="0.2">
      <c r="A258" s="88"/>
      <c r="B258" s="5" t="s">
        <v>19</v>
      </c>
      <c r="C258" s="4"/>
      <c r="D258" s="25"/>
      <c r="E258" s="25"/>
      <c r="F258" s="25"/>
      <c r="G258" s="25"/>
      <c r="H258" s="25"/>
      <c r="I258" s="31">
        <f t="shared" si="16"/>
        <v>0</v>
      </c>
    </row>
    <row r="259" spans="1:9" x14ac:dyDescent="0.2">
      <c r="A259" s="88"/>
      <c r="B259" s="5" t="s">
        <v>20</v>
      </c>
      <c r="C259" s="4"/>
      <c r="D259" s="25"/>
      <c r="E259" s="25"/>
      <c r="F259" s="25"/>
      <c r="G259" s="25"/>
      <c r="H259" s="25"/>
      <c r="I259" s="31">
        <f t="shared" si="16"/>
        <v>0</v>
      </c>
    </row>
    <row r="260" spans="1:9" x14ac:dyDescent="0.2">
      <c r="A260" s="88"/>
      <c r="B260" s="5" t="s">
        <v>21</v>
      </c>
      <c r="C260" s="4"/>
      <c r="D260" s="25"/>
      <c r="E260" s="25"/>
      <c r="F260" s="25"/>
      <c r="G260" s="25"/>
      <c r="H260" s="25"/>
      <c r="I260" s="31">
        <f t="shared" si="16"/>
        <v>0</v>
      </c>
    </row>
    <row r="261" spans="1:9" x14ac:dyDescent="0.2">
      <c r="A261" s="88"/>
      <c r="B261" s="47" t="s">
        <v>22</v>
      </c>
      <c r="C261" s="4"/>
      <c r="D261" s="25"/>
      <c r="E261" s="25"/>
      <c r="F261" s="25"/>
      <c r="G261" s="25"/>
      <c r="H261" s="25"/>
      <c r="I261" s="31">
        <f t="shared" si="16"/>
        <v>0</v>
      </c>
    </row>
    <row r="262" spans="1:9" ht="13.5" thickBot="1" x14ac:dyDescent="0.25">
      <c r="A262" s="90"/>
      <c r="B262" s="46"/>
      <c r="C262" s="3"/>
      <c r="D262" s="26"/>
      <c r="E262" s="26"/>
      <c r="F262" s="26"/>
      <c r="G262" s="26"/>
      <c r="H262" s="26"/>
      <c r="I262" s="32"/>
    </row>
    <row r="263" spans="1:9" x14ac:dyDescent="0.2">
      <c r="A263" s="91"/>
      <c r="B263" s="16"/>
      <c r="C263" s="17"/>
      <c r="D263" s="27"/>
      <c r="E263" s="27"/>
      <c r="F263" s="27"/>
      <c r="G263" s="27"/>
      <c r="H263" s="27"/>
      <c r="I263" s="36">
        <f>SUM(I178:I254)</f>
        <v>222.99</v>
      </c>
    </row>
    <row r="264" spans="1:9" x14ac:dyDescent="0.2">
      <c r="I264" s="30"/>
    </row>
    <row r="265" spans="1:9" x14ac:dyDescent="0.2">
      <c r="A265" s="38" t="s">
        <v>62</v>
      </c>
      <c r="B265" s="5" t="s">
        <v>1</v>
      </c>
      <c r="D265" s="18">
        <v>43</v>
      </c>
      <c r="I265" s="30">
        <f t="shared" ref="I265:I276" si="17">D265+E265+F265+G265+H265</f>
        <v>43</v>
      </c>
    </row>
    <row r="266" spans="1:9" x14ac:dyDescent="0.2">
      <c r="B266" s="5" t="s">
        <v>2</v>
      </c>
      <c r="I266" s="30">
        <f t="shared" si="17"/>
        <v>0</v>
      </c>
    </row>
    <row r="267" spans="1:9" x14ac:dyDescent="0.2">
      <c r="B267" s="5" t="s">
        <v>3</v>
      </c>
      <c r="I267" s="30">
        <f t="shared" si="17"/>
        <v>0</v>
      </c>
    </row>
    <row r="268" spans="1:9" x14ac:dyDescent="0.2">
      <c r="B268" s="5" t="s">
        <v>15</v>
      </c>
      <c r="D268" s="18">
        <v>28</v>
      </c>
      <c r="I268" s="30">
        <f t="shared" si="17"/>
        <v>28</v>
      </c>
    </row>
    <row r="269" spans="1:9" x14ac:dyDescent="0.2">
      <c r="B269" s="5" t="s">
        <v>17</v>
      </c>
      <c r="I269" s="30">
        <f t="shared" si="17"/>
        <v>0</v>
      </c>
    </row>
    <row r="270" spans="1:9" x14ac:dyDescent="0.2">
      <c r="B270" s="5" t="s">
        <v>4</v>
      </c>
      <c r="I270" s="30">
        <f t="shared" si="17"/>
        <v>0</v>
      </c>
    </row>
    <row r="271" spans="1:9" x14ac:dyDescent="0.2">
      <c r="B271" s="5" t="s">
        <v>14</v>
      </c>
      <c r="I271" s="30">
        <f t="shared" si="17"/>
        <v>0</v>
      </c>
    </row>
    <row r="272" spans="1:9" x14ac:dyDescent="0.2">
      <c r="B272" s="5" t="s">
        <v>12</v>
      </c>
      <c r="D272" s="18">
        <v>20.98</v>
      </c>
      <c r="I272" s="30">
        <f t="shared" si="17"/>
        <v>20.98</v>
      </c>
    </row>
    <row r="273" spans="1:9" x14ac:dyDescent="0.2">
      <c r="B273" s="5" t="s">
        <v>16</v>
      </c>
      <c r="I273" s="30">
        <f t="shared" si="17"/>
        <v>0</v>
      </c>
    </row>
    <row r="274" spans="1:9" x14ac:dyDescent="0.2">
      <c r="B274" s="5" t="s">
        <v>19</v>
      </c>
      <c r="I274" s="30">
        <f t="shared" si="17"/>
        <v>0</v>
      </c>
    </row>
    <row r="275" spans="1:9" x14ac:dyDescent="0.2">
      <c r="B275" s="5" t="s">
        <v>20</v>
      </c>
      <c r="I275" s="30">
        <f t="shared" si="17"/>
        <v>0</v>
      </c>
    </row>
    <row r="276" spans="1:9" ht="12" customHeight="1" x14ac:dyDescent="0.2">
      <c r="B276" s="5" t="s">
        <v>21</v>
      </c>
      <c r="I276" s="30">
        <f t="shared" si="17"/>
        <v>0</v>
      </c>
    </row>
    <row r="277" spans="1:9" ht="12" customHeight="1" x14ac:dyDescent="0.2">
      <c r="I277" s="30"/>
    </row>
    <row r="278" spans="1:9" x14ac:dyDescent="0.2">
      <c r="I278" s="30"/>
    </row>
    <row r="279" spans="1:9" x14ac:dyDescent="0.2">
      <c r="A279" s="38" t="s">
        <v>63</v>
      </c>
      <c r="B279" s="5" t="s">
        <v>1</v>
      </c>
      <c r="I279" s="30">
        <f t="shared" ref="I279:I291" si="18">D279+E279+F279+G279+H279</f>
        <v>0</v>
      </c>
    </row>
    <row r="280" spans="1:9" x14ac:dyDescent="0.2">
      <c r="B280" s="5" t="s">
        <v>2</v>
      </c>
      <c r="I280" s="30">
        <f t="shared" si="18"/>
        <v>0</v>
      </c>
    </row>
    <row r="281" spans="1:9" x14ac:dyDescent="0.2">
      <c r="B281" s="5" t="s">
        <v>3</v>
      </c>
      <c r="I281" s="30">
        <f t="shared" si="18"/>
        <v>0</v>
      </c>
    </row>
    <row r="282" spans="1:9" x14ac:dyDescent="0.2">
      <c r="B282" s="5" t="s">
        <v>15</v>
      </c>
      <c r="D282" s="18">
        <v>28</v>
      </c>
      <c r="I282" s="30">
        <f t="shared" si="18"/>
        <v>28</v>
      </c>
    </row>
    <row r="283" spans="1:9" x14ac:dyDescent="0.2">
      <c r="B283" s="5" t="s">
        <v>17</v>
      </c>
      <c r="I283" s="30">
        <f t="shared" si="18"/>
        <v>0</v>
      </c>
    </row>
    <row r="284" spans="1:9" x14ac:dyDescent="0.2">
      <c r="B284" s="5" t="s">
        <v>4</v>
      </c>
      <c r="I284" s="30">
        <f t="shared" si="18"/>
        <v>0</v>
      </c>
    </row>
    <row r="285" spans="1:9" x14ac:dyDescent="0.2">
      <c r="B285" s="5" t="s">
        <v>14</v>
      </c>
      <c r="I285" s="30">
        <f t="shared" si="18"/>
        <v>0</v>
      </c>
    </row>
    <row r="286" spans="1:9" x14ac:dyDescent="0.2">
      <c r="B286" s="5" t="s">
        <v>12</v>
      </c>
      <c r="I286" s="30">
        <f t="shared" si="18"/>
        <v>0</v>
      </c>
    </row>
    <row r="287" spans="1:9" x14ac:dyDescent="0.2">
      <c r="B287" s="5" t="s">
        <v>16</v>
      </c>
      <c r="I287" s="30">
        <f t="shared" si="18"/>
        <v>0</v>
      </c>
    </row>
    <row r="288" spans="1:9" x14ac:dyDescent="0.2">
      <c r="B288" s="5" t="s">
        <v>19</v>
      </c>
      <c r="I288" s="30">
        <f t="shared" si="18"/>
        <v>0</v>
      </c>
    </row>
    <row r="289" spans="1:9" x14ac:dyDescent="0.2">
      <c r="B289" s="5" t="s">
        <v>20</v>
      </c>
      <c r="I289" s="30">
        <f t="shared" si="18"/>
        <v>0</v>
      </c>
    </row>
    <row r="290" spans="1:9" x14ac:dyDescent="0.2">
      <c r="B290" s="5" t="s">
        <v>21</v>
      </c>
      <c r="I290" s="30">
        <f t="shared" si="18"/>
        <v>0</v>
      </c>
    </row>
    <row r="291" spans="1:9" x14ac:dyDescent="0.2">
      <c r="I291" s="30">
        <f t="shared" si="18"/>
        <v>0</v>
      </c>
    </row>
    <row r="292" spans="1:9" x14ac:dyDescent="0.2">
      <c r="I292" s="30"/>
    </row>
    <row r="293" spans="1:9" x14ac:dyDescent="0.2">
      <c r="A293" s="38" t="s">
        <v>64</v>
      </c>
      <c r="B293" s="5" t="s">
        <v>1</v>
      </c>
      <c r="I293" s="30">
        <f t="shared" ref="I293:I304" si="19">D293+E293+F293+G293+H293</f>
        <v>0</v>
      </c>
    </row>
    <row r="294" spans="1:9" x14ac:dyDescent="0.2">
      <c r="B294" s="5" t="s">
        <v>2</v>
      </c>
      <c r="I294" s="30">
        <f t="shared" si="19"/>
        <v>0</v>
      </c>
    </row>
    <row r="295" spans="1:9" x14ac:dyDescent="0.2">
      <c r="B295" s="5" t="s">
        <v>3</v>
      </c>
      <c r="I295" s="30">
        <f t="shared" si="19"/>
        <v>0</v>
      </c>
    </row>
    <row r="296" spans="1:9" x14ac:dyDescent="0.2">
      <c r="B296" s="5" t="s">
        <v>15</v>
      </c>
      <c r="D296" s="18">
        <v>25</v>
      </c>
      <c r="I296" s="30">
        <f t="shared" si="19"/>
        <v>25</v>
      </c>
    </row>
    <row r="297" spans="1:9" x14ac:dyDescent="0.2">
      <c r="B297" s="5" t="s">
        <v>17</v>
      </c>
      <c r="I297" s="30">
        <f t="shared" si="19"/>
        <v>0</v>
      </c>
    </row>
    <row r="298" spans="1:9" x14ac:dyDescent="0.2">
      <c r="B298" s="5" t="s">
        <v>4</v>
      </c>
      <c r="I298" s="30">
        <f t="shared" si="19"/>
        <v>0</v>
      </c>
    </row>
    <row r="299" spans="1:9" x14ac:dyDescent="0.2">
      <c r="B299" s="5" t="s">
        <v>14</v>
      </c>
      <c r="I299" s="30">
        <f t="shared" si="19"/>
        <v>0</v>
      </c>
    </row>
    <row r="300" spans="1:9" x14ac:dyDescent="0.2">
      <c r="B300" s="5" t="s">
        <v>12</v>
      </c>
      <c r="I300" s="30">
        <f t="shared" si="19"/>
        <v>0</v>
      </c>
    </row>
    <row r="301" spans="1:9" x14ac:dyDescent="0.2">
      <c r="B301" s="5" t="s">
        <v>16</v>
      </c>
      <c r="I301" s="30">
        <f t="shared" si="19"/>
        <v>0</v>
      </c>
    </row>
    <row r="302" spans="1:9" x14ac:dyDescent="0.2">
      <c r="B302" s="5" t="s">
        <v>19</v>
      </c>
      <c r="I302" s="30">
        <f t="shared" si="19"/>
        <v>0</v>
      </c>
    </row>
    <row r="303" spans="1:9" x14ac:dyDescent="0.2">
      <c r="B303" s="5" t="s">
        <v>20</v>
      </c>
      <c r="I303" s="30">
        <f t="shared" si="19"/>
        <v>0</v>
      </c>
    </row>
    <row r="304" spans="1:9" x14ac:dyDescent="0.2">
      <c r="B304" s="5" t="s">
        <v>21</v>
      </c>
      <c r="I304" s="30">
        <f t="shared" si="19"/>
        <v>0</v>
      </c>
    </row>
    <row r="305" spans="1:9" x14ac:dyDescent="0.2">
      <c r="I305" s="30"/>
    </row>
    <row r="306" spans="1:9" x14ac:dyDescent="0.2">
      <c r="I306" s="30"/>
    </row>
    <row r="307" spans="1:9" x14ac:dyDescent="0.2">
      <c r="A307" s="38" t="s">
        <v>116</v>
      </c>
      <c r="B307" s="5" t="s">
        <v>1</v>
      </c>
      <c r="I307" s="30">
        <f t="shared" ref="I307:I318" si="20">D307+E307+F307+G307+H307</f>
        <v>0</v>
      </c>
    </row>
    <row r="308" spans="1:9" x14ac:dyDescent="0.2">
      <c r="B308" s="5" t="s">
        <v>2</v>
      </c>
      <c r="I308" s="30">
        <f t="shared" si="20"/>
        <v>0</v>
      </c>
    </row>
    <row r="309" spans="1:9" x14ac:dyDescent="0.2">
      <c r="B309" s="5" t="s">
        <v>3</v>
      </c>
      <c r="I309" s="30">
        <f t="shared" si="20"/>
        <v>0</v>
      </c>
    </row>
    <row r="310" spans="1:9" x14ac:dyDescent="0.2">
      <c r="B310" s="5" t="s">
        <v>15</v>
      </c>
      <c r="D310" s="18">
        <v>25</v>
      </c>
      <c r="I310" s="30">
        <f t="shared" si="20"/>
        <v>25</v>
      </c>
    </row>
    <row r="311" spans="1:9" x14ac:dyDescent="0.2">
      <c r="B311" s="5" t="s">
        <v>17</v>
      </c>
      <c r="I311" s="30">
        <f t="shared" si="20"/>
        <v>0</v>
      </c>
    </row>
    <row r="312" spans="1:9" x14ac:dyDescent="0.2">
      <c r="B312" s="5" t="s">
        <v>4</v>
      </c>
      <c r="I312" s="30">
        <f t="shared" si="20"/>
        <v>0</v>
      </c>
    </row>
    <row r="313" spans="1:9" x14ac:dyDescent="0.2">
      <c r="B313" s="5" t="s">
        <v>14</v>
      </c>
      <c r="I313" s="30">
        <f t="shared" si="20"/>
        <v>0</v>
      </c>
    </row>
    <row r="314" spans="1:9" x14ac:dyDescent="0.2">
      <c r="B314" s="5" t="s">
        <v>12</v>
      </c>
      <c r="I314" s="30">
        <f t="shared" si="20"/>
        <v>0</v>
      </c>
    </row>
    <row r="315" spans="1:9" x14ac:dyDescent="0.2">
      <c r="B315" s="5" t="s">
        <v>16</v>
      </c>
      <c r="I315" s="30">
        <f t="shared" si="20"/>
        <v>0</v>
      </c>
    </row>
    <row r="316" spans="1:9" x14ac:dyDescent="0.2">
      <c r="B316" s="5" t="s">
        <v>19</v>
      </c>
      <c r="I316" s="30">
        <f t="shared" si="20"/>
        <v>0</v>
      </c>
    </row>
    <row r="317" spans="1:9" x14ac:dyDescent="0.2">
      <c r="B317" s="5" t="s">
        <v>20</v>
      </c>
      <c r="I317" s="30">
        <f t="shared" si="20"/>
        <v>0</v>
      </c>
    </row>
    <row r="318" spans="1:9" x14ac:dyDescent="0.2">
      <c r="B318" s="5" t="s">
        <v>21</v>
      </c>
      <c r="I318" s="30">
        <f t="shared" si="20"/>
        <v>0</v>
      </c>
    </row>
    <row r="319" spans="1:9" x14ac:dyDescent="0.2">
      <c r="I319" s="30"/>
    </row>
    <row r="320" spans="1:9" x14ac:dyDescent="0.2">
      <c r="I320" s="30"/>
    </row>
    <row r="321" spans="1:9" x14ac:dyDescent="0.2">
      <c r="A321" s="38" t="s">
        <v>65</v>
      </c>
      <c r="B321" s="5" t="s">
        <v>1</v>
      </c>
      <c r="I321" s="30">
        <f t="shared" ref="I321:I332" si="21">D321+E321+F321+G321+H321</f>
        <v>0</v>
      </c>
    </row>
    <row r="322" spans="1:9" x14ac:dyDescent="0.2">
      <c r="B322" s="5" t="s">
        <v>2</v>
      </c>
      <c r="I322" s="30">
        <f t="shared" si="21"/>
        <v>0</v>
      </c>
    </row>
    <row r="323" spans="1:9" x14ac:dyDescent="0.2">
      <c r="B323" s="5" t="s">
        <v>3</v>
      </c>
      <c r="I323" s="30">
        <f t="shared" si="21"/>
        <v>0</v>
      </c>
    </row>
    <row r="324" spans="1:9" x14ac:dyDescent="0.2">
      <c r="B324" s="5" t="s">
        <v>15</v>
      </c>
      <c r="D324" s="18">
        <v>25</v>
      </c>
      <c r="I324" s="30">
        <f t="shared" si="21"/>
        <v>25</v>
      </c>
    </row>
    <row r="325" spans="1:9" x14ac:dyDescent="0.2">
      <c r="B325" s="5" t="s">
        <v>17</v>
      </c>
      <c r="I325" s="30">
        <f t="shared" si="21"/>
        <v>0</v>
      </c>
    </row>
    <row r="326" spans="1:9" x14ac:dyDescent="0.2">
      <c r="B326" s="5" t="s">
        <v>4</v>
      </c>
      <c r="I326" s="30">
        <f t="shared" si="21"/>
        <v>0</v>
      </c>
    </row>
    <row r="327" spans="1:9" x14ac:dyDescent="0.2">
      <c r="B327" s="5" t="s">
        <v>14</v>
      </c>
      <c r="I327" s="30">
        <f t="shared" si="21"/>
        <v>0</v>
      </c>
    </row>
    <row r="328" spans="1:9" x14ac:dyDescent="0.2">
      <c r="B328" s="5" t="s">
        <v>12</v>
      </c>
      <c r="I328" s="30">
        <f t="shared" si="21"/>
        <v>0</v>
      </c>
    </row>
    <row r="329" spans="1:9" x14ac:dyDescent="0.2">
      <c r="B329" s="5" t="s">
        <v>16</v>
      </c>
      <c r="I329" s="30">
        <f t="shared" si="21"/>
        <v>0</v>
      </c>
    </row>
    <row r="330" spans="1:9" x14ac:dyDescent="0.2">
      <c r="B330" s="5" t="s">
        <v>19</v>
      </c>
      <c r="I330" s="30">
        <f t="shared" si="21"/>
        <v>0</v>
      </c>
    </row>
    <row r="331" spans="1:9" x14ac:dyDescent="0.2">
      <c r="B331" s="5" t="s">
        <v>20</v>
      </c>
      <c r="I331" s="30">
        <f t="shared" si="21"/>
        <v>0</v>
      </c>
    </row>
    <row r="332" spans="1:9" x14ac:dyDescent="0.2">
      <c r="B332" s="5" t="s">
        <v>21</v>
      </c>
      <c r="I332" s="30">
        <f t="shared" si="21"/>
        <v>0</v>
      </c>
    </row>
    <row r="333" spans="1:9" x14ac:dyDescent="0.2">
      <c r="I333" s="30"/>
    </row>
    <row r="334" spans="1:9" x14ac:dyDescent="0.2">
      <c r="I334" s="30">
        <f t="shared" ref="I334:I337" si="22">D334+E334+F334+G334+H334</f>
        <v>0</v>
      </c>
    </row>
    <row r="335" spans="1:9" x14ac:dyDescent="0.2">
      <c r="A335" s="38" t="s">
        <v>66</v>
      </c>
      <c r="B335" s="5" t="s">
        <v>1</v>
      </c>
      <c r="I335" s="30">
        <f t="shared" si="22"/>
        <v>0</v>
      </c>
    </row>
    <row r="336" spans="1:9" x14ac:dyDescent="0.2">
      <c r="B336" s="5" t="s">
        <v>2</v>
      </c>
      <c r="I336" s="30">
        <f t="shared" si="22"/>
        <v>0</v>
      </c>
    </row>
    <row r="337" spans="1:9" x14ac:dyDescent="0.2">
      <c r="A337" s="88"/>
      <c r="B337" s="5" t="s">
        <v>3</v>
      </c>
      <c r="C337" s="4"/>
      <c r="D337" s="25"/>
      <c r="E337" s="25"/>
      <c r="F337" s="25"/>
      <c r="G337" s="25"/>
      <c r="H337" s="25"/>
      <c r="I337" s="31">
        <f t="shared" si="22"/>
        <v>0</v>
      </c>
    </row>
    <row r="338" spans="1:9" x14ac:dyDescent="0.2">
      <c r="A338" s="88"/>
      <c r="B338" s="5" t="s">
        <v>15</v>
      </c>
      <c r="C338" s="4"/>
      <c r="D338" s="25"/>
      <c r="E338" s="25"/>
      <c r="F338" s="25"/>
      <c r="G338" s="25"/>
      <c r="H338" s="25"/>
      <c r="I338" s="31">
        <f>D338+E338+F338+G338+H338</f>
        <v>0</v>
      </c>
    </row>
    <row r="339" spans="1:9" x14ac:dyDescent="0.2">
      <c r="A339" s="88"/>
      <c r="B339" s="5" t="s">
        <v>17</v>
      </c>
      <c r="C339" s="4"/>
      <c r="D339" s="25"/>
      <c r="E339" s="25"/>
      <c r="F339" s="25"/>
      <c r="G339" s="25"/>
      <c r="H339" s="25"/>
      <c r="I339" s="31">
        <f t="shared" ref="I339:I347" si="23">D339+E339+F339+G339+H339</f>
        <v>0</v>
      </c>
    </row>
    <row r="340" spans="1:9" x14ac:dyDescent="0.2">
      <c r="A340" s="88"/>
      <c r="B340" s="5" t="s">
        <v>4</v>
      </c>
      <c r="C340" s="4"/>
      <c r="D340" s="25"/>
      <c r="E340" s="25"/>
      <c r="F340" s="25"/>
      <c r="G340" s="25"/>
      <c r="H340" s="25"/>
      <c r="I340" s="31">
        <f t="shared" si="23"/>
        <v>0</v>
      </c>
    </row>
    <row r="341" spans="1:9" x14ac:dyDescent="0.2">
      <c r="A341" s="88"/>
      <c r="B341" s="5" t="s">
        <v>14</v>
      </c>
      <c r="C341" s="4"/>
      <c r="D341" s="25"/>
      <c r="E341" s="25"/>
      <c r="F341" s="25"/>
      <c r="G341" s="25"/>
      <c r="H341" s="25"/>
      <c r="I341" s="31">
        <f t="shared" si="23"/>
        <v>0</v>
      </c>
    </row>
    <row r="342" spans="1:9" x14ac:dyDescent="0.2">
      <c r="A342" s="88"/>
      <c r="B342" s="5" t="s">
        <v>12</v>
      </c>
      <c r="C342" s="4"/>
      <c r="D342" s="25"/>
      <c r="E342" s="25"/>
      <c r="F342" s="25"/>
      <c r="G342" s="25"/>
      <c r="H342" s="25"/>
      <c r="I342" s="31">
        <f t="shared" si="23"/>
        <v>0</v>
      </c>
    </row>
    <row r="343" spans="1:9" x14ac:dyDescent="0.2">
      <c r="A343" s="88"/>
      <c r="B343" s="5" t="s">
        <v>16</v>
      </c>
      <c r="C343" s="4"/>
      <c r="D343" s="25"/>
      <c r="E343" s="25"/>
      <c r="F343" s="25"/>
      <c r="G343" s="25"/>
      <c r="H343" s="25"/>
      <c r="I343" s="31">
        <f t="shared" si="23"/>
        <v>0</v>
      </c>
    </row>
    <row r="344" spans="1:9" x14ac:dyDescent="0.2">
      <c r="A344" s="88"/>
      <c r="B344" s="5" t="s">
        <v>19</v>
      </c>
      <c r="C344" s="4"/>
      <c r="D344" s="25"/>
      <c r="E344" s="25"/>
      <c r="F344" s="25"/>
      <c r="G344" s="25"/>
      <c r="H344" s="25"/>
      <c r="I344" s="31">
        <f t="shared" si="23"/>
        <v>0</v>
      </c>
    </row>
    <row r="345" spans="1:9" x14ac:dyDescent="0.2">
      <c r="A345" s="88"/>
      <c r="B345" s="5" t="s">
        <v>20</v>
      </c>
      <c r="C345" s="4"/>
      <c r="D345" s="25"/>
      <c r="E345" s="25"/>
      <c r="F345" s="25"/>
      <c r="G345" s="25"/>
      <c r="H345" s="25"/>
      <c r="I345" s="31">
        <f t="shared" si="23"/>
        <v>0</v>
      </c>
    </row>
    <row r="346" spans="1:9" x14ac:dyDescent="0.2">
      <c r="A346" s="88"/>
      <c r="B346" s="5" t="s">
        <v>21</v>
      </c>
      <c r="C346" s="4"/>
      <c r="D346" s="25"/>
      <c r="E346" s="25"/>
      <c r="F346" s="25"/>
      <c r="G346" s="25"/>
      <c r="H346" s="25"/>
      <c r="I346" s="31">
        <f t="shared" si="23"/>
        <v>0</v>
      </c>
    </row>
    <row r="347" spans="1:9" x14ac:dyDescent="0.2">
      <c r="A347" s="88"/>
      <c r="B347" s="47" t="s">
        <v>22</v>
      </c>
      <c r="C347" s="4"/>
      <c r="D347" s="25"/>
      <c r="E347" s="25"/>
      <c r="F347" s="25"/>
      <c r="G347" s="25"/>
      <c r="H347" s="25"/>
      <c r="I347" s="31">
        <f t="shared" si="23"/>
        <v>0</v>
      </c>
    </row>
    <row r="348" spans="1:9" ht="13.5" thickBot="1" x14ac:dyDescent="0.25">
      <c r="A348" s="90"/>
      <c r="B348" s="46"/>
      <c r="C348" s="3"/>
      <c r="D348" s="26"/>
      <c r="E348" s="26"/>
      <c r="F348" s="26"/>
      <c r="G348" s="26"/>
      <c r="H348" s="26"/>
      <c r="I348" s="32"/>
    </row>
    <row r="349" spans="1:9" x14ac:dyDescent="0.2">
      <c r="A349" s="91"/>
      <c r="B349" s="16"/>
      <c r="C349" s="17"/>
      <c r="D349" s="27"/>
      <c r="E349" s="27"/>
      <c r="F349" s="27"/>
      <c r="G349" s="27"/>
      <c r="H349" s="27"/>
      <c r="I349" s="36">
        <f>SUM(I264:I338)</f>
        <v>194.98000000000002</v>
      </c>
    </row>
    <row r="350" spans="1:9" x14ac:dyDescent="0.2">
      <c r="I350" s="30"/>
    </row>
    <row r="351" spans="1:9" x14ac:dyDescent="0.2">
      <c r="A351" s="38" t="s">
        <v>67</v>
      </c>
      <c r="B351" s="5" t="s">
        <v>1</v>
      </c>
      <c r="I351" s="30">
        <f t="shared" ref="I351:I362" si="24">D351+E351+F351+G351+H351</f>
        <v>0</v>
      </c>
    </row>
    <row r="352" spans="1:9" x14ac:dyDescent="0.2">
      <c r="B352" s="5" t="s">
        <v>2</v>
      </c>
      <c r="I352" s="30">
        <f t="shared" si="24"/>
        <v>0</v>
      </c>
    </row>
    <row r="353" spans="1:9" x14ac:dyDescent="0.2">
      <c r="B353" s="5" t="s">
        <v>3</v>
      </c>
      <c r="I353" s="30">
        <f t="shared" si="24"/>
        <v>0</v>
      </c>
    </row>
    <row r="354" spans="1:9" x14ac:dyDescent="0.2">
      <c r="B354" s="5" t="s">
        <v>15</v>
      </c>
      <c r="I354" s="30">
        <f t="shared" si="24"/>
        <v>0</v>
      </c>
    </row>
    <row r="355" spans="1:9" x14ac:dyDescent="0.2">
      <c r="B355" s="5" t="s">
        <v>17</v>
      </c>
      <c r="I355" s="30">
        <f t="shared" si="24"/>
        <v>0</v>
      </c>
    </row>
    <row r="356" spans="1:9" x14ac:dyDescent="0.2">
      <c r="B356" s="5" t="s">
        <v>4</v>
      </c>
      <c r="I356" s="30">
        <f t="shared" si="24"/>
        <v>0</v>
      </c>
    </row>
    <row r="357" spans="1:9" x14ac:dyDescent="0.2">
      <c r="B357" s="5" t="s">
        <v>14</v>
      </c>
      <c r="I357" s="30">
        <f t="shared" si="24"/>
        <v>0</v>
      </c>
    </row>
    <row r="358" spans="1:9" x14ac:dyDescent="0.2">
      <c r="B358" s="5" t="s">
        <v>12</v>
      </c>
      <c r="I358" s="30">
        <f t="shared" si="24"/>
        <v>0</v>
      </c>
    </row>
    <row r="359" spans="1:9" x14ac:dyDescent="0.2">
      <c r="B359" s="5" t="s">
        <v>16</v>
      </c>
      <c r="I359" s="30">
        <f t="shared" si="24"/>
        <v>0</v>
      </c>
    </row>
    <row r="360" spans="1:9" x14ac:dyDescent="0.2">
      <c r="B360" s="5" t="s">
        <v>19</v>
      </c>
      <c r="I360" s="30">
        <f t="shared" si="24"/>
        <v>0</v>
      </c>
    </row>
    <row r="361" spans="1:9" x14ac:dyDescent="0.2">
      <c r="B361" s="5" t="s">
        <v>20</v>
      </c>
      <c r="I361" s="30">
        <f t="shared" si="24"/>
        <v>0</v>
      </c>
    </row>
    <row r="362" spans="1:9" x14ac:dyDescent="0.2">
      <c r="B362" s="5" t="s">
        <v>21</v>
      </c>
      <c r="I362" s="30">
        <f t="shared" si="24"/>
        <v>0</v>
      </c>
    </row>
    <row r="363" spans="1:9" x14ac:dyDescent="0.2">
      <c r="I363" s="30"/>
    </row>
    <row r="364" spans="1:9" x14ac:dyDescent="0.2">
      <c r="I364" s="30"/>
    </row>
    <row r="365" spans="1:9" x14ac:dyDescent="0.2">
      <c r="A365" s="38" t="s">
        <v>68</v>
      </c>
      <c r="B365" s="5" t="s">
        <v>1</v>
      </c>
      <c r="I365" s="30">
        <f t="shared" ref="I365:I376" si="25">D365+E365+F365+G365+H365</f>
        <v>0</v>
      </c>
    </row>
    <row r="366" spans="1:9" x14ac:dyDescent="0.2">
      <c r="B366" s="5" t="s">
        <v>2</v>
      </c>
      <c r="I366" s="30">
        <f t="shared" si="25"/>
        <v>0</v>
      </c>
    </row>
    <row r="367" spans="1:9" x14ac:dyDescent="0.2">
      <c r="B367" s="5" t="s">
        <v>3</v>
      </c>
      <c r="I367" s="30">
        <f t="shared" si="25"/>
        <v>0</v>
      </c>
    </row>
    <row r="368" spans="1:9" x14ac:dyDescent="0.2">
      <c r="B368" s="5" t="s">
        <v>15</v>
      </c>
      <c r="I368" s="30">
        <f t="shared" si="25"/>
        <v>0</v>
      </c>
    </row>
    <row r="369" spans="1:9" x14ac:dyDescent="0.2">
      <c r="B369" s="5" t="s">
        <v>17</v>
      </c>
      <c r="I369" s="30">
        <f t="shared" si="25"/>
        <v>0</v>
      </c>
    </row>
    <row r="370" spans="1:9" x14ac:dyDescent="0.2">
      <c r="B370" s="5" t="s">
        <v>4</v>
      </c>
      <c r="I370" s="30">
        <f t="shared" si="25"/>
        <v>0</v>
      </c>
    </row>
    <row r="371" spans="1:9" x14ac:dyDescent="0.2">
      <c r="B371" s="5" t="s">
        <v>14</v>
      </c>
      <c r="I371" s="30">
        <f t="shared" si="25"/>
        <v>0</v>
      </c>
    </row>
    <row r="372" spans="1:9" x14ac:dyDescent="0.2">
      <c r="B372" s="5" t="s">
        <v>12</v>
      </c>
      <c r="I372" s="30">
        <f t="shared" si="25"/>
        <v>0</v>
      </c>
    </row>
    <row r="373" spans="1:9" x14ac:dyDescent="0.2">
      <c r="B373" s="5" t="s">
        <v>16</v>
      </c>
      <c r="I373" s="30">
        <f t="shared" si="25"/>
        <v>0</v>
      </c>
    </row>
    <row r="374" spans="1:9" x14ac:dyDescent="0.2">
      <c r="B374" s="5" t="s">
        <v>19</v>
      </c>
      <c r="I374" s="30">
        <f t="shared" si="25"/>
        <v>0</v>
      </c>
    </row>
    <row r="375" spans="1:9" x14ac:dyDescent="0.2">
      <c r="B375" s="5" t="s">
        <v>20</v>
      </c>
      <c r="I375" s="30">
        <f t="shared" si="25"/>
        <v>0</v>
      </c>
    </row>
    <row r="376" spans="1:9" x14ac:dyDescent="0.2">
      <c r="B376" s="5" t="s">
        <v>21</v>
      </c>
      <c r="I376" s="30">
        <f t="shared" si="25"/>
        <v>0</v>
      </c>
    </row>
    <row r="377" spans="1:9" x14ac:dyDescent="0.2">
      <c r="I377" s="30"/>
    </row>
    <row r="378" spans="1:9" x14ac:dyDescent="0.2">
      <c r="I378" s="30"/>
    </row>
    <row r="379" spans="1:9" x14ac:dyDescent="0.2">
      <c r="A379" s="38" t="s">
        <v>69</v>
      </c>
      <c r="B379" s="5" t="s">
        <v>1</v>
      </c>
      <c r="I379" s="30">
        <f t="shared" ref="I379:I390" si="26">D379+E379+F379+G379+H379</f>
        <v>0</v>
      </c>
    </row>
    <row r="380" spans="1:9" x14ac:dyDescent="0.2">
      <c r="B380" s="5" t="s">
        <v>2</v>
      </c>
      <c r="I380" s="30">
        <f t="shared" si="26"/>
        <v>0</v>
      </c>
    </row>
    <row r="381" spans="1:9" x14ac:dyDescent="0.2">
      <c r="B381" s="5" t="s">
        <v>3</v>
      </c>
      <c r="I381" s="30">
        <f t="shared" si="26"/>
        <v>0</v>
      </c>
    </row>
    <row r="382" spans="1:9" x14ac:dyDescent="0.2">
      <c r="B382" s="5" t="s">
        <v>15</v>
      </c>
      <c r="I382" s="30">
        <f t="shared" si="26"/>
        <v>0</v>
      </c>
    </row>
    <row r="383" spans="1:9" x14ac:dyDescent="0.2">
      <c r="B383" s="5" t="s">
        <v>17</v>
      </c>
      <c r="I383" s="30">
        <f t="shared" si="26"/>
        <v>0</v>
      </c>
    </row>
    <row r="384" spans="1:9" x14ac:dyDescent="0.2">
      <c r="B384" s="5" t="s">
        <v>4</v>
      </c>
      <c r="I384" s="30">
        <f t="shared" si="26"/>
        <v>0</v>
      </c>
    </row>
    <row r="385" spans="1:9" x14ac:dyDescent="0.2">
      <c r="B385" s="5" t="s">
        <v>14</v>
      </c>
      <c r="I385" s="30">
        <f t="shared" si="26"/>
        <v>0</v>
      </c>
    </row>
    <row r="386" spans="1:9" x14ac:dyDescent="0.2">
      <c r="B386" s="5" t="s">
        <v>12</v>
      </c>
      <c r="I386" s="30">
        <f t="shared" si="26"/>
        <v>0</v>
      </c>
    </row>
    <row r="387" spans="1:9" x14ac:dyDescent="0.2">
      <c r="B387" s="5" t="s">
        <v>16</v>
      </c>
      <c r="I387" s="30">
        <f t="shared" si="26"/>
        <v>0</v>
      </c>
    </row>
    <row r="388" spans="1:9" x14ac:dyDescent="0.2">
      <c r="B388" s="5" t="s">
        <v>19</v>
      </c>
      <c r="I388" s="30">
        <f t="shared" si="26"/>
        <v>0</v>
      </c>
    </row>
    <row r="389" spans="1:9" x14ac:dyDescent="0.2">
      <c r="B389" s="5" t="s">
        <v>20</v>
      </c>
      <c r="I389" s="30">
        <f t="shared" si="26"/>
        <v>0</v>
      </c>
    </row>
    <row r="390" spans="1:9" x14ac:dyDescent="0.2">
      <c r="B390" s="5" t="s">
        <v>21</v>
      </c>
      <c r="I390" s="30">
        <f t="shared" si="26"/>
        <v>0</v>
      </c>
    </row>
    <row r="391" spans="1:9" x14ac:dyDescent="0.2">
      <c r="I391" s="30"/>
    </row>
    <row r="392" spans="1:9" x14ac:dyDescent="0.2">
      <c r="I392" s="30"/>
    </row>
    <row r="393" spans="1:9" x14ac:dyDescent="0.2">
      <c r="A393" s="38" t="s">
        <v>117</v>
      </c>
      <c r="B393" s="5" t="s">
        <v>1</v>
      </c>
      <c r="I393" s="30">
        <f t="shared" ref="I393:I404" si="27">D393+E393+F393+G393+H393</f>
        <v>0</v>
      </c>
    </row>
    <row r="394" spans="1:9" x14ac:dyDescent="0.2">
      <c r="B394" s="5" t="s">
        <v>2</v>
      </c>
      <c r="I394" s="30">
        <f t="shared" si="27"/>
        <v>0</v>
      </c>
    </row>
    <row r="395" spans="1:9" x14ac:dyDescent="0.2">
      <c r="B395" s="5" t="s">
        <v>3</v>
      </c>
      <c r="I395" s="30">
        <f t="shared" si="27"/>
        <v>0</v>
      </c>
    </row>
    <row r="396" spans="1:9" x14ac:dyDescent="0.2">
      <c r="B396" s="5" t="s">
        <v>15</v>
      </c>
      <c r="I396" s="30">
        <f t="shared" si="27"/>
        <v>0</v>
      </c>
    </row>
    <row r="397" spans="1:9" x14ac:dyDescent="0.2">
      <c r="B397" s="5" t="s">
        <v>17</v>
      </c>
      <c r="I397" s="30">
        <f t="shared" si="27"/>
        <v>0</v>
      </c>
    </row>
    <row r="398" spans="1:9" x14ac:dyDescent="0.2">
      <c r="B398" s="5" t="s">
        <v>4</v>
      </c>
      <c r="I398" s="30">
        <f t="shared" si="27"/>
        <v>0</v>
      </c>
    </row>
    <row r="399" spans="1:9" x14ac:dyDescent="0.2">
      <c r="B399" s="5" t="s">
        <v>14</v>
      </c>
      <c r="I399" s="30">
        <f t="shared" si="27"/>
        <v>0</v>
      </c>
    </row>
    <row r="400" spans="1:9" x14ac:dyDescent="0.2">
      <c r="B400" s="5" t="s">
        <v>12</v>
      </c>
      <c r="I400" s="30">
        <f t="shared" si="27"/>
        <v>0</v>
      </c>
    </row>
    <row r="401" spans="1:9" x14ac:dyDescent="0.2">
      <c r="B401" s="5" t="s">
        <v>16</v>
      </c>
      <c r="I401" s="30">
        <f t="shared" si="27"/>
        <v>0</v>
      </c>
    </row>
    <row r="402" spans="1:9" x14ac:dyDescent="0.2">
      <c r="B402" s="5" t="s">
        <v>19</v>
      </c>
      <c r="I402" s="30">
        <f t="shared" si="27"/>
        <v>0</v>
      </c>
    </row>
    <row r="403" spans="1:9" x14ac:dyDescent="0.2">
      <c r="B403" s="5" t="s">
        <v>20</v>
      </c>
      <c r="I403" s="30">
        <f t="shared" si="27"/>
        <v>0</v>
      </c>
    </row>
    <row r="404" spans="1:9" x14ac:dyDescent="0.2">
      <c r="B404" s="5" t="s">
        <v>21</v>
      </c>
      <c r="I404" s="30">
        <f t="shared" si="27"/>
        <v>0</v>
      </c>
    </row>
    <row r="405" spans="1:9" x14ac:dyDescent="0.2">
      <c r="I405" s="30"/>
    </row>
    <row r="406" spans="1:9" x14ac:dyDescent="0.2">
      <c r="I406" s="30"/>
    </row>
    <row r="407" spans="1:9" x14ac:dyDescent="0.2">
      <c r="A407" s="38" t="s">
        <v>70</v>
      </c>
      <c r="B407" s="5" t="s">
        <v>1</v>
      </c>
      <c r="I407" s="30">
        <f t="shared" ref="I407:I418" si="28">D407+E407+F407+G407+H407</f>
        <v>0</v>
      </c>
    </row>
    <row r="408" spans="1:9" x14ac:dyDescent="0.2">
      <c r="B408" s="5" t="s">
        <v>2</v>
      </c>
      <c r="I408" s="30">
        <f t="shared" si="28"/>
        <v>0</v>
      </c>
    </row>
    <row r="409" spans="1:9" x14ac:dyDescent="0.2">
      <c r="B409" s="5" t="s">
        <v>3</v>
      </c>
      <c r="I409" s="30">
        <f t="shared" si="28"/>
        <v>0</v>
      </c>
    </row>
    <row r="410" spans="1:9" x14ac:dyDescent="0.2">
      <c r="B410" s="5" t="s">
        <v>15</v>
      </c>
      <c r="I410" s="30">
        <f t="shared" si="28"/>
        <v>0</v>
      </c>
    </row>
    <row r="411" spans="1:9" x14ac:dyDescent="0.2">
      <c r="B411" s="5" t="s">
        <v>17</v>
      </c>
      <c r="I411" s="30">
        <f t="shared" si="28"/>
        <v>0</v>
      </c>
    </row>
    <row r="412" spans="1:9" x14ac:dyDescent="0.2">
      <c r="B412" s="5" t="s">
        <v>4</v>
      </c>
      <c r="I412" s="30">
        <f t="shared" si="28"/>
        <v>0</v>
      </c>
    </row>
    <row r="413" spans="1:9" x14ac:dyDescent="0.2">
      <c r="B413" s="5" t="s">
        <v>14</v>
      </c>
      <c r="I413" s="30">
        <f t="shared" si="28"/>
        <v>0</v>
      </c>
    </row>
    <row r="414" spans="1:9" x14ac:dyDescent="0.2">
      <c r="B414" s="5" t="s">
        <v>12</v>
      </c>
      <c r="I414" s="30">
        <f t="shared" si="28"/>
        <v>0</v>
      </c>
    </row>
    <row r="415" spans="1:9" x14ac:dyDescent="0.2">
      <c r="B415" s="5" t="s">
        <v>16</v>
      </c>
      <c r="I415" s="30">
        <f t="shared" si="28"/>
        <v>0</v>
      </c>
    </row>
    <row r="416" spans="1:9" x14ac:dyDescent="0.2">
      <c r="B416" s="5" t="s">
        <v>19</v>
      </c>
      <c r="I416" s="30">
        <f t="shared" si="28"/>
        <v>0</v>
      </c>
    </row>
    <row r="417" spans="1:9" x14ac:dyDescent="0.2">
      <c r="B417" s="5" t="s">
        <v>20</v>
      </c>
      <c r="I417" s="30">
        <f t="shared" si="28"/>
        <v>0</v>
      </c>
    </row>
    <row r="418" spans="1:9" x14ac:dyDescent="0.2">
      <c r="B418" s="5" t="s">
        <v>21</v>
      </c>
      <c r="I418" s="30">
        <f t="shared" si="28"/>
        <v>0</v>
      </c>
    </row>
    <row r="419" spans="1:9" x14ac:dyDescent="0.2">
      <c r="I419" s="30"/>
    </row>
    <row r="420" spans="1:9" x14ac:dyDescent="0.2">
      <c r="I420" s="30"/>
    </row>
    <row r="421" spans="1:9" x14ac:dyDescent="0.2">
      <c r="I421" s="30"/>
    </row>
    <row r="422" spans="1:9" x14ac:dyDescent="0.2">
      <c r="A422" s="38" t="s">
        <v>71</v>
      </c>
      <c r="B422" s="5" t="s">
        <v>1</v>
      </c>
      <c r="I422" s="30">
        <f t="shared" ref="I422:I434" si="29">D422+E422+F422+G422+H422</f>
        <v>0</v>
      </c>
    </row>
    <row r="423" spans="1:9" x14ac:dyDescent="0.2">
      <c r="B423" s="5" t="s">
        <v>2</v>
      </c>
      <c r="I423" s="30">
        <f t="shared" si="29"/>
        <v>0</v>
      </c>
    </row>
    <row r="424" spans="1:9" x14ac:dyDescent="0.2">
      <c r="B424" s="5" t="s">
        <v>3</v>
      </c>
      <c r="I424" s="30">
        <f t="shared" si="29"/>
        <v>0</v>
      </c>
    </row>
    <row r="425" spans="1:9" x14ac:dyDescent="0.2">
      <c r="B425" s="5" t="s">
        <v>15</v>
      </c>
      <c r="I425" s="30">
        <f t="shared" si="29"/>
        <v>0</v>
      </c>
    </row>
    <row r="426" spans="1:9" x14ac:dyDescent="0.2">
      <c r="A426" s="88"/>
      <c r="B426" s="5" t="s">
        <v>17</v>
      </c>
      <c r="C426" s="4"/>
      <c r="D426" s="25"/>
      <c r="E426" s="25"/>
      <c r="F426" s="25"/>
      <c r="G426" s="25"/>
      <c r="H426" s="25"/>
      <c r="I426" s="31">
        <f t="shared" si="29"/>
        <v>0</v>
      </c>
    </row>
    <row r="427" spans="1:9" x14ac:dyDescent="0.2">
      <c r="A427" s="88"/>
      <c r="B427" s="5" t="s">
        <v>4</v>
      </c>
      <c r="C427" s="4"/>
      <c r="D427" s="25"/>
      <c r="E427" s="25"/>
      <c r="F427" s="25"/>
      <c r="G427" s="25"/>
      <c r="H427" s="25"/>
      <c r="I427" s="31">
        <f t="shared" si="29"/>
        <v>0</v>
      </c>
    </row>
    <row r="428" spans="1:9" x14ac:dyDescent="0.2">
      <c r="A428" s="88"/>
      <c r="B428" s="5" t="s">
        <v>14</v>
      </c>
      <c r="C428" s="4"/>
      <c r="D428" s="25"/>
      <c r="E428" s="25"/>
      <c r="F428" s="25"/>
      <c r="G428" s="25"/>
      <c r="H428" s="25"/>
      <c r="I428" s="31">
        <f t="shared" si="29"/>
        <v>0</v>
      </c>
    </row>
    <row r="429" spans="1:9" x14ac:dyDescent="0.2">
      <c r="A429" s="88"/>
      <c r="B429" s="5" t="s">
        <v>12</v>
      </c>
      <c r="C429" s="4"/>
      <c r="D429" s="25"/>
      <c r="E429" s="25"/>
      <c r="F429" s="25"/>
      <c r="G429" s="25"/>
      <c r="H429" s="25"/>
      <c r="I429" s="31">
        <f t="shared" si="29"/>
        <v>0</v>
      </c>
    </row>
    <row r="430" spans="1:9" x14ac:dyDescent="0.2">
      <c r="A430" s="88"/>
      <c r="B430" s="5" t="s">
        <v>16</v>
      </c>
      <c r="C430" s="4"/>
      <c r="D430" s="25"/>
      <c r="E430" s="25"/>
      <c r="F430" s="25"/>
      <c r="G430" s="25"/>
      <c r="H430" s="25"/>
      <c r="I430" s="31">
        <f t="shared" si="29"/>
        <v>0</v>
      </c>
    </row>
    <row r="431" spans="1:9" x14ac:dyDescent="0.2">
      <c r="A431" s="88"/>
      <c r="B431" s="5" t="s">
        <v>19</v>
      </c>
      <c r="C431" s="4"/>
      <c r="D431" s="25"/>
      <c r="E431" s="25"/>
      <c r="F431" s="25"/>
      <c r="G431" s="25"/>
      <c r="H431" s="25"/>
      <c r="I431" s="31">
        <f t="shared" si="29"/>
        <v>0</v>
      </c>
    </row>
    <row r="432" spans="1:9" x14ac:dyDescent="0.2">
      <c r="A432" s="88"/>
      <c r="B432" s="5" t="s">
        <v>20</v>
      </c>
      <c r="C432" s="4"/>
      <c r="D432" s="25"/>
      <c r="E432" s="25"/>
      <c r="F432" s="25"/>
      <c r="G432" s="25"/>
      <c r="H432" s="25"/>
      <c r="I432" s="31">
        <f t="shared" si="29"/>
        <v>0</v>
      </c>
    </row>
    <row r="433" spans="1:9" x14ac:dyDescent="0.2">
      <c r="A433" s="88"/>
      <c r="B433" s="5" t="s">
        <v>21</v>
      </c>
      <c r="C433" s="4"/>
      <c r="D433" s="25"/>
      <c r="E433" s="25"/>
      <c r="F433" s="25"/>
      <c r="G433" s="25"/>
      <c r="H433" s="25"/>
      <c r="I433" s="31">
        <f t="shared" si="29"/>
        <v>0</v>
      </c>
    </row>
    <row r="434" spans="1:9" x14ac:dyDescent="0.2">
      <c r="A434" s="88"/>
      <c r="B434" s="5" t="s">
        <v>22</v>
      </c>
      <c r="C434" s="4"/>
      <c r="D434" s="25"/>
      <c r="E434" s="25"/>
      <c r="F434" s="25"/>
      <c r="G434" s="25"/>
      <c r="H434" s="25"/>
      <c r="I434" s="31">
        <f t="shared" si="29"/>
        <v>0</v>
      </c>
    </row>
    <row r="435" spans="1:9" ht="13.5" thickBot="1" x14ac:dyDescent="0.25">
      <c r="A435" s="90"/>
      <c r="B435" s="46"/>
      <c r="C435" s="3"/>
      <c r="D435" s="26"/>
      <c r="E435" s="26"/>
      <c r="F435" s="26"/>
      <c r="G435" s="26"/>
      <c r="H435" s="26"/>
      <c r="I435" s="32"/>
    </row>
    <row r="436" spans="1:9" x14ac:dyDescent="0.2">
      <c r="A436" s="92"/>
      <c r="B436" s="16"/>
      <c r="C436" s="17"/>
      <c r="D436" s="27"/>
      <c r="E436" s="27"/>
      <c r="F436" s="27"/>
      <c r="G436" s="27"/>
      <c r="H436" s="27"/>
      <c r="I436" s="36">
        <f>SUM(I350:I427)</f>
        <v>0</v>
      </c>
    </row>
  </sheetData>
  <pageMargins left="0.75" right="0.75" top="0" bottom="0" header="0.5" footer="0.5"/>
  <pageSetup scale="95" orientation="portrait" horizontalDpi="4294967293" verticalDpi="4294967293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67"/>
  <sheetViews>
    <sheetView topLeftCell="A337" zoomScaleNormal="100" workbookViewId="0">
      <selection activeCell="E109" sqref="E109"/>
    </sheetView>
  </sheetViews>
  <sheetFormatPr defaultRowHeight="12.75" x14ac:dyDescent="0.2"/>
  <cols>
    <col min="1" max="1" width="7.85546875" style="38" customWidth="1"/>
    <col min="2" max="2" width="25.7109375" style="5" customWidth="1"/>
    <col min="3" max="3" width="2.42578125" customWidth="1"/>
    <col min="4" max="6" width="10.42578125" style="18" customWidth="1"/>
    <col min="7" max="7" width="15.140625" style="18" customWidth="1"/>
    <col min="8" max="8" width="10.42578125" style="18" customWidth="1"/>
    <col min="9" max="9" width="12" style="28" customWidth="1"/>
  </cols>
  <sheetData>
    <row r="1" spans="1:10" s="59" customFormat="1" ht="85.5" customHeight="1" x14ac:dyDescent="0.2">
      <c r="A1" s="83"/>
      <c r="B1" s="5"/>
      <c r="D1" s="60"/>
      <c r="E1" s="60"/>
      <c r="F1" s="60"/>
      <c r="G1" s="60"/>
      <c r="H1" s="60"/>
      <c r="I1" s="28"/>
    </row>
    <row r="2" spans="1:10" s="1" customFormat="1" ht="17.25" customHeight="1" x14ac:dyDescent="0.25">
      <c r="A2" s="84"/>
      <c r="B2" s="45"/>
      <c r="C2" s="14"/>
      <c r="D2" s="19" t="s">
        <v>6</v>
      </c>
      <c r="E2" s="19" t="s">
        <v>0</v>
      </c>
      <c r="F2" s="19" t="s">
        <v>7</v>
      </c>
      <c r="G2" s="19" t="s">
        <v>8</v>
      </c>
      <c r="H2" s="19"/>
      <c r="I2" s="29" t="s">
        <v>9</v>
      </c>
    </row>
    <row r="3" spans="1:10" x14ac:dyDescent="0.2">
      <c r="A3" s="93"/>
      <c r="B3" s="5" t="s">
        <v>1</v>
      </c>
      <c r="D3" s="20"/>
      <c r="E3" s="20"/>
      <c r="F3" s="20"/>
      <c r="G3" s="20"/>
      <c r="I3" s="33">
        <f t="shared" ref="I3:I13" si="0">D3+E3+F3+G3+H3</f>
        <v>0</v>
      </c>
    </row>
    <row r="4" spans="1:10" x14ac:dyDescent="0.2">
      <c r="B4" s="5" t="s">
        <v>2</v>
      </c>
      <c r="D4" s="100"/>
      <c r="E4" s="20"/>
      <c r="F4" s="20"/>
      <c r="G4" s="20"/>
      <c r="I4" s="30">
        <f t="shared" si="0"/>
        <v>0</v>
      </c>
    </row>
    <row r="5" spans="1:10" x14ac:dyDescent="0.2">
      <c r="B5" s="5" t="s">
        <v>3</v>
      </c>
      <c r="D5" s="20"/>
      <c r="E5" s="20"/>
      <c r="F5" s="20"/>
      <c r="G5" s="20"/>
      <c r="I5" s="30">
        <f t="shared" si="0"/>
        <v>0</v>
      </c>
    </row>
    <row r="6" spans="1:10" x14ac:dyDescent="0.2">
      <c r="B6" s="5" t="s">
        <v>15</v>
      </c>
      <c r="D6" s="20"/>
      <c r="E6" s="20"/>
      <c r="F6" s="20"/>
      <c r="G6" s="20"/>
      <c r="I6" s="30">
        <f t="shared" si="0"/>
        <v>0</v>
      </c>
    </row>
    <row r="7" spans="1:10" x14ac:dyDescent="0.2">
      <c r="B7" s="5" t="s">
        <v>17</v>
      </c>
      <c r="D7" s="20"/>
      <c r="E7" s="20"/>
      <c r="F7" s="20"/>
      <c r="G7" s="20"/>
      <c r="I7" s="30">
        <f t="shared" si="0"/>
        <v>0</v>
      </c>
    </row>
    <row r="8" spans="1:10" x14ac:dyDescent="0.2">
      <c r="B8" s="5" t="s">
        <v>4</v>
      </c>
      <c r="D8" s="20"/>
      <c r="E8" s="20"/>
      <c r="F8" s="20"/>
      <c r="G8" s="20"/>
      <c r="I8" s="30">
        <f t="shared" si="0"/>
        <v>0</v>
      </c>
    </row>
    <row r="9" spans="1:10" x14ac:dyDescent="0.2">
      <c r="B9" s="5" t="s">
        <v>14</v>
      </c>
      <c r="D9" s="20"/>
      <c r="E9" s="20"/>
      <c r="F9" s="20"/>
      <c r="G9" s="20"/>
      <c r="I9" s="30">
        <f t="shared" si="0"/>
        <v>0</v>
      </c>
    </row>
    <row r="10" spans="1:10" x14ac:dyDescent="0.2">
      <c r="B10" s="5" t="s">
        <v>12</v>
      </c>
      <c r="D10" s="20"/>
      <c r="E10" s="20"/>
      <c r="F10" s="20"/>
      <c r="G10" s="20"/>
      <c r="I10" s="30">
        <f t="shared" si="0"/>
        <v>0</v>
      </c>
    </row>
    <row r="11" spans="1:10" x14ac:dyDescent="0.2">
      <c r="B11" s="5" t="s">
        <v>16</v>
      </c>
      <c r="D11" s="20"/>
      <c r="E11" s="20"/>
      <c r="F11" s="20"/>
      <c r="G11" s="20"/>
      <c r="I11" s="30">
        <f t="shared" si="0"/>
        <v>0</v>
      </c>
    </row>
    <row r="12" spans="1:10" x14ac:dyDescent="0.2">
      <c r="B12" s="5" t="s">
        <v>19</v>
      </c>
      <c r="D12" s="20"/>
      <c r="E12" s="20"/>
      <c r="F12" s="20"/>
      <c r="G12" s="20"/>
      <c r="I12" s="30">
        <f t="shared" si="0"/>
        <v>0</v>
      </c>
    </row>
    <row r="13" spans="1:10" x14ac:dyDescent="0.2">
      <c r="B13" s="5" t="s">
        <v>20</v>
      </c>
      <c r="D13" s="20"/>
      <c r="E13" s="20"/>
      <c r="F13" s="20"/>
      <c r="G13" s="20"/>
      <c r="I13" s="30">
        <f t="shared" si="0"/>
        <v>0</v>
      </c>
    </row>
    <row r="14" spans="1:10" x14ac:dyDescent="0.2">
      <c r="B14" s="5" t="s">
        <v>21</v>
      </c>
      <c r="D14" s="20"/>
      <c r="E14" s="20"/>
      <c r="F14" s="20"/>
      <c r="G14" s="20"/>
      <c r="I14" s="30">
        <f>D14+E14+F14+G14+H14</f>
        <v>0</v>
      </c>
    </row>
    <row r="15" spans="1:10" x14ac:dyDescent="0.2">
      <c r="D15" s="20"/>
      <c r="E15" s="20"/>
      <c r="F15" s="20"/>
      <c r="G15" s="20"/>
      <c r="I15" s="30"/>
    </row>
    <row r="16" spans="1:10" x14ac:dyDescent="0.2">
      <c r="D16" s="20"/>
      <c r="E16" s="20"/>
      <c r="F16" s="20"/>
      <c r="G16" s="20"/>
      <c r="I16" s="30"/>
      <c r="J16" s="37"/>
    </row>
    <row r="17" spans="1:10" x14ac:dyDescent="0.2">
      <c r="A17" s="93"/>
      <c r="B17" s="5" t="s">
        <v>1</v>
      </c>
      <c r="D17" s="20"/>
      <c r="E17" s="20"/>
      <c r="F17" s="20"/>
      <c r="G17" s="20"/>
      <c r="I17" s="30">
        <f t="shared" ref="I17:I80" si="1">D17+E17+F17+G17+H17</f>
        <v>0</v>
      </c>
    </row>
    <row r="18" spans="1:10" x14ac:dyDescent="0.2">
      <c r="B18" s="5" t="s">
        <v>2</v>
      </c>
      <c r="D18" s="20"/>
      <c r="E18" s="20"/>
      <c r="F18" s="20"/>
      <c r="G18" s="20"/>
      <c r="I18" s="30">
        <f t="shared" si="1"/>
        <v>0</v>
      </c>
    </row>
    <row r="19" spans="1:10" x14ac:dyDescent="0.2">
      <c r="B19" s="5" t="s">
        <v>3</v>
      </c>
      <c r="D19" s="20"/>
      <c r="E19" s="20"/>
      <c r="F19" s="20"/>
      <c r="G19" s="20"/>
      <c r="I19" s="30">
        <f t="shared" si="1"/>
        <v>0</v>
      </c>
    </row>
    <row r="20" spans="1:10" x14ac:dyDescent="0.2">
      <c r="B20" s="5" t="s">
        <v>15</v>
      </c>
      <c r="D20" s="20"/>
      <c r="E20" s="20"/>
      <c r="F20" s="20"/>
      <c r="G20" s="20"/>
      <c r="I20" s="30">
        <f t="shared" si="1"/>
        <v>0</v>
      </c>
    </row>
    <row r="21" spans="1:10" x14ac:dyDescent="0.2">
      <c r="A21" s="85"/>
      <c r="B21" s="5" t="s">
        <v>17</v>
      </c>
      <c r="C21" s="7"/>
      <c r="D21" s="34"/>
      <c r="E21" s="34"/>
      <c r="F21" s="34"/>
      <c r="G21" s="34"/>
      <c r="H21" s="21"/>
      <c r="I21" s="31">
        <f t="shared" si="1"/>
        <v>0</v>
      </c>
      <c r="J21" s="8"/>
    </row>
    <row r="22" spans="1:10" x14ac:dyDescent="0.2">
      <c r="A22" s="85"/>
      <c r="B22" s="5" t="s">
        <v>4</v>
      </c>
      <c r="C22" s="7"/>
      <c r="D22" s="21"/>
      <c r="E22" s="21"/>
      <c r="F22" s="21"/>
      <c r="G22" s="21"/>
      <c r="H22" s="21"/>
      <c r="I22" s="31">
        <f t="shared" si="1"/>
        <v>0</v>
      </c>
      <c r="J22" s="62"/>
    </row>
    <row r="23" spans="1:10" x14ac:dyDescent="0.2">
      <c r="A23" s="85"/>
      <c r="B23" s="5" t="s">
        <v>14</v>
      </c>
      <c r="C23" s="7"/>
      <c r="D23" s="21"/>
      <c r="E23" s="21"/>
      <c r="F23" s="21"/>
      <c r="G23" s="21"/>
      <c r="H23" s="21"/>
      <c r="I23" s="31">
        <f t="shared" si="1"/>
        <v>0</v>
      </c>
      <c r="J23" s="62"/>
    </row>
    <row r="24" spans="1:10" x14ac:dyDescent="0.2">
      <c r="A24" s="85"/>
      <c r="B24" s="5" t="s">
        <v>12</v>
      </c>
      <c r="C24" s="7"/>
      <c r="D24" s="21"/>
      <c r="E24" s="21"/>
      <c r="F24" s="21"/>
      <c r="G24" s="21"/>
      <c r="H24" s="21"/>
      <c r="I24" s="31">
        <f t="shared" si="1"/>
        <v>0</v>
      </c>
      <c r="J24" s="62"/>
    </row>
    <row r="25" spans="1:10" x14ac:dyDescent="0.2">
      <c r="A25" s="85"/>
      <c r="B25" s="5" t="s">
        <v>16</v>
      </c>
      <c r="C25" s="7"/>
      <c r="D25" s="21"/>
      <c r="E25" s="21"/>
      <c r="F25" s="21"/>
      <c r="G25" s="21"/>
      <c r="H25" s="21"/>
      <c r="I25" s="31">
        <f t="shared" si="1"/>
        <v>0</v>
      </c>
      <c r="J25" s="62"/>
    </row>
    <row r="26" spans="1:10" x14ac:dyDescent="0.2">
      <c r="A26" s="85"/>
      <c r="B26" s="5" t="s">
        <v>19</v>
      </c>
      <c r="C26" s="7"/>
      <c r="D26" s="21"/>
      <c r="E26" s="21"/>
      <c r="F26" s="21"/>
      <c r="G26" s="21"/>
      <c r="H26" s="21"/>
      <c r="I26" s="31">
        <f t="shared" si="1"/>
        <v>0</v>
      </c>
      <c r="J26" s="62"/>
    </row>
    <row r="27" spans="1:10" x14ac:dyDescent="0.2">
      <c r="A27" s="85"/>
      <c r="B27" s="5" t="s">
        <v>20</v>
      </c>
      <c r="C27" s="7"/>
      <c r="D27" s="21"/>
      <c r="E27" s="21"/>
      <c r="F27" s="21"/>
      <c r="G27" s="21"/>
      <c r="H27" s="21"/>
      <c r="I27" s="31">
        <f t="shared" si="1"/>
        <v>0</v>
      </c>
      <c r="J27" s="62"/>
    </row>
    <row r="28" spans="1:10" x14ac:dyDescent="0.2">
      <c r="A28" s="85"/>
      <c r="B28" s="5" t="s">
        <v>21</v>
      </c>
      <c r="C28" s="7"/>
      <c r="D28" s="21"/>
      <c r="E28" s="21"/>
      <c r="F28" s="21"/>
      <c r="G28" s="21"/>
      <c r="H28" s="21"/>
      <c r="I28" s="31">
        <f t="shared" si="1"/>
        <v>0</v>
      </c>
      <c r="J28" s="62"/>
    </row>
    <row r="29" spans="1:10" x14ac:dyDescent="0.2">
      <c r="A29" s="85"/>
      <c r="B29" s="47" t="s">
        <v>22</v>
      </c>
      <c r="C29" s="7"/>
      <c r="D29" s="21"/>
      <c r="E29" s="21"/>
      <c r="F29" s="21"/>
      <c r="G29" s="21"/>
      <c r="H29" s="21"/>
      <c r="I29" s="31">
        <f t="shared" si="1"/>
        <v>0</v>
      </c>
      <c r="J29" s="62"/>
    </row>
    <row r="30" spans="1:10" x14ac:dyDescent="0.2">
      <c r="A30" s="85"/>
      <c r="B30" s="47"/>
      <c r="C30" s="7"/>
      <c r="D30" s="21"/>
      <c r="E30" s="21"/>
      <c r="F30" s="21"/>
      <c r="G30" s="21"/>
      <c r="H30" s="21"/>
      <c r="I30" s="31"/>
      <c r="J30" s="62"/>
    </row>
    <row r="31" spans="1:10" x14ac:dyDescent="0.2">
      <c r="A31" s="85"/>
      <c r="B31" s="47"/>
      <c r="C31" s="7"/>
      <c r="D31" s="21"/>
      <c r="E31" s="21"/>
      <c r="F31" s="21"/>
      <c r="G31" s="21"/>
      <c r="H31" s="21"/>
      <c r="I31" s="31"/>
      <c r="J31" s="62"/>
    </row>
    <row r="32" spans="1:10" x14ac:dyDescent="0.2">
      <c r="A32" s="94"/>
      <c r="B32" s="5" t="s">
        <v>1</v>
      </c>
      <c r="C32" s="7"/>
      <c r="D32" s="95"/>
      <c r="E32" s="21"/>
      <c r="F32" s="21"/>
      <c r="G32" s="21"/>
      <c r="H32" s="21"/>
      <c r="I32" s="31">
        <f t="shared" si="1"/>
        <v>0</v>
      </c>
      <c r="J32" s="62"/>
    </row>
    <row r="33" spans="1:10" x14ac:dyDescent="0.2">
      <c r="A33" s="85"/>
      <c r="B33" s="5" t="s">
        <v>2</v>
      </c>
      <c r="C33" s="7"/>
      <c r="D33" s="95"/>
      <c r="E33" s="21"/>
      <c r="F33" s="21"/>
      <c r="G33" s="21"/>
      <c r="H33" s="21"/>
      <c r="I33" s="31">
        <f t="shared" si="1"/>
        <v>0</v>
      </c>
      <c r="J33" s="62"/>
    </row>
    <row r="34" spans="1:10" x14ac:dyDescent="0.2">
      <c r="A34" s="85"/>
      <c r="B34" s="5" t="s">
        <v>3</v>
      </c>
      <c r="C34" s="7"/>
      <c r="D34" s="21"/>
      <c r="E34" s="21"/>
      <c r="F34" s="21"/>
      <c r="G34" s="21"/>
      <c r="H34" s="21"/>
      <c r="I34" s="31">
        <f t="shared" si="1"/>
        <v>0</v>
      </c>
      <c r="J34" s="62"/>
    </row>
    <row r="35" spans="1:10" x14ac:dyDescent="0.2">
      <c r="A35" s="85"/>
      <c r="B35" s="5" t="s">
        <v>15</v>
      </c>
      <c r="C35" s="7"/>
      <c r="D35" s="21"/>
      <c r="E35" s="21"/>
      <c r="F35" s="21"/>
      <c r="G35" s="21"/>
      <c r="H35" s="21"/>
      <c r="I35" s="31">
        <f t="shared" si="1"/>
        <v>0</v>
      </c>
      <c r="J35" s="62"/>
    </row>
    <row r="36" spans="1:10" x14ac:dyDescent="0.2">
      <c r="A36" s="85"/>
      <c r="B36" s="5" t="s">
        <v>17</v>
      </c>
      <c r="C36" s="7"/>
      <c r="D36" s="21"/>
      <c r="E36" s="21"/>
      <c r="F36" s="21"/>
      <c r="G36" s="21"/>
      <c r="H36" s="21"/>
      <c r="I36" s="31">
        <f t="shared" si="1"/>
        <v>0</v>
      </c>
      <c r="J36" s="62"/>
    </row>
    <row r="37" spans="1:10" x14ac:dyDescent="0.2">
      <c r="A37" s="85"/>
      <c r="B37" s="5" t="s">
        <v>4</v>
      </c>
      <c r="C37" s="7"/>
      <c r="D37" s="21"/>
      <c r="E37" s="21"/>
      <c r="F37" s="21"/>
      <c r="G37" s="21"/>
      <c r="H37" s="21"/>
      <c r="I37" s="31">
        <f t="shared" si="1"/>
        <v>0</v>
      </c>
      <c r="J37" s="62"/>
    </row>
    <row r="38" spans="1:10" x14ac:dyDescent="0.2">
      <c r="A38" s="85"/>
      <c r="B38" s="5" t="s">
        <v>14</v>
      </c>
      <c r="C38" s="7"/>
      <c r="D38" s="21"/>
      <c r="E38" s="21"/>
      <c r="F38" s="21"/>
      <c r="G38" s="21"/>
      <c r="H38" s="21"/>
      <c r="I38" s="31">
        <f t="shared" si="1"/>
        <v>0</v>
      </c>
      <c r="J38" s="62"/>
    </row>
    <row r="39" spans="1:10" x14ac:dyDescent="0.2">
      <c r="A39" s="85"/>
      <c r="B39" s="5" t="s">
        <v>12</v>
      </c>
      <c r="C39" s="7"/>
      <c r="D39" s="21"/>
      <c r="E39" s="21"/>
      <c r="F39" s="21"/>
      <c r="G39" s="21"/>
      <c r="H39" s="21"/>
      <c r="I39" s="31">
        <f t="shared" si="1"/>
        <v>0</v>
      </c>
      <c r="J39" s="62"/>
    </row>
    <row r="40" spans="1:10" x14ac:dyDescent="0.2">
      <c r="A40" s="85"/>
      <c r="B40" s="5" t="s">
        <v>16</v>
      </c>
      <c r="C40" s="7"/>
      <c r="D40" s="21"/>
      <c r="E40" s="21"/>
      <c r="F40" s="21"/>
      <c r="G40" s="21"/>
      <c r="H40" s="21"/>
      <c r="I40" s="31">
        <f t="shared" si="1"/>
        <v>0</v>
      </c>
      <c r="J40" s="62"/>
    </row>
    <row r="41" spans="1:10" x14ac:dyDescent="0.2">
      <c r="A41" s="85"/>
      <c r="B41" s="5" t="s">
        <v>19</v>
      </c>
      <c r="C41" s="7"/>
      <c r="D41" s="21"/>
      <c r="E41" s="21"/>
      <c r="F41" s="21"/>
      <c r="G41" s="21"/>
      <c r="H41" s="21"/>
      <c r="I41" s="31">
        <f t="shared" si="1"/>
        <v>0</v>
      </c>
      <c r="J41" s="62"/>
    </row>
    <row r="42" spans="1:10" x14ac:dyDescent="0.2">
      <c r="A42" s="85"/>
      <c r="B42" s="5" t="s">
        <v>20</v>
      </c>
      <c r="C42" s="7"/>
      <c r="D42" s="21"/>
      <c r="E42" s="21"/>
      <c r="F42" s="21"/>
      <c r="G42" s="21"/>
      <c r="H42" s="21"/>
      <c r="I42" s="31">
        <f t="shared" si="1"/>
        <v>0</v>
      </c>
      <c r="J42" s="62"/>
    </row>
    <row r="43" spans="1:10" x14ac:dyDescent="0.2">
      <c r="A43" s="85"/>
      <c r="B43" s="5" t="s">
        <v>21</v>
      </c>
      <c r="C43" s="7"/>
      <c r="D43" s="21"/>
      <c r="E43" s="21"/>
      <c r="F43" s="21"/>
      <c r="G43" s="21"/>
      <c r="H43" s="21"/>
      <c r="I43" s="31">
        <f t="shared" si="1"/>
        <v>0</v>
      </c>
      <c r="J43" s="62"/>
    </row>
    <row r="44" spans="1:10" x14ac:dyDescent="0.2">
      <c r="A44" s="85"/>
      <c r="B44" s="47" t="s">
        <v>22</v>
      </c>
      <c r="C44" s="7"/>
      <c r="D44" s="21"/>
      <c r="E44" s="21"/>
      <c r="F44" s="21"/>
      <c r="G44" s="21"/>
      <c r="H44" s="21"/>
      <c r="I44" s="31">
        <f t="shared" si="1"/>
        <v>0</v>
      </c>
      <c r="J44" s="62"/>
    </row>
    <row r="45" spans="1:10" x14ac:dyDescent="0.2">
      <c r="A45" s="85"/>
      <c r="B45" s="47"/>
      <c r="C45" s="7"/>
      <c r="D45" s="21"/>
      <c r="E45" s="21"/>
      <c r="F45" s="21"/>
      <c r="G45" s="21"/>
      <c r="H45" s="21"/>
      <c r="I45" s="31"/>
      <c r="J45" s="62"/>
    </row>
    <row r="46" spans="1:10" x14ac:dyDescent="0.2">
      <c r="A46" s="85"/>
      <c r="B46" s="47"/>
      <c r="C46" s="7"/>
      <c r="D46" s="21"/>
      <c r="E46" s="21"/>
      <c r="F46" s="21"/>
      <c r="G46" s="21"/>
      <c r="H46" s="21"/>
      <c r="I46" s="31"/>
      <c r="J46" s="62"/>
    </row>
    <row r="47" spans="1:10" x14ac:dyDescent="0.2">
      <c r="A47" s="94"/>
      <c r="B47" s="5" t="s">
        <v>1</v>
      </c>
      <c r="C47" s="7"/>
      <c r="D47" s="95"/>
      <c r="E47" s="95"/>
      <c r="F47" s="21"/>
      <c r="G47" s="21"/>
      <c r="H47" s="21"/>
      <c r="I47" s="31">
        <f t="shared" si="1"/>
        <v>0</v>
      </c>
      <c r="J47" s="62"/>
    </row>
    <row r="48" spans="1:10" x14ac:dyDescent="0.2">
      <c r="A48" s="85"/>
      <c r="B48" s="5" t="s">
        <v>2</v>
      </c>
      <c r="C48" s="7"/>
      <c r="D48" s="95"/>
      <c r="E48" s="21"/>
      <c r="F48" s="21"/>
      <c r="G48" s="21"/>
      <c r="H48" s="21"/>
      <c r="I48" s="31">
        <f t="shared" si="1"/>
        <v>0</v>
      </c>
      <c r="J48" s="62"/>
    </row>
    <row r="49" spans="1:10" x14ac:dyDescent="0.2">
      <c r="A49" s="85"/>
      <c r="B49" s="5" t="s">
        <v>3</v>
      </c>
      <c r="C49" s="7"/>
      <c r="D49" s="95"/>
      <c r="E49" s="21"/>
      <c r="F49" s="21"/>
      <c r="G49" s="21"/>
      <c r="H49" s="21"/>
      <c r="I49" s="31">
        <f t="shared" si="1"/>
        <v>0</v>
      </c>
      <c r="J49" s="62"/>
    </row>
    <row r="50" spans="1:10" x14ac:dyDescent="0.2">
      <c r="A50" s="85"/>
      <c r="B50" s="5" t="s">
        <v>15</v>
      </c>
      <c r="C50" s="7"/>
      <c r="D50" s="21"/>
      <c r="E50" s="21"/>
      <c r="F50" s="21"/>
      <c r="G50" s="21"/>
      <c r="H50" s="21"/>
      <c r="I50" s="31">
        <f t="shared" si="1"/>
        <v>0</v>
      </c>
      <c r="J50" s="62"/>
    </row>
    <row r="51" spans="1:10" x14ac:dyDescent="0.2">
      <c r="A51" s="85"/>
      <c r="B51" s="5" t="s">
        <v>17</v>
      </c>
      <c r="C51" s="7"/>
      <c r="D51" s="21"/>
      <c r="E51" s="21"/>
      <c r="F51" s="21"/>
      <c r="G51" s="21"/>
      <c r="H51" s="21"/>
      <c r="I51" s="31">
        <f t="shared" si="1"/>
        <v>0</v>
      </c>
      <c r="J51" s="62"/>
    </row>
    <row r="52" spans="1:10" x14ac:dyDescent="0.2">
      <c r="A52" s="85"/>
      <c r="B52" s="5" t="s">
        <v>4</v>
      </c>
      <c r="C52" s="7"/>
      <c r="D52" s="21"/>
      <c r="E52" s="21"/>
      <c r="F52" s="21"/>
      <c r="G52" s="21"/>
      <c r="H52" s="21"/>
      <c r="I52" s="31">
        <f t="shared" si="1"/>
        <v>0</v>
      </c>
      <c r="J52" s="62"/>
    </row>
    <row r="53" spans="1:10" x14ac:dyDescent="0.2">
      <c r="A53" s="85"/>
      <c r="B53" s="5" t="s">
        <v>14</v>
      </c>
      <c r="C53" s="7"/>
      <c r="D53" s="21"/>
      <c r="E53" s="21"/>
      <c r="F53" s="21"/>
      <c r="G53" s="21"/>
      <c r="H53" s="21"/>
      <c r="I53" s="31">
        <f t="shared" si="1"/>
        <v>0</v>
      </c>
      <c r="J53" s="62"/>
    </row>
    <row r="54" spans="1:10" x14ac:dyDescent="0.2">
      <c r="A54" s="85"/>
      <c r="B54" s="5" t="s">
        <v>12</v>
      </c>
      <c r="C54" s="7"/>
      <c r="D54" s="21"/>
      <c r="E54" s="21"/>
      <c r="F54" s="21"/>
      <c r="G54" s="21"/>
      <c r="H54" s="21"/>
      <c r="I54" s="31">
        <f t="shared" si="1"/>
        <v>0</v>
      </c>
      <c r="J54" s="62"/>
    </row>
    <row r="55" spans="1:10" x14ac:dyDescent="0.2">
      <c r="A55" s="85"/>
      <c r="B55" s="5" t="s">
        <v>16</v>
      </c>
      <c r="C55" s="7"/>
      <c r="D55" s="21"/>
      <c r="E55" s="21"/>
      <c r="F55" s="21"/>
      <c r="G55" s="21"/>
      <c r="H55" s="21"/>
      <c r="I55" s="31">
        <f t="shared" si="1"/>
        <v>0</v>
      </c>
      <c r="J55" s="62"/>
    </row>
    <row r="56" spans="1:10" x14ac:dyDescent="0.2">
      <c r="A56" s="85"/>
      <c r="B56" s="5" t="s">
        <v>19</v>
      </c>
      <c r="C56" s="7"/>
      <c r="D56" s="21"/>
      <c r="E56" s="21"/>
      <c r="F56" s="21"/>
      <c r="G56" s="21"/>
      <c r="H56" s="21"/>
      <c r="I56" s="31">
        <f t="shared" si="1"/>
        <v>0</v>
      </c>
      <c r="J56" s="62"/>
    </row>
    <row r="57" spans="1:10" x14ac:dyDescent="0.2">
      <c r="A57" s="85"/>
      <c r="B57" s="5" t="s">
        <v>20</v>
      </c>
      <c r="C57" s="7"/>
      <c r="D57" s="21"/>
      <c r="E57" s="21"/>
      <c r="F57" s="21"/>
      <c r="G57" s="21"/>
      <c r="H57" s="21"/>
      <c r="I57" s="31">
        <f t="shared" si="1"/>
        <v>0</v>
      </c>
      <c r="J57" s="62"/>
    </row>
    <row r="58" spans="1:10" x14ac:dyDescent="0.2">
      <c r="A58" s="85"/>
      <c r="B58" s="5" t="s">
        <v>21</v>
      </c>
      <c r="C58" s="7"/>
      <c r="D58" s="21"/>
      <c r="E58" s="21"/>
      <c r="F58" s="21"/>
      <c r="G58" s="21"/>
      <c r="H58" s="21"/>
      <c r="I58" s="31">
        <f t="shared" si="1"/>
        <v>0</v>
      </c>
      <c r="J58" s="62"/>
    </row>
    <row r="59" spans="1:10" x14ac:dyDescent="0.2">
      <c r="A59" s="85"/>
      <c r="B59" s="47" t="s">
        <v>22</v>
      </c>
      <c r="C59" s="7"/>
      <c r="D59" s="21"/>
      <c r="E59" s="21"/>
      <c r="F59" s="21"/>
      <c r="G59" s="21"/>
      <c r="H59" s="21"/>
      <c r="I59" s="31">
        <f t="shared" si="1"/>
        <v>0</v>
      </c>
      <c r="J59" s="62"/>
    </row>
    <row r="60" spans="1:10" x14ac:dyDescent="0.2">
      <c r="A60" s="85"/>
      <c r="B60" s="47"/>
      <c r="C60" s="7"/>
      <c r="D60" s="21"/>
      <c r="E60" s="21"/>
      <c r="F60" s="21"/>
      <c r="G60" s="21"/>
      <c r="H60" s="21"/>
      <c r="I60" s="31"/>
      <c r="J60" s="62"/>
    </row>
    <row r="61" spans="1:10" x14ac:dyDescent="0.2">
      <c r="A61" s="85"/>
      <c r="B61" s="47"/>
      <c r="C61" s="7"/>
      <c r="D61" s="21"/>
      <c r="E61" s="21"/>
      <c r="F61" s="21"/>
      <c r="G61" s="21"/>
      <c r="H61" s="21"/>
      <c r="I61" s="31"/>
      <c r="J61" s="62"/>
    </row>
    <row r="62" spans="1:10" x14ac:dyDescent="0.2">
      <c r="A62" s="94" t="s">
        <v>47</v>
      </c>
      <c r="B62" s="5" t="s">
        <v>1</v>
      </c>
      <c r="C62" s="7"/>
      <c r="D62" s="95"/>
      <c r="E62" s="21"/>
      <c r="F62" s="21"/>
      <c r="G62" s="21"/>
      <c r="H62" s="21"/>
      <c r="I62" s="31">
        <f t="shared" si="1"/>
        <v>0</v>
      </c>
      <c r="J62" s="62"/>
    </row>
    <row r="63" spans="1:10" x14ac:dyDescent="0.2">
      <c r="A63" s="85"/>
      <c r="B63" s="5" t="s">
        <v>2</v>
      </c>
      <c r="C63" s="7"/>
      <c r="D63" s="95">
        <f>5.45+5.45+15</f>
        <v>25.9</v>
      </c>
      <c r="E63" s="21"/>
      <c r="F63" s="21"/>
      <c r="G63" s="21"/>
      <c r="H63" s="21"/>
      <c r="I63" s="31">
        <f t="shared" si="1"/>
        <v>25.9</v>
      </c>
      <c r="J63" s="62"/>
    </row>
    <row r="64" spans="1:10" x14ac:dyDescent="0.2">
      <c r="A64" s="85"/>
      <c r="B64" s="5" t="s">
        <v>3</v>
      </c>
      <c r="C64" s="7"/>
      <c r="D64" s="95"/>
      <c r="E64" s="21"/>
      <c r="F64" s="21"/>
      <c r="G64" s="21"/>
      <c r="H64" s="21"/>
      <c r="I64" s="31">
        <f t="shared" si="1"/>
        <v>0</v>
      </c>
      <c r="J64" s="62"/>
    </row>
    <row r="65" spans="1:10" x14ac:dyDescent="0.2">
      <c r="A65" s="85"/>
      <c r="B65" s="5" t="s">
        <v>15</v>
      </c>
      <c r="C65" s="7"/>
      <c r="D65" s="95">
        <v>15</v>
      </c>
      <c r="E65" s="21"/>
      <c r="F65" s="21"/>
      <c r="G65" s="21"/>
      <c r="H65" s="21"/>
      <c r="I65" s="31">
        <f t="shared" si="1"/>
        <v>15</v>
      </c>
      <c r="J65" s="62"/>
    </row>
    <row r="66" spans="1:10" x14ac:dyDescent="0.2">
      <c r="A66" s="85"/>
      <c r="B66" s="5" t="s">
        <v>17</v>
      </c>
      <c r="C66" s="7"/>
      <c r="D66" s="95"/>
      <c r="E66" s="21"/>
      <c r="F66" s="21"/>
      <c r="G66" s="21"/>
      <c r="H66" s="21"/>
      <c r="I66" s="31">
        <f t="shared" si="1"/>
        <v>0</v>
      </c>
      <c r="J66" s="62"/>
    </row>
    <row r="67" spans="1:10" x14ac:dyDescent="0.2">
      <c r="A67" s="85"/>
      <c r="B67" s="5" t="s">
        <v>4</v>
      </c>
      <c r="C67" s="7"/>
      <c r="D67" s="95"/>
      <c r="E67" s="21"/>
      <c r="F67" s="21"/>
      <c r="G67" s="21"/>
      <c r="H67" s="21"/>
      <c r="I67" s="31">
        <f t="shared" si="1"/>
        <v>0</v>
      </c>
      <c r="J67" s="62"/>
    </row>
    <row r="68" spans="1:10" x14ac:dyDescent="0.2">
      <c r="A68" s="85"/>
      <c r="B68" s="5" t="s">
        <v>14</v>
      </c>
      <c r="C68" s="7"/>
      <c r="D68" s="95"/>
      <c r="E68" s="21"/>
      <c r="F68" s="21"/>
      <c r="G68" s="21"/>
      <c r="H68" s="21"/>
      <c r="I68" s="31">
        <f t="shared" si="1"/>
        <v>0</v>
      </c>
      <c r="J68" s="62"/>
    </row>
    <row r="69" spans="1:10" x14ac:dyDescent="0.2">
      <c r="A69" s="85"/>
      <c r="B69" s="5" t="s">
        <v>12</v>
      </c>
      <c r="C69" s="7"/>
      <c r="D69" s="95"/>
      <c r="E69" s="21"/>
      <c r="F69" s="21"/>
      <c r="G69" s="21"/>
      <c r="H69" s="21"/>
      <c r="I69" s="31">
        <f t="shared" si="1"/>
        <v>0</v>
      </c>
      <c r="J69" s="62"/>
    </row>
    <row r="70" spans="1:10" x14ac:dyDescent="0.2">
      <c r="A70" s="85"/>
      <c r="B70" s="5" t="s">
        <v>16</v>
      </c>
      <c r="C70" s="7"/>
      <c r="D70" s="95"/>
      <c r="E70" s="21"/>
      <c r="F70" s="21"/>
      <c r="G70" s="21"/>
      <c r="H70" s="21"/>
      <c r="I70" s="31">
        <f t="shared" si="1"/>
        <v>0</v>
      </c>
      <c r="J70" s="62"/>
    </row>
    <row r="71" spans="1:10" x14ac:dyDescent="0.2">
      <c r="A71" s="85"/>
      <c r="B71" s="5" t="s">
        <v>19</v>
      </c>
      <c r="C71" s="7"/>
      <c r="D71" s="95"/>
      <c r="E71" s="21"/>
      <c r="F71" s="21"/>
      <c r="G71" s="21"/>
      <c r="H71" s="21"/>
      <c r="I71" s="31">
        <f t="shared" si="1"/>
        <v>0</v>
      </c>
      <c r="J71" s="62"/>
    </row>
    <row r="72" spans="1:10" x14ac:dyDescent="0.2">
      <c r="A72" s="85"/>
      <c r="B72" s="5" t="s">
        <v>20</v>
      </c>
      <c r="C72" s="7"/>
      <c r="D72" s="95"/>
      <c r="E72" s="21"/>
      <c r="F72" s="21"/>
      <c r="G72" s="21"/>
      <c r="H72" s="21"/>
      <c r="I72" s="31">
        <f t="shared" si="1"/>
        <v>0</v>
      </c>
      <c r="J72" s="62"/>
    </row>
    <row r="73" spans="1:10" x14ac:dyDescent="0.2">
      <c r="A73" s="85"/>
      <c r="B73" s="5" t="s">
        <v>21</v>
      </c>
      <c r="C73" s="7"/>
      <c r="D73" s="95"/>
      <c r="E73" s="21"/>
      <c r="F73" s="21"/>
      <c r="G73" s="21"/>
      <c r="H73" s="21"/>
      <c r="I73" s="31">
        <f t="shared" si="1"/>
        <v>0</v>
      </c>
      <c r="J73" s="62"/>
    </row>
    <row r="74" spans="1:10" x14ac:dyDescent="0.2">
      <c r="A74" s="85"/>
      <c r="B74" s="47" t="s">
        <v>22</v>
      </c>
      <c r="C74" s="7"/>
      <c r="D74" s="21"/>
      <c r="E74" s="21"/>
      <c r="F74" s="21"/>
      <c r="G74" s="21"/>
      <c r="H74" s="21"/>
      <c r="I74" s="31">
        <f t="shared" si="1"/>
        <v>0</v>
      </c>
      <c r="J74" s="62"/>
    </row>
    <row r="75" spans="1:10" x14ac:dyDescent="0.2">
      <c r="A75" s="85"/>
      <c r="B75" s="47"/>
      <c r="C75" s="7"/>
      <c r="D75" s="21"/>
      <c r="E75" s="21"/>
      <c r="F75" s="21"/>
      <c r="G75" s="21"/>
      <c r="H75" s="21"/>
      <c r="I75" s="31"/>
      <c r="J75" s="62"/>
    </row>
    <row r="76" spans="1:10" x14ac:dyDescent="0.2">
      <c r="A76" s="85"/>
      <c r="B76" s="47"/>
      <c r="C76" s="7"/>
      <c r="D76" s="21"/>
      <c r="E76" s="21"/>
      <c r="F76" s="21"/>
      <c r="G76" s="21"/>
      <c r="H76" s="21"/>
      <c r="I76" s="31"/>
      <c r="J76" s="62"/>
    </row>
    <row r="77" spans="1:10" x14ac:dyDescent="0.2">
      <c r="A77" s="94" t="s">
        <v>46</v>
      </c>
      <c r="B77" s="5" t="s">
        <v>1</v>
      </c>
      <c r="C77" s="7"/>
      <c r="D77" s="21"/>
      <c r="E77" s="21"/>
      <c r="F77" s="21"/>
      <c r="G77" s="21"/>
      <c r="H77" s="21"/>
      <c r="I77" s="31">
        <f t="shared" si="1"/>
        <v>0</v>
      </c>
      <c r="J77" s="62"/>
    </row>
    <row r="78" spans="1:10" x14ac:dyDescent="0.2">
      <c r="A78" s="85"/>
      <c r="B78" s="5" t="s">
        <v>2</v>
      </c>
      <c r="C78" s="7"/>
      <c r="D78" s="95">
        <f>6.65+6.65+15</f>
        <v>28.3</v>
      </c>
      <c r="E78" s="21">
        <f>6.65+6.65</f>
        <v>13.3</v>
      </c>
      <c r="F78" s="21"/>
      <c r="G78" s="21"/>
      <c r="H78" s="21"/>
      <c r="I78" s="31">
        <f t="shared" si="1"/>
        <v>41.6</v>
      </c>
      <c r="J78" s="62"/>
    </row>
    <row r="79" spans="1:10" x14ac:dyDescent="0.2">
      <c r="A79" s="85"/>
      <c r="B79" s="5" t="s">
        <v>3</v>
      </c>
      <c r="C79" s="7"/>
      <c r="D79" s="21"/>
      <c r="E79" s="21"/>
      <c r="F79" s="21"/>
      <c r="G79" s="21"/>
      <c r="H79" s="21"/>
      <c r="I79" s="31">
        <f t="shared" si="1"/>
        <v>0</v>
      </c>
      <c r="J79" s="62"/>
    </row>
    <row r="80" spans="1:10" x14ac:dyDescent="0.2">
      <c r="A80" s="85"/>
      <c r="B80" s="5" t="s">
        <v>15</v>
      </c>
      <c r="C80" s="7"/>
      <c r="D80" s="21"/>
      <c r="E80" s="21"/>
      <c r="F80" s="21"/>
      <c r="G80" s="21"/>
      <c r="H80" s="21"/>
      <c r="I80" s="31">
        <f t="shared" si="1"/>
        <v>0</v>
      </c>
      <c r="J80" s="62"/>
    </row>
    <row r="81" spans="1:10" x14ac:dyDescent="0.2">
      <c r="A81" s="85"/>
      <c r="B81" s="5" t="s">
        <v>17</v>
      </c>
      <c r="C81" s="7"/>
      <c r="D81" s="95"/>
      <c r="E81" s="21"/>
      <c r="F81" s="21"/>
      <c r="G81" s="21"/>
      <c r="H81" s="21"/>
      <c r="I81" s="31">
        <f t="shared" ref="I81:I89" si="2">D81+E81+F81+G81+H81</f>
        <v>0</v>
      </c>
      <c r="J81" s="62"/>
    </row>
    <row r="82" spans="1:10" x14ac:dyDescent="0.2">
      <c r="A82" s="85"/>
      <c r="B82" s="5" t="s">
        <v>4</v>
      </c>
      <c r="C82" s="7"/>
      <c r="D82" s="21"/>
      <c r="E82" s="21"/>
      <c r="F82" s="21"/>
      <c r="G82" s="21"/>
      <c r="H82" s="21"/>
      <c r="I82" s="31">
        <f t="shared" si="2"/>
        <v>0</v>
      </c>
      <c r="J82" s="62"/>
    </row>
    <row r="83" spans="1:10" x14ac:dyDescent="0.2">
      <c r="A83" s="85"/>
      <c r="B83" s="5" t="s">
        <v>14</v>
      </c>
      <c r="C83" s="7"/>
      <c r="D83" s="21"/>
      <c r="E83" s="21"/>
      <c r="F83" s="21"/>
      <c r="G83" s="21"/>
      <c r="H83" s="21"/>
      <c r="I83" s="31">
        <f t="shared" si="2"/>
        <v>0</v>
      </c>
      <c r="J83" s="62"/>
    </row>
    <row r="84" spans="1:10" x14ac:dyDescent="0.2">
      <c r="A84" s="85"/>
      <c r="B84" s="5" t="s">
        <v>12</v>
      </c>
      <c r="C84" s="7"/>
      <c r="D84" s="21"/>
      <c r="E84" s="21"/>
      <c r="F84" s="21"/>
      <c r="G84" s="21"/>
      <c r="H84" s="21"/>
      <c r="I84" s="31">
        <f t="shared" si="2"/>
        <v>0</v>
      </c>
      <c r="J84" s="62"/>
    </row>
    <row r="85" spans="1:10" x14ac:dyDescent="0.2">
      <c r="A85" s="85"/>
      <c r="B85" s="5" t="s">
        <v>16</v>
      </c>
      <c r="C85" s="7"/>
      <c r="D85" s="21"/>
      <c r="E85" s="21"/>
      <c r="F85" s="21"/>
      <c r="G85" s="21"/>
      <c r="H85" s="21"/>
      <c r="I85" s="31">
        <f t="shared" si="2"/>
        <v>0</v>
      </c>
      <c r="J85" s="62"/>
    </row>
    <row r="86" spans="1:10" x14ac:dyDescent="0.2">
      <c r="A86" s="85"/>
      <c r="B86" s="5" t="s">
        <v>19</v>
      </c>
      <c r="C86" s="7"/>
      <c r="D86" s="21"/>
      <c r="E86" s="21"/>
      <c r="F86" s="21"/>
      <c r="G86" s="21"/>
      <c r="H86" s="21"/>
      <c r="I86" s="31">
        <f t="shared" si="2"/>
        <v>0</v>
      </c>
      <c r="J86" s="62"/>
    </row>
    <row r="87" spans="1:10" x14ac:dyDescent="0.2">
      <c r="A87" s="85"/>
      <c r="B87" s="5" t="s">
        <v>20</v>
      </c>
      <c r="C87" s="7"/>
      <c r="D87" s="21"/>
      <c r="E87" s="21"/>
      <c r="F87" s="21"/>
      <c r="G87" s="21"/>
      <c r="H87" s="21"/>
      <c r="I87" s="31">
        <f t="shared" si="2"/>
        <v>0</v>
      </c>
      <c r="J87" s="62"/>
    </row>
    <row r="88" spans="1:10" x14ac:dyDescent="0.2">
      <c r="A88" s="85"/>
      <c r="B88" s="5" t="s">
        <v>21</v>
      </c>
      <c r="C88" s="7"/>
      <c r="D88" s="21"/>
      <c r="E88" s="21"/>
      <c r="F88" s="21"/>
      <c r="G88" s="21"/>
      <c r="H88" s="21"/>
      <c r="I88" s="31">
        <f t="shared" si="2"/>
        <v>0</v>
      </c>
      <c r="J88" s="62"/>
    </row>
    <row r="89" spans="1:10" x14ac:dyDescent="0.2">
      <c r="A89" s="85"/>
      <c r="B89" s="47" t="s">
        <v>22</v>
      </c>
      <c r="C89" s="7"/>
      <c r="D89" s="21"/>
      <c r="E89" s="21"/>
      <c r="F89" s="21"/>
      <c r="G89" s="21"/>
      <c r="H89" s="21"/>
      <c r="I89" s="31">
        <f t="shared" si="2"/>
        <v>0</v>
      </c>
      <c r="J89" s="62"/>
    </row>
    <row r="90" spans="1:10" ht="13.5" thickBot="1" x14ac:dyDescent="0.25">
      <c r="A90" s="86"/>
      <c r="B90" s="46"/>
      <c r="C90" s="10"/>
      <c r="D90" s="22"/>
      <c r="E90" s="22"/>
      <c r="F90" s="22"/>
      <c r="G90" s="22"/>
      <c r="H90" s="22"/>
      <c r="I90" s="32"/>
      <c r="J90" s="62"/>
    </row>
    <row r="91" spans="1:10" x14ac:dyDescent="0.2">
      <c r="A91" s="87"/>
      <c r="B91" s="16"/>
      <c r="C91" s="15"/>
      <c r="D91" s="23"/>
      <c r="E91" s="23"/>
      <c r="F91" s="23"/>
      <c r="G91" s="23"/>
      <c r="H91" s="23"/>
      <c r="I91" s="35">
        <f>SUM(I3:I22)</f>
        <v>0</v>
      </c>
      <c r="J91" s="35">
        <f>SUM(J16:J22)</f>
        <v>0</v>
      </c>
    </row>
    <row r="92" spans="1:10" x14ac:dyDescent="0.2">
      <c r="I92" s="30"/>
    </row>
    <row r="93" spans="1:10" x14ac:dyDescent="0.2">
      <c r="A93" s="93" t="s">
        <v>45</v>
      </c>
      <c r="B93" s="5" t="s">
        <v>1</v>
      </c>
      <c r="I93" s="30">
        <f t="shared" ref="I93:I104" si="3">D93+E93+F93+G93+H93</f>
        <v>0</v>
      </c>
    </row>
    <row r="94" spans="1:10" x14ac:dyDescent="0.2">
      <c r="B94" s="5" t="s">
        <v>2</v>
      </c>
      <c r="I94" s="30">
        <f t="shared" si="3"/>
        <v>0</v>
      </c>
    </row>
    <row r="95" spans="1:10" x14ac:dyDescent="0.2">
      <c r="B95" s="5" t="s">
        <v>3</v>
      </c>
      <c r="I95" s="30">
        <f t="shared" si="3"/>
        <v>0</v>
      </c>
    </row>
    <row r="96" spans="1:10" x14ac:dyDescent="0.2">
      <c r="B96" s="5" t="s">
        <v>15</v>
      </c>
      <c r="I96" s="30">
        <f t="shared" si="3"/>
        <v>0</v>
      </c>
    </row>
    <row r="97" spans="1:9" x14ac:dyDescent="0.2">
      <c r="B97" s="5" t="s">
        <v>17</v>
      </c>
      <c r="I97" s="30">
        <f t="shared" si="3"/>
        <v>0</v>
      </c>
    </row>
    <row r="98" spans="1:9" x14ac:dyDescent="0.2">
      <c r="B98" s="5" t="s">
        <v>4</v>
      </c>
      <c r="I98" s="30">
        <f t="shared" si="3"/>
        <v>0</v>
      </c>
    </row>
    <row r="99" spans="1:9" x14ac:dyDescent="0.2">
      <c r="B99" s="5" t="s">
        <v>14</v>
      </c>
      <c r="I99" s="30">
        <f t="shared" si="3"/>
        <v>0</v>
      </c>
    </row>
    <row r="100" spans="1:9" x14ac:dyDescent="0.2">
      <c r="B100" s="5" t="s">
        <v>12</v>
      </c>
      <c r="I100" s="30">
        <f t="shared" si="3"/>
        <v>0</v>
      </c>
    </row>
    <row r="101" spans="1:9" x14ac:dyDescent="0.2">
      <c r="B101" s="5" t="s">
        <v>16</v>
      </c>
      <c r="I101" s="30">
        <f t="shared" si="3"/>
        <v>0</v>
      </c>
    </row>
    <row r="102" spans="1:9" x14ac:dyDescent="0.2">
      <c r="B102" s="5" t="s">
        <v>19</v>
      </c>
      <c r="I102" s="30">
        <f t="shared" si="3"/>
        <v>0</v>
      </c>
    </row>
    <row r="103" spans="1:9" x14ac:dyDescent="0.2">
      <c r="B103" s="5" t="s">
        <v>20</v>
      </c>
      <c r="I103" s="30">
        <f t="shared" si="3"/>
        <v>0</v>
      </c>
    </row>
    <row r="104" spans="1:9" x14ac:dyDescent="0.2">
      <c r="B104" s="5" t="s">
        <v>21</v>
      </c>
      <c r="I104" s="30">
        <f t="shared" si="3"/>
        <v>0</v>
      </c>
    </row>
    <row r="105" spans="1:9" x14ac:dyDescent="0.2">
      <c r="I105" s="30"/>
    </row>
    <row r="106" spans="1:9" x14ac:dyDescent="0.2">
      <c r="I106" s="30"/>
    </row>
    <row r="107" spans="1:9" x14ac:dyDescent="0.2">
      <c r="A107" s="93" t="s">
        <v>44</v>
      </c>
      <c r="B107" s="5" t="s">
        <v>1</v>
      </c>
      <c r="D107" s="18">
        <v>28</v>
      </c>
      <c r="I107" s="30">
        <f t="shared" ref="I107:I118" si="4">D107+E107+F107+G107+H107</f>
        <v>28</v>
      </c>
    </row>
    <row r="108" spans="1:9" x14ac:dyDescent="0.2">
      <c r="B108" s="5" t="s">
        <v>2</v>
      </c>
      <c r="D108" s="18">
        <f>6.65+6.65+15</f>
        <v>28.3</v>
      </c>
      <c r="E108" s="18">
        <v>15</v>
      </c>
      <c r="I108" s="30">
        <f t="shared" si="4"/>
        <v>43.3</v>
      </c>
    </row>
    <row r="109" spans="1:9" x14ac:dyDescent="0.2">
      <c r="B109" s="5" t="s">
        <v>3</v>
      </c>
      <c r="I109" s="30">
        <f t="shared" si="4"/>
        <v>0</v>
      </c>
    </row>
    <row r="110" spans="1:9" x14ac:dyDescent="0.2">
      <c r="B110" s="5" t="s">
        <v>15</v>
      </c>
      <c r="I110" s="30">
        <f t="shared" si="4"/>
        <v>0</v>
      </c>
    </row>
    <row r="111" spans="1:9" x14ac:dyDescent="0.2">
      <c r="B111" s="5" t="s">
        <v>17</v>
      </c>
      <c r="I111" s="30">
        <f t="shared" si="4"/>
        <v>0</v>
      </c>
    </row>
    <row r="112" spans="1:9" x14ac:dyDescent="0.2">
      <c r="B112" s="5" t="s">
        <v>4</v>
      </c>
      <c r="I112" s="30">
        <f t="shared" si="4"/>
        <v>0</v>
      </c>
    </row>
    <row r="113" spans="1:9" x14ac:dyDescent="0.2">
      <c r="B113" s="5" t="s">
        <v>14</v>
      </c>
      <c r="I113" s="30">
        <f t="shared" si="4"/>
        <v>0</v>
      </c>
    </row>
    <row r="114" spans="1:9" x14ac:dyDescent="0.2">
      <c r="B114" s="5" t="s">
        <v>12</v>
      </c>
      <c r="I114" s="30">
        <f t="shared" si="4"/>
        <v>0</v>
      </c>
    </row>
    <row r="115" spans="1:9" x14ac:dyDescent="0.2">
      <c r="B115" s="5" t="s">
        <v>16</v>
      </c>
      <c r="I115" s="30">
        <f t="shared" si="4"/>
        <v>0</v>
      </c>
    </row>
    <row r="116" spans="1:9" x14ac:dyDescent="0.2">
      <c r="B116" s="5" t="s">
        <v>19</v>
      </c>
      <c r="I116" s="30">
        <f t="shared" si="4"/>
        <v>0</v>
      </c>
    </row>
    <row r="117" spans="1:9" x14ac:dyDescent="0.2">
      <c r="B117" s="5" t="s">
        <v>20</v>
      </c>
      <c r="I117" s="30">
        <f t="shared" si="4"/>
        <v>0</v>
      </c>
    </row>
    <row r="118" spans="1:9" x14ac:dyDescent="0.2">
      <c r="B118" s="5" t="s">
        <v>21</v>
      </c>
      <c r="I118" s="30">
        <f t="shared" si="4"/>
        <v>0</v>
      </c>
    </row>
    <row r="119" spans="1:9" x14ac:dyDescent="0.2">
      <c r="I119" s="30"/>
    </row>
    <row r="120" spans="1:9" x14ac:dyDescent="0.2">
      <c r="I120" s="30"/>
    </row>
    <row r="121" spans="1:9" x14ac:dyDescent="0.2">
      <c r="A121" s="93" t="s">
        <v>43</v>
      </c>
      <c r="B121" s="5" t="s">
        <v>1</v>
      </c>
      <c r="I121" s="30">
        <f t="shared" ref="I121:I131" si="5">D121+E121+F121+G121+H121</f>
        <v>0</v>
      </c>
    </row>
    <row r="122" spans="1:9" x14ac:dyDescent="0.2">
      <c r="B122" s="5" t="s">
        <v>2</v>
      </c>
      <c r="D122" s="18">
        <f>8+8+8+5.15+6.65+15+15</f>
        <v>65.8</v>
      </c>
      <c r="I122" s="30">
        <f t="shared" si="5"/>
        <v>65.8</v>
      </c>
    </row>
    <row r="123" spans="1:9" x14ac:dyDescent="0.2">
      <c r="B123" s="5" t="s">
        <v>3</v>
      </c>
      <c r="I123" s="30">
        <f t="shared" si="5"/>
        <v>0</v>
      </c>
    </row>
    <row r="124" spans="1:9" x14ac:dyDescent="0.2">
      <c r="B124" s="5" t="s">
        <v>15</v>
      </c>
      <c r="D124" s="18">
        <v>15</v>
      </c>
      <c r="I124" s="30">
        <f t="shared" si="5"/>
        <v>15</v>
      </c>
    </row>
    <row r="125" spans="1:9" x14ac:dyDescent="0.2">
      <c r="B125" s="5" t="s">
        <v>17</v>
      </c>
      <c r="I125" s="30">
        <f t="shared" si="5"/>
        <v>0</v>
      </c>
    </row>
    <row r="126" spans="1:9" x14ac:dyDescent="0.2">
      <c r="B126" s="5" t="s">
        <v>4</v>
      </c>
      <c r="I126" s="30">
        <f t="shared" si="5"/>
        <v>0</v>
      </c>
    </row>
    <row r="127" spans="1:9" x14ac:dyDescent="0.2">
      <c r="B127" s="5" t="s">
        <v>14</v>
      </c>
      <c r="I127" s="30">
        <f t="shared" si="5"/>
        <v>0</v>
      </c>
    </row>
    <row r="128" spans="1:9" x14ac:dyDescent="0.2">
      <c r="B128" s="5" t="s">
        <v>12</v>
      </c>
      <c r="I128" s="30">
        <f t="shared" si="5"/>
        <v>0</v>
      </c>
    </row>
    <row r="129" spans="1:9" x14ac:dyDescent="0.2">
      <c r="B129" s="5" t="s">
        <v>16</v>
      </c>
      <c r="I129" s="30">
        <f t="shared" si="5"/>
        <v>0</v>
      </c>
    </row>
    <row r="130" spans="1:9" x14ac:dyDescent="0.2">
      <c r="B130" s="5" t="s">
        <v>19</v>
      </c>
      <c r="I130" s="30">
        <f t="shared" si="5"/>
        <v>0</v>
      </c>
    </row>
    <row r="131" spans="1:9" x14ac:dyDescent="0.2">
      <c r="B131" s="5" t="s">
        <v>20</v>
      </c>
      <c r="I131" s="30">
        <f t="shared" si="5"/>
        <v>0</v>
      </c>
    </row>
    <row r="132" spans="1:9" x14ac:dyDescent="0.2">
      <c r="B132" s="5" t="s">
        <v>21</v>
      </c>
      <c r="I132" s="30"/>
    </row>
    <row r="133" spans="1:9" x14ac:dyDescent="0.2">
      <c r="I133" s="30"/>
    </row>
    <row r="134" spans="1:9" x14ac:dyDescent="0.2">
      <c r="I134" s="30"/>
    </row>
    <row r="135" spans="1:9" x14ac:dyDescent="0.2">
      <c r="A135" s="38" t="s">
        <v>118</v>
      </c>
      <c r="B135" s="5" t="s">
        <v>1</v>
      </c>
      <c r="I135" s="30">
        <f t="shared" ref="I135:I146" si="6">D135+E135+F135+G135+H135</f>
        <v>0</v>
      </c>
    </row>
    <row r="136" spans="1:9" x14ac:dyDescent="0.2">
      <c r="B136" s="5" t="s">
        <v>2</v>
      </c>
      <c r="D136" s="18">
        <f>8+6.65+5.15+5.15+15+15+15</f>
        <v>69.95</v>
      </c>
      <c r="I136" s="30">
        <f t="shared" si="6"/>
        <v>69.95</v>
      </c>
    </row>
    <row r="137" spans="1:9" x14ac:dyDescent="0.2">
      <c r="B137" s="5" t="s">
        <v>3</v>
      </c>
      <c r="I137" s="30">
        <f t="shared" si="6"/>
        <v>0</v>
      </c>
    </row>
    <row r="138" spans="1:9" x14ac:dyDescent="0.2">
      <c r="B138" s="5" t="s">
        <v>15</v>
      </c>
      <c r="D138" s="18">
        <v>4.25</v>
      </c>
      <c r="I138" s="30">
        <f t="shared" si="6"/>
        <v>4.25</v>
      </c>
    </row>
    <row r="139" spans="1:9" x14ac:dyDescent="0.2">
      <c r="B139" s="5" t="s">
        <v>17</v>
      </c>
      <c r="I139" s="30">
        <f t="shared" si="6"/>
        <v>0</v>
      </c>
    </row>
    <row r="140" spans="1:9" x14ac:dyDescent="0.2">
      <c r="B140" s="5" t="s">
        <v>4</v>
      </c>
      <c r="I140" s="30">
        <f t="shared" si="6"/>
        <v>0</v>
      </c>
    </row>
    <row r="141" spans="1:9" x14ac:dyDescent="0.2">
      <c r="B141" s="5" t="s">
        <v>14</v>
      </c>
      <c r="I141" s="30">
        <f t="shared" si="6"/>
        <v>0</v>
      </c>
    </row>
    <row r="142" spans="1:9" x14ac:dyDescent="0.2">
      <c r="B142" s="5" t="s">
        <v>12</v>
      </c>
      <c r="I142" s="30">
        <f t="shared" si="6"/>
        <v>0</v>
      </c>
    </row>
    <row r="143" spans="1:9" x14ac:dyDescent="0.2">
      <c r="B143" s="5" t="s">
        <v>16</v>
      </c>
      <c r="I143" s="30">
        <f t="shared" si="6"/>
        <v>0</v>
      </c>
    </row>
    <row r="144" spans="1:9" x14ac:dyDescent="0.2">
      <c r="B144" s="5" t="s">
        <v>19</v>
      </c>
      <c r="I144" s="30">
        <f t="shared" si="6"/>
        <v>0</v>
      </c>
    </row>
    <row r="145" spans="1:10" x14ac:dyDescent="0.2">
      <c r="B145" s="5" t="s">
        <v>20</v>
      </c>
      <c r="I145" s="30">
        <f t="shared" si="6"/>
        <v>0</v>
      </c>
    </row>
    <row r="146" spans="1:10" x14ac:dyDescent="0.2">
      <c r="B146" s="5" t="s">
        <v>21</v>
      </c>
      <c r="I146" s="30">
        <f t="shared" si="6"/>
        <v>0</v>
      </c>
    </row>
    <row r="147" spans="1:10" x14ac:dyDescent="0.2">
      <c r="I147" s="30"/>
    </row>
    <row r="148" spans="1:10" x14ac:dyDescent="0.2">
      <c r="I148" s="30"/>
    </row>
    <row r="149" spans="1:10" x14ac:dyDescent="0.2">
      <c r="A149" s="38" t="s">
        <v>42</v>
      </c>
      <c r="B149" s="5" t="s">
        <v>1</v>
      </c>
      <c r="I149" s="30">
        <f t="shared" ref="I149:I160" si="7">D149+E149+F149+G149+H149</f>
        <v>0</v>
      </c>
    </row>
    <row r="150" spans="1:10" x14ac:dyDescent="0.2">
      <c r="B150" s="5" t="s">
        <v>2</v>
      </c>
      <c r="D150" s="18">
        <f>5.15+5.15+15</f>
        <v>25.3</v>
      </c>
      <c r="I150" s="30">
        <f t="shared" si="7"/>
        <v>25.3</v>
      </c>
    </row>
    <row r="151" spans="1:10" x14ac:dyDescent="0.2">
      <c r="B151" s="5" t="s">
        <v>3</v>
      </c>
      <c r="I151" s="30">
        <f t="shared" si="7"/>
        <v>0</v>
      </c>
    </row>
    <row r="152" spans="1:10" x14ac:dyDescent="0.2">
      <c r="A152" s="88"/>
      <c r="B152" s="5" t="s">
        <v>15</v>
      </c>
      <c r="I152" s="30">
        <f t="shared" si="7"/>
        <v>0</v>
      </c>
    </row>
    <row r="153" spans="1:10" s="2" customFormat="1" x14ac:dyDescent="0.2">
      <c r="A153" s="89"/>
      <c r="B153" s="5" t="s">
        <v>17</v>
      </c>
      <c r="C153" s="9"/>
      <c r="D153" s="24"/>
      <c r="E153" s="24"/>
      <c r="F153" s="24"/>
      <c r="G153" s="24"/>
      <c r="H153" s="24"/>
      <c r="I153" s="30">
        <f t="shared" si="7"/>
        <v>0</v>
      </c>
      <c r="J153" s="44"/>
    </row>
    <row r="154" spans="1:10" x14ac:dyDescent="0.2">
      <c r="A154" s="88"/>
      <c r="B154" s="5" t="s">
        <v>4</v>
      </c>
      <c r="C154" s="4"/>
      <c r="D154" s="25"/>
      <c r="E154" s="25"/>
      <c r="F154" s="25"/>
      <c r="G154" s="25"/>
      <c r="H154" s="25"/>
      <c r="I154" s="30">
        <f t="shared" si="7"/>
        <v>0</v>
      </c>
    </row>
    <row r="155" spans="1:10" x14ac:dyDescent="0.2">
      <c r="A155" s="88"/>
      <c r="B155" s="5" t="s">
        <v>14</v>
      </c>
      <c r="C155" s="4"/>
      <c r="D155" s="25"/>
      <c r="E155" s="25"/>
      <c r="F155" s="25"/>
      <c r="G155" s="25"/>
      <c r="H155" s="25"/>
      <c r="I155" s="30">
        <f t="shared" si="7"/>
        <v>0</v>
      </c>
    </row>
    <row r="156" spans="1:10" x14ac:dyDescent="0.2">
      <c r="A156" s="88"/>
      <c r="B156" s="5" t="s">
        <v>12</v>
      </c>
      <c r="C156" s="4"/>
      <c r="D156" s="25"/>
      <c r="E156" s="25"/>
      <c r="F156" s="25"/>
      <c r="G156" s="25"/>
      <c r="H156" s="25"/>
      <c r="I156" s="30">
        <f t="shared" si="7"/>
        <v>0</v>
      </c>
    </row>
    <row r="157" spans="1:10" x14ac:dyDescent="0.2">
      <c r="A157" s="88"/>
      <c r="B157" s="5" t="s">
        <v>16</v>
      </c>
      <c r="C157" s="4"/>
      <c r="D157" s="25"/>
      <c r="E157" s="25"/>
      <c r="F157" s="25"/>
      <c r="G157" s="25"/>
      <c r="H157" s="25"/>
      <c r="I157" s="30">
        <f t="shared" si="7"/>
        <v>0</v>
      </c>
    </row>
    <row r="158" spans="1:10" x14ac:dyDescent="0.2">
      <c r="A158" s="88"/>
      <c r="B158" s="5" t="s">
        <v>19</v>
      </c>
      <c r="C158" s="4"/>
      <c r="D158" s="25"/>
      <c r="E158" s="25"/>
      <c r="F158" s="25"/>
      <c r="G158" s="25"/>
      <c r="H158" s="25"/>
      <c r="I158" s="30">
        <f t="shared" si="7"/>
        <v>0</v>
      </c>
    </row>
    <row r="159" spans="1:10" x14ac:dyDescent="0.2">
      <c r="A159" s="88"/>
      <c r="B159" s="5" t="s">
        <v>20</v>
      </c>
      <c r="C159" s="4"/>
      <c r="D159" s="25"/>
      <c r="E159" s="25"/>
      <c r="F159" s="25"/>
      <c r="G159" s="25"/>
      <c r="H159" s="25"/>
      <c r="I159" s="30">
        <f t="shared" si="7"/>
        <v>0</v>
      </c>
    </row>
    <row r="160" spans="1:10" x14ac:dyDescent="0.2">
      <c r="A160" s="88"/>
      <c r="B160" s="5" t="s">
        <v>21</v>
      </c>
      <c r="C160" s="4"/>
      <c r="D160" s="25"/>
      <c r="E160" s="25"/>
      <c r="F160" s="25"/>
      <c r="G160" s="25"/>
      <c r="H160" s="25"/>
      <c r="I160" s="30">
        <f t="shared" si="7"/>
        <v>0</v>
      </c>
    </row>
    <row r="161" spans="1:10" x14ac:dyDescent="0.2">
      <c r="A161" s="88"/>
      <c r="C161" s="4"/>
      <c r="D161" s="25"/>
      <c r="E161" s="25"/>
      <c r="F161" s="25"/>
      <c r="G161" s="25"/>
      <c r="H161" s="25"/>
      <c r="I161" s="30"/>
    </row>
    <row r="162" spans="1:10" x14ac:dyDescent="0.2">
      <c r="I162" s="30"/>
    </row>
    <row r="163" spans="1:10" x14ac:dyDescent="0.2">
      <c r="A163" s="38" t="s">
        <v>41</v>
      </c>
      <c r="B163" s="5" t="s">
        <v>1</v>
      </c>
      <c r="I163" s="30">
        <f t="shared" ref="I163:I175" si="8">D163+E163+F163+G163+H163</f>
        <v>0</v>
      </c>
      <c r="J163" s="4"/>
    </row>
    <row r="164" spans="1:10" x14ac:dyDescent="0.2">
      <c r="B164" s="5" t="s">
        <v>2</v>
      </c>
      <c r="D164" s="18">
        <f>5.15+5.15+15</f>
        <v>25.3</v>
      </c>
      <c r="I164" s="30">
        <f t="shared" si="8"/>
        <v>25.3</v>
      </c>
      <c r="J164" s="4"/>
    </row>
    <row r="165" spans="1:10" x14ac:dyDescent="0.2">
      <c r="B165" s="5" t="s">
        <v>3</v>
      </c>
      <c r="I165" s="30">
        <f t="shared" si="8"/>
        <v>0</v>
      </c>
    </row>
    <row r="166" spans="1:10" x14ac:dyDescent="0.2">
      <c r="B166" s="5" t="s">
        <v>15</v>
      </c>
      <c r="I166" s="30">
        <f t="shared" si="8"/>
        <v>0</v>
      </c>
    </row>
    <row r="167" spans="1:10" x14ac:dyDescent="0.2">
      <c r="A167" s="88"/>
      <c r="B167" s="5" t="s">
        <v>17</v>
      </c>
      <c r="C167" s="4"/>
      <c r="D167" s="25"/>
      <c r="E167" s="25"/>
      <c r="F167" s="25"/>
      <c r="G167" s="25"/>
      <c r="H167" s="25"/>
      <c r="I167" s="31">
        <f t="shared" si="8"/>
        <v>0</v>
      </c>
    </row>
    <row r="168" spans="1:10" x14ac:dyDescent="0.2">
      <c r="A168" s="88"/>
      <c r="B168" s="5" t="s">
        <v>4</v>
      </c>
      <c r="C168" s="4"/>
      <c r="D168" s="25"/>
      <c r="E168" s="25"/>
      <c r="F168" s="25"/>
      <c r="G168" s="25"/>
      <c r="H168" s="25"/>
      <c r="I168" s="31">
        <f t="shared" si="8"/>
        <v>0</v>
      </c>
    </row>
    <row r="169" spans="1:10" x14ac:dyDescent="0.2">
      <c r="A169" s="88"/>
      <c r="B169" s="5" t="s">
        <v>14</v>
      </c>
      <c r="C169" s="4"/>
      <c r="D169" s="25"/>
      <c r="E169" s="25"/>
      <c r="F169" s="25"/>
      <c r="G169" s="25"/>
      <c r="H169" s="25"/>
      <c r="I169" s="31">
        <f t="shared" si="8"/>
        <v>0</v>
      </c>
    </row>
    <row r="170" spans="1:10" x14ac:dyDescent="0.2">
      <c r="A170" s="88"/>
      <c r="B170" s="5" t="s">
        <v>12</v>
      </c>
      <c r="C170" s="4"/>
      <c r="D170" s="25"/>
      <c r="E170" s="25"/>
      <c r="F170" s="25"/>
      <c r="G170" s="25"/>
      <c r="H170" s="25"/>
      <c r="I170" s="31">
        <f t="shared" si="8"/>
        <v>0</v>
      </c>
    </row>
    <row r="171" spans="1:10" x14ac:dyDescent="0.2">
      <c r="A171" s="88"/>
      <c r="B171" s="5" t="s">
        <v>16</v>
      </c>
      <c r="C171" s="4"/>
      <c r="D171" s="25"/>
      <c r="E171" s="25"/>
      <c r="F171" s="25"/>
      <c r="G171" s="25"/>
      <c r="H171" s="25"/>
      <c r="I171" s="31">
        <f t="shared" si="8"/>
        <v>0</v>
      </c>
    </row>
    <row r="172" spans="1:10" x14ac:dyDescent="0.2">
      <c r="A172" s="88"/>
      <c r="B172" s="5" t="s">
        <v>19</v>
      </c>
      <c r="C172" s="4"/>
      <c r="D172" s="25"/>
      <c r="E172" s="25"/>
      <c r="F172" s="25"/>
      <c r="G172" s="25"/>
      <c r="H172" s="25"/>
      <c r="I172" s="31">
        <f t="shared" si="8"/>
        <v>0</v>
      </c>
    </row>
    <row r="173" spans="1:10" x14ac:dyDescent="0.2">
      <c r="A173" s="88"/>
      <c r="B173" s="5" t="s">
        <v>20</v>
      </c>
      <c r="C173" s="4"/>
      <c r="D173" s="25"/>
      <c r="E173" s="25"/>
      <c r="F173" s="25"/>
      <c r="G173" s="25"/>
      <c r="H173" s="25"/>
      <c r="I173" s="31">
        <f t="shared" si="8"/>
        <v>0</v>
      </c>
    </row>
    <row r="174" spans="1:10" x14ac:dyDescent="0.2">
      <c r="A174" s="88"/>
      <c r="B174" s="5" t="s">
        <v>21</v>
      </c>
      <c r="C174" s="4"/>
      <c r="D174" s="25"/>
      <c r="E174" s="25"/>
      <c r="F174" s="25"/>
      <c r="G174" s="25"/>
      <c r="H174" s="25"/>
      <c r="I174" s="31">
        <f t="shared" si="8"/>
        <v>0</v>
      </c>
    </row>
    <row r="175" spans="1:10" x14ac:dyDescent="0.2">
      <c r="A175" s="88"/>
      <c r="B175" s="47" t="s">
        <v>22</v>
      </c>
      <c r="C175" s="4"/>
      <c r="D175" s="25"/>
      <c r="E175" s="25"/>
      <c r="F175" s="25"/>
      <c r="G175" s="25"/>
      <c r="H175" s="25"/>
      <c r="I175" s="31">
        <f t="shared" si="8"/>
        <v>0</v>
      </c>
    </row>
    <row r="176" spans="1:10" ht="13.5" thickBot="1" x14ac:dyDescent="0.25">
      <c r="A176" s="90"/>
      <c r="B176" s="46"/>
      <c r="C176" s="3"/>
      <c r="D176" s="26"/>
      <c r="E176" s="26"/>
      <c r="F176" s="26"/>
      <c r="G176" s="26"/>
      <c r="H176" s="26"/>
      <c r="I176" s="32"/>
    </row>
    <row r="177" spans="1:9" x14ac:dyDescent="0.2">
      <c r="A177" s="91"/>
      <c r="B177" s="63"/>
      <c r="C177" s="17"/>
      <c r="D177" s="27"/>
      <c r="E177" s="27"/>
      <c r="F177" s="27"/>
      <c r="G177" s="27"/>
      <c r="H177" s="27"/>
      <c r="I177" s="36">
        <f>SUM(I92:I168)</f>
        <v>276.90000000000003</v>
      </c>
    </row>
    <row r="178" spans="1:9" x14ac:dyDescent="0.2">
      <c r="I178" s="30"/>
    </row>
    <row r="179" spans="1:9" x14ac:dyDescent="0.2">
      <c r="A179" s="38" t="s">
        <v>40</v>
      </c>
      <c r="B179" s="5" t="s">
        <v>1</v>
      </c>
      <c r="I179" s="30">
        <f>D179+E179+F179+G179+H179</f>
        <v>0</v>
      </c>
    </row>
    <row r="180" spans="1:9" x14ac:dyDescent="0.2">
      <c r="B180" s="5" t="s">
        <v>2</v>
      </c>
      <c r="C180" s="6"/>
      <c r="D180" s="18">
        <f>5.15+5.15+1.5+15</f>
        <v>26.8</v>
      </c>
      <c r="I180" s="30">
        <f>D180+E180+F180+G180+H180</f>
        <v>26.8</v>
      </c>
    </row>
    <row r="181" spans="1:9" x14ac:dyDescent="0.2">
      <c r="B181" s="5" t="s">
        <v>3</v>
      </c>
      <c r="I181" s="30">
        <f t="shared" ref="I181:I189" si="9">D181+E181+F181+G181+H181</f>
        <v>0</v>
      </c>
    </row>
    <row r="182" spans="1:9" x14ac:dyDescent="0.2">
      <c r="B182" s="5" t="s">
        <v>15</v>
      </c>
      <c r="D182" s="18">
        <f>2</f>
        <v>2</v>
      </c>
      <c r="I182" s="30">
        <f t="shared" si="9"/>
        <v>2</v>
      </c>
    </row>
    <row r="183" spans="1:9" x14ac:dyDescent="0.2">
      <c r="B183" s="5" t="s">
        <v>17</v>
      </c>
      <c r="I183" s="30">
        <f t="shared" si="9"/>
        <v>0</v>
      </c>
    </row>
    <row r="184" spans="1:9" x14ac:dyDescent="0.2">
      <c r="B184" s="5" t="s">
        <v>4</v>
      </c>
      <c r="I184" s="30">
        <f t="shared" si="9"/>
        <v>0</v>
      </c>
    </row>
    <row r="185" spans="1:9" x14ac:dyDescent="0.2">
      <c r="B185" s="5" t="s">
        <v>14</v>
      </c>
      <c r="I185" s="30">
        <f t="shared" si="9"/>
        <v>0</v>
      </c>
    </row>
    <row r="186" spans="1:9" x14ac:dyDescent="0.2">
      <c r="B186" s="5" t="s">
        <v>12</v>
      </c>
      <c r="I186" s="30">
        <f t="shared" si="9"/>
        <v>0</v>
      </c>
    </row>
    <row r="187" spans="1:9" x14ac:dyDescent="0.2">
      <c r="B187" s="5" t="s">
        <v>16</v>
      </c>
      <c r="I187" s="30">
        <f t="shared" si="9"/>
        <v>0</v>
      </c>
    </row>
    <row r="188" spans="1:9" x14ac:dyDescent="0.2">
      <c r="B188" s="5" t="s">
        <v>19</v>
      </c>
      <c r="I188" s="30">
        <f t="shared" si="9"/>
        <v>0</v>
      </c>
    </row>
    <row r="189" spans="1:9" x14ac:dyDescent="0.2">
      <c r="B189" s="5" t="s">
        <v>20</v>
      </c>
      <c r="I189" s="30">
        <f t="shared" si="9"/>
        <v>0</v>
      </c>
    </row>
    <row r="190" spans="1:9" x14ac:dyDescent="0.2">
      <c r="B190" s="5" t="s">
        <v>21</v>
      </c>
      <c r="I190" s="30">
        <f>D190+E190+F190+G190+H190</f>
        <v>0</v>
      </c>
    </row>
    <row r="191" spans="1:9" x14ac:dyDescent="0.2">
      <c r="I191" s="30"/>
    </row>
    <row r="192" spans="1:9" x14ac:dyDescent="0.2">
      <c r="I192" s="30"/>
    </row>
    <row r="193" spans="1:9" x14ac:dyDescent="0.2">
      <c r="A193" s="38" t="s">
        <v>39</v>
      </c>
      <c r="B193" s="5" t="s">
        <v>1</v>
      </c>
      <c r="I193" s="30">
        <f t="shared" ref="I193:I204" si="10">D193+E193+F193+G193+H193</f>
        <v>0</v>
      </c>
    </row>
    <row r="194" spans="1:9" x14ac:dyDescent="0.2">
      <c r="B194" s="5" t="s">
        <v>2</v>
      </c>
      <c r="C194" s="6"/>
      <c r="D194" s="18">
        <f>8+5.15+15+15</f>
        <v>43.15</v>
      </c>
      <c r="I194" s="30">
        <f t="shared" si="10"/>
        <v>43.15</v>
      </c>
    </row>
    <row r="195" spans="1:9" x14ac:dyDescent="0.2">
      <c r="B195" s="5" t="s">
        <v>3</v>
      </c>
      <c r="I195" s="30">
        <f t="shared" si="10"/>
        <v>0</v>
      </c>
    </row>
    <row r="196" spans="1:9" x14ac:dyDescent="0.2">
      <c r="B196" s="5" t="s">
        <v>15</v>
      </c>
      <c r="D196" s="18">
        <v>3.5</v>
      </c>
      <c r="I196" s="30">
        <f t="shared" si="10"/>
        <v>3.5</v>
      </c>
    </row>
    <row r="197" spans="1:9" x14ac:dyDescent="0.2">
      <c r="B197" s="5" t="s">
        <v>17</v>
      </c>
      <c r="I197" s="30">
        <f t="shared" si="10"/>
        <v>0</v>
      </c>
    </row>
    <row r="198" spans="1:9" x14ac:dyDescent="0.2">
      <c r="B198" s="5" t="s">
        <v>4</v>
      </c>
      <c r="I198" s="30">
        <f t="shared" si="10"/>
        <v>0</v>
      </c>
    </row>
    <row r="199" spans="1:9" x14ac:dyDescent="0.2">
      <c r="B199" s="5" t="s">
        <v>14</v>
      </c>
      <c r="I199" s="30">
        <f t="shared" si="10"/>
        <v>0</v>
      </c>
    </row>
    <row r="200" spans="1:9" x14ac:dyDescent="0.2">
      <c r="B200" s="5" t="s">
        <v>12</v>
      </c>
      <c r="I200" s="30">
        <f t="shared" si="10"/>
        <v>0</v>
      </c>
    </row>
    <row r="201" spans="1:9" x14ac:dyDescent="0.2">
      <c r="B201" s="5" t="s">
        <v>16</v>
      </c>
      <c r="I201" s="30">
        <f t="shared" si="10"/>
        <v>0</v>
      </c>
    </row>
    <row r="202" spans="1:9" x14ac:dyDescent="0.2">
      <c r="B202" s="5" t="s">
        <v>19</v>
      </c>
      <c r="I202" s="30">
        <f t="shared" si="10"/>
        <v>0</v>
      </c>
    </row>
    <row r="203" spans="1:9" x14ac:dyDescent="0.2">
      <c r="B203" s="5" t="s">
        <v>20</v>
      </c>
      <c r="I203" s="30">
        <f t="shared" si="10"/>
        <v>0</v>
      </c>
    </row>
    <row r="204" spans="1:9" x14ac:dyDescent="0.2">
      <c r="B204" s="5" t="s">
        <v>21</v>
      </c>
      <c r="I204" s="30">
        <f t="shared" si="10"/>
        <v>0</v>
      </c>
    </row>
    <row r="205" spans="1:9" x14ac:dyDescent="0.2">
      <c r="I205" s="30"/>
    </row>
    <row r="206" spans="1:9" x14ac:dyDescent="0.2">
      <c r="I206" s="30">
        <f t="shared" ref="I206:I217" si="11">D206+E206+F206+G206+H206</f>
        <v>0</v>
      </c>
    </row>
    <row r="207" spans="1:9" x14ac:dyDescent="0.2">
      <c r="A207" s="38" t="s">
        <v>38</v>
      </c>
      <c r="B207" s="5" t="s">
        <v>1</v>
      </c>
      <c r="I207" s="30">
        <f t="shared" si="11"/>
        <v>0</v>
      </c>
    </row>
    <row r="208" spans="1:9" x14ac:dyDescent="0.2">
      <c r="B208" s="5" t="s">
        <v>2</v>
      </c>
      <c r="D208" s="18">
        <f>5.15+4+5.15+15</f>
        <v>29.3</v>
      </c>
      <c r="I208" s="30">
        <f t="shared" si="11"/>
        <v>29.3</v>
      </c>
    </row>
    <row r="209" spans="1:9" x14ac:dyDescent="0.2">
      <c r="B209" s="5" t="s">
        <v>3</v>
      </c>
      <c r="I209" s="30">
        <f t="shared" si="11"/>
        <v>0</v>
      </c>
    </row>
    <row r="210" spans="1:9" x14ac:dyDescent="0.2">
      <c r="B210" s="5" t="s">
        <v>15</v>
      </c>
      <c r="I210" s="30">
        <f t="shared" si="11"/>
        <v>0</v>
      </c>
    </row>
    <row r="211" spans="1:9" x14ac:dyDescent="0.2">
      <c r="B211" s="5" t="s">
        <v>17</v>
      </c>
      <c r="I211" s="30">
        <f t="shared" si="11"/>
        <v>0</v>
      </c>
    </row>
    <row r="212" spans="1:9" x14ac:dyDescent="0.2">
      <c r="B212" s="5" t="s">
        <v>4</v>
      </c>
      <c r="I212" s="30">
        <f t="shared" si="11"/>
        <v>0</v>
      </c>
    </row>
    <row r="213" spans="1:9" x14ac:dyDescent="0.2">
      <c r="B213" s="5" t="s">
        <v>14</v>
      </c>
      <c r="I213" s="30">
        <f t="shared" si="11"/>
        <v>0</v>
      </c>
    </row>
    <row r="214" spans="1:9" x14ac:dyDescent="0.2">
      <c r="B214" s="5" t="s">
        <v>12</v>
      </c>
      <c r="I214" s="30">
        <f t="shared" si="11"/>
        <v>0</v>
      </c>
    </row>
    <row r="215" spans="1:9" x14ac:dyDescent="0.2">
      <c r="B215" s="5" t="s">
        <v>16</v>
      </c>
      <c r="I215" s="30">
        <f t="shared" si="11"/>
        <v>0</v>
      </c>
    </row>
    <row r="216" spans="1:9" x14ac:dyDescent="0.2">
      <c r="B216" s="5" t="s">
        <v>19</v>
      </c>
      <c r="I216" s="30">
        <f t="shared" si="11"/>
        <v>0</v>
      </c>
    </row>
    <row r="217" spans="1:9" x14ac:dyDescent="0.2">
      <c r="B217" s="5" t="s">
        <v>20</v>
      </c>
      <c r="I217" s="30">
        <f t="shared" si="11"/>
        <v>0</v>
      </c>
    </row>
    <row r="218" spans="1:9" x14ac:dyDescent="0.2">
      <c r="B218" s="5" t="s">
        <v>21</v>
      </c>
      <c r="I218" s="30">
        <f>D218+E218+F218+G218+H218</f>
        <v>0</v>
      </c>
    </row>
    <row r="219" spans="1:9" x14ac:dyDescent="0.2">
      <c r="I219" s="30"/>
    </row>
    <row r="220" spans="1:9" x14ac:dyDescent="0.2">
      <c r="I220" s="30"/>
    </row>
    <row r="221" spans="1:9" x14ac:dyDescent="0.2">
      <c r="A221" s="38" t="s">
        <v>119</v>
      </c>
      <c r="B221" s="5" t="s">
        <v>1</v>
      </c>
      <c r="I221" s="30">
        <f t="shared" ref="I221:I232" si="12">D221+E221+F221+G221+H221</f>
        <v>0</v>
      </c>
    </row>
    <row r="222" spans="1:9" x14ac:dyDescent="0.2">
      <c r="B222" s="5" t="s">
        <v>2</v>
      </c>
      <c r="D222" s="18">
        <f>8+8+6.65+6.65+5.45+5.15+5.15+15+15</f>
        <v>75.05</v>
      </c>
      <c r="I222" s="30">
        <f t="shared" si="12"/>
        <v>75.05</v>
      </c>
    </row>
    <row r="223" spans="1:9" x14ac:dyDescent="0.2">
      <c r="B223" s="5" t="s">
        <v>3</v>
      </c>
      <c r="I223" s="30">
        <f t="shared" si="12"/>
        <v>0</v>
      </c>
    </row>
    <row r="224" spans="1:9" x14ac:dyDescent="0.2">
      <c r="B224" s="5" t="s">
        <v>15</v>
      </c>
      <c r="D224" s="18">
        <f>3.5+3.5+3.5+3.5+3.5+2.5+3.5</f>
        <v>23.5</v>
      </c>
      <c r="I224" s="30">
        <f t="shared" si="12"/>
        <v>23.5</v>
      </c>
    </row>
    <row r="225" spans="1:9" x14ac:dyDescent="0.2">
      <c r="B225" s="5" t="s">
        <v>17</v>
      </c>
      <c r="I225" s="30">
        <f t="shared" si="12"/>
        <v>0</v>
      </c>
    </row>
    <row r="226" spans="1:9" x14ac:dyDescent="0.2">
      <c r="B226" s="5" t="s">
        <v>4</v>
      </c>
      <c r="I226" s="30">
        <f t="shared" si="12"/>
        <v>0</v>
      </c>
    </row>
    <row r="227" spans="1:9" x14ac:dyDescent="0.2">
      <c r="B227" s="5" t="s">
        <v>14</v>
      </c>
      <c r="I227" s="30">
        <f t="shared" si="12"/>
        <v>0</v>
      </c>
    </row>
    <row r="228" spans="1:9" x14ac:dyDescent="0.2">
      <c r="B228" s="5" t="s">
        <v>12</v>
      </c>
      <c r="I228" s="30">
        <f t="shared" si="12"/>
        <v>0</v>
      </c>
    </row>
    <row r="229" spans="1:9" x14ac:dyDescent="0.2">
      <c r="B229" s="5" t="s">
        <v>16</v>
      </c>
      <c r="I229" s="30">
        <f t="shared" si="12"/>
        <v>0</v>
      </c>
    </row>
    <row r="230" spans="1:9" x14ac:dyDescent="0.2">
      <c r="B230" s="5" t="s">
        <v>19</v>
      </c>
      <c r="I230" s="30">
        <f t="shared" si="12"/>
        <v>0</v>
      </c>
    </row>
    <row r="231" spans="1:9" x14ac:dyDescent="0.2">
      <c r="B231" s="5" t="s">
        <v>20</v>
      </c>
      <c r="I231" s="30">
        <f t="shared" si="12"/>
        <v>0</v>
      </c>
    </row>
    <row r="232" spans="1:9" x14ac:dyDescent="0.2">
      <c r="B232" s="5" t="s">
        <v>21</v>
      </c>
      <c r="I232" s="30">
        <f t="shared" si="12"/>
        <v>0</v>
      </c>
    </row>
    <row r="233" spans="1:9" x14ac:dyDescent="0.2">
      <c r="I233" s="30"/>
    </row>
    <row r="234" spans="1:9" x14ac:dyDescent="0.2">
      <c r="I234" s="30"/>
    </row>
    <row r="235" spans="1:9" x14ac:dyDescent="0.2">
      <c r="A235" s="38" t="s">
        <v>37</v>
      </c>
      <c r="B235" s="5" t="s">
        <v>1</v>
      </c>
      <c r="I235" s="30">
        <f t="shared" ref="I235:I246" si="13">D235+E235+F235+G235+H235</f>
        <v>0</v>
      </c>
    </row>
    <row r="236" spans="1:9" x14ac:dyDescent="0.2">
      <c r="B236" s="5" t="s">
        <v>2</v>
      </c>
      <c r="D236" s="18">
        <f>8+5.15+5.15+15+15</f>
        <v>48.3</v>
      </c>
      <c r="I236" s="30">
        <f t="shared" si="13"/>
        <v>48.3</v>
      </c>
    </row>
    <row r="237" spans="1:9" x14ac:dyDescent="0.2">
      <c r="B237" s="5" t="s">
        <v>3</v>
      </c>
      <c r="I237" s="30">
        <f t="shared" si="13"/>
        <v>0</v>
      </c>
    </row>
    <row r="238" spans="1:9" x14ac:dyDescent="0.2">
      <c r="B238" s="5" t="s">
        <v>15</v>
      </c>
      <c r="D238" s="18">
        <f>3.5</f>
        <v>3.5</v>
      </c>
      <c r="I238" s="30">
        <f t="shared" si="13"/>
        <v>3.5</v>
      </c>
    </row>
    <row r="239" spans="1:9" x14ac:dyDescent="0.2">
      <c r="B239" s="5" t="s">
        <v>17</v>
      </c>
      <c r="I239" s="30">
        <f t="shared" si="13"/>
        <v>0</v>
      </c>
    </row>
    <row r="240" spans="1:9" x14ac:dyDescent="0.2">
      <c r="B240" s="5" t="s">
        <v>4</v>
      </c>
      <c r="I240" s="30">
        <f t="shared" si="13"/>
        <v>0</v>
      </c>
    </row>
    <row r="241" spans="1:9" x14ac:dyDescent="0.2">
      <c r="B241" s="5" t="s">
        <v>14</v>
      </c>
      <c r="I241" s="30">
        <f t="shared" si="13"/>
        <v>0</v>
      </c>
    </row>
    <row r="242" spans="1:9" x14ac:dyDescent="0.2">
      <c r="B242" s="5" t="s">
        <v>12</v>
      </c>
      <c r="I242" s="30">
        <f t="shared" si="13"/>
        <v>0</v>
      </c>
    </row>
    <row r="243" spans="1:9" x14ac:dyDescent="0.2">
      <c r="B243" s="5" t="s">
        <v>16</v>
      </c>
      <c r="I243" s="30">
        <f t="shared" si="13"/>
        <v>0</v>
      </c>
    </row>
    <row r="244" spans="1:9" x14ac:dyDescent="0.2">
      <c r="B244" s="5" t="s">
        <v>19</v>
      </c>
      <c r="I244" s="30">
        <f t="shared" si="13"/>
        <v>0</v>
      </c>
    </row>
    <row r="245" spans="1:9" x14ac:dyDescent="0.2">
      <c r="B245" s="5" t="s">
        <v>20</v>
      </c>
      <c r="I245" s="30">
        <f t="shared" si="13"/>
        <v>0</v>
      </c>
    </row>
    <row r="246" spans="1:9" x14ac:dyDescent="0.2">
      <c r="B246" s="5" t="s">
        <v>21</v>
      </c>
      <c r="I246" s="30">
        <f t="shared" si="13"/>
        <v>0</v>
      </c>
    </row>
    <row r="247" spans="1:9" x14ac:dyDescent="0.2">
      <c r="I247" s="30"/>
    </row>
    <row r="248" spans="1:9" x14ac:dyDescent="0.2">
      <c r="I248" s="30"/>
    </row>
    <row r="249" spans="1:9" x14ac:dyDescent="0.2">
      <c r="A249" s="38" t="s">
        <v>36</v>
      </c>
      <c r="B249" s="5" t="s">
        <v>1</v>
      </c>
      <c r="I249" s="30">
        <f t="shared" ref="I249:I261" si="14">D249+E249+F249+G249+H249</f>
        <v>0</v>
      </c>
    </row>
    <row r="250" spans="1:9" x14ac:dyDescent="0.2">
      <c r="B250" s="5" t="s">
        <v>2</v>
      </c>
      <c r="D250" s="18">
        <f>8+5.15+5.15+5.15+15+15</f>
        <v>53.45</v>
      </c>
      <c r="G250" s="121"/>
      <c r="I250" s="30">
        <f t="shared" si="14"/>
        <v>53.45</v>
      </c>
    </row>
    <row r="251" spans="1:9" x14ac:dyDescent="0.2">
      <c r="B251" s="5" t="s">
        <v>3</v>
      </c>
      <c r="I251" s="30">
        <f t="shared" si="14"/>
        <v>0</v>
      </c>
    </row>
    <row r="252" spans="1:9" x14ac:dyDescent="0.2">
      <c r="B252" s="5" t="s">
        <v>15</v>
      </c>
      <c r="D252" s="18">
        <v>2</v>
      </c>
      <c r="I252" s="30">
        <f t="shared" si="14"/>
        <v>2</v>
      </c>
    </row>
    <row r="253" spans="1:9" x14ac:dyDescent="0.2">
      <c r="A253" s="88"/>
      <c r="B253" s="5" t="s">
        <v>17</v>
      </c>
      <c r="C253" s="4"/>
      <c r="D253" s="25"/>
      <c r="E253" s="25"/>
      <c r="F253" s="25"/>
      <c r="G253" s="25"/>
      <c r="H253" s="25"/>
      <c r="I253" s="31">
        <f t="shared" si="14"/>
        <v>0</v>
      </c>
    </row>
    <row r="254" spans="1:9" x14ac:dyDescent="0.2">
      <c r="A254" s="88"/>
      <c r="B254" s="5" t="s">
        <v>4</v>
      </c>
      <c r="C254" s="4"/>
      <c r="D254" s="25"/>
      <c r="E254" s="25"/>
      <c r="F254" s="25"/>
      <c r="G254" s="25"/>
      <c r="H254" s="25"/>
      <c r="I254" s="31">
        <f t="shared" si="14"/>
        <v>0</v>
      </c>
    </row>
    <row r="255" spans="1:9" x14ac:dyDescent="0.2">
      <c r="A255" s="88"/>
      <c r="B255" s="5" t="s">
        <v>14</v>
      </c>
      <c r="C255" s="4"/>
      <c r="D255" s="25"/>
      <c r="E255" s="25"/>
      <c r="F255" s="25"/>
      <c r="G255" s="25"/>
      <c r="H255" s="25"/>
      <c r="I255" s="31">
        <f t="shared" si="14"/>
        <v>0</v>
      </c>
    </row>
    <row r="256" spans="1:9" x14ac:dyDescent="0.2">
      <c r="A256" s="88"/>
      <c r="B256" s="5" t="s">
        <v>12</v>
      </c>
      <c r="C256" s="4"/>
      <c r="D256" s="25"/>
      <c r="E256" s="25"/>
      <c r="F256" s="25"/>
      <c r="G256" s="25"/>
      <c r="H256" s="25"/>
      <c r="I256" s="31">
        <f t="shared" si="14"/>
        <v>0</v>
      </c>
    </row>
    <row r="257" spans="1:9" x14ac:dyDescent="0.2">
      <c r="A257" s="88"/>
      <c r="B257" s="5" t="s">
        <v>16</v>
      </c>
      <c r="C257" s="4"/>
      <c r="D257" s="25"/>
      <c r="E257" s="25"/>
      <c r="F257" s="25"/>
      <c r="G257" s="25"/>
      <c r="H257" s="25"/>
      <c r="I257" s="31">
        <f t="shared" si="14"/>
        <v>0</v>
      </c>
    </row>
    <row r="258" spans="1:9" x14ac:dyDescent="0.2">
      <c r="A258" s="88"/>
      <c r="B258" s="5" t="s">
        <v>19</v>
      </c>
      <c r="C258" s="4"/>
      <c r="D258" s="25"/>
      <c r="E258" s="25"/>
      <c r="F258" s="25"/>
      <c r="G258" s="25"/>
      <c r="H258" s="25"/>
      <c r="I258" s="31">
        <f t="shared" si="14"/>
        <v>0</v>
      </c>
    </row>
    <row r="259" spans="1:9" x14ac:dyDescent="0.2">
      <c r="A259" s="88"/>
      <c r="B259" s="5" t="s">
        <v>20</v>
      </c>
      <c r="C259" s="4"/>
      <c r="D259" s="25"/>
      <c r="E259" s="25"/>
      <c r="F259" s="25"/>
      <c r="G259" s="25"/>
      <c r="H259" s="25"/>
      <c r="I259" s="31">
        <f t="shared" si="14"/>
        <v>0</v>
      </c>
    </row>
    <row r="260" spans="1:9" x14ac:dyDescent="0.2">
      <c r="A260" s="88"/>
      <c r="B260" s="5" t="s">
        <v>21</v>
      </c>
      <c r="C260" s="4"/>
      <c r="D260" s="25"/>
      <c r="E260" s="25"/>
      <c r="F260" s="25"/>
      <c r="G260" s="25"/>
      <c r="H260" s="25"/>
      <c r="I260" s="31">
        <f t="shared" si="14"/>
        <v>0</v>
      </c>
    </row>
    <row r="261" spans="1:9" x14ac:dyDescent="0.2">
      <c r="A261" s="88"/>
      <c r="B261" s="47" t="s">
        <v>22</v>
      </c>
      <c r="C261" s="4"/>
      <c r="D261" s="25"/>
      <c r="E261" s="25"/>
      <c r="F261" s="25"/>
      <c r="G261" s="25"/>
      <c r="H261" s="25"/>
      <c r="I261" s="31">
        <f t="shared" si="14"/>
        <v>0</v>
      </c>
    </row>
    <row r="262" spans="1:9" ht="13.5" thickBot="1" x14ac:dyDescent="0.25">
      <c r="A262" s="90"/>
      <c r="B262" s="46"/>
      <c r="C262" s="3"/>
      <c r="D262" s="26"/>
      <c r="E262" s="26"/>
      <c r="F262" s="26"/>
      <c r="G262" s="26"/>
      <c r="H262" s="26"/>
      <c r="I262" s="32"/>
    </row>
    <row r="263" spans="1:9" x14ac:dyDescent="0.2">
      <c r="A263" s="91"/>
      <c r="B263" s="16"/>
      <c r="C263" s="17"/>
      <c r="D263" s="27"/>
      <c r="E263" s="27"/>
      <c r="F263" s="27"/>
      <c r="G263" s="27"/>
      <c r="H263" s="27"/>
      <c r="I263" s="36">
        <f>SUM(I178:I254)</f>
        <v>310.55</v>
      </c>
    </row>
    <row r="264" spans="1:9" x14ac:dyDescent="0.2">
      <c r="I264" s="30"/>
    </row>
    <row r="265" spans="1:9" x14ac:dyDescent="0.2">
      <c r="A265" s="38" t="s">
        <v>35</v>
      </c>
      <c r="B265" s="5" t="s">
        <v>1</v>
      </c>
      <c r="I265" s="30">
        <f t="shared" ref="I265:I276" si="15">D265+E265+F265+G265+H265</f>
        <v>0</v>
      </c>
    </row>
    <row r="266" spans="1:9" x14ac:dyDescent="0.2">
      <c r="B266" s="5" t="s">
        <v>2</v>
      </c>
      <c r="D266" s="18">
        <f>5.15+5.15+15+15+15</f>
        <v>55.3</v>
      </c>
      <c r="E266" s="121"/>
      <c r="I266" s="30">
        <f t="shared" si="15"/>
        <v>55.3</v>
      </c>
    </row>
    <row r="267" spans="1:9" x14ac:dyDescent="0.2">
      <c r="B267" s="5" t="s">
        <v>3</v>
      </c>
      <c r="I267" s="30">
        <f t="shared" si="15"/>
        <v>0</v>
      </c>
    </row>
    <row r="268" spans="1:9" x14ac:dyDescent="0.2">
      <c r="B268" s="5" t="s">
        <v>15</v>
      </c>
      <c r="I268" s="30">
        <f t="shared" si="15"/>
        <v>0</v>
      </c>
    </row>
    <row r="269" spans="1:9" x14ac:dyDescent="0.2">
      <c r="B269" s="5" t="s">
        <v>17</v>
      </c>
      <c r="I269" s="30">
        <f t="shared" si="15"/>
        <v>0</v>
      </c>
    </row>
    <row r="270" spans="1:9" x14ac:dyDescent="0.2">
      <c r="B270" s="5" t="s">
        <v>4</v>
      </c>
      <c r="I270" s="30">
        <f t="shared" si="15"/>
        <v>0</v>
      </c>
    </row>
    <row r="271" spans="1:9" x14ac:dyDescent="0.2">
      <c r="B271" s="5" t="s">
        <v>14</v>
      </c>
      <c r="I271" s="30">
        <f t="shared" si="15"/>
        <v>0</v>
      </c>
    </row>
    <row r="272" spans="1:9" x14ac:dyDescent="0.2">
      <c r="B272" s="5" t="s">
        <v>12</v>
      </c>
      <c r="I272" s="30">
        <f t="shared" si="15"/>
        <v>0</v>
      </c>
    </row>
    <row r="273" spans="1:9" x14ac:dyDescent="0.2">
      <c r="B273" s="5" t="s">
        <v>16</v>
      </c>
      <c r="I273" s="30">
        <f t="shared" si="15"/>
        <v>0</v>
      </c>
    </row>
    <row r="274" spans="1:9" x14ac:dyDescent="0.2">
      <c r="B274" s="5" t="s">
        <v>19</v>
      </c>
      <c r="I274" s="30">
        <f t="shared" si="15"/>
        <v>0</v>
      </c>
    </row>
    <row r="275" spans="1:9" x14ac:dyDescent="0.2">
      <c r="B275" s="5" t="s">
        <v>20</v>
      </c>
      <c r="I275" s="30">
        <f t="shared" si="15"/>
        <v>0</v>
      </c>
    </row>
    <row r="276" spans="1:9" ht="12" customHeight="1" x14ac:dyDescent="0.2">
      <c r="B276" s="5" t="s">
        <v>21</v>
      </c>
      <c r="I276" s="30">
        <f t="shared" si="15"/>
        <v>0</v>
      </c>
    </row>
    <row r="277" spans="1:9" ht="12" customHeight="1" x14ac:dyDescent="0.2">
      <c r="I277" s="30"/>
    </row>
    <row r="278" spans="1:9" x14ac:dyDescent="0.2">
      <c r="I278" s="30"/>
    </row>
    <row r="279" spans="1:9" x14ac:dyDescent="0.2">
      <c r="A279" s="38" t="s">
        <v>34</v>
      </c>
      <c r="B279" s="5" t="s">
        <v>1</v>
      </c>
      <c r="I279" s="30">
        <f t="shared" ref="I279:I289" si="16">D279+E279+F279+G279+H279</f>
        <v>0</v>
      </c>
    </row>
    <row r="280" spans="1:9" x14ac:dyDescent="0.2">
      <c r="B280" s="5" t="s">
        <v>2</v>
      </c>
      <c r="D280" s="18">
        <f>5.15+15</f>
        <v>20.149999999999999</v>
      </c>
      <c r="I280" s="30">
        <f t="shared" si="16"/>
        <v>20.149999999999999</v>
      </c>
    </row>
    <row r="281" spans="1:9" x14ac:dyDescent="0.2">
      <c r="B281" s="5" t="s">
        <v>3</v>
      </c>
      <c r="I281" s="30">
        <f t="shared" si="16"/>
        <v>0</v>
      </c>
    </row>
    <row r="282" spans="1:9" x14ac:dyDescent="0.2">
      <c r="B282" s="5" t="s">
        <v>15</v>
      </c>
      <c r="I282" s="30">
        <f t="shared" si="16"/>
        <v>0</v>
      </c>
    </row>
    <row r="283" spans="1:9" x14ac:dyDescent="0.2">
      <c r="B283" s="5" t="s">
        <v>17</v>
      </c>
      <c r="I283" s="30">
        <f t="shared" si="16"/>
        <v>0</v>
      </c>
    </row>
    <row r="284" spans="1:9" x14ac:dyDescent="0.2">
      <c r="B284" s="5" t="s">
        <v>4</v>
      </c>
      <c r="I284" s="30">
        <f t="shared" si="16"/>
        <v>0</v>
      </c>
    </row>
    <row r="285" spans="1:9" x14ac:dyDescent="0.2">
      <c r="B285" s="5" t="s">
        <v>14</v>
      </c>
      <c r="I285" s="30">
        <f t="shared" si="16"/>
        <v>0</v>
      </c>
    </row>
    <row r="286" spans="1:9" x14ac:dyDescent="0.2">
      <c r="B286" s="5" t="s">
        <v>12</v>
      </c>
      <c r="I286" s="30">
        <f t="shared" si="16"/>
        <v>0</v>
      </c>
    </row>
    <row r="287" spans="1:9" x14ac:dyDescent="0.2">
      <c r="B287" s="5" t="s">
        <v>16</v>
      </c>
      <c r="I287" s="30">
        <f t="shared" si="16"/>
        <v>0</v>
      </c>
    </row>
    <row r="288" spans="1:9" x14ac:dyDescent="0.2">
      <c r="B288" s="5" t="s">
        <v>19</v>
      </c>
      <c r="I288" s="30">
        <f t="shared" si="16"/>
        <v>0</v>
      </c>
    </row>
    <row r="289" spans="1:9" x14ac:dyDescent="0.2">
      <c r="B289" s="5" t="s">
        <v>20</v>
      </c>
      <c r="I289" s="30">
        <f t="shared" si="16"/>
        <v>0</v>
      </c>
    </row>
    <row r="290" spans="1:9" x14ac:dyDescent="0.2">
      <c r="B290" s="5" t="s">
        <v>21</v>
      </c>
      <c r="I290" s="30">
        <f>D290+E290+F290+G290+H290</f>
        <v>0</v>
      </c>
    </row>
    <row r="291" spans="1:9" x14ac:dyDescent="0.2">
      <c r="I291" s="30"/>
    </row>
    <row r="292" spans="1:9" x14ac:dyDescent="0.2">
      <c r="I292" s="30"/>
    </row>
    <row r="293" spans="1:9" x14ac:dyDescent="0.2">
      <c r="A293" s="38" t="s">
        <v>33</v>
      </c>
      <c r="B293" s="5" t="s">
        <v>1</v>
      </c>
      <c r="I293" s="30">
        <f t="shared" ref="I293:I303" si="17">D293+E293+F293+G293+H293</f>
        <v>0</v>
      </c>
    </row>
    <row r="294" spans="1:9" x14ac:dyDescent="0.2">
      <c r="B294" s="5" t="s">
        <v>2</v>
      </c>
      <c r="D294" s="18">
        <f>5.15+5.15</f>
        <v>10.3</v>
      </c>
      <c r="I294" s="30">
        <f t="shared" si="17"/>
        <v>10.3</v>
      </c>
    </row>
    <row r="295" spans="1:9" x14ac:dyDescent="0.2">
      <c r="B295" s="5" t="s">
        <v>3</v>
      </c>
      <c r="I295" s="30">
        <f t="shared" si="17"/>
        <v>0</v>
      </c>
    </row>
    <row r="296" spans="1:9" x14ac:dyDescent="0.2">
      <c r="B296" s="5" t="s">
        <v>15</v>
      </c>
      <c r="I296" s="30">
        <f t="shared" si="17"/>
        <v>0</v>
      </c>
    </row>
    <row r="297" spans="1:9" x14ac:dyDescent="0.2">
      <c r="B297" s="5" t="s">
        <v>17</v>
      </c>
      <c r="I297" s="30">
        <f t="shared" si="17"/>
        <v>0</v>
      </c>
    </row>
    <row r="298" spans="1:9" x14ac:dyDescent="0.2">
      <c r="B298" s="5" t="s">
        <v>4</v>
      </c>
      <c r="I298" s="30">
        <f t="shared" si="17"/>
        <v>0</v>
      </c>
    </row>
    <row r="299" spans="1:9" x14ac:dyDescent="0.2">
      <c r="B299" s="5" t="s">
        <v>14</v>
      </c>
      <c r="I299" s="30">
        <f t="shared" si="17"/>
        <v>0</v>
      </c>
    </row>
    <row r="300" spans="1:9" x14ac:dyDescent="0.2">
      <c r="B300" s="5" t="s">
        <v>12</v>
      </c>
      <c r="I300" s="30">
        <f t="shared" si="17"/>
        <v>0</v>
      </c>
    </row>
    <row r="301" spans="1:9" x14ac:dyDescent="0.2">
      <c r="B301" s="5" t="s">
        <v>16</v>
      </c>
      <c r="I301" s="30">
        <f t="shared" si="17"/>
        <v>0</v>
      </c>
    </row>
    <row r="302" spans="1:9" x14ac:dyDescent="0.2">
      <c r="B302" s="5" t="s">
        <v>19</v>
      </c>
      <c r="I302" s="30">
        <f t="shared" si="17"/>
        <v>0</v>
      </c>
    </row>
    <row r="303" spans="1:9" x14ac:dyDescent="0.2">
      <c r="B303" s="5" t="s">
        <v>20</v>
      </c>
      <c r="I303" s="30">
        <f t="shared" si="17"/>
        <v>0</v>
      </c>
    </row>
    <row r="304" spans="1:9" x14ac:dyDescent="0.2">
      <c r="B304" s="5" t="s">
        <v>21</v>
      </c>
      <c r="I304" s="30">
        <f>D304+E304+F304+G304+H304</f>
        <v>0</v>
      </c>
    </row>
    <row r="305" spans="1:9" x14ac:dyDescent="0.2">
      <c r="I305" s="30"/>
    </row>
    <row r="306" spans="1:9" x14ac:dyDescent="0.2">
      <c r="I306" s="30"/>
    </row>
    <row r="307" spans="1:9" x14ac:dyDescent="0.2">
      <c r="A307" s="38" t="s">
        <v>120</v>
      </c>
      <c r="B307" s="5" t="s">
        <v>1</v>
      </c>
      <c r="I307" s="30">
        <f t="shared" ref="I307:I318" si="18">D307+E307+F307+G307+H307</f>
        <v>0</v>
      </c>
    </row>
    <row r="308" spans="1:9" x14ac:dyDescent="0.2">
      <c r="B308" s="5" t="s">
        <v>2</v>
      </c>
      <c r="D308" s="18">
        <f>5.15+5.15+15+15</f>
        <v>40.299999999999997</v>
      </c>
      <c r="I308" s="30">
        <f t="shared" si="18"/>
        <v>40.299999999999997</v>
      </c>
    </row>
    <row r="309" spans="1:9" x14ac:dyDescent="0.2">
      <c r="B309" s="5" t="s">
        <v>3</v>
      </c>
      <c r="I309" s="30">
        <f t="shared" si="18"/>
        <v>0</v>
      </c>
    </row>
    <row r="310" spans="1:9" x14ac:dyDescent="0.2">
      <c r="B310" s="5" t="s">
        <v>15</v>
      </c>
      <c r="I310" s="30">
        <f t="shared" si="18"/>
        <v>0</v>
      </c>
    </row>
    <row r="311" spans="1:9" x14ac:dyDescent="0.2">
      <c r="B311" s="5" t="s">
        <v>17</v>
      </c>
      <c r="I311" s="30">
        <f t="shared" si="18"/>
        <v>0</v>
      </c>
    </row>
    <row r="312" spans="1:9" x14ac:dyDescent="0.2">
      <c r="B312" s="5" t="s">
        <v>4</v>
      </c>
      <c r="I312" s="30">
        <f t="shared" si="18"/>
        <v>0</v>
      </c>
    </row>
    <row r="313" spans="1:9" x14ac:dyDescent="0.2">
      <c r="B313" s="5" t="s">
        <v>14</v>
      </c>
      <c r="I313" s="30">
        <f t="shared" si="18"/>
        <v>0</v>
      </c>
    </row>
    <row r="314" spans="1:9" x14ac:dyDescent="0.2">
      <c r="B314" s="5" t="s">
        <v>12</v>
      </c>
      <c r="I314" s="30">
        <f t="shared" si="18"/>
        <v>0</v>
      </c>
    </row>
    <row r="315" spans="1:9" x14ac:dyDescent="0.2">
      <c r="B315" s="5" t="s">
        <v>16</v>
      </c>
      <c r="I315" s="30">
        <f t="shared" si="18"/>
        <v>0</v>
      </c>
    </row>
    <row r="316" spans="1:9" x14ac:dyDescent="0.2">
      <c r="B316" s="5" t="s">
        <v>19</v>
      </c>
      <c r="I316" s="30">
        <f t="shared" si="18"/>
        <v>0</v>
      </c>
    </row>
    <row r="317" spans="1:9" x14ac:dyDescent="0.2">
      <c r="B317" s="5" t="s">
        <v>20</v>
      </c>
      <c r="I317" s="30">
        <f t="shared" si="18"/>
        <v>0</v>
      </c>
    </row>
    <row r="318" spans="1:9" x14ac:dyDescent="0.2">
      <c r="B318" s="5" t="s">
        <v>21</v>
      </c>
      <c r="I318" s="30">
        <f t="shared" si="18"/>
        <v>0</v>
      </c>
    </row>
    <row r="319" spans="1:9" x14ac:dyDescent="0.2">
      <c r="I319" s="30"/>
    </row>
    <row r="320" spans="1:9" x14ac:dyDescent="0.2">
      <c r="I320" s="30"/>
    </row>
    <row r="321" spans="1:9" x14ac:dyDescent="0.2">
      <c r="A321" s="38" t="s">
        <v>32</v>
      </c>
      <c r="B321" s="5" t="s">
        <v>1</v>
      </c>
      <c r="I321" s="30">
        <f t="shared" ref="I321:I325" si="19">D321+E321+F321+G321+H321</f>
        <v>0</v>
      </c>
    </row>
    <row r="322" spans="1:9" x14ac:dyDescent="0.2">
      <c r="B322" s="5" t="s">
        <v>2</v>
      </c>
      <c r="D322" s="18">
        <f>5.15+5.15+15</f>
        <v>25.3</v>
      </c>
      <c r="I322" s="30">
        <f t="shared" si="19"/>
        <v>25.3</v>
      </c>
    </row>
    <row r="323" spans="1:9" x14ac:dyDescent="0.2">
      <c r="B323" s="5" t="s">
        <v>3</v>
      </c>
      <c r="I323" s="30">
        <f t="shared" si="19"/>
        <v>0</v>
      </c>
    </row>
    <row r="324" spans="1:9" x14ac:dyDescent="0.2">
      <c r="B324" s="5" t="s">
        <v>15</v>
      </c>
      <c r="I324" s="30">
        <f t="shared" si="19"/>
        <v>0</v>
      </c>
    </row>
    <row r="325" spans="1:9" x14ac:dyDescent="0.2">
      <c r="B325" s="5" t="s">
        <v>17</v>
      </c>
      <c r="I325" s="30">
        <f t="shared" si="19"/>
        <v>0</v>
      </c>
    </row>
    <row r="326" spans="1:9" x14ac:dyDescent="0.2">
      <c r="B326" s="5" t="s">
        <v>4</v>
      </c>
      <c r="I326" s="30">
        <f>D326+E326+F326+G326+H326</f>
        <v>0</v>
      </c>
    </row>
    <row r="327" spans="1:9" x14ac:dyDescent="0.2">
      <c r="B327" s="5" t="s">
        <v>14</v>
      </c>
      <c r="I327" s="30">
        <f t="shared" ref="I327:I332" si="20">D327+E327+F327+G327+H327</f>
        <v>0</v>
      </c>
    </row>
    <row r="328" spans="1:9" x14ac:dyDescent="0.2">
      <c r="B328" s="5" t="s">
        <v>12</v>
      </c>
      <c r="I328" s="30">
        <f t="shared" si="20"/>
        <v>0</v>
      </c>
    </row>
    <row r="329" spans="1:9" x14ac:dyDescent="0.2">
      <c r="B329" s="5" t="s">
        <v>16</v>
      </c>
      <c r="I329" s="30">
        <f t="shared" si="20"/>
        <v>0</v>
      </c>
    </row>
    <row r="330" spans="1:9" x14ac:dyDescent="0.2">
      <c r="B330" s="5" t="s">
        <v>19</v>
      </c>
      <c r="I330" s="30">
        <f t="shared" si="20"/>
        <v>0</v>
      </c>
    </row>
    <row r="331" spans="1:9" x14ac:dyDescent="0.2">
      <c r="B331" s="5" t="s">
        <v>20</v>
      </c>
      <c r="I331" s="30">
        <f t="shared" si="20"/>
        <v>0</v>
      </c>
    </row>
    <row r="332" spans="1:9" x14ac:dyDescent="0.2">
      <c r="B332" s="5" t="s">
        <v>21</v>
      </c>
      <c r="I332" s="30">
        <f t="shared" si="20"/>
        <v>0</v>
      </c>
    </row>
    <row r="333" spans="1:9" x14ac:dyDescent="0.2">
      <c r="I333" s="30"/>
    </row>
    <row r="334" spans="1:9" x14ac:dyDescent="0.2">
      <c r="I334" s="30"/>
    </row>
    <row r="335" spans="1:9" x14ac:dyDescent="0.2">
      <c r="A335" s="38" t="s">
        <v>31</v>
      </c>
      <c r="B335" s="5" t="s">
        <v>1</v>
      </c>
      <c r="I335" s="30">
        <f t="shared" ref="I335:I347" si="21">D335+E335+F335+G335+H335</f>
        <v>0</v>
      </c>
    </row>
    <row r="336" spans="1:9" x14ac:dyDescent="0.2">
      <c r="B336" s="5" t="s">
        <v>2</v>
      </c>
      <c r="I336" s="30">
        <f t="shared" si="21"/>
        <v>0</v>
      </c>
    </row>
    <row r="337" spans="1:9" x14ac:dyDescent="0.2">
      <c r="A337" s="88"/>
      <c r="B337" s="5" t="s">
        <v>3</v>
      </c>
      <c r="C337" s="4"/>
      <c r="D337" s="25"/>
      <c r="E337" s="25"/>
      <c r="F337" s="25"/>
      <c r="G337" s="25"/>
      <c r="H337" s="25"/>
      <c r="I337" s="31">
        <f t="shared" si="21"/>
        <v>0</v>
      </c>
    </row>
    <row r="338" spans="1:9" x14ac:dyDescent="0.2">
      <c r="A338" s="88"/>
      <c r="B338" s="5" t="s">
        <v>15</v>
      </c>
      <c r="C338" s="4"/>
      <c r="D338" s="25"/>
      <c r="E338" s="25"/>
      <c r="F338" s="25"/>
      <c r="G338" s="25"/>
      <c r="H338" s="25"/>
      <c r="I338" s="31">
        <f t="shared" si="21"/>
        <v>0</v>
      </c>
    </row>
    <row r="339" spans="1:9" x14ac:dyDescent="0.2">
      <c r="A339" s="88"/>
      <c r="B339" s="5" t="s">
        <v>17</v>
      </c>
      <c r="C339" s="4"/>
      <c r="D339" s="25"/>
      <c r="E339" s="25"/>
      <c r="F339" s="25"/>
      <c r="G339" s="25"/>
      <c r="H339" s="25"/>
      <c r="I339" s="31">
        <f t="shared" si="21"/>
        <v>0</v>
      </c>
    </row>
    <row r="340" spans="1:9" x14ac:dyDescent="0.2">
      <c r="A340" s="88"/>
      <c r="B340" s="5" t="s">
        <v>4</v>
      </c>
      <c r="C340" s="4"/>
      <c r="D340" s="25"/>
      <c r="E340" s="25"/>
      <c r="F340" s="25"/>
      <c r="G340" s="25"/>
      <c r="H340" s="25"/>
      <c r="I340" s="31">
        <f t="shared" si="21"/>
        <v>0</v>
      </c>
    </row>
    <row r="341" spans="1:9" x14ac:dyDescent="0.2">
      <c r="A341" s="88"/>
      <c r="B341" s="5" t="s">
        <v>14</v>
      </c>
      <c r="C341" s="4"/>
      <c r="D341" s="25"/>
      <c r="E341" s="25"/>
      <c r="F341" s="25"/>
      <c r="G341" s="25"/>
      <c r="H341" s="25"/>
      <c r="I341" s="31">
        <f t="shared" si="21"/>
        <v>0</v>
      </c>
    </row>
    <row r="342" spans="1:9" x14ac:dyDescent="0.2">
      <c r="A342" s="88"/>
      <c r="B342" s="5" t="s">
        <v>12</v>
      </c>
      <c r="C342" s="4"/>
      <c r="D342" s="25"/>
      <c r="E342" s="25"/>
      <c r="F342" s="25"/>
      <c r="G342" s="25"/>
      <c r="H342" s="25"/>
      <c r="I342" s="31">
        <f t="shared" si="21"/>
        <v>0</v>
      </c>
    </row>
    <row r="343" spans="1:9" x14ac:dyDescent="0.2">
      <c r="A343" s="88"/>
      <c r="B343" s="5" t="s">
        <v>16</v>
      </c>
      <c r="C343" s="4"/>
      <c r="D343" s="25"/>
      <c r="E343" s="25"/>
      <c r="F343" s="25"/>
      <c r="G343" s="25"/>
      <c r="H343" s="25"/>
      <c r="I343" s="31">
        <f t="shared" si="21"/>
        <v>0</v>
      </c>
    </row>
    <row r="344" spans="1:9" x14ac:dyDescent="0.2">
      <c r="A344" s="88"/>
      <c r="B344" s="5" t="s">
        <v>19</v>
      </c>
      <c r="C344" s="4"/>
      <c r="D344" s="25"/>
      <c r="E344" s="25"/>
      <c r="F344" s="25"/>
      <c r="G344" s="25"/>
      <c r="H344" s="25"/>
      <c r="I344" s="31">
        <f t="shared" si="21"/>
        <v>0</v>
      </c>
    </row>
    <row r="345" spans="1:9" x14ac:dyDescent="0.2">
      <c r="A345" s="88"/>
      <c r="B345" s="5" t="s">
        <v>20</v>
      </c>
      <c r="C345" s="4"/>
      <c r="D345" s="25"/>
      <c r="E345" s="25"/>
      <c r="F345" s="25"/>
      <c r="G345" s="25"/>
      <c r="H345" s="25"/>
      <c r="I345" s="31">
        <f t="shared" si="21"/>
        <v>0</v>
      </c>
    </row>
    <row r="346" spans="1:9" x14ac:dyDescent="0.2">
      <c r="A346" s="88"/>
      <c r="B346" s="5" t="s">
        <v>21</v>
      </c>
      <c r="C346" s="4"/>
      <c r="D346" s="25"/>
      <c r="E346" s="25"/>
      <c r="F346" s="25"/>
      <c r="G346" s="25"/>
      <c r="H346" s="25"/>
      <c r="I346" s="31">
        <f t="shared" si="21"/>
        <v>0</v>
      </c>
    </row>
    <row r="347" spans="1:9" x14ac:dyDescent="0.2">
      <c r="A347" s="88"/>
      <c r="B347" s="47" t="s">
        <v>22</v>
      </c>
      <c r="C347" s="4"/>
      <c r="D347" s="25"/>
      <c r="E347" s="25"/>
      <c r="F347" s="25"/>
      <c r="G347" s="25"/>
      <c r="H347" s="25"/>
      <c r="I347" s="31">
        <f t="shared" si="21"/>
        <v>0</v>
      </c>
    </row>
    <row r="348" spans="1:9" ht="13.5" thickBot="1" x14ac:dyDescent="0.25">
      <c r="A348" s="90"/>
      <c r="B348" s="46"/>
      <c r="C348" s="3"/>
      <c r="D348" s="26"/>
      <c r="E348" s="26"/>
      <c r="F348" s="26"/>
      <c r="G348" s="26"/>
      <c r="H348" s="26"/>
      <c r="I348" s="32"/>
    </row>
    <row r="349" spans="1:9" x14ac:dyDescent="0.2">
      <c r="A349" s="91"/>
      <c r="B349" s="16"/>
      <c r="C349" s="17"/>
      <c r="D349" s="27"/>
      <c r="E349" s="27"/>
      <c r="F349" s="27"/>
      <c r="G349" s="27"/>
      <c r="H349" s="27"/>
      <c r="I349" s="36">
        <f>SUM(I264:I338)</f>
        <v>151.35</v>
      </c>
    </row>
    <row r="350" spans="1:9" x14ac:dyDescent="0.2">
      <c r="I350" s="30"/>
    </row>
    <row r="351" spans="1:9" x14ac:dyDescent="0.2">
      <c r="A351" s="38" t="s">
        <v>30</v>
      </c>
      <c r="B351" s="5" t="s">
        <v>1</v>
      </c>
      <c r="D351" s="18">
        <v>20.02</v>
      </c>
      <c r="I351" s="30">
        <f t="shared" ref="I351:I362" si="22">D351+E351+F351+G351+H351</f>
        <v>20.02</v>
      </c>
    </row>
    <row r="352" spans="1:9" x14ac:dyDescent="0.2">
      <c r="B352" s="5" t="s">
        <v>2</v>
      </c>
      <c r="D352" s="18">
        <f>5.15+5.15+15</f>
        <v>25.3</v>
      </c>
      <c r="I352" s="30">
        <f t="shared" si="22"/>
        <v>25.3</v>
      </c>
    </row>
    <row r="353" spans="1:9" x14ac:dyDescent="0.2">
      <c r="B353" s="5" t="s">
        <v>3</v>
      </c>
      <c r="I353" s="30">
        <f t="shared" si="22"/>
        <v>0</v>
      </c>
    </row>
    <row r="354" spans="1:9" x14ac:dyDescent="0.2">
      <c r="B354" s="5" t="s">
        <v>15</v>
      </c>
      <c r="I354" s="30">
        <f t="shared" si="22"/>
        <v>0</v>
      </c>
    </row>
    <row r="355" spans="1:9" x14ac:dyDescent="0.2">
      <c r="B355" s="5" t="s">
        <v>17</v>
      </c>
      <c r="I355" s="30">
        <f t="shared" si="22"/>
        <v>0</v>
      </c>
    </row>
    <row r="356" spans="1:9" x14ac:dyDescent="0.2">
      <c r="B356" s="5" t="s">
        <v>4</v>
      </c>
      <c r="I356" s="30">
        <f t="shared" si="22"/>
        <v>0</v>
      </c>
    </row>
    <row r="357" spans="1:9" x14ac:dyDescent="0.2">
      <c r="B357" s="5" t="s">
        <v>14</v>
      </c>
      <c r="I357" s="30">
        <f t="shared" si="22"/>
        <v>0</v>
      </c>
    </row>
    <row r="358" spans="1:9" x14ac:dyDescent="0.2">
      <c r="B358" s="5" t="s">
        <v>12</v>
      </c>
      <c r="I358" s="30">
        <f t="shared" si="22"/>
        <v>0</v>
      </c>
    </row>
    <row r="359" spans="1:9" x14ac:dyDescent="0.2">
      <c r="B359" s="5" t="s">
        <v>16</v>
      </c>
      <c r="I359" s="30">
        <f t="shared" si="22"/>
        <v>0</v>
      </c>
    </row>
    <row r="360" spans="1:9" x14ac:dyDescent="0.2">
      <c r="B360" s="5" t="s">
        <v>19</v>
      </c>
      <c r="I360" s="30">
        <f t="shared" si="22"/>
        <v>0</v>
      </c>
    </row>
    <row r="361" spans="1:9" x14ac:dyDescent="0.2">
      <c r="B361" s="5" t="s">
        <v>20</v>
      </c>
      <c r="I361" s="30">
        <f t="shared" si="22"/>
        <v>0</v>
      </c>
    </row>
    <row r="362" spans="1:9" x14ac:dyDescent="0.2">
      <c r="B362" s="5" t="s">
        <v>21</v>
      </c>
      <c r="I362" s="30">
        <f t="shared" si="22"/>
        <v>0</v>
      </c>
    </row>
    <row r="363" spans="1:9" x14ac:dyDescent="0.2">
      <c r="I363" s="30"/>
    </row>
    <row r="364" spans="1:9" x14ac:dyDescent="0.2">
      <c r="I364" s="30"/>
    </row>
    <row r="365" spans="1:9" x14ac:dyDescent="0.2">
      <c r="A365" s="38" t="s">
        <v>29</v>
      </c>
      <c r="B365" s="5" t="s">
        <v>1</v>
      </c>
      <c r="I365" s="30">
        <f t="shared" ref="I365:I376" si="23">D365+E365+F365+G365+H365</f>
        <v>0</v>
      </c>
    </row>
    <row r="366" spans="1:9" x14ac:dyDescent="0.2">
      <c r="B366" s="5" t="s">
        <v>2</v>
      </c>
      <c r="I366" s="30">
        <f t="shared" si="23"/>
        <v>0</v>
      </c>
    </row>
    <row r="367" spans="1:9" x14ac:dyDescent="0.2">
      <c r="B367" s="5" t="s">
        <v>3</v>
      </c>
      <c r="I367" s="30">
        <f t="shared" si="23"/>
        <v>0</v>
      </c>
    </row>
    <row r="368" spans="1:9" x14ac:dyDescent="0.2">
      <c r="B368" s="5" t="s">
        <v>15</v>
      </c>
      <c r="D368" s="18">
        <v>3.5</v>
      </c>
      <c r="I368" s="30">
        <f t="shared" si="23"/>
        <v>3.5</v>
      </c>
    </row>
    <row r="369" spans="1:9" x14ac:dyDescent="0.2">
      <c r="B369" s="5" t="s">
        <v>17</v>
      </c>
      <c r="I369" s="30">
        <f t="shared" si="23"/>
        <v>0</v>
      </c>
    </row>
    <row r="370" spans="1:9" x14ac:dyDescent="0.2">
      <c r="B370" s="5" t="s">
        <v>4</v>
      </c>
      <c r="I370" s="30">
        <f t="shared" si="23"/>
        <v>0</v>
      </c>
    </row>
    <row r="371" spans="1:9" x14ac:dyDescent="0.2">
      <c r="B371" s="5" t="s">
        <v>14</v>
      </c>
      <c r="I371" s="30">
        <f t="shared" si="23"/>
        <v>0</v>
      </c>
    </row>
    <row r="372" spans="1:9" x14ac:dyDescent="0.2">
      <c r="B372" s="5" t="s">
        <v>12</v>
      </c>
      <c r="I372" s="30">
        <f t="shared" si="23"/>
        <v>0</v>
      </c>
    </row>
    <row r="373" spans="1:9" x14ac:dyDescent="0.2">
      <c r="B373" s="5" t="s">
        <v>16</v>
      </c>
      <c r="I373" s="30">
        <f t="shared" si="23"/>
        <v>0</v>
      </c>
    </row>
    <row r="374" spans="1:9" x14ac:dyDescent="0.2">
      <c r="B374" s="5" t="s">
        <v>19</v>
      </c>
      <c r="I374" s="30">
        <f t="shared" si="23"/>
        <v>0</v>
      </c>
    </row>
    <row r="375" spans="1:9" x14ac:dyDescent="0.2">
      <c r="B375" s="5" t="s">
        <v>20</v>
      </c>
      <c r="I375" s="30">
        <f t="shared" si="23"/>
        <v>0</v>
      </c>
    </row>
    <row r="376" spans="1:9" x14ac:dyDescent="0.2">
      <c r="B376" s="5" t="s">
        <v>21</v>
      </c>
      <c r="I376" s="30">
        <f t="shared" si="23"/>
        <v>0</v>
      </c>
    </row>
    <row r="377" spans="1:9" x14ac:dyDescent="0.2">
      <c r="I377" s="30"/>
    </row>
    <row r="378" spans="1:9" x14ac:dyDescent="0.2">
      <c r="I378" s="30"/>
    </row>
    <row r="379" spans="1:9" x14ac:dyDescent="0.2">
      <c r="A379" s="38" t="s">
        <v>28</v>
      </c>
      <c r="B379" s="5" t="s">
        <v>1</v>
      </c>
      <c r="D379" s="18">
        <v>20</v>
      </c>
      <c r="I379" s="30">
        <f t="shared" ref="I379:I390" si="24">D379+E379+F379+G379+H379</f>
        <v>20</v>
      </c>
    </row>
    <row r="380" spans="1:9" x14ac:dyDescent="0.2">
      <c r="B380" s="5" t="s">
        <v>2</v>
      </c>
      <c r="I380" s="30">
        <f t="shared" si="24"/>
        <v>0</v>
      </c>
    </row>
    <row r="381" spans="1:9" x14ac:dyDescent="0.2">
      <c r="B381" s="5" t="s">
        <v>3</v>
      </c>
      <c r="I381" s="30">
        <f t="shared" si="24"/>
        <v>0</v>
      </c>
    </row>
    <row r="382" spans="1:9" x14ac:dyDescent="0.2">
      <c r="B382" s="5" t="s">
        <v>15</v>
      </c>
      <c r="I382" s="30">
        <f t="shared" si="24"/>
        <v>0</v>
      </c>
    </row>
    <row r="383" spans="1:9" x14ac:dyDescent="0.2">
      <c r="B383" s="5" t="s">
        <v>17</v>
      </c>
      <c r="I383" s="30">
        <f t="shared" si="24"/>
        <v>0</v>
      </c>
    </row>
    <row r="384" spans="1:9" x14ac:dyDescent="0.2">
      <c r="B384" s="5" t="s">
        <v>4</v>
      </c>
      <c r="I384" s="30">
        <f t="shared" si="24"/>
        <v>0</v>
      </c>
    </row>
    <row r="385" spans="1:9" x14ac:dyDescent="0.2">
      <c r="B385" s="5" t="s">
        <v>14</v>
      </c>
      <c r="I385" s="30">
        <f t="shared" si="24"/>
        <v>0</v>
      </c>
    </row>
    <row r="386" spans="1:9" x14ac:dyDescent="0.2">
      <c r="B386" s="5" t="s">
        <v>12</v>
      </c>
      <c r="I386" s="30">
        <f t="shared" si="24"/>
        <v>0</v>
      </c>
    </row>
    <row r="387" spans="1:9" x14ac:dyDescent="0.2">
      <c r="B387" s="5" t="s">
        <v>16</v>
      </c>
      <c r="I387" s="30">
        <f t="shared" si="24"/>
        <v>0</v>
      </c>
    </row>
    <row r="388" spans="1:9" x14ac:dyDescent="0.2">
      <c r="B388" s="5" t="s">
        <v>19</v>
      </c>
      <c r="I388" s="30">
        <f t="shared" si="24"/>
        <v>0</v>
      </c>
    </row>
    <row r="389" spans="1:9" x14ac:dyDescent="0.2">
      <c r="B389" s="5" t="s">
        <v>20</v>
      </c>
      <c r="I389" s="30">
        <f t="shared" si="24"/>
        <v>0</v>
      </c>
    </row>
    <row r="390" spans="1:9" x14ac:dyDescent="0.2">
      <c r="B390" s="5" t="s">
        <v>21</v>
      </c>
      <c r="I390" s="30">
        <f t="shared" si="24"/>
        <v>0</v>
      </c>
    </row>
    <row r="391" spans="1:9" x14ac:dyDescent="0.2">
      <c r="I391" s="30"/>
    </row>
    <row r="392" spans="1:9" x14ac:dyDescent="0.2">
      <c r="I392" s="30"/>
    </row>
    <row r="393" spans="1:9" x14ac:dyDescent="0.2">
      <c r="A393" s="38" t="s">
        <v>121</v>
      </c>
      <c r="B393" s="5" t="s">
        <v>1</v>
      </c>
      <c r="I393" s="30">
        <f t="shared" ref="I393:I404" si="25">D393+E393+F393+G393+H393</f>
        <v>0</v>
      </c>
    </row>
    <row r="394" spans="1:9" x14ac:dyDescent="0.2">
      <c r="B394" s="5" t="s">
        <v>2</v>
      </c>
      <c r="D394" s="18">
        <f>16+1.65+15</f>
        <v>32.65</v>
      </c>
      <c r="I394" s="30">
        <f t="shared" si="25"/>
        <v>32.65</v>
      </c>
    </row>
    <row r="395" spans="1:9" x14ac:dyDescent="0.2">
      <c r="B395" s="5" t="s">
        <v>3</v>
      </c>
      <c r="I395" s="30">
        <f t="shared" si="25"/>
        <v>0</v>
      </c>
    </row>
    <row r="396" spans="1:9" x14ac:dyDescent="0.2">
      <c r="B396" s="5" t="s">
        <v>15</v>
      </c>
      <c r="I396" s="30">
        <f t="shared" si="25"/>
        <v>0</v>
      </c>
    </row>
    <row r="397" spans="1:9" x14ac:dyDescent="0.2">
      <c r="B397" s="5" t="s">
        <v>17</v>
      </c>
      <c r="I397" s="30">
        <f t="shared" si="25"/>
        <v>0</v>
      </c>
    </row>
    <row r="398" spans="1:9" x14ac:dyDescent="0.2">
      <c r="B398" s="5" t="s">
        <v>4</v>
      </c>
      <c r="I398" s="30">
        <f t="shared" si="25"/>
        <v>0</v>
      </c>
    </row>
    <row r="399" spans="1:9" x14ac:dyDescent="0.2">
      <c r="B399" s="5" t="s">
        <v>14</v>
      </c>
      <c r="I399" s="30">
        <f t="shared" si="25"/>
        <v>0</v>
      </c>
    </row>
    <row r="400" spans="1:9" x14ac:dyDescent="0.2">
      <c r="B400" s="5" t="s">
        <v>12</v>
      </c>
      <c r="I400" s="30">
        <f t="shared" si="25"/>
        <v>0</v>
      </c>
    </row>
    <row r="401" spans="1:9" x14ac:dyDescent="0.2">
      <c r="B401" s="5" t="s">
        <v>16</v>
      </c>
      <c r="I401" s="30">
        <f t="shared" si="25"/>
        <v>0</v>
      </c>
    </row>
    <row r="402" spans="1:9" x14ac:dyDescent="0.2">
      <c r="B402" s="5" t="s">
        <v>19</v>
      </c>
      <c r="I402" s="30">
        <f t="shared" si="25"/>
        <v>0</v>
      </c>
    </row>
    <row r="403" spans="1:9" x14ac:dyDescent="0.2">
      <c r="B403" s="5" t="s">
        <v>20</v>
      </c>
      <c r="I403" s="30">
        <f t="shared" si="25"/>
        <v>0</v>
      </c>
    </row>
    <row r="404" spans="1:9" x14ac:dyDescent="0.2">
      <c r="B404" s="5" t="s">
        <v>21</v>
      </c>
      <c r="I404" s="30">
        <f t="shared" si="25"/>
        <v>0</v>
      </c>
    </row>
    <row r="405" spans="1:9" x14ac:dyDescent="0.2">
      <c r="I405" s="30"/>
    </row>
    <row r="406" spans="1:9" x14ac:dyDescent="0.2">
      <c r="I406" s="30"/>
    </row>
    <row r="407" spans="1:9" x14ac:dyDescent="0.2">
      <c r="A407" s="38" t="s">
        <v>48</v>
      </c>
      <c r="B407" s="5" t="s">
        <v>1</v>
      </c>
      <c r="I407" s="30">
        <f t="shared" ref="I407:I418" si="26">D407+E407+F407+G407+H407</f>
        <v>0</v>
      </c>
    </row>
    <row r="408" spans="1:9" x14ac:dyDescent="0.2">
      <c r="B408" s="5" t="s">
        <v>2</v>
      </c>
      <c r="D408" s="18">
        <f>5.45+6.65+15</f>
        <v>27.1</v>
      </c>
      <c r="I408" s="30">
        <f t="shared" si="26"/>
        <v>27.1</v>
      </c>
    </row>
    <row r="409" spans="1:9" x14ac:dyDescent="0.2">
      <c r="B409" s="5" t="s">
        <v>3</v>
      </c>
      <c r="I409" s="30">
        <f t="shared" si="26"/>
        <v>0</v>
      </c>
    </row>
    <row r="410" spans="1:9" x14ac:dyDescent="0.2">
      <c r="B410" s="5" t="s">
        <v>15</v>
      </c>
      <c r="D410" s="18">
        <v>3.5</v>
      </c>
      <c r="I410" s="30">
        <f t="shared" si="26"/>
        <v>3.5</v>
      </c>
    </row>
    <row r="411" spans="1:9" x14ac:dyDescent="0.2">
      <c r="B411" s="5" t="s">
        <v>17</v>
      </c>
      <c r="I411" s="30">
        <f t="shared" si="26"/>
        <v>0</v>
      </c>
    </row>
    <row r="412" spans="1:9" x14ac:dyDescent="0.2">
      <c r="B412" s="5" t="s">
        <v>4</v>
      </c>
      <c r="I412" s="30">
        <f t="shared" si="26"/>
        <v>0</v>
      </c>
    </row>
    <row r="413" spans="1:9" x14ac:dyDescent="0.2">
      <c r="B413" s="5" t="s">
        <v>14</v>
      </c>
      <c r="I413" s="30">
        <f t="shared" si="26"/>
        <v>0</v>
      </c>
    </row>
    <row r="414" spans="1:9" x14ac:dyDescent="0.2">
      <c r="B414" s="5" t="s">
        <v>12</v>
      </c>
      <c r="I414" s="30">
        <f t="shared" si="26"/>
        <v>0</v>
      </c>
    </row>
    <row r="415" spans="1:9" x14ac:dyDescent="0.2">
      <c r="B415" s="5" t="s">
        <v>16</v>
      </c>
      <c r="I415" s="30">
        <f t="shared" si="26"/>
        <v>0</v>
      </c>
    </row>
    <row r="416" spans="1:9" x14ac:dyDescent="0.2">
      <c r="B416" s="5" t="s">
        <v>19</v>
      </c>
      <c r="I416" s="30">
        <f t="shared" si="26"/>
        <v>0</v>
      </c>
    </row>
    <row r="417" spans="1:9" x14ac:dyDescent="0.2">
      <c r="B417" s="5" t="s">
        <v>20</v>
      </c>
      <c r="I417" s="30">
        <f t="shared" si="26"/>
        <v>0</v>
      </c>
    </row>
    <row r="418" spans="1:9" x14ac:dyDescent="0.2">
      <c r="B418" s="5" t="s">
        <v>21</v>
      </c>
      <c r="I418" s="30">
        <f t="shared" si="26"/>
        <v>0</v>
      </c>
    </row>
    <row r="419" spans="1:9" x14ac:dyDescent="0.2">
      <c r="I419" s="30"/>
    </row>
    <row r="420" spans="1:9" x14ac:dyDescent="0.2">
      <c r="I420" s="30"/>
    </row>
    <row r="421" spans="1:9" x14ac:dyDescent="0.2">
      <c r="I421" s="30"/>
    </row>
    <row r="422" spans="1:9" x14ac:dyDescent="0.2">
      <c r="A422" s="38" t="s">
        <v>49</v>
      </c>
      <c r="B422" s="5" t="s">
        <v>1</v>
      </c>
      <c r="I422" s="30">
        <f t="shared" ref="I422:I434" si="27">D422+E422+F422+G422+H422</f>
        <v>0</v>
      </c>
    </row>
    <row r="423" spans="1:9" x14ac:dyDescent="0.2">
      <c r="B423" s="5" t="s">
        <v>2</v>
      </c>
      <c r="D423" s="18">
        <f>8+8+6.65+6.65+15+5.15+15</f>
        <v>64.449999999999989</v>
      </c>
      <c r="I423" s="30">
        <f t="shared" si="27"/>
        <v>64.449999999999989</v>
      </c>
    </row>
    <row r="424" spans="1:9" x14ac:dyDescent="0.2">
      <c r="B424" s="5" t="s">
        <v>3</v>
      </c>
      <c r="I424" s="30">
        <f t="shared" si="27"/>
        <v>0</v>
      </c>
    </row>
    <row r="425" spans="1:9" x14ac:dyDescent="0.2">
      <c r="B425" s="5" t="s">
        <v>15</v>
      </c>
      <c r="D425" s="18">
        <f>21+8.5</f>
        <v>29.5</v>
      </c>
      <c r="I425" s="30">
        <f t="shared" si="27"/>
        <v>29.5</v>
      </c>
    </row>
    <row r="426" spans="1:9" x14ac:dyDescent="0.2">
      <c r="A426" s="88"/>
      <c r="B426" s="5" t="s">
        <v>17</v>
      </c>
      <c r="C426" s="4"/>
      <c r="D426" s="25"/>
      <c r="E426" s="25"/>
      <c r="F426" s="25"/>
      <c r="G426" s="25"/>
      <c r="H426" s="25"/>
      <c r="I426" s="31">
        <f t="shared" si="27"/>
        <v>0</v>
      </c>
    </row>
    <row r="427" spans="1:9" x14ac:dyDescent="0.2">
      <c r="A427" s="88"/>
      <c r="B427" s="5" t="s">
        <v>4</v>
      </c>
      <c r="C427" s="4"/>
      <c r="D427" s="25"/>
      <c r="E427" s="25"/>
      <c r="F427" s="25"/>
      <c r="G427" s="25"/>
      <c r="H427" s="25"/>
      <c r="I427" s="31">
        <f t="shared" si="27"/>
        <v>0</v>
      </c>
    </row>
    <row r="428" spans="1:9" x14ac:dyDescent="0.2">
      <c r="A428" s="88"/>
      <c r="B428" s="5" t="s">
        <v>14</v>
      </c>
      <c r="C428" s="4"/>
      <c r="D428" s="25"/>
      <c r="E428" s="25"/>
      <c r="F428" s="25"/>
      <c r="G428" s="25"/>
      <c r="H428" s="25"/>
      <c r="I428" s="31">
        <f t="shared" si="27"/>
        <v>0</v>
      </c>
    </row>
    <row r="429" spans="1:9" x14ac:dyDescent="0.2">
      <c r="A429" s="88"/>
      <c r="B429" s="5" t="s">
        <v>12</v>
      </c>
      <c r="C429" s="4"/>
      <c r="D429" s="25"/>
      <c r="E429" s="25"/>
      <c r="F429" s="25"/>
      <c r="G429" s="25"/>
      <c r="H429" s="25"/>
      <c r="I429" s="31">
        <f t="shared" si="27"/>
        <v>0</v>
      </c>
    </row>
    <row r="430" spans="1:9" x14ac:dyDescent="0.2">
      <c r="A430" s="88"/>
      <c r="B430" s="5" t="s">
        <v>16</v>
      </c>
      <c r="C430" s="4"/>
      <c r="D430" s="25"/>
      <c r="E430" s="25"/>
      <c r="F430" s="25"/>
      <c r="G430" s="25"/>
      <c r="H430" s="25"/>
      <c r="I430" s="31">
        <f t="shared" si="27"/>
        <v>0</v>
      </c>
    </row>
    <row r="431" spans="1:9" x14ac:dyDescent="0.2">
      <c r="A431" s="88"/>
      <c r="B431" s="5" t="s">
        <v>19</v>
      </c>
      <c r="C431" s="4"/>
      <c r="D431" s="25"/>
      <c r="E431" s="25"/>
      <c r="F431" s="25"/>
      <c r="G431" s="25"/>
      <c r="H431" s="25"/>
      <c r="I431" s="31">
        <f t="shared" si="27"/>
        <v>0</v>
      </c>
    </row>
    <row r="432" spans="1:9" x14ac:dyDescent="0.2">
      <c r="A432" s="88"/>
      <c r="B432" s="5" t="s">
        <v>20</v>
      </c>
      <c r="C432" s="4"/>
      <c r="D432" s="25"/>
      <c r="E432" s="25"/>
      <c r="F432" s="25"/>
      <c r="G432" s="25"/>
      <c r="H432" s="25"/>
      <c r="I432" s="31">
        <f t="shared" si="27"/>
        <v>0</v>
      </c>
    </row>
    <row r="433" spans="1:9" x14ac:dyDescent="0.2">
      <c r="A433" s="88"/>
      <c r="B433" s="5" t="s">
        <v>21</v>
      </c>
      <c r="C433" s="4"/>
      <c r="D433" s="25"/>
      <c r="E433" s="25"/>
      <c r="F433" s="25"/>
      <c r="G433" s="25"/>
      <c r="H433" s="25"/>
      <c r="I433" s="31">
        <f t="shared" si="27"/>
        <v>0</v>
      </c>
    </row>
    <row r="434" spans="1:9" x14ac:dyDescent="0.2">
      <c r="A434" s="88"/>
      <c r="B434" s="5" t="s">
        <v>22</v>
      </c>
      <c r="C434" s="4"/>
      <c r="D434" s="25"/>
      <c r="E434" s="25"/>
      <c r="F434" s="25"/>
      <c r="G434" s="25"/>
      <c r="H434" s="25"/>
      <c r="I434" s="31">
        <f t="shared" si="27"/>
        <v>0</v>
      </c>
    </row>
    <row r="435" spans="1:9" ht="13.5" thickBot="1" x14ac:dyDescent="0.25">
      <c r="A435" s="90"/>
      <c r="B435" s="46"/>
      <c r="C435" s="3"/>
      <c r="D435" s="26"/>
      <c r="E435" s="26"/>
      <c r="F435" s="26"/>
      <c r="G435" s="26"/>
      <c r="H435" s="26"/>
      <c r="I435" s="32"/>
    </row>
    <row r="436" spans="1:9" x14ac:dyDescent="0.2">
      <c r="A436" s="92"/>
      <c r="B436" s="16"/>
      <c r="C436" s="17"/>
      <c r="D436" s="27"/>
      <c r="E436" s="27"/>
      <c r="F436" s="27"/>
      <c r="G436" s="27"/>
      <c r="H436" s="27"/>
      <c r="I436" s="36">
        <f>SUM(I350:I427)</f>
        <v>226.01999999999998</v>
      </c>
    </row>
    <row r="444" spans="1:9" ht="13.5" thickBot="1" x14ac:dyDescent="0.25"/>
    <row r="445" spans="1:9" ht="16.5" thickBot="1" x14ac:dyDescent="0.3">
      <c r="B445" s="156" t="s">
        <v>83</v>
      </c>
      <c r="C445" s="157"/>
      <c r="D445" s="158" t="s">
        <v>73</v>
      </c>
      <c r="E445" s="158" t="s">
        <v>74</v>
      </c>
      <c r="F445" s="159"/>
      <c r="G445" s="159"/>
      <c r="H445" s="159"/>
      <c r="I445" s="160"/>
    </row>
    <row r="446" spans="1:9" x14ac:dyDescent="0.2">
      <c r="B446" s="161" t="s">
        <v>1</v>
      </c>
      <c r="C446" s="4"/>
      <c r="D446" s="25">
        <f>40+119.58+596.51+20</f>
        <v>776.08999999999992</v>
      </c>
      <c r="E446" s="25">
        <f>351.03+224.01+155+242.27+70</f>
        <v>1042.31</v>
      </c>
      <c r="F446" s="25"/>
      <c r="G446" s="25"/>
      <c r="H446" s="25"/>
      <c r="I446" s="162">
        <f t="shared" ref="I446:I457" si="28">D446+E446+F446</f>
        <v>1818.3999999999999</v>
      </c>
    </row>
    <row r="447" spans="1:9" x14ac:dyDescent="0.2">
      <c r="B447" s="161" t="s">
        <v>2</v>
      </c>
      <c r="C447" s="4"/>
      <c r="D447" s="25">
        <f>16.5+27.5</f>
        <v>44</v>
      </c>
      <c r="E447" s="25">
        <f>268.75+189.85+313.3+231.25+113.45</f>
        <v>1116.6000000000001</v>
      </c>
      <c r="F447" s="25"/>
      <c r="G447" s="25"/>
      <c r="H447" s="25"/>
      <c r="I447" s="162">
        <f t="shared" si="28"/>
        <v>1160.6000000000001</v>
      </c>
    </row>
    <row r="448" spans="1:9" x14ac:dyDescent="0.2">
      <c r="B448" s="161" t="s">
        <v>3</v>
      </c>
      <c r="C448" s="4"/>
      <c r="D448" s="25">
        <f>480.4+1764.8+756.85+2623.07</f>
        <v>5625.12</v>
      </c>
      <c r="E448" s="25">
        <f>55.87+153.05+26.38+750.82+213.59</f>
        <v>1199.71</v>
      </c>
      <c r="F448" s="25"/>
      <c r="G448" s="25"/>
      <c r="H448" s="25"/>
      <c r="I448" s="162">
        <f t="shared" si="28"/>
        <v>6824.83</v>
      </c>
    </row>
    <row r="449" spans="2:9" x14ac:dyDescent="0.2">
      <c r="B449" s="161" t="s">
        <v>15</v>
      </c>
      <c r="C449" s="4"/>
      <c r="D449" s="25">
        <v>43.5</v>
      </c>
      <c r="E449" s="25">
        <v>40</v>
      </c>
      <c r="F449" s="25"/>
      <c r="G449" s="25"/>
      <c r="H449" s="25"/>
      <c r="I449" s="162">
        <f t="shared" si="28"/>
        <v>83.5</v>
      </c>
    </row>
    <row r="450" spans="2:9" x14ac:dyDescent="0.2">
      <c r="B450" s="161" t="s">
        <v>17</v>
      </c>
      <c r="C450" s="4"/>
      <c r="D450" s="25"/>
      <c r="E450" s="25">
        <v>500</v>
      </c>
      <c r="F450" s="25"/>
      <c r="G450" s="25"/>
      <c r="H450" s="25"/>
      <c r="I450" s="162">
        <f t="shared" si="28"/>
        <v>500</v>
      </c>
    </row>
    <row r="451" spans="2:9" x14ac:dyDescent="0.2">
      <c r="B451" s="161" t="s">
        <v>4</v>
      </c>
      <c r="C451" s="4"/>
      <c r="D451" s="141">
        <f>34.12</f>
        <v>34.119999999999997</v>
      </c>
      <c r="E451" s="25">
        <v>340</v>
      </c>
      <c r="F451" s="25"/>
      <c r="G451" s="25"/>
      <c r="H451" s="25"/>
      <c r="I451" s="162">
        <f t="shared" si="28"/>
        <v>374.12</v>
      </c>
    </row>
    <row r="452" spans="2:9" x14ac:dyDescent="0.2">
      <c r="B452" s="161" t="s">
        <v>82</v>
      </c>
      <c r="C452" s="4"/>
      <c r="D452" s="25">
        <v>164.59</v>
      </c>
      <c r="E452" s="25"/>
      <c r="F452" s="25"/>
      <c r="G452" s="25"/>
      <c r="H452" s="25"/>
      <c r="I452" s="162">
        <f t="shared" si="28"/>
        <v>164.59</v>
      </c>
    </row>
    <row r="453" spans="2:9" x14ac:dyDescent="0.2">
      <c r="B453" s="161" t="s">
        <v>12</v>
      </c>
      <c r="C453" s="4"/>
      <c r="D453" s="25">
        <v>126.35</v>
      </c>
      <c r="E453" s="25">
        <v>235.85</v>
      </c>
      <c r="F453" s="25"/>
      <c r="G453" s="25"/>
      <c r="H453" s="25"/>
      <c r="I453" s="162">
        <f t="shared" si="28"/>
        <v>362.2</v>
      </c>
    </row>
    <row r="454" spans="2:9" x14ac:dyDescent="0.2">
      <c r="B454" s="161" t="s">
        <v>19</v>
      </c>
      <c r="C454" s="4"/>
      <c r="D454" s="25"/>
      <c r="E454" s="25"/>
      <c r="F454" s="25"/>
      <c r="G454" s="25"/>
      <c r="H454" s="25"/>
      <c r="I454" s="162">
        <f t="shared" si="28"/>
        <v>0</v>
      </c>
    </row>
    <row r="455" spans="2:9" x14ac:dyDescent="0.2">
      <c r="B455" s="161" t="s">
        <v>75</v>
      </c>
      <c r="C455" s="4"/>
      <c r="D455" s="25"/>
      <c r="E455" s="25"/>
      <c r="F455" s="25"/>
      <c r="G455" s="25"/>
      <c r="H455" s="25"/>
      <c r="I455" s="162">
        <f t="shared" si="28"/>
        <v>0</v>
      </c>
    </row>
    <row r="456" spans="2:9" x14ac:dyDescent="0.2">
      <c r="B456" s="161" t="s">
        <v>76</v>
      </c>
      <c r="C456" s="4"/>
      <c r="D456" s="25"/>
      <c r="E456" s="25"/>
      <c r="F456" s="25"/>
      <c r="G456" s="25"/>
      <c r="H456" s="25"/>
      <c r="I456" s="162">
        <f>D456+E456+F456</f>
        <v>0</v>
      </c>
    </row>
    <row r="457" spans="2:9" ht="13.5" thickBot="1" x14ac:dyDescent="0.25">
      <c r="B457" s="163" t="s">
        <v>77</v>
      </c>
      <c r="C457" s="3"/>
      <c r="D457" s="26"/>
      <c r="E457" s="26">
        <v>21935</v>
      </c>
      <c r="F457" s="26"/>
      <c r="G457" s="26"/>
      <c r="H457" s="26"/>
      <c r="I457" s="164">
        <f t="shared" si="28"/>
        <v>21935</v>
      </c>
    </row>
    <row r="458" spans="2:9" ht="13.5" thickBot="1" x14ac:dyDescent="0.25">
      <c r="B458" s="47"/>
      <c r="C458" s="4"/>
      <c r="D458" s="141">
        <f>SUM(D446:D457)</f>
        <v>6813.77</v>
      </c>
      <c r="E458" s="141">
        <f>SUM(E446:E457)</f>
        <v>26409.47</v>
      </c>
      <c r="F458" s="25"/>
      <c r="G458" s="25"/>
      <c r="H458" s="25"/>
      <c r="I458" s="142">
        <f>SUM(I446:I457)</f>
        <v>33223.240000000005</v>
      </c>
    </row>
    <row r="459" spans="2:9" ht="13.5" thickTop="1" x14ac:dyDescent="0.2"/>
    <row r="461" spans="2:9" ht="13.5" thickBot="1" x14ac:dyDescent="0.25"/>
    <row r="462" spans="2:9" x14ac:dyDescent="0.2">
      <c r="B462" s="5" t="s">
        <v>78</v>
      </c>
      <c r="E462" s="152" t="s">
        <v>84</v>
      </c>
      <c r="G462" s="149" t="s">
        <v>85</v>
      </c>
      <c r="H462" s="146"/>
    </row>
    <row r="463" spans="2:9" ht="15" x14ac:dyDescent="0.2">
      <c r="B463" s="143" t="s">
        <v>79</v>
      </c>
      <c r="D463" s="28">
        <v>33640</v>
      </c>
      <c r="E463" s="152">
        <v>46434.75</v>
      </c>
      <c r="F463" s="155" t="s">
        <v>86</v>
      </c>
      <c r="G463" s="150">
        <f>D463+E463</f>
        <v>80074.75</v>
      </c>
      <c r="H463" s="147"/>
    </row>
    <row r="464" spans="2:9" ht="15" x14ac:dyDescent="0.2">
      <c r="B464" s="143" t="s">
        <v>80</v>
      </c>
      <c r="D464" s="144">
        <f>I458</f>
        <v>33223.240000000005</v>
      </c>
      <c r="E464" s="153">
        <v>22773.07</v>
      </c>
      <c r="F464" s="155" t="s">
        <v>86</v>
      </c>
      <c r="G464" s="150">
        <f>D464+E464</f>
        <v>55996.310000000005</v>
      </c>
      <c r="H464" s="147"/>
    </row>
    <row r="465" spans="2:8" ht="18.75" thickBot="1" x14ac:dyDescent="0.3">
      <c r="B465" s="5" t="s">
        <v>81</v>
      </c>
      <c r="D465" s="145">
        <f>D463-D464</f>
        <v>416.75999999999476</v>
      </c>
      <c r="E465" s="154">
        <v>23661.68</v>
      </c>
      <c r="F465" s="155" t="s">
        <v>87</v>
      </c>
      <c r="G465" s="151">
        <f>D465+E465</f>
        <v>24078.439999999995</v>
      </c>
      <c r="H465" s="148"/>
    </row>
    <row r="466" spans="2:8" ht="13.5" thickTop="1" x14ac:dyDescent="0.2">
      <c r="G466" s="25"/>
      <c r="H466" s="25"/>
    </row>
    <row r="467" spans="2:8" x14ac:dyDescent="0.2">
      <c r="G467" s="25"/>
      <c r="H467" s="25"/>
    </row>
  </sheetData>
  <phoneticPr fontId="2" type="noConversion"/>
  <pageMargins left="0.75" right="0.75" top="0.75" bottom="0.75" header="0.5" footer="0.5"/>
  <pageSetup orientation="landscape" horizontalDpi="4294967293" verticalDpi="4294967293" r:id="rId1"/>
  <headerFooter alignWithMargins="0"/>
  <rowBreaks count="4" manualBreakCount="4">
    <brk id="91" max="16383" man="1"/>
    <brk id="177" max="16383" man="1"/>
    <brk id="263" max="16383" man="1"/>
    <brk id="349" max="1638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6"/>
  <sheetViews>
    <sheetView tabSelected="1" zoomScaleNormal="100" workbookViewId="0">
      <selection activeCell="O25" sqref="O25"/>
    </sheetView>
  </sheetViews>
  <sheetFormatPr defaultRowHeight="12.75" x14ac:dyDescent="0.2"/>
  <cols>
    <col min="1" max="1" width="11.7109375" style="213" customWidth="1"/>
    <col min="2" max="2" width="23" customWidth="1"/>
    <col min="3" max="3" width="16.140625" style="20" customWidth="1"/>
    <col min="4" max="4" width="15.42578125" style="1" customWidth="1"/>
    <col min="5" max="5" width="16.42578125" style="1" customWidth="1"/>
    <col min="6" max="6" width="41.28515625" style="214" customWidth="1"/>
  </cols>
  <sheetData>
    <row r="1" spans="1:6" s="208" customFormat="1" ht="18.75" thickBot="1" x14ac:dyDescent="0.3">
      <c r="A1" s="169" t="s">
        <v>122</v>
      </c>
      <c r="B1" s="170" t="s">
        <v>123</v>
      </c>
      <c r="C1" s="171" t="s">
        <v>124</v>
      </c>
      <c r="D1" s="172" t="s">
        <v>125</v>
      </c>
      <c r="E1" s="173" t="s">
        <v>126</v>
      </c>
      <c r="F1" s="174"/>
    </row>
    <row r="2" spans="1:6" x14ac:dyDescent="0.2">
      <c r="A2" s="175">
        <v>42552</v>
      </c>
      <c r="B2" s="176" t="s">
        <v>127</v>
      </c>
      <c r="C2" s="177">
        <v>4000</v>
      </c>
      <c r="D2" s="178">
        <v>51894</v>
      </c>
      <c r="E2" s="179"/>
      <c r="F2" s="180"/>
    </row>
    <row r="3" spans="1:6" x14ac:dyDescent="0.2">
      <c r="A3" s="175">
        <v>42557</v>
      </c>
      <c r="B3" s="181" t="s">
        <v>137</v>
      </c>
      <c r="C3" s="182">
        <v>10000</v>
      </c>
      <c r="D3" s="183">
        <v>15569</v>
      </c>
      <c r="E3" s="184"/>
      <c r="F3" s="185"/>
    </row>
    <row r="4" spans="1:6" x14ac:dyDescent="0.2">
      <c r="A4" s="175">
        <v>42559</v>
      </c>
      <c r="B4" s="181" t="s">
        <v>127</v>
      </c>
      <c r="C4" s="182">
        <v>13500</v>
      </c>
      <c r="D4" s="183">
        <v>51922</v>
      </c>
      <c r="E4" s="184"/>
      <c r="F4" s="186"/>
    </row>
    <row r="5" spans="1:6" x14ac:dyDescent="0.2">
      <c r="A5" s="175">
        <v>42565</v>
      </c>
      <c r="B5" s="181" t="s">
        <v>127</v>
      </c>
      <c r="C5" s="182">
        <v>9337.42</v>
      </c>
      <c r="D5" s="183">
        <v>51943</v>
      </c>
      <c r="E5" s="184"/>
      <c r="F5" s="186"/>
    </row>
    <row r="6" spans="1:6" x14ac:dyDescent="0.2">
      <c r="A6" s="175">
        <v>42566</v>
      </c>
      <c r="B6" s="187" t="s">
        <v>127</v>
      </c>
      <c r="C6" s="182">
        <v>7000</v>
      </c>
      <c r="D6" s="183">
        <v>21939</v>
      </c>
      <c r="E6" s="184"/>
      <c r="F6" s="186"/>
    </row>
    <row r="7" spans="1:6" x14ac:dyDescent="0.2">
      <c r="A7" s="175">
        <v>42573</v>
      </c>
      <c r="B7" s="187" t="s">
        <v>137</v>
      </c>
      <c r="C7" s="182">
        <v>5000</v>
      </c>
      <c r="D7" s="183">
        <v>15716</v>
      </c>
      <c r="E7" s="184"/>
      <c r="F7" s="186"/>
    </row>
    <row r="8" spans="1:6" x14ac:dyDescent="0.2">
      <c r="A8" s="175">
        <v>42573</v>
      </c>
      <c r="B8" s="181" t="s">
        <v>127</v>
      </c>
      <c r="C8" s="182">
        <v>12500</v>
      </c>
      <c r="D8" s="183">
        <v>51969</v>
      </c>
      <c r="E8" s="184"/>
      <c r="F8" s="186"/>
    </row>
    <row r="9" spans="1:6" x14ac:dyDescent="0.2">
      <c r="A9" s="175">
        <v>42576</v>
      </c>
      <c r="B9" s="187" t="s">
        <v>127</v>
      </c>
      <c r="C9" s="182">
        <v>2500</v>
      </c>
      <c r="D9" s="183">
        <v>21949</v>
      </c>
      <c r="E9" s="184"/>
      <c r="F9" s="186"/>
    </row>
    <row r="10" spans="1:6" x14ac:dyDescent="0.2">
      <c r="A10" s="175">
        <v>42580</v>
      </c>
      <c r="B10" s="187" t="s">
        <v>127</v>
      </c>
      <c r="C10" s="182">
        <v>2575</v>
      </c>
      <c r="D10" s="183">
        <v>51991</v>
      </c>
      <c r="E10" s="184"/>
      <c r="F10" s="186"/>
    </row>
    <row r="11" spans="1:6" x14ac:dyDescent="0.2">
      <c r="A11" s="175">
        <v>42580</v>
      </c>
      <c r="B11" s="187" t="s">
        <v>127</v>
      </c>
      <c r="C11" s="182">
        <v>3550</v>
      </c>
      <c r="D11" s="183">
        <v>51992</v>
      </c>
      <c r="E11" s="184"/>
      <c r="F11" s="185"/>
    </row>
    <row r="12" spans="1:6" x14ac:dyDescent="0.2">
      <c r="A12" s="175">
        <v>42580</v>
      </c>
      <c r="B12" s="187" t="s">
        <v>137</v>
      </c>
      <c r="C12" s="182">
        <v>5000</v>
      </c>
      <c r="D12" s="183">
        <v>15717</v>
      </c>
      <c r="E12" s="184"/>
      <c r="F12" s="185"/>
    </row>
    <row r="13" spans="1:6" x14ac:dyDescent="0.2">
      <c r="A13" s="175" t="s">
        <v>138</v>
      </c>
      <c r="B13" s="187" t="s">
        <v>139</v>
      </c>
      <c r="C13" s="182">
        <v>1000</v>
      </c>
      <c r="D13" s="183">
        <v>409</v>
      </c>
      <c r="E13" s="184">
        <v>1000</v>
      </c>
      <c r="F13" s="186"/>
    </row>
    <row r="14" spans="1:6" x14ac:dyDescent="0.2">
      <c r="A14" s="175"/>
      <c r="B14" s="187"/>
      <c r="C14" s="182"/>
      <c r="D14" s="183"/>
      <c r="E14" s="184"/>
      <c r="F14" s="186"/>
    </row>
    <row r="15" spans="1:6" x14ac:dyDescent="0.2">
      <c r="A15" s="175"/>
      <c r="B15" s="187"/>
      <c r="C15" s="182"/>
      <c r="D15" s="183"/>
      <c r="E15" s="184"/>
      <c r="F15" s="185"/>
    </row>
    <row r="16" spans="1:6" x14ac:dyDescent="0.2">
      <c r="A16" s="175"/>
      <c r="B16" s="187"/>
      <c r="C16" s="182"/>
      <c r="D16" s="183"/>
      <c r="E16" s="184"/>
      <c r="F16" s="188"/>
    </row>
    <row r="17" spans="1:6" ht="13.5" thickBot="1" x14ac:dyDescent="0.25">
      <c r="A17" s="189"/>
      <c r="B17" s="190"/>
      <c r="C17" s="191"/>
      <c r="D17" s="192"/>
      <c r="E17" s="193"/>
      <c r="F17" s="194"/>
    </row>
    <row r="18" spans="1:6" s="209" customFormat="1" ht="16.5" thickBot="1" x14ac:dyDescent="0.3">
      <c r="A18" s="195"/>
      <c r="B18" s="196" t="s">
        <v>136</v>
      </c>
      <c r="C18" s="215">
        <f>SUM(C2:C17)</f>
        <v>75962.42</v>
      </c>
      <c r="D18" s="198"/>
      <c r="E18" s="197">
        <f>SUM(E2:E17)</f>
        <v>1000</v>
      </c>
      <c r="F18" s="199"/>
    </row>
    <row r="19" spans="1:6" ht="14.25" thickTop="1" thickBot="1" x14ac:dyDescent="0.25">
      <c r="A19" s="200"/>
      <c r="B19" s="201" t="s">
        <v>140</v>
      </c>
      <c r="C19" s="191">
        <v>1000</v>
      </c>
      <c r="D19" s="183"/>
      <c r="E19" s="202"/>
      <c r="F19" s="186"/>
    </row>
    <row r="20" spans="1:6" x14ac:dyDescent="0.2">
      <c r="A20" s="200"/>
      <c r="B20" s="201"/>
      <c r="C20" s="216">
        <f>C18-C19</f>
        <v>74962.42</v>
      </c>
      <c r="D20" s="183"/>
      <c r="E20" s="203"/>
      <c r="F20" s="186"/>
    </row>
    <row r="21" spans="1:6" x14ac:dyDescent="0.2">
      <c r="A21" s="200"/>
      <c r="B21" s="201"/>
      <c r="C21" s="182"/>
      <c r="D21" s="183"/>
      <c r="E21" s="203"/>
      <c r="F21" s="186"/>
    </row>
    <row r="22" spans="1:6" x14ac:dyDescent="0.2">
      <c r="A22" s="200"/>
      <c r="B22" s="201"/>
      <c r="C22" s="182"/>
      <c r="D22" s="183"/>
      <c r="E22" s="203"/>
      <c r="F22" s="186"/>
    </row>
    <row r="23" spans="1:6" x14ac:dyDescent="0.2">
      <c r="A23" s="200"/>
      <c r="B23" s="201"/>
      <c r="C23" s="182"/>
      <c r="D23" s="183"/>
      <c r="E23" s="203"/>
      <c r="F23" s="186"/>
    </row>
    <row r="24" spans="1:6" x14ac:dyDescent="0.2">
      <c r="A24" s="200"/>
      <c r="B24" s="201"/>
      <c r="C24" s="182"/>
      <c r="D24" s="183"/>
      <c r="E24" s="203"/>
      <c r="F24" s="186"/>
    </row>
    <row r="25" spans="1:6" x14ac:dyDescent="0.2">
      <c r="A25" s="200"/>
      <c r="B25" s="201"/>
      <c r="C25" s="182"/>
      <c r="D25" s="183"/>
      <c r="E25" s="203"/>
      <c r="F25" s="186"/>
    </row>
    <row r="26" spans="1:6" ht="13.5" thickBot="1" x14ac:dyDescent="0.25">
      <c r="A26" s="204"/>
      <c r="B26" s="205"/>
      <c r="C26" s="191"/>
      <c r="D26" s="206"/>
      <c r="E26" s="207"/>
      <c r="F26" s="194"/>
    </row>
    <row r="27" spans="1:6" x14ac:dyDescent="0.2">
      <c r="A27" s="210"/>
      <c r="B27" s="4"/>
      <c r="C27" s="119"/>
      <c r="D27" s="58"/>
      <c r="E27" s="58"/>
      <c r="F27" s="211"/>
    </row>
    <row r="28" spans="1:6" s="4" customFormat="1" x14ac:dyDescent="0.2">
      <c r="A28" s="210"/>
      <c r="C28" s="119"/>
      <c r="D28" s="58"/>
      <c r="E28" s="58"/>
      <c r="F28" s="211"/>
    </row>
    <row r="29" spans="1:6" s="4" customFormat="1" x14ac:dyDescent="0.2">
      <c r="A29" s="210"/>
      <c r="C29" s="119"/>
      <c r="D29" s="58"/>
      <c r="E29" s="58"/>
      <c r="F29" s="211"/>
    </row>
    <row r="30" spans="1:6" s="4" customFormat="1" x14ac:dyDescent="0.2">
      <c r="A30" s="210"/>
      <c r="C30" s="119"/>
      <c r="D30" s="58"/>
      <c r="E30" s="58"/>
      <c r="F30" s="211"/>
    </row>
    <row r="31" spans="1:6" s="4" customFormat="1" x14ac:dyDescent="0.2">
      <c r="A31" s="210"/>
      <c r="C31" s="34" t="s">
        <v>128</v>
      </c>
      <c r="D31" s="34">
        <v>316.45</v>
      </c>
      <c r="E31" s="34"/>
      <c r="F31" s="211"/>
    </row>
    <row r="32" spans="1:6" s="4" customFormat="1" x14ac:dyDescent="0.2">
      <c r="A32" s="210"/>
      <c r="C32" s="119"/>
      <c r="D32" s="119"/>
      <c r="E32" s="119"/>
      <c r="F32" s="211"/>
    </row>
    <row r="33" spans="1:6" s="4" customFormat="1" x14ac:dyDescent="0.2">
      <c r="A33" s="210"/>
      <c r="C33" s="34" t="s">
        <v>129</v>
      </c>
      <c r="D33" s="119">
        <v>0</v>
      </c>
      <c r="E33" s="119"/>
      <c r="F33" s="211"/>
    </row>
    <row r="34" spans="1:6" s="4" customFormat="1" x14ac:dyDescent="0.2">
      <c r="A34" s="210"/>
      <c r="C34" s="119"/>
      <c r="D34" s="119"/>
      <c r="E34" s="119"/>
      <c r="F34" s="211"/>
    </row>
    <row r="35" spans="1:6" s="4" customFormat="1" x14ac:dyDescent="0.2">
      <c r="A35" s="210"/>
      <c r="C35" s="34" t="s">
        <v>130</v>
      </c>
      <c r="D35" s="119">
        <f>C18</f>
        <v>75962.42</v>
      </c>
      <c r="E35" s="119"/>
      <c r="F35" s="211"/>
    </row>
    <row r="36" spans="1:6" s="4" customFormat="1" x14ac:dyDescent="0.2">
      <c r="A36" s="210"/>
      <c r="C36" s="119"/>
      <c r="D36" s="119"/>
      <c r="E36" s="119"/>
      <c r="F36" s="211"/>
    </row>
    <row r="37" spans="1:6" s="4" customFormat="1" x14ac:dyDescent="0.2">
      <c r="A37" s="210"/>
      <c r="C37" s="34" t="s">
        <v>131</v>
      </c>
      <c r="D37" s="212">
        <v>-9070.25</v>
      </c>
      <c r="E37" s="212"/>
      <c r="F37" s="211"/>
    </row>
    <row r="38" spans="1:6" s="4" customFormat="1" x14ac:dyDescent="0.2">
      <c r="A38" s="210"/>
      <c r="C38" s="119"/>
      <c r="D38" s="119"/>
      <c r="E38" s="119"/>
      <c r="F38" s="211"/>
    </row>
    <row r="39" spans="1:6" s="4" customFormat="1" x14ac:dyDescent="0.2">
      <c r="A39" s="210"/>
      <c r="C39" s="34" t="s">
        <v>132</v>
      </c>
      <c r="D39" s="212">
        <f>'[1]DEBIT-BANK'!G56</f>
        <v>0</v>
      </c>
      <c r="E39" s="212"/>
      <c r="F39" s="211"/>
    </row>
    <row r="40" spans="1:6" s="4" customFormat="1" x14ac:dyDescent="0.2">
      <c r="A40" s="210"/>
      <c r="C40" s="119"/>
      <c r="D40" s="119"/>
      <c r="E40" s="119"/>
      <c r="F40" s="211"/>
    </row>
    <row r="41" spans="1:6" s="4" customFormat="1" x14ac:dyDescent="0.2">
      <c r="A41" s="210"/>
      <c r="C41" s="34" t="s">
        <v>133</v>
      </c>
      <c r="D41" s="212">
        <v>-9070.25</v>
      </c>
      <c r="E41" s="212"/>
      <c r="F41" s="211"/>
    </row>
    <row r="42" spans="1:6" s="4" customFormat="1" x14ac:dyDescent="0.2">
      <c r="A42" s="210"/>
      <c r="C42" s="119"/>
      <c r="D42" s="119"/>
      <c r="E42" s="119"/>
      <c r="F42" s="211"/>
    </row>
    <row r="43" spans="1:6" s="4" customFormat="1" x14ac:dyDescent="0.2">
      <c r="A43" s="210"/>
      <c r="C43" s="34" t="s">
        <v>134</v>
      </c>
      <c r="D43" s="212">
        <f>'[1]CASH-BANK'!G55</f>
        <v>-1175.1800000000003</v>
      </c>
      <c r="E43" s="212"/>
      <c r="F43" s="211"/>
    </row>
    <row r="44" spans="1:6" x14ac:dyDescent="0.2">
      <c r="D44" s="20"/>
      <c r="E44" s="20"/>
    </row>
    <row r="45" spans="1:6" x14ac:dyDescent="0.2">
      <c r="D45" s="20"/>
      <c r="E45" s="20"/>
    </row>
    <row r="46" spans="1:6" x14ac:dyDescent="0.2">
      <c r="C46" s="100" t="s">
        <v>135</v>
      </c>
      <c r="D46" s="20">
        <f>+D31+D33+D35-D37-D39-D41-D43</f>
        <v>95594.549999999988</v>
      </c>
      <c r="E46" s="20"/>
    </row>
  </sheetData>
  <phoneticPr fontId="2" type="noConversion"/>
  <pageMargins left="2" right="0.75" top="1" bottom="1" header="0.5" footer="0.5"/>
  <pageSetup scale="73" orientation="landscape" horizontalDpi="0" verticalDpi="0" r:id="rId1"/>
  <headerFooter alignWithMargins="0"/>
  <ignoredErrors>
    <ignoredError sqref="A13" twoDigitTextYea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DEBIT-BANK</vt:lpstr>
      <vt:lpstr>CASH-BANK</vt:lpstr>
      <vt:lpstr>Debit Daily</vt:lpstr>
      <vt:lpstr>Cash Daily</vt:lpstr>
      <vt:lpstr>AR</vt:lpstr>
      <vt:lpstr>AR!Print_Area</vt:lpstr>
      <vt:lpstr>'CASH-BANK'!Print_Area</vt:lpstr>
      <vt:lpstr>'DEBIT-BANK'!Print_Area</vt:lpstr>
      <vt:lpstr>'CASH-BANK'!Print_Titles</vt:lpstr>
      <vt:lpstr>'DEBIT-BANK'!Print_Titles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Nancy</dc:creator>
  <cp:lastModifiedBy>Renato Alves</cp:lastModifiedBy>
  <cp:lastPrinted>2017-02-27T22:09:23Z</cp:lastPrinted>
  <dcterms:created xsi:type="dcterms:W3CDTF">2015-04-17T19:15:54Z</dcterms:created>
  <dcterms:modified xsi:type="dcterms:W3CDTF">2017-02-27T22:19:46Z</dcterms:modified>
</cp:coreProperties>
</file>