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5" i="1" l="1"/>
  <c r="K16" i="1"/>
  <c r="K17" i="1"/>
  <c r="K18" i="1"/>
  <c r="K19" i="1"/>
  <c r="K20" i="1"/>
  <c r="K21" i="1"/>
  <c r="K22" i="1"/>
  <c r="K23" i="1"/>
  <c r="K14" i="1"/>
  <c r="H15" i="1"/>
  <c r="H16" i="1"/>
  <c r="H17" i="1"/>
  <c r="H18" i="1"/>
  <c r="H19" i="1"/>
  <c r="H20" i="1"/>
  <c r="H21" i="1"/>
  <c r="H22" i="1"/>
  <c r="H23" i="1"/>
  <c r="H14" i="1"/>
  <c r="F10" i="1"/>
  <c r="E10" i="1"/>
  <c r="M23" i="1"/>
  <c r="M22" i="1"/>
  <c r="M21" i="1"/>
  <c r="M20" i="1"/>
  <c r="M19" i="1"/>
  <c r="M18" i="1"/>
  <c r="M17" i="1"/>
  <c r="M16" i="1"/>
  <c r="M15" i="1"/>
  <c r="M14" i="1"/>
  <c r="I8" i="1"/>
  <c r="E15" i="1"/>
  <c r="G15" i="1"/>
  <c r="J15" i="1"/>
  <c r="E16" i="1"/>
  <c r="G16" i="1"/>
  <c r="J16" i="1"/>
  <c r="E17" i="1"/>
  <c r="G17" i="1"/>
  <c r="J17" i="1"/>
  <c r="E18" i="1"/>
  <c r="G18" i="1"/>
  <c r="J18" i="1"/>
  <c r="E19" i="1"/>
  <c r="G19" i="1"/>
  <c r="J19" i="1"/>
  <c r="E20" i="1"/>
  <c r="G20" i="1"/>
  <c r="J20" i="1"/>
  <c r="E21" i="1"/>
  <c r="G21" i="1"/>
  <c r="J21" i="1"/>
  <c r="E22" i="1"/>
  <c r="G22" i="1"/>
  <c r="J22" i="1"/>
  <c r="E23" i="1"/>
  <c r="G23" i="1"/>
  <c r="J23" i="1"/>
  <c r="J14" i="1"/>
  <c r="E14" i="1"/>
  <c r="G14" i="1"/>
</calcChain>
</file>

<file path=xl/sharedStrings.xml><?xml version="1.0" encoding="utf-8"?>
<sst xmlns="http://schemas.openxmlformats.org/spreadsheetml/2006/main" count="21" uniqueCount="20">
  <si>
    <t>c1,0</t>
  </si>
  <si>
    <t>c2,0</t>
  </si>
  <si>
    <t>c3,0</t>
  </si>
  <si>
    <t>D</t>
  </si>
  <si>
    <t>um^2/s</t>
  </si>
  <si>
    <t>time</t>
  </si>
  <si>
    <t>k</t>
  </si>
  <si>
    <t>R</t>
  </si>
  <si>
    <t>c3 excel</t>
  </si>
  <si>
    <t>c2 excel</t>
  </si>
  <si>
    <t>c2 buck</t>
  </si>
  <si>
    <t>c3 buck</t>
  </si>
  <si>
    <t>c2 diff</t>
  </si>
  <si>
    <t>c3 diff</t>
  </si>
  <si>
    <t>D0</t>
  </si>
  <si>
    <t>Q</t>
  </si>
  <si>
    <t>T</t>
  </si>
  <si>
    <t>c4 excel</t>
  </si>
  <si>
    <t>c4 buck</t>
  </si>
  <si>
    <t>c4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</si>
</sst>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5" formatCode="0.00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40"/>
  <sheetViews>
    <sheetView tabSelected="1" workbookViewId="0">
      <selection activeCell="F14" sqref="F14:M23"/>
    </sheetView>
  </sheetViews>
  <sheetFormatPr baseColWidth="10" defaultRowHeight="15" x14ac:dyDescent="0"/>
  <cols>
    <col min="4" max="4" width="12.83203125" bestFit="1" customWidth="1"/>
    <col min="5" max="5" width="12.83203125" customWidth="1"/>
    <col min="6" max="9" width="13.33203125" bestFit="1" customWidth="1"/>
    <col min="10" max="11" width="13.1640625" bestFit="1" customWidth="1"/>
    <col min="12" max="12" width="11.83203125" bestFit="1" customWidth="1"/>
    <col min="13" max="13" width="11.5" bestFit="1" customWidth="1"/>
  </cols>
  <sheetData>
    <row r="3" spans="4:13">
      <c r="D3" t="s">
        <v>0</v>
      </c>
      <c r="E3" s="1">
        <v>100000</v>
      </c>
      <c r="H3" t="s">
        <v>14</v>
      </c>
      <c r="I3" s="5">
        <v>46000000</v>
      </c>
    </row>
    <row r="4" spans="4:13">
      <c r="D4" t="s">
        <v>1</v>
      </c>
      <c r="E4" s="1">
        <v>100000</v>
      </c>
      <c r="H4" t="s">
        <v>15</v>
      </c>
      <c r="I4" s="5">
        <v>328421</v>
      </c>
    </row>
    <row r="5" spans="4:13">
      <c r="D5" t="s">
        <v>2</v>
      </c>
      <c r="E5">
        <v>0</v>
      </c>
      <c r="H5" t="s">
        <v>16</v>
      </c>
      <c r="I5" s="5">
        <v>1000</v>
      </c>
    </row>
    <row r="6" spans="4:13">
      <c r="H6" t="s">
        <v>7</v>
      </c>
      <c r="I6" s="5">
        <v>8.3144600000000004</v>
      </c>
    </row>
    <row r="7" spans="4:13">
      <c r="D7" s="2"/>
      <c r="E7" s="3"/>
      <c r="F7" s="2"/>
    </row>
    <row r="8" spans="4:13">
      <c r="E8">
        <v>2</v>
      </c>
      <c r="F8">
        <v>3</v>
      </c>
      <c r="H8" t="s">
        <v>3</v>
      </c>
      <c r="I8" s="5">
        <f>I3*EXP(-I4/I5/I6)</f>
        <v>3.2220678107510711E-10</v>
      </c>
      <c r="J8" t="s">
        <v>4</v>
      </c>
    </row>
    <row r="9" spans="4:13">
      <c r="D9" t="s">
        <v>7</v>
      </c>
      <c r="E9" s="1">
        <v>2E-3</v>
      </c>
      <c r="F9" s="1">
        <v>3.0000000000000001E-3</v>
      </c>
      <c r="G9" s="1"/>
    </row>
    <row r="10" spans="4:13">
      <c r="D10" t="s">
        <v>6</v>
      </c>
      <c r="E10" s="1">
        <f>4*PI()*E9*$I$8</f>
        <v>8.0979396508989704E-12</v>
      </c>
      <c r="F10" s="1">
        <f>4*PI()*F9*$I$8</f>
        <v>1.2146909476348455E-11</v>
      </c>
      <c r="G10" s="1"/>
    </row>
    <row r="12" spans="4:13">
      <c r="D12" t="s">
        <v>5</v>
      </c>
      <c r="E12" t="s">
        <v>9</v>
      </c>
      <c r="F12" t="s">
        <v>10</v>
      </c>
      <c r="G12" t="s">
        <v>12</v>
      </c>
      <c r="H12" t="s">
        <v>8</v>
      </c>
      <c r="I12" t="s">
        <v>11</v>
      </c>
      <c r="J12" t="s">
        <v>13</v>
      </c>
      <c r="K12" t="s">
        <v>17</v>
      </c>
      <c r="L12" t="s">
        <v>18</v>
      </c>
      <c r="M12" t="s">
        <v>19</v>
      </c>
    </row>
    <row r="13" spans="4:13">
      <c r="D13" s="4">
        <v>0</v>
      </c>
      <c r="E13" s="4">
        <v>100000</v>
      </c>
      <c r="F13" s="4">
        <v>100000</v>
      </c>
      <c r="G13" s="4"/>
      <c r="H13" s="4"/>
      <c r="I13" s="4"/>
      <c r="J13" s="4"/>
    </row>
    <row r="14" spans="4:13">
      <c r="D14" s="4">
        <v>100000</v>
      </c>
      <c r="E14" s="4">
        <f t="shared" ref="E14:E23" si="0">$E$4*EXP(-$E$3*$E$10*$D14)</f>
        <v>92221.269204977812</v>
      </c>
      <c r="F14" s="5">
        <v>92224.29</v>
      </c>
      <c r="G14" s="5">
        <f t="shared" ref="G14:G23" si="1">ABS(E14-F14)/E14*100</f>
        <v>3.2755947171653828E-3</v>
      </c>
      <c r="H14" s="5">
        <f>$E$10/($F$10-$E$10)*$E$4*(EXP(-$E$10*$E$3*D14)-EXP(-$F$10*$E$3*D14))</f>
        <v>7318.8537754035797</v>
      </c>
      <c r="I14" s="5">
        <v>7311.8410000000003</v>
      </c>
      <c r="J14" s="5">
        <f t="shared" ref="J14:J23" si="2">ABS(H14-I14)/H14*100</f>
        <v>9.5817946618186461E-2</v>
      </c>
      <c r="K14" s="5">
        <f>1/($F$10-$E$10)*$E$4*($F$10*(1-EXP(-$E$10*$E$3*D14))-$E$10*(1-EXP(-$F$10*D14*$E$3)))</f>
        <v>459.87701961860336</v>
      </c>
      <c r="L14" s="5">
        <v>463.86739999999998</v>
      </c>
      <c r="M14" s="5">
        <f t="shared" ref="M14:M23" si="3">ABS(K14-L14)/K14*100</f>
        <v>0.86770597598158328</v>
      </c>
    </row>
    <row r="15" spans="4:13">
      <c r="D15" s="4">
        <v>200000</v>
      </c>
      <c r="E15" s="4">
        <f t="shared" si="0"/>
        <v>85047.624937769899</v>
      </c>
      <c r="F15" s="5">
        <v>85053.2</v>
      </c>
      <c r="G15" s="5">
        <f t="shared" si="1"/>
        <v>6.5552238927045082E-3</v>
      </c>
      <c r="H15" s="5">
        <f t="shared" ref="H15:H23" si="4">$E$10/($F$10-$E$10)*$E$4*(EXP(-$E$10*$E$3*D15)-EXP(-$F$10*$E$3*D15))</f>
        <v>13231.251582938523</v>
      </c>
      <c r="I15" s="5">
        <v>13219.27</v>
      </c>
      <c r="J15" s="5">
        <f t="shared" si="2"/>
        <v>9.0555174341726899E-2</v>
      </c>
      <c r="K15" s="5">
        <f t="shared" ref="K15:K23" si="5">1/($F$10-$E$10)*$E$4*($F$10*(1-EXP(-$E$10*$E$3*D15))-$E$10*(1-EXP(-$F$10*D15*$E$3)))</f>
        <v>1721.12347929157</v>
      </c>
      <c r="L15" s="5">
        <v>1727.528</v>
      </c>
      <c r="M15" s="5">
        <f t="shared" si="3"/>
        <v>0.37211279640820344</v>
      </c>
    </row>
    <row r="16" spans="4:13">
      <c r="D16" s="4">
        <v>300000</v>
      </c>
      <c r="E16" s="4">
        <f t="shared" si="0"/>
        <v>78431.99914630063</v>
      </c>
      <c r="F16" s="5">
        <v>78439.710000000006</v>
      </c>
      <c r="G16" s="5">
        <f t="shared" si="1"/>
        <v>9.8312599236355831E-3</v>
      </c>
      <c r="H16" s="5">
        <f t="shared" si="4"/>
        <v>17942.351472133148</v>
      </c>
      <c r="I16" s="5">
        <v>17927.05</v>
      </c>
      <c r="J16" s="5">
        <f t="shared" si="2"/>
        <v>8.5281308622866037E-2</v>
      </c>
      <c r="K16" s="5">
        <f t="shared" si="5"/>
        <v>3625.6493815662175</v>
      </c>
      <c r="L16" s="5">
        <v>3633.241</v>
      </c>
      <c r="M16" s="5">
        <f t="shared" si="3"/>
        <v>0.20938644735975731</v>
      </c>
    </row>
    <row r="17" spans="4:13">
      <c r="D17" s="4">
        <v>400000</v>
      </c>
      <c r="E17" s="4">
        <f t="shared" si="0"/>
        <v>72330.985075555815</v>
      </c>
      <c r="F17" s="5">
        <v>72340.47</v>
      </c>
      <c r="G17" s="5">
        <f t="shared" si="1"/>
        <v>1.311322448364116E-2</v>
      </c>
      <c r="H17" s="5">
        <f t="shared" si="4"/>
        <v>21630.400349405561</v>
      </c>
      <c r="I17" s="5">
        <v>21613.08</v>
      </c>
      <c r="J17" s="5">
        <f t="shared" si="2"/>
        <v>8.0074104620239603E-2</v>
      </c>
      <c r="K17" s="5">
        <f t="shared" si="5"/>
        <v>6038.6145750386249</v>
      </c>
      <c r="L17" s="5">
        <v>6046.451</v>
      </c>
      <c r="M17" s="5">
        <f t="shared" si="3"/>
        <v>0.12977190155119253</v>
      </c>
    </row>
    <row r="18" spans="4:13">
      <c r="D18" s="4">
        <v>500000</v>
      </c>
      <c r="E18" s="4">
        <f t="shared" si="0"/>
        <v>66704.552465140659</v>
      </c>
      <c r="F18" s="5">
        <v>66715.48</v>
      </c>
      <c r="G18" s="5">
        <f t="shared" si="1"/>
        <v>1.638199261594192E-2</v>
      </c>
      <c r="H18" s="5">
        <f t="shared" si="4"/>
        <v>24450.08008202499</v>
      </c>
      <c r="I18" s="5">
        <v>24431.77</v>
      </c>
      <c r="J18" s="5">
        <f t="shared" si="2"/>
        <v>7.4887615760613799E-2</v>
      </c>
      <c r="K18" s="5">
        <f t="shared" si="5"/>
        <v>8845.3674528343527</v>
      </c>
      <c r="L18" s="5">
        <v>8852.7420000000002</v>
      </c>
      <c r="M18" s="5">
        <f t="shared" si="3"/>
        <v>8.3371857698059507E-2</v>
      </c>
    </row>
    <row r="19" spans="4:13">
      <c r="D19" s="4">
        <v>600000</v>
      </c>
      <c r="E19" s="4">
        <f t="shared" si="0"/>
        <v>61515.784900853047</v>
      </c>
      <c r="F19" s="5">
        <v>61527.88</v>
      </c>
      <c r="G19" s="5">
        <f t="shared" si="1"/>
        <v>1.9661781389028642E-2</v>
      </c>
      <c r="H19" s="5">
        <f t="shared" si="4"/>
        <v>26535.450025151695</v>
      </c>
      <c r="I19" s="5">
        <v>26516.959999999999</v>
      </c>
      <c r="J19" s="5">
        <f t="shared" si="2"/>
        <v>6.9680465694645366E-2</v>
      </c>
      <c r="K19" s="5">
        <f t="shared" si="5"/>
        <v>11948.765073995275</v>
      </c>
      <c r="L19" s="5">
        <v>11955.16</v>
      </c>
      <c r="M19" s="5">
        <f t="shared" si="3"/>
        <v>5.3519555913291654E-2</v>
      </c>
    </row>
    <row r="20" spans="4:13">
      <c r="D20" s="4">
        <v>700000</v>
      </c>
      <c r="E20" s="4">
        <f t="shared" si="0"/>
        <v>56730.637596970781</v>
      </c>
      <c r="F20" s="5">
        <v>56743.65</v>
      </c>
      <c r="G20" s="5">
        <f t="shared" si="1"/>
        <v>2.2937170425730759E-2</v>
      </c>
      <c r="H20" s="5">
        <f t="shared" si="4"/>
        <v>28002.533755139644</v>
      </c>
      <c r="I20" s="5">
        <v>27984.46</v>
      </c>
      <c r="J20" s="5">
        <f t="shared" si="2"/>
        <v>6.4543284895881167E-2</v>
      </c>
      <c r="K20" s="5">
        <f t="shared" si="5"/>
        <v>15266.828647889619</v>
      </c>
      <c r="L20" s="5">
        <v>15271.89</v>
      </c>
      <c r="M20" s="5">
        <f t="shared" si="3"/>
        <v>3.3152609668414573E-2</v>
      </c>
    </row>
    <row r="21" spans="4:13">
      <c r="D21" s="4">
        <v>800000</v>
      </c>
      <c r="E21" s="4">
        <f t="shared" si="0"/>
        <v>52317.714020002793</v>
      </c>
      <c r="F21" s="5">
        <v>52331.43</v>
      </c>
      <c r="G21" s="5">
        <f t="shared" si="1"/>
        <v>2.6216703566143609E-2</v>
      </c>
      <c r="H21" s="5">
        <f t="shared" si="4"/>
        <v>28951.592200645202</v>
      </c>
      <c r="I21" s="5">
        <v>28934.38</v>
      </c>
      <c r="J21" s="5">
        <f t="shared" si="2"/>
        <v>5.9451654768808718E-2</v>
      </c>
      <c r="K21" s="5">
        <f t="shared" si="5"/>
        <v>18730.693779351994</v>
      </c>
      <c r="L21" s="5">
        <v>18734.189999999999</v>
      </c>
      <c r="M21" s="5">
        <f t="shared" si="3"/>
        <v>1.8665729573023426E-2</v>
      </c>
    </row>
    <row r="22" spans="4:13">
      <c r="D22" s="4">
        <v>900000</v>
      </c>
      <c r="E22" s="4">
        <f t="shared" si="0"/>
        <v>48248.059888277203</v>
      </c>
      <c r="F22" s="5">
        <v>48262.29</v>
      </c>
      <c r="G22" s="5">
        <f t="shared" si="1"/>
        <v>2.9493645455898439E-2</v>
      </c>
      <c r="H22" s="5">
        <f t="shared" si="4"/>
        <v>29469.120420834024</v>
      </c>
      <c r="I22" s="5">
        <v>29453.1</v>
      </c>
      <c r="J22" s="5">
        <f t="shared" si="2"/>
        <v>5.4363417045523638E-2</v>
      </c>
      <c r="K22" s="5">
        <f t="shared" si="5"/>
        <v>22282.819690888795</v>
      </c>
      <c r="L22" s="5">
        <v>22284.61</v>
      </c>
      <c r="M22" s="5">
        <f t="shared" si="3"/>
        <v>8.0344818835371805E-3</v>
      </c>
    </row>
    <row r="23" spans="4:13">
      <c r="D23" s="4">
        <v>1000000</v>
      </c>
      <c r="E23" s="4">
        <f t="shared" si="0"/>
        <v>44494.973195747036</v>
      </c>
      <c r="F23" s="5">
        <v>44509.56</v>
      </c>
      <c r="G23" s="5">
        <f t="shared" si="1"/>
        <v>3.2783038634027394E-2</v>
      </c>
      <c r="H23" s="5">
        <f t="shared" si="4"/>
        <v>29629.600912079353</v>
      </c>
      <c r="I23" s="5">
        <v>29615</v>
      </c>
      <c r="J23" s="5">
        <f t="shared" si="2"/>
        <v>4.92781260290307E-2</v>
      </c>
      <c r="K23" s="5">
        <f t="shared" si="5"/>
        <v>25875.425892173596</v>
      </c>
      <c r="L23" s="5">
        <v>25875.45</v>
      </c>
      <c r="M23" s="5">
        <f t="shared" si="3"/>
        <v>9.3168810070301446E-5</v>
      </c>
    </row>
    <row r="29" spans="4:13">
      <c r="F29" s="1"/>
      <c r="G29" s="1"/>
      <c r="H29" s="1"/>
      <c r="I29" s="1"/>
      <c r="J29" s="1"/>
      <c r="K29" s="1"/>
    </row>
    <row r="30" spans="4:13">
      <c r="E30" s="1"/>
      <c r="F30" s="1"/>
      <c r="G30" s="1"/>
      <c r="H30" s="1"/>
      <c r="I30" s="1"/>
      <c r="J30" s="1"/>
      <c r="K30" s="1"/>
      <c r="L30" s="1"/>
    </row>
    <row r="31" spans="4:13">
      <c r="E31" s="1"/>
      <c r="F31" s="1"/>
      <c r="G31" s="1"/>
      <c r="H31" s="1"/>
      <c r="I31" s="1"/>
      <c r="J31" s="1"/>
      <c r="K31" s="1"/>
      <c r="L31" s="1"/>
    </row>
    <row r="32" spans="4:13">
      <c r="E32" s="1"/>
      <c r="F32" s="1"/>
      <c r="G32" s="1"/>
      <c r="H32" s="1"/>
      <c r="I32" s="1"/>
      <c r="J32" s="1"/>
      <c r="K32" s="1"/>
      <c r="L32" s="1"/>
    </row>
    <row r="33" spans="5:12">
      <c r="E33" s="1"/>
      <c r="F33" s="1"/>
      <c r="G33" s="1"/>
      <c r="H33" s="1"/>
      <c r="I33" s="1"/>
      <c r="J33" s="1"/>
      <c r="K33" s="1"/>
      <c r="L33" s="1"/>
    </row>
    <row r="34" spans="5:12">
      <c r="E34" s="1"/>
      <c r="F34" s="1"/>
      <c r="G34" s="1"/>
      <c r="H34" s="1"/>
      <c r="I34" s="1"/>
      <c r="J34" s="1"/>
      <c r="K34" s="1"/>
      <c r="L34" s="1"/>
    </row>
    <row r="35" spans="5:12">
      <c r="E35" s="1"/>
      <c r="F35" s="1"/>
      <c r="G35" s="1"/>
      <c r="H35" s="1"/>
      <c r="I35" s="1"/>
      <c r="J35" s="1"/>
      <c r="K35" s="1"/>
      <c r="L35" s="1"/>
    </row>
    <row r="36" spans="5:12">
      <c r="E36" s="1"/>
      <c r="F36" s="1"/>
      <c r="G36" s="1"/>
      <c r="H36" s="1"/>
      <c r="I36" s="1"/>
      <c r="J36" s="1"/>
      <c r="K36" s="1"/>
      <c r="L36" s="1"/>
    </row>
    <row r="37" spans="5:12">
      <c r="E37" s="1"/>
      <c r="F37" s="1"/>
      <c r="G37" s="1"/>
      <c r="H37" s="1"/>
      <c r="I37" s="1"/>
      <c r="J37" s="1"/>
      <c r="K37" s="1"/>
      <c r="L37" s="1"/>
    </row>
    <row r="38" spans="5:12">
      <c r="E38" s="1"/>
      <c r="F38" s="1"/>
      <c r="G38" s="1"/>
      <c r="H38" s="1"/>
      <c r="I38" s="1"/>
      <c r="J38" s="1"/>
      <c r="K38" s="1"/>
      <c r="L38" s="1"/>
    </row>
    <row r="39" spans="5:12">
      <c r="E39" s="1"/>
      <c r="F39" s="1"/>
      <c r="G39" s="1"/>
      <c r="H39" s="1"/>
      <c r="I39" s="1"/>
      <c r="J39" s="1"/>
      <c r="K39" s="1"/>
      <c r="L39" s="1"/>
    </row>
    <row r="40" spans="5:12">
      <c r="E40" s="1"/>
      <c r="F40" s="1"/>
      <c r="G40" s="1"/>
      <c r="H40" s="1"/>
      <c r="I40" s="1"/>
      <c r="J4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2015-04-28T20:44:00Z</dcterms:created>
  <dcterms:modified xsi:type="dcterms:W3CDTF">2015-04-29T01:04:49Z</dcterms:modified>
</cp:coreProperties>
</file>