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4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5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pialla\Dropbox\PostDoc\Methylglyoxal_pSIRM\"/>
    </mc:Choice>
  </mc:AlternateContent>
  <bookViews>
    <workbookView xWindow="0" yWindow="0" windowWidth="28800" windowHeight="12045" activeTab="4"/>
  </bookViews>
  <sheets>
    <sheet name="Sheet1" sheetId="1" r:id="rId1"/>
    <sheet name="Sheet1 (2)" sheetId="3" r:id="rId2"/>
    <sheet name="Timepoints_MG_Measurements" sheetId="6" r:id="rId3"/>
    <sheet name="Compare_with_without_Cells" sheetId="7" r:id="rId4"/>
    <sheet name="D-Lactate" sheetId="8" r:id="rId5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8" l="1"/>
  <c r="D4" i="8"/>
  <c r="D5" i="8"/>
  <c r="D6" i="8"/>
  <c r="D7" i="8"/>
  <c r="D8" i="8"/>
  <c r="D9" i="8"/>
  <c r="D10" i="8"/>
  <c r="D2" i="8"/>
  <c r="E3" i="8"/>
  <c r="E4" i="8"/>
  <c r="E5" i="8"/>
  <c r="E6" i="8"/>
  <c r="E7" i="8"/>
  <c r="E8" i="8"/>
  <c r="E9" i="8"/>
  <c r="E10" i="8"/>
  <c r="E2" i="8"/>
  <c r="C3" i="8"/>
  <c r="C4" i="8"/>
  <c r="C5" i="8"/>
  <c r="C6" i="8"/>
  <c r="C7" i="8"/>
  <c r="C8" i="8"/>
  <c r="C9" i="8"/>
  <c r="C10" i="8"/>
  <c r="C2" i="8"/>
  <c r="D33" i="1"/>
  <c r="E33" i="1"/>
  <c r="F33" i="1"/>
  <c r="G33" i="1"/>
  <c r="H33" i="1"/>
  <c r="C33" i="1"/>
  <c r="D15" i="6" l="1"/>
  <c r="E15" i="6" s="1"/>
  <c r="F15" i="6" s="1"/>
  <c r="G15" i="6" s="1"/>
  <c r="H15" i="6" s="1"/>
  <c r="I15" i="6" s="1"/>
  <c r="J15" i="6" s="1"/>
  <c r="K15" i="6" s="1"/>
  <c r="L15" i="6" s="1"/>
  <c r="M15" i="6" s="1"/>
  <c r="N15" i="6" s="1"/>
  <c r="D12" i="6"/>
  <c r="E12" i="6" s="1"/>
  <c r="F12" i="6" s="1"/>
  <c r="G12" i="6" s="1"/>
  <c r="H12" i="6" s="1"/>
  <c r="I12" i="6" s="1"/>
  <c r="J12" i="6" s="1"/>
  <c r="K12" i="6" s="1"/>
  <c r="L12" i="6" s="1"/>
  <c r="M12" i="6" s="1"/>
  <c r="N12" i="6" s="1"/>
  <c r="I62" i="3" l="1"/>
  <c r="H62" i="3"/>
  <c r="G62" i="3"/>
  <c r="F62" i="3"/>
  <c r="E62" i="3"/>
  <c r="D62" i="3"/>
  <c r="I61" i="3"/>
  <c r="H61" i="3"/>
  <c r="G61" i="3"/>
  <c r="F61" i="3"/>
  <c r="E61" i="3"/>
  <c r="D61" i="3"/>
  <c r="I60" i="3"/>
  <c r="H60" i="3"/>
  <c r="G60" i="3"/>
  <c r="F60" i="3"/>
  <c r="E60" i="3"/>
  <c r="D60" i="3"/>
  <c r="H58" i="3"/>
  <c r="D58" i="3"/>
  <c r="G57" i="3"/>
  <c r="F57" i="3"/>
  <c r="I55" i="3"/>
  <c r="H55" i="3"/>
  <c r="G55" i="3"/>
  <c r="F55" i="3"/>
  <c r="E55" i="3"/>
  <c r="D55" i="3"/>
  <c r="C55" i="3"/>
  <c r="G58" i="3" s="1"/>
  <c r="I54" i="3"/>
  <c r="I57" i="3" s="1"/>
  <c r="H54" i="3"/>
  <c r="G54" i="3"/>
  <c r="F54" i="3"/>
  <c r="E54" i="3"/>
  <c r="E57" i="3" s="1"/>
  <c r="D54" i="3"/>
  <c r="C54" i="3"/>
  <c r="H57" i="3" s="1"/>
  <c r="I53" i="3"/>
  <c r="I56" i="3" s="1"/>
  <c r="H53" i="3"/>
  <c r="H56" i="3" s="1"/>
  <c r="G53" i="3"/>
  <c r="F53" i="3"/>
  <c r="E53" i="3"/>
  <c r="E56" i="3" s="1"/>
  <c r="D53" i="3"/>
  <c r="D56" i="3" s="1"/>
  <c r="C53" i="3"/>
  <c r="G56" i="3" s="1"/>
  <c r="H50" i="3"/>
  <c r="G50" i="3"/>
  <c r="F50" i="3"/>
  <c r="E50" i="3"/>
  <c r="D50" i="3"/>
  <c r="C50" i="3"/>
  <c r="H49" i="3"/>
  <c r="G49" i="3"/>
  <c r="F49" i="3"/>
  <c r="E49" i="3"/>
  <c r="D49" i="3"/>
  <c r="C49" i="3"/>
  <c r="H47" i="3"/>
  <c r="G47" i="3"/>
  <c r="F47" i="3"/>
  <c r="E47" i="3"/>
  <c r="D47" i="3"/>
  <c r="C47" i="3"/>
  <c r="H46" i="3"/>
  <c r="G46" i="3"/>
  <c r="F46" i="3"/>
  <c r="E46" i="3"/>
  <c r="D46" i="3"/>
  <c r="C46" i="3"/>
  <c r="H44" i="3"/>
  <c r="G44" i="3"/>
  <c r="F44" i="3"/>
  <c r="E44" i="3"/>
  <c r="D44" i="3"/>
  <c r="C44" i="3"/>
  <c r="H43" i="3"/>
  <c r="G43" i="3"/>
  <c r="F43" i="3"/>
  <c r="E43" i="3"/>
  <c r="D43" i="3"/>
  <c r="C43" i="3"/>
  <c r="J37" i="3"/>
  <c r="K37" i="3" s="1"/>
  <c r="I30" i="3"/>
  <c r="H30" i="3"/>
  <c r="G30" i="3"/>
  <c r="F30" i="3"/>
  <c r="E30" i="3"/>
  <c r="D30" i="3"/>
  <c r="I29" i="3"/>
  <c r="H29" i="3"/>
  <c r="G29" i="3"/>
  <c r="F29" i="3"/>
  <c r="E29" i="3"/>
  <c r="D29" i="3"/>
  <c r="I28" i="3"/>
  <c r="H28" i="3"/>
  <c r="G28" i="3"/>
  <c r="F28" i="3"/>
  <c r="E28" i="3"/>
  <c r="D28" i="3"/>
  <c r="H26" i="3"/>
  <c r="G26" i="3"/>
  <c r="D26" i="3"/>
  <c r="I25" i="3"/>
  <c r="F25" i="3"/>
  <c r="I23" i="3"/>
  <c r="H23" i="3"/>
  <c r="G23" i="3"/>
  <c r="F23" i="3"/>
  <c r="F26" i="3" s="1"/>
  <c r="E23" i="3"/>
  <c r="D23" i="3"/>
  <c r="C23" i="3"/>
  <c r="I26" i="3" s="1"/>
  <c r="I22" i="3"/>
  <c r="H22" i="3"/>
  <c r="G22" i="3"/>
  <c r="F22" i="3"/>
  <c r="E22" i="3"/>
  <c r="E25" i="3" s="1"/>
  <c r="D22" i="3"/>
  <c r="C22" i="3"/>
  <c r="H25" i="3" s="1"/>
  <c r="I21" i="3"/>
  <c r="H21" i="3"/>
  <c r="G21" i="3"/>
  <c r="F21" i="3"/>
  <c r="E21" i="3"/>
  <c r="D21" i="3"/>
  <c r="C21" i="3"/>
  <c r="F24" i="3" s="1"/>
  <c r="I18" i="3"/>
  <c r="H18" i="3"/>
  <c r="G18" i="3"/>
  <c r="F18" i="3"/>
  <c r="E18" i="3"/>
  <c r="D18" i="3"/>
  <c r="C18" i="3"/>
  <c r="I17" i="3"/>
  <c r="H17" i="3"/>
  <c r="G17" i="3"/>
  <c r="F17" i="3"/>
  <c r="E17" i="3"/>
  <c r="D17" i="3"/>
  <c r="C17" i="3"/>
  <c r="I15" i="3"/>
  <c r="H15" i="3"/>
  <c r="G15" i="3"/>
  <c r="F15" i="3"/>
  <c r="E15" i="3"/>
  <c r="D15" i="3"/>
  <c r="C15" i="3"/>
  <c r="I14" i="3"/>
  <c r="H14" i="3"/>
  <c r="G14" i="3"/>
  <c r="F14" i="3"/>
  <c r="E14" i="3"/>
  <c r="D14" i="3"/>
  <c r="C14" i="3"/>
  <c r="I12" i="3"/>
  <c r="H12" i="3"/>
  <c r="G12" i="3"/>
  <c r="F12" i="3"/>
  <c r="E12" i="3"/>
  <c r="D12" i="3"/>
  <c r="C12" i="3"/>
  <c r="I11" i="3"/>
  <c r="H11" i="3"/>
  <c r="G11" i="3"/>
  <c r="F11" i="3"/>
  <c r="E11" i="3"/>
  <c r="D11" i="3"/>
  <c r="C11" i="3"/>
  <c r="J5" i="3"/>
  <c r="K5" i="3" s="1"/>
  <c r="J37" i="1"/>
  <c r="K37" i="1" s="1"/>
  <c r="K5" i="1"/>
  <c r="J5" i="1"/>
  <c r="D24" i="3" l="1"/>
  <c r="H24" i="3"/>
  <c r="E58" i="3"/>
  <c r="I58" i="3"/>
  <c r="E24" i="3"/>
  <c r="I24" i="3"/>
  <c r="G25" i="3"/>
  <c r="E26" i="3"/>
  <c r="F56" i="3"/>
  <c r="D57" i="3"/>
  <c r="F58" i="3"/>
  <c r="G24" i="3"/>
  <c r="D25" i="3"/>
  <c r="I62" i="1"/>
  <c r="H62" i="1"/>
  <c r="G62" i="1"/>
  <c r="F62" i="1"/>
  <c r="E62" i="1"/>
  <c r="D62" i="1"/>
  <c r="I61" i="1"/>
  <c r="H61" i="1"/>
  <c r="G61" i="1"/>
  <c r="F61" i="1"/>
  <c r="E61" i="1"/>
  <c r="D61" i="1"/>
  <c r="I60" i="1"/>
  <c r="H60" i="1"/>
  <c r="G60" i="1"/>
  <c r="F60" i="1"/>
  <c r="E60" i="1"/>
  <c r="D60" i="1"/>
  <c r="H58" i="1"/>
  <c r="G58" i="1"/>
  <c r="D58" i="1"/>
  <c r="I57" i="1"/>
  <c r="G57" i="1"/>
  <c r="F57" i="1"/>
  <c r="E57" i="1"/>
  <c r="I55" i="1"/>
  <c r="H55" i="1"/>
  <c r="G55" i="1"/>
  <c r="F55" i="1"/>
  <c r="E55" i="1"/>
  <c r="D55" i="1"/>
  <c r="C55" i="1"/>
  <c r="F58" i="1" s="1"/>
  <c r="I54" i="1"/>
  <c r="H54" i="1"/>
  <c r="G54" i="1"/>
  <c r="F54" i="1"/>
  <c r="E54" i="1"/>
  <c r="D54" i="1"/>
  <c r="C54" i="1"/>
  <c r="H57" i="1" s="1"/>
  <c r="I53" i="1"/>
  <c r="H53" i="1"/>
  <c r="G53" i="1"/>
  <c r="F53" i="1"/>
  <c r="E53" i="1"/>
  <c r="D53" i="1"/>
  <c r="C53" i="1"/>
  <c r="F56" i="1" s="1"/>
  <c r="I28" i="1"/>
  <c r="I29" i="1"/>
  <c r="I30" i="1"/>
  <c r="E28" i="1"/>
  <c r="F28" i="1"/>
  <c r="G28" i="1"/>
  <c r="H28" i="1"/>
  <c r="E29" i="1"/>
  <c r="F29" i="1"/>
  <c r="G29" i="1"/>
  <c r="H29" i="1"/>
  <c r="E30" i="1"/>
  <c r="F30" i="1"/>
  <c r="G30" i="1"/>
  <c r="H30" i="1"/>
  <c r="D30" i="1"/>
  <c r="D29" i="1"/>
  <c r="D28" i="1"/>
  <c r="E24" i="1"/>
  <c r="D21" i="1"/>
  <c r="E21" i="1"/>
  <c r="F21" i="1"/>
  <c r="G21" i="1"/>
  <c r="H21" i="1"/>
  <c r="I21" i="1"/>
  <c r="I24" i="1" s="1"/>
  <c r="D22" i="1"/>
  <c r="D25" i="1" s="1"/>
  <c r="E22" i="1"/>
  <c r="F22" i="1"/>
  <c r="G22" i="1"/>
  <c r="H22" i="1"/>
  <c r="H25" i="1" s="1"/>
  <c r="I22" i="1"/>
  <c r="D23" i="1"/>
  <c r="E23" i="1"/>
  <c r="F23" i="1"/>
  <c r="G23" i="1"/>
  <c r="H23" i="1"/>
  <c r="I23" i="1"/>
  <c r="C23" i="1"/>
  <c r="H26" i="1" s="1"/>
  <c r="C22" i="1"/>
  <c r="C21" i="1"/>
  <c r="H50" i="1"/>
  <c r="G50" i="1"/>
  <c r="F50" i="1"/>
  <c r="E50" i="1"/>
  <c r="D50" i="1"/>
  <c r="C50" i="1"/>
  <c r="H49" i="1"/>
  <c r="G49" i="1"/>
  <c r="F49" i="1"/>
  <c r="E49" i="1"/>
  <c r="D49" i="1"/>
  <c r="C49" i="1"/>
  <c r="H47" i="1"/>
  <c r="G47" i="1"/>
  <c r="F47" i="1"/>
  <c r="E47" i="1"/>
  <c r="D47" i="1"/>
  <c r="C47" i="1"/>
  <c r="H46" i="1"/>
  <c r="G46" i="1"/>
  <c r="F46" i="1"/>
  <c r="E46" i="1"/>
  <c r="D46" i="1"/>
  <c r="C46" i="1"/>
  <c r="H44" i="1"/>
  <c r="G44" i="1"/>
  <c r="F44" i="1"/>
  <c r="E44" i="1"/>
  <c r="D44" i="1"/>
  <c r="C44" i="1"/>
  <c r="H43" i="1"/>
  <c r="G43" i="1"/>
  <c r="F43" i="1"/>
  <c r="E43" i="1"/>
  <c r="D43" i="1"/>
  <c r="C43" i="1"/>
  <c r="D18" i="1"/>
  <c r="E18" i="1"/>
  <c r="F18" i="1"/>
  <c r="G18" i="1"/>
  <c r="H18" i="1"/>
  <c r="I18" i="1"/>
  <c r="C18" i="1"/>
  <c r="D17" i="1"/>
  <c r="E17" i="1"/>
  <c r="F17" i="1"/>
  <c r="G17" i="1"/>
  <c r="H17" i="1"/>
  <c r="I17" i="1"/>
  <c r="C17" i="1"/>
  <c r="D15" i="1"/>
  <c r="E15" i="1"/>
  <c r="F15" i="1"/>
  <c r="G15" i="1"/>
  <c r="H15" i="1"/>
  <c r="I15" i="1"/>
  <c r="C15" i="1"/>
  <c r="D14" i="1"/>
  <c r="E14" i="1"/>
  <c r="F14" i="1"/>
  <c r="G14" i="1"/>
  <c r="H14" i="1"/>
  <c r="I14" i="1"/>
  <c r="C14" i="1"/>
  <c r="D11" i="1"/>
  <c r="E11" i="1"/>
  <c r="F11" i="1"/>
  <c r="G11" i="1"/>
  <c r="H11" i="1"/>
  <c r="I11" i="1"/>
  <c r="C11" i="1"/>
  <c r="D12" i="1"/>
  <c r="E12" i="1"/>
  <c r="F12" i="1"/>
  <c r="G12" i="1"/>
  <c r="H12" i="1"/>
  <c r="I12" i="1"/>
  <c r="C12" i="1"/>
  <c r="E25" i="1" l="1"/>
  <c r="G56" i="1"/>
  <c r="D56" i="1"/>
  <c r="H56" i="1"/>
  <c r="E56" i="1"/>
  <c r="I56" i="1"/>
  <c r="E58" i="1"/>
  <c r="I58" i="1"/>
  <c r="D57" i="1"/>
  <c r="G25" i="1"/>
  <c r="F24" i="1"/>
  <c r="F25" i="1"/>
  <c r="D26" i="1"/>
  <c r="G26" i="1"/>
  <c r="F26" i="1"/>
  <c r="H24" i="1"/>
  <c r="I26" i="1"/>
  <c r="E26" i="1"/>
  <c r="G24" i="1"/>
  <c r="D24" i="1"/>
  <c r="I25" i="1"/>
</calcChain>
</file>

<file path=xl/sharedStrings.xml><?xml version="1.0" encoding="utf-8"?>
<sst xmlns="http://schemas.openxmlformats.org/spreadsheetml/2006/main" count="231" uniqueCount="25">
  <si>
    <t>intracellular MG (pmol/10E6 cells)</t>
  </si>
  <si>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[min]</t>
    </r>
  </si>
  <si>
    <r>
      <t>extracellular MG [µ</t>
    </r>
    <r>
      <rPr>
        <sz val="8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] in 5 mL media</t>
    </r>
  </si>
  <si>
    <t>HeLa</t>
  </si>
  <si>
    <t>HeK</t>
  </si>
  <si>
    <t>MCF-7</t>
  </si>
  <si>
    <t>c extracellular should be</t>
  </si>
  <si>
    <t>cell-line</t>
  </si>
  <si>
    <t>ratio to should</t>
  </si>
  <si>
    <t>ratio to start</t>
  </si>
  <si>
    <t>25 µM-Experiment</t>
  </si>
  <si>
    <t>50 µM-Experiment</t>
  </si>
  <si>
    <t>order</t>
  </si>
  <si>
    <t>pmol MG on the plate</t>
  </si>
  <si>
    <t>clearance pmol/min</t>
  </si>
  <si>
    <t>speed pmol/(min*l)</t>
  </si>
  <si>
    <t>new timepoints TO</t>
  </si>
  <si>
    <t>new timepoints FG</t>
  </si>
  <si>
    <t>Time</t>
  </si>
  <si>
    <t>with Cells</t>
  </si>
  <si>
    <t>without Cells</t>
  </si>
  <si>
    <t>D-Lactate g/L</t>
  </si>
  <si>
    <t>relative to start</t>
  </si>
  <si>
    <t>log2 relative to start</t>
  </si>
  <si>
    <t>relative to start with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</si>
</sst>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5" borderId="0" applyNumberFormat="0" applyBorder="0" applyAlignment="0" applyProtection="0"/>
  </cellStyleXfs>
  <cellXfs count="16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1"/>
    <xf numFmtId="0" fontId="0" fillId="2" borderId="0" xfId="0" applyFill="1"/>
    <xf numFmtId="2" fontId="0" fillId="2" borderId="0" xfId="0" applyNumberFormat="1" applyFill="1"/>
    <xf numFmtId="164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64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164" fontId="0" fillId="4" borderId="0" xfId="0" applyNumberFormat="1" applyFill="1"/>
    <xf numFmtId="0" fontId="4" fillId="0" borderId="0" xfId="0" applyFont="1"/>
    <xf numFmtId="2" fontId="5" fillId="5" borderId="0" xfId="2" applyNumberFormat="1"/>
    <xf numFmtId="165" fontId="0" fillId="0" borderId="0" xfId="0" applyNumberFormat="1"/>
  </cellXfs>
  <cellStyles count="3">
    <cellStyle name="Bad" xfId="2" builtinId="27"/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21FF5B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extracellular MG [µM] in 5 mL media</a:t>
            </a:r>
            <a:r>
              <a:rPr lang="de-DE" sz="1400" b="0" i="0" u="none" strike="noStrike" baseline="0"/>
              <a:t> 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HeLa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Sheet1!$C$2:$I$2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Sheet1!$C$4:$I$4</c:f>
              <c:numCache>
                <c:formatCode>0.00</c:formatCode>
                <c:ptCount val="7"/>
                <c:pt idx="0">
                  <c:v>21.23</c:v>
                </c:pt>
                <c:pt idx="1">
                  <c:v>7.63</c:v>
                </c:pt>
                <c:pt idx="2">
                  <c:v>6.45</c:v>
                </c:pt>
                <c:pt idx="3">
                  <c:v>6.28</c:v>
                </c:pt>
                <c:pt idx="4">
                  <c:v>6.68</c:v>
                </c:pt>
                <c:pt idx="5">
                  <c:v>7.15</c:v>
                </c:pt>
                <c:pt idx="6">
                  <c:v>6.52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HeK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Sheet1!$C$2:$I$2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Sheet1!$C$6:$I$6</c:f>
              <c:numCache>
                <c:formatCode>0.00</c:formatCode>
                <c:ptCount val="7"/>
                <c:pt idx="0">
                  <c:v>21.23</c:v>
                </c:pt>
                <c:pt idx="1">
                  <c:v>10.75</c:v>
                </c:pt>
                <c:pt idx="2">
                  <c:v>9.41</c:v>
                </c:pt>
                <c:pt idx="3">
                  <c:v>6.61</c:v>
                </c:pt>
                <c:pt idx="4">
                  <c:v>6.17</c:v>
                </c:pt>
                <c:pt idx="5">
                  <c:v>5.19</c:v>
                </c:pt>
                <c:pt idx="6">
                  <c:v>4.43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Sheet1!$A$8</c:f>
              <c:strCache>
                <c:ptCount val="1"/>
                <c:pt idx="0">
                  <c:v>MCF-7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Sheet1!$C$2:$I$2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Sheet1!$C$8:$I$8</c:f>
              <c:numCache>
                <c:formatCode>0.00</c:formatCode>
                <c:ptCount val="7"/>
                <c:pt idx="0">
                  <c:v>21.23</c:v>
                </c:pt>
                <c:pt idx="1">
                  <c:v>11.72</c:v>
                </c:pt>
                <c:pt idx="2">
                  <c:v>10.220000000000001</c:v>
                </c:pt>
                <c:pt idx="3">
                  <c:v>7.79</c:v>
                </c:pt>
                <c:pt idx="4">
                  <c:v>6.52</c:v>
                </c:pt>
                <c:pt idx="5">
                  <c:v>5.01</c:v>
                </c:pt>
                <c:pt idx="6">
                  <c:v>3.65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303840"/>
        <c:axId val="216304232"/>
      </c:scatterChart>
      <c:valAx>
        <c:axId val="216303840"/>
        <c:scaling>
          <c:orientation val="minMax"/>
          <c:max val="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304232"/>
        <c:crosses val="autoZero"/>
        <c:crossBetween val="midCat"/>
        <c:majorUnit val="30"/>
        <c:minorUnit val="15"/>
      </c:valAx>
      <c:valAx>
        <c:axId val="21630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303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extracellular MG [µM] in 5 mL media</a:t>
            </a:r>
            <a:r>
              <a:rPr lang="de-DE" sz="1400" b="0" i="0" u="none" strike="noStrike" baseline="0"/>
              <a:t> 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Sheet1!$A$36</c:f>
              <c:strCache>
                <c:ptCount val="1"/>
                <c:pt idx="0">
                  <c:v>HeLa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Sheet1!$C$34:$H$34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120</c:v>
                </c:pt>
                <c:pt idx="4">
                  <c:v>240</c:v>
                </c:pt>
                <c:pt idx="5">
                  <c:v>360</c:v>
                </c:pt>
              </c:numCache>
            </c:numRef>
          </c:xVal>
          <c:yVal>
            <c:numRef>
              <c:f>Sheet1!$C$36:$H$36</c:f>
              <c:numCache>
                <c:formatCode>0.00</c:formatCode>
                <c:ptCount val="6"/>
                <c:pt idx="0">
                  <c:v>37.89</c:v>
                </c:pt>
                <c:pt idx="1">
                  <c:v>11.76</c:v>
                </c:pt>
                <c:pt idx="2">
                  <c:v>12.25</c:v>
                </c:pt>
                <c:pt idx="3">
                  <c:v>10.61</c:v>
                </c:pt>
                <c:pt idx="4">
                  <c:v>4.6900000000000004</c:v>
                </c:pt>
                <c:pt idx="5">
                  <c:v>8.57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Sheet1!$A$38</c:f>
              <c:strCache>
                <c:ptCount val="1"/>
                <c:pt idx="0">
                  <c:v>HeK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Sheet1!$C$34:$H$34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120</c:v>
                </c:pt>
                <c:pt idx="4">
                  <c:v>240</c:v>
                </c:pt>
                <c:pt idx="5">
                  <c:v>360</c:v>
                </c:pt>
              </c:numCache>
            </c:numRef>
          </c:xVal>
          <c:yVal>
            <c:numRef>
              <c:f>Sheet1!$C$38:$H$38</c:f>
              <c:numCache>
                <c:formatCode>0.00</c:formatCode>
                <c:ptCount val="6"/>
                <c:pt idx="0">
                  <c:v>37.89</c:v>
                </c:pt>
                <c:pt idx="1">
                  <c:v>14.62</c:v>
                </c:pt>
                <c:pt idx="2">
                  <c:v>7.97</c:v>
                </c:pt>
                <c:pt idx="3">
                  <c:v>5.94</c:v>
                </c:pt>
                <c:pt idx="4">
                  <c:v>5.21</c:v>
                </c:pt>
                <c:pt idx="5">
                  <c:v>4.3499999999999996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Sheet1!$A$40</c:f>
              <c:strCache>
                <c:ptCount val="1"/>
                <c:pt idx="0">
                  <c:v>MCF-7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Sheet1!$C$34:$H$34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120</c:v>
                </c:pt>
                <c:pt idx="4">
                  <c:v>240</c:v>
                </c:pt>
                <c:pt idx="5">
                  <c:v>360</c:v>
                </c:pt>
              </c:numCache>
            </c:numRef>
          </c:xVal>
          <c:yVal>
            <c:numRef>
              <c:f>Sheet1!$C$40:$H$40</c:f>
              <c:numCache>
                <c:formatCode>0.00</c:formatCode>
                <c:ptCount val="6"/>
                <c:pt idx="0">
                  <c:v>37.89</c:v>
                </c:pt>
                <c:pt idx="1">
                  <c:v>16.53</c:v>
                </c:pt>
                <c:pt idx="2">
                  <c:v>8.93</c:v>
                </c:pt>
                <c:pt idx="3">
                  <c:v>5.39</c:v>
                </c:pt>
                <c:pt idx="4">
                  <c:v>5.21</c:v>
                </c:pt>
                <c:pt idx="5">
                  <c:v>4.8600000000000003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849280"/>
        <c:axId val="218849672"/>
      </c:scatterChart>
      <c:valAx>
        <c:axId val="218849280"/>
        <c:scaling>
          <c:orientation val="minMax"/>
          <c:max val="1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49672"/>
        <c:crosses val="autoZero"/>
        <c:crossBetween val="midCat"/>
      </c:valAx>
      <c:valAx>
        <c:axId val="218849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49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intracellular MG (pmol/10E6 cells)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HeLa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Sheet1!$C$2:$I$2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Sheet1!$C$3:$I$3</c:f>
              <c:numCache>
                <c:formatCode>0.00</c:formatCode>
                <c:ptCount val="7"/>
                <c:pt idx="0">
                  <c:v>4.45</c:v>
                </c:pt>
                <c:pt idx="1">
                  <c:v>13.95</c:v>
                </c:pt>
                <c:pt idx="2">
                  <c:v>10.46</c:v>
                </c:pt>
                <c:pt idx="3">
                  <c:v>8</c:v>
                </c:pt>
                <c:pt idx="4">
                  <c:v>8.14</c:v>
                </c:pt>
                <c:pt idx="5">
                  <c:v>8.23</c:v>
                </c:pt>
                <c:pt idx="6">
                  <c:v>8.57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HeK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Sheet1!$C$2:$I$2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Sheet1!$C$5:$I$5</c:f>
              <c:numCache>
                <c:formatCode>0.00</c:formatCode>
                <c:ptCount val="7"/>
                <c:pt idx="0">
                  <c:v>3.86</c:v>
                </c:pt>
                <c:pt idx="1">
                  <c:v>7.55</c:v>
                </c:pt>
                <c:pt idx="2">
                  <c:v>4.79</c:v>
                </c:pt>
                <c:pt idx="3">
                  <c:v>2.13</c:v>
                </c:pt>
                <c:pt idx="4">
                  <c:v>3.96</c:v>
                </c:pt>
                <c:pt idx="5">
                  <c:v>4.0999999999999996</c:v>
                </c:pt>
                <c:pt idx="6">
                  <c:v>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Sheet1!$A$8</c:f>
              <c:strCache>
                <c:ptCount val="1"/>
                <c:pt idx="0">
                  <c:v>MCF-7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Sheet1!$C$2:$I$2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Sheet1!$C$7:$I$7</c:f>
              <c:numCache>
                <c:formatCode>0.00</c:formatCode>
                <c:ptCount val="7"/>
                <c:pt idx="0">
                  <c:v>4.63</c:v>
                </c:pt>
                <c:pt idx="1">
                  <c:v>8.18</c:v>
                </c:pt>
                <c:pt idx="2">
                  <c:v>14.43</c:v>
                </c:pt>
                <c:pt idx="3">
                  <c:v>19.84</c:v>
                </c:pt>
                <c:pt idx="4">
                  <c:v>18.87</c:v>
                </c:pt>
                <c:pt idx="5">
                  <c:v>8.3800000000000008</c:v>
                </c:pt>
                <c:pt idx="6">
                  <c:v>5.53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852416"/>
        <c:axId val="218852808"/>
      </c:scatterChart>
      <c:valAx>
        <c:axId val="218852416"/>
        <c:scaling>
          <c:orientation val="minMax"/>
          <c:max val="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52808"/>
        <c:crosses val="autoZero"/>
        <c:crossBetween val="midCat"/>
        <c:majorUnit val="30"/>
        <c:minorUnit val="15"/>
      </c:valAx>
      <c:valAx>
        <c:axId val="21885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5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extracellular MG [µM] in 5 mL media</a:t>
            </a:r>
            <a:r>
              <a:rPr lang="de-DE" sz="1400" b="0" i="0" u="none" strike="noStrike" baseline="0"/>
              <a:t> 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HeLa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Sheet1!$C$2:$I$2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Sheet1!$C$4:$I$4</c:f>
              <c:numCache>
                <c:formatCode>0.00</c:formatCode>
                <c:ptCount val="7"/>
                <c:pt idx="0">
                  <c:v>21.23</c:v>
                </c:pt>
                <c:pt idx="1">
                  <c:v>7.63</c:v>
                </c:pt>
                <c:pt idx="2">
                  <c:v>6.45</c:v>
                </c:pt>
                <c:pt idx="3">
                  <c:v>6.28</c:v>
                </c:pt>
                <c:pt idx="4">
                  <c:v>6.68</c:v>
                </c:pt>
                <c:pt idx="5">
                  <c:v>7.15</c:v>
                </c:pt>
                <c:pt idx="6">
                  <c:v>6.52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HeK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Sheet1!$C$2:$I$2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Sheet1!$C$6:$I$6</c:f>
              <c:numCache>
                <c:formatCode>0.00</c:formatCode>
                <c:ptCount val="7"/>
                <c:pt idx="0">
                  <c:v>21.23</c:v>
                </c:pt>
                <c:pt idx="1">
                  <c:v>10.75</c:v>
                </c:pt>
                <c:pt idx="2">
                  <c:v>9.41</c:v>
                </c:pt>
                <c:pt idx="3">
                  <c:v>6.61</c:v>
                </c:pt>
                <c:pt idx="4">
                  <c:v>6.17</c:v>
                </c:pt>
                <c:pt idx="5">
                  <c:v>5.19</c:v>
                </c:pt>
                <c:pt idx="6">
                  <c:v>4.43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Sheet1!$A$8</c:f>
              <c:strCache>
                <c:ptCount val="1"/>
                <c:pt idx="0">
                  <c:v>MCF-7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Sheet1!$C$2:$I$2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Sheet1!$C$8:$I$8</c:f>
              <c:numCache>
                <c:formatCode>0.00</c:formatCode>
                <c:ptCount val="7"/>
                <c:pt idx="0">
                  <c:v>21.23</c:v>
                </c:pt>
                <c:pt idx="1">
                  <c:v>11.72</c:v>
                </c:pt>
                <c:pt idx="2">
                  <c:v>10.220000000000001</c:v>
                </c:pt>
                <c:pt idx="3">
                  <c:v>7.79</c:v>
                </c:pt>
                <c:pt idx="4">
                  <c:v>6.52</c:v>
                </c:pt>
                <c:pt idx="5">
                  <c:v>5.01</c:v>
                </c:pt>
                <c:pt idx="6">
                  <c:v>3.65</c:v>
                </c:pt>
              </c:numCache>
            </c:numRef>
          </c:yVal>
          <c:smooth val="0"/>
        </c:ser>
        <c:ser>
          <c:idx val="3"/>
          <c:order val="3"/>
          <c:tx>
            <c:v>t1/2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Sheet1!$J$4:$K$4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xVal>
          <c:yVal>
            <c:numRef>
              <c:f>Sheet1!$J$5:$K$5</c:f>
              <c:numCache>
                <c:formatCode>General</c:formatCode>
                <c:ptCount val="2"/>
                <c:pt idx="0">
                  <c:v>10.615</c:v>
                </c:pt>
                <c:pt idx="1">
                  <c:v>10.615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852024"/>
        <c:axId val="218851632"/>
      </c:scatterChart>
      <c:valAx>
        <c:axId val="218852024"/>
        <c:scaling>
          <c:orientation val="minMax"/>
          <c:max val="3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51632"/>
        <c:crosses val="autoZero"/>
        <c:crossBetween val="midCat"/>
      </c:valAx>
      <c:valAx>
        <c:axId val="218851632"/>
        <c:scaling>
          <c:orientation val="minMax"/>
          <c:max val="15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52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extracellular MG [µM] in 5 mL media</a:t>
            </a:r>
            <a:r>
              <a:rPr lang="de-DE" sz="1400" b="0" i="0" u="none" strike="noStrike" baseline="0"/>
              <a:t> 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Sheet1!$A$36</c:f>
              <c:strCache>
                <c:ptCount val="1"/>
                <c:pt idx="0">
                  <c:v>HeLa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Sheet1!$C$34:$H$34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120</c:v>
                </c:pt>
                <c:pt idx="4">
                  <c:v>240</c:v>
                </c:pt>
                <c:pt idx="5">
                  <c:v>360</c:v>
                </c:pt>
              </c:numCache>
            </c:numRef>
          </c:xVal>
          <c:yVal>
            <c:numRef>
              <c:f>Sheet1!$C$36:$H$36</c:f>
              <c:numCache>
                <c:formatCode>0.00</c:formatCode>
                <c:ptCount val="6"/>
                <c:pt idx="0">
                  <c:v>37.89</c:v>
                </c:pt>
                <c:pt idx="1">
                  <c:v>11.76</c:v>
                </c:pt>
                <c:pt idx="2">
                  <c:v>12.25</c:v>
                </c:pt>
                <c:pt idx="3">
                  <c:v>10.61</c:v>
                </c:pt>
                <c:pt idx="4">
                  <c:v>4.6900000000000004</c:v>
                </c:pt>
                <c:pt idx="5">
                  <c:v>8.57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Sheet1!$A$38</c:f>
              <c:strCache>
                <c:ptCount val="1"/>
                <c:pt idx="0">
                  <c:v>HeK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Sheet1!$C$34:$H$34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120</c:v>
                </c:pt>
                <c:pt idx="4">
                  <c:v>240</c:v>
                </c:pt>
                <c:pt idx="5">
                  <c:v>360</c:v>
                </c:pt>
              </c:numCache>
            </c:numRef>
          </c:xVal>
          <c:yVal>
            <c:numRef>
              <c:f>Sheet1!$C$38:$H$38</c:f>
              <c:numCache>
                <c:formatCode>0.00</c:formatCode>
                <c:ptCount val="6"/>
                <c:pt idx="0">
                  <c:v>37.89</c:v>
                </c:pt>
                <c:pt idx="1">
                  <c:v>14.62</c:v>
                </c:pt>
                <c:pt idx="2">
                  <c:v>7.97</c:v>
                </c:pt>
                <c:pt idx="3">
                  <c:v>5.94</c:v>
                </c:pt>
                <c:pt idx="4">
                  <c:v>5.21</c:v>
                </c:pt>
                <c:pt idx="5">
                  <c:v>4.3499999999999996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Sheet1!$A$40</c:f>
              <c:strCache>
                <c:ptCount val="1"/>
                <c:pt idx="0">
                  <c:v>MCF-7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Sheet1!$C$34:$H$34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120</c:v>
                </c:pt>
                <c:pt idx="4">
                  <c:v>240</c:v>
                </c:pt>
                <c:pt idx="5">
                  <c:v>360</c:v>
                </c:pt>
              </c:numCache>
            </c:numRef>
          </c:xVal>
          <c:yVal>
            <c:numRef>
              <c:f>Sheet1!$C$40:$H$40</c:f>
              <c:numCache>
                <c:formatCode>0.00</c:formatCode>
                <c:ptCount val="6"/>
                <c:pt idx="0">
                  <c:v>37.89</c:v>
                </c:pt>
                <c:pt idx="1">
                  <c:v>16.53</c:v>
                </c:pt>
                <c:pt idx="2">
                  <c:v>8.93</c:v>
                </c:pt>
                <c:pt idx="3">
                  <c:v>5.39</c:v>
                </c:pt>
                <c:pt idx="4">
                  <c:v>5.21</c:v>
                </c:pt>
                <c:pt idx="5">
                  <c:v>4.8600000000000003</c:v>
                </c:pt>
              </c:numCache>
            </c:numRef>
          </c:yVal>
          <c:smooth val="0"/>
        </c:ser>
        <c:ser>
          <c:idx val="3"/>
          <c:order val="3"/>
          <c:tx>
            <c:v>t1/2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Sheet1!$J$36:$K$36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xVal>
          <c:yVal>
            <c:numRef>
              <c:f>Sheet1!$J$37:$K$37</c:f>
              <c:numCache>
                <c:formatCode>General</c:formatCode>
                <c:ptCount val="2"/>
                <c:pt idx="0">
                  <c:v>18.945</c:v>
                </c:pt>
                <c:pt idx="1">
                  <c:v>18.945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850848"/>
        <c:axId val="218850456"/>
      </c:scatterChart>
      <c:valAx>
        <c:axId val="218850848"/>
        <c:scaling>
          <c:orientation val="minMax"/>
          <c:max val="30"/>
          <c:min val="2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50456"/>
        <c:crosses val="autoZero"/>
        <c:crossBetween val="midCat"/>
      </c:valAx>
      <c:valAx>
        <c:axId val="218850456"/>
        <c:scaling>
          <c:orientation val="minMax"/>
          <c:max val="25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5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intracellular MG (pmol/10E6 cells)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Sheet1!$A$35</c:f>
              <c:strCache>
                <c:ptCount val="1"/>
                <c:pt idx="0">
                  <c:v>HeLa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Sheet1!$C$34:$H$34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120</c:v>
                </c:pt>
                <c:pt idx="4">
                  <c:v>240</c:v>
                </c:pt>
                <c:pt idx="5">
                  <c:v>360</c:v>
                </c:pt>
              </c:numCache>
            </c:numRef>
          </c:xVal>
          <c:yVal>
            <c:numRef>
              <c:f>Sheet1!$C$35:$H$35</c:f>
              <c:numCache>
                <c:formatCode>0.00</c:formatCode>
                <c:ptCount val="6"/>
                <c:pt idx="0">
                  <c:v>6.54</c:v>
                </c:pt>
                <c:pt idx="1">
                  <c:v>141.66999999999999</c:v>
                </c:pt>
                <c:pt idx="2">
                  <c:v>121.87</c:v>
                </c:pt>
                <c:pt idx="3">
                  <c:v>225.26</c:v>
                </c:pt>
                <c:pt idx="4">
                  <c:v>258.3</c:v>
                </c:pt>
                <c:pt idx="5">
                  <c:v>287.27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Sheet1!$A$37</c:f>
              <c:strCache>
                <c:ptCount val="1"/>
                <c:pt idx="0">
                  <c:v>HeK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Sheet1!$C$34:$H$34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120</c:v>
                </c:pt>
                <c:pt idx="4">
                  <c:v>240</c:v>
                </c:pt>
                <c:pt idx="5">
                  <c:v>360</c:v>
                </c:pt>
              </c:numCache>
            </c:numRef>
          </c:xVal>
          <c:yVal>
            <c:numRef>
              <c:f>Sheet1!$C$37:$H$37</c:f>
              <c:numCache>
                <c:formatCode>0.00</c:formatCode>
                <c:ptCount val="6"/>
                <c:pt idx="0">
                  <c:v>5.66</c:v>
                </c:pt>
                <c:pt idx="1">
                  <c:v>94.86</c:v>
                </c:pt>
                <c:pt idx="2">
                  <c:v>72.63</c:v>
                </c:pt>
                <c:pt idx="3">
                  <c:v>128.04</c:v>
                </c:pt>
                <c:pt idx="4">
                  <c:v>93.77</c:v>
                </c:pt>
                <c:pt idx="5">
                  <c:v>105.83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Sheet1!$A$39</c:f>
              <c:strCache>
                <c:ptCount val="1"/>
                <c:pt idx="0">
                  <c:v>MCF-7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Sheet1!$C$34:$H$34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120</c:v>
                </c:pt>
                <c:pt idx="4">
                  <c:v>240</c:v>
                </c:pt>
                <c:pt idx="5">
                  <c:v>360</c:v>
                </c:pt>
              </c:numCache>
            </c:numRef>
          </c:xVal>
          <c:yVal>
            <c:numRef>
              <c:f>Sheet1!$C$39:$H$39</c:f>
              <c:numCache>
                <c:formatCode>0.00</c:formatCode>
                <c:ptCount val="6"/>
                <c:pt idx="0">
                  <c:v>6</c:v>
                </c:pt>
                <c:pt idx="1">
                  <c:v>132.24</c:v>
                </c:pt>
                <c:pt idx="2">
                  <c:v>57.7</c:v>
                </c:pt>
                <c:pt idx="3">
                  <c:v>101.8</c:v>
                </c:pt>
                <c:pt idx="4">
                  <c:v>98.23</c:v>
                </c:pt>
                <c:pt idx="5">
                  <c:v>112.81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301880"/>
        <c:axId val="215524856"/>
      </c:scatterChart>
      <c:valAx>
        <c:axId val="216301880"/>
        <c:scaling>
          <c:orientation val="minMax"/>
          <c:max val="1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524856"/>
        <c:crosses val="autoZero"/>
        <c:crossBetween val="midCat"/>
        <c:majorUnit val="30"/>
        <c:minorUnit val="15"/>
      </c:valAx>
      <c:valAx>
        <c:axId val="215524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301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intracellular MG (pmol/10E6 cells)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Sheet1!$A$35</c:f>
              <c:strCache>
                <c:ptCount val="1"/>
                <c:pt idx="0">
                  <c:v>HeLa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Sheet1!$C$33:$H$33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</c:numCache>
            </c:numRef>
          </c:xVal>
          <c:yVal>
            <c:numRef>
              <c:f>Sheet1!$C$35:$H$35</c:f>
              <c:numCache>
                <c:formatCode>0.00</c:formatCode>
                <c:ptCount val="6"/>
                <c:pt idx="0">
                  <c:v>6.54</c:v>
                </c:pt>
                <c:pt idx="1">
                  <c:v>141.66999999999999</c:v>
                </c:pt>
                <c:pt idx="2">
                  <c:v>121.87</c:v>
                </c:pt>
                <c:pt idx="3">
                  <c:v>225.26</c:v>
                </c:pt>
                <c:pt idx="4">
                  <c:v>258.3</c:v>
                </c:pt>
                <c:pt idx="5">
                  <c:v>287.27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Sheet1!$A$37</c:f>
              <c:strCache>
                <c:ptCount val="1"/>
                <c:pt idx="0">
                  <c:v>HeK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Sheet1!$C$33:$H$33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</c:numCache>
            </c:numRef>
          </c:xVal>
          <c:yVal>
            <c:numRef>
              <c:f>Sheet1!$C$37:$H$37</c:f>
              <c:numCache>
                <c:formatCode>0.00</c:formatCode>
                <c:ptCount val="6"/>
                <c:pt idx="0">
                  <c:v>5.66</c:v>
                </c:pt>
                <c:pt idx="1">
                  <c:v>94.86</c:v>
                </c:pt>
                <c:pt idx="2">
                  <c:v>72.63</c:v>
                </c:pt>
                <c:pt idx="3">
                  <c:v>128.04</c:v>
                </c:pt>
                <c:pt idx="4">
                  <c:v>93.77</c:v>
                </c:pt>
                <c:pt idx="5">
                  <c:v>105.83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Sheet1!$A$39</c:f>
              <c:strCache>
                <c:ptCount val="1"/>
                <c:pt idx="0">
                  <c:v>MCF-7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Sheet1!$C$33:$H$33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</c:numCache>
            </c:numRef>
          </c:xVal>
          <c:yVal>
            <c:numRef>
              <c:f>Sheet1!$C$39:$H$39</c:f>
              <c:numCache>
                <c:formatCode>0.00</c:formatCode>
                <c:ptCount val="6"/>
                <c:pt idx="0">
                  <c:v>6</c:v>
                </c:pt>
                <c:pt idx="1">
                  <c:v>132.24</c:v>
                </c:pt>
                <c:pt idx="2">
                  <c:v>57.7</c:v>
                </c:pt>
                <c:pt idx="3">
                  <c:v>101.8</c:v>
                </c:pt>
                <c:pt idx="4">
                  <c:v>98.23</c:v>
                </c:pt>
                <c:pt idx="5">
                  <c:v>112.81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979200"/>
        <c:axId val="197976064"/>
      </c:scatterChart>
      <c:valAx>
        <c:axId val="197979200"/>
        <c:scaling>
          <c:orientation val="minMax"/>
          <c:max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76064"/>
        <c:crosses val="autoZero"/>
        <c:crossBetween val="midCat"/>
      </c:valAx>
      <c:valAx>
        <c:axId val="19797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79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extracellular MG [µM] in 5 mL media</a:t>
            </a:r>
            <a:r>
              <a:rPr lang="de-DE" sz="1400" b="0" i="0" u="none" strike="noStrike" baseline="0"/>
              <a:t> 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Sheet1!$A$36</c:f>
              <c:strCache>
                <c:ptCount val="1"/>
                <c:pt idx="0">
                  <c:v>HeLa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Sheet1!$C$33:$H$33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</c:numCache>
            </c:numRef>
          </c:xVal>
          <c:yVal>
            <c:numRef>
              <c:f>Sheet1!$C$36:$H$36</c:f>
              <c:numCache>
                <c:formatCode>0.00</c:formatCode>
                <c:ptCount val="6"/>
                <c:pt idx="0">
                  <c:v>37.89</c:v>
                </c:pt>
                <c:pt idx="1">
                  <c:v>11.76</c:v>
                </c:pt>
                <c:pt idx="2">
                  <c:v>12.25</c:v>
                </c:pt>
                <c:pt idx="3">
                  <c:v>10.61</c:v>
                </c:pt>
                <c:pt idx="4">
                  <c:v>4.6900000000000004</c:v>
                </c:pt>
                <c:pt idx="5">
                  <c:v>8.57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Sheet1!$A$38</c:f>
              <c:strCache>
                <c:ptCount val="1"/>
                <c:pt idx="0">
                  <c:v>HeK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Sheet1!$C$33:$H$33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</c:numCache>
            </c:numRef>
          </c:xVal>
          <c:yVal>
            <c:numRef>
              <c:f>Sheet1!$C$38:$H$38</c:f>
              <c:numCache>
                <c:formatCode>0.00</c:formatCode>
                <c:ptCount val="6"/>
                <c:pt idx="0">
                  <c:v>37.89</c:v>
                </c:pt>
                <c:pt idx="1">
                  <c:v>14.62</c:v>
                </c:pt>
                <c:pt idx="2">
                  <c:v>7.97</c:v>
                </c:pt>
                <c:pt idx="3">
                  <c:v>5.94</c:v>
                </c:pt>
                <c:pt idx="4">
                  <c:v>5.21</c:v>
                </c:pt>
                <c:pt idx="5">
                  <c:v>4.3499999999999996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Sheet1!$A$40</c:f>
              <c:strCache>
                <c:ptCount val="1"/>
                <c:pt idx="0">
                  <c:v>MCF-7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Sheet1!$C$33:$H$33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</c:numCache>
            </c:numRef>
          </c:xVal>
          <c:yVal>
            <c:numRef>
              <c:f>Sheet1!$C$40:$H$40</c:f>
              <c:numCache>
                <c:formatCode>0.00</c:formatCode>
                <c:ptCount val="6"/>
                <c:pt idx="0">
                  <c:v>37.89</c:v>
                </c:pt>
                <c:pt idx="1">
                  <c:v>16.53</c:v>
                </c:pt>
                <c:pt idx="2">
                  <c:v>8.93</c:v>
                </c:pt>
                <c:pt idx="3">
                  <c:v>5.39</c:v>
                </c:pt>
                <c:pt idx="4">
                  <c:v>5.21</c:v>
                </c:pt>
                <c:pt idx="5">
                  <c:v>4.8600000000000003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41256"/>
        <c:axId val="71244000"/>
      </c:scatterChart>
      <c:valAx>
        <c:axId val="71241256"/>
        <c:scaling>
          <c:orientation val="minMax"/>
          <c:max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44000"/>
        <c:crosses val="autoZero"/>
        <c:crossBetween val="midCat"/>
      </c:valAx>
      <c:valAx>
        <c:axId val="7124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41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intracellular MG (pmol/10E6 cells) after 50 µM MG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Sheet1!$A$35</c:f>
              <c:strCache>
                <c:ptCount val="1"/>
                <c:pt idx="0">
                  <c:v>HeLa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Sheet1!$C$33:$H$33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</c:numCache>
            </c:numRef>
          </c:xVal>
          <c:yVal>
            <c:numRef>
              <c:f>Sheet1!$C$35:$H$35</c:f>
              <c:numCache>
                <c:formatCode>0.00</c:formatCode>
                <c:ptCount val="6"/>
                <c:pt idx="0">
                  <c:v>6.54</c:v>
                </c:pt>
                <c:pt idx="1">
                  <c:v>141.66999999999999</c:v>
                </c:pt>
                <c:pt idx="2">
                  <c:v>121.87</c:v>
                </c:pt>
                <c:pt idx="3">
                  <c:v>225.26</c:v>
                </c:pt>
                <c:pt idx="4">
                  <c:v>258.3</c:v>
                </c:pt>
                <c:pt idx="5">
                  <c:v>287.27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Sheet1!$A$37</c:f>
              <c:strCache>
                <c:ptCount val="1"/>
                <c:pt idx="0">
                  <c:v>HeK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Sheet1!$C$33:$H$33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</c:numCache>
            </c:numRef>
          </c:xVal>
          <c:yVal>
            <c:numRef>
              <c:f>Sheet1!$C$37:$H$37</c:f>
              <c:numCache>
                <c:formatCode>0.00</c:formatCode>
                <c:ptCount val="6"/>
                <c:pt idx="0">
                  <c:v>5.66</c:v>
                </c:pt>
                <c:pt idx="1">
                  <c:v>94.86</c:v>
                </c:pt>
                <c:pt idx="2">
                  <c:v>72.63</c:v>
                </c:pt>
                <c:pt idx="3">
                  <c:v>128.04</c:v>
                </c:pt>
                <c:pt idx="4">
                  <c:v>93.77</c:v>
                </c:pt>
                <c:pt idx="5">
                  <c:v>105.83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Sheet1!$A$39</c:f>
              <c:strCache>
                <c:ptCount val="1"/>
                <c:pt idx="0">
                  <c:v>MCF-7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Sheet1!$C$33:$H$33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</c:numCache>
            </c:numRef>
          </c:xVal>
          <c:yVal>
            <c:numRef>
              <c:f>Sheet1!$C$39:$H$39</c:f>
              <c:numCache>
                <c:formatCode>0.00</c:formatCode>
                <c:ptCount val="6"/>
                <c:pt idx="0">
                  <c:v>6</c:v>
                </c:pt>
                <c:pt idx="1">
                  <c:v>132.24</c:v>
                </c:pt>
                <c:pt idx="2">
                  <c:v>57.7</c:v>
                </c:pt>
                <c:pt idx="3">
                  <c:v>101.8</c:v>
                </c:pt>
                <c:pt idx="4">
                  <c:v>98.23</c:v>
                </c:pt>
                <c:pt idx="5">
                  <c:v>112.81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3534576"/>
        <c:axId val="823536928"/>
      </c:scatterChart>
      <c:valAx>
        <c:axId val="823534576"/>
        <c:scaling>
          <c:orientation val="minMax"/>
          <c:max val="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536928"/>
        <c:crosses val="autoZero"/>
        <c:crossBetween val="midCat"/>
      </c:valAx>
      <c:valAx>
        <c:axId val="82353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534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extracellular MG [µM] in 5 mL media</a:t>
            </a:r>
            <a:r>
              <a:rPr lang="de-DE" sz="1400" b="0" i="0" u="none" strike="noStrike" baseline="0"/>
              <a:t> 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Sheet1!$A$36</c:f>
              <c:strCache>
                <c:ptCount val="1"/>
                <c:pt idx="0">
                  <c:v>HeLa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Sheet1!$C$33:$H$33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</c:numCache>
            </c:numRef>
          </c:xVal>
          <c:yVal>
            <c:numRef>
              <c:f>Sheet1!$C$36:$H$36</c:f>
              <c:numCache>
                <c:formatCode>0.00</c:formatCode>
                <c:ptCount val="6"/>
                <c:pt idx="0">
                  <c:v>37.89</c:v>
                </c:pt>
                <c:pt idx="1">
                  <c:v>11.76</c:v>
                </c:pt>
                <c:pt idx="2">
                  <c:v>12.25</c:v>
                </c:pt>
                <c:pt idx="3">
                  <c:v>10.61</c:v>
                </c:pt>
                <c:pt idx="4">
                  <c:v>4.6900000000000004</c:v>
                </c:pt>
                <c:pt idx="5">
                  <c:v>8.57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Sheet1!$A$38</c:f>
              <c:strCache>
                <c:ptCount val="1"/>
                <c:pt idx="0">
                  <c:v>HeK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Sheet1!$C$33:$H$33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</c:numCache>
            </c:numRef>
          </c:xVal>
          <c:yVal>
            <c:numRef>
              <c:f>Sheet1!$C$38:$H$38</c:f>
              <c:numCache>
                <c:formatCode>0.00</c:formatCode>
                <c:ptCount val="6"/>
                <c:pt idx="0">
                  <c:v>37.89</c:v>
                </c:pt>
                <c:pt idx="1">
                  <c:v>14.62</c:v>
                </c:pt>
                <c:pt idx="2">
                  <c:v>7.97</c:v>
                </c:pt>
                <c:pt idx="3">
                  <c:v>5.94</c:v>
                </c:pt>
                <c:pt idx="4">
                  <c:v>5.21</c:v>
                </c:pt>
                <c:pt idx="5">
                  <c:v>4.3499999999999996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Sheet1!$A$40</c:f>
              <c:strCache>
                <c:ptCount val="1"/>
                <c:pt idx="0">
                  <c:v>MCF-7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Sheet1!$C$33:$H$33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</c:numCache>
            </c:numRef>
          </c:xVal>
          <c:yVal>
            <c:numRef>
              <c:f>Sheet1!$C$40:$H$40</c:f>
              <c:numCache>
                <c:formatCode>0.00</c:formatCode>
                <c:ptCount val="6"/>
                <c:pt idx="0">
                  <c:v>37.89</c:v>
                </c:pt>
                <c:pt idx="1">
                  <c:v>16.53</c:v>
                </c:pt>
                <c:pt idx="2">
                  <c:v>8.93</c:v>
                </c:pt>
                <c:pt idx="3">
                  <c:v>5.39</c:v>
                </c:pt>
                <c:pt idx="4">
                  <c:v>5.21</c:v>
                </c:pt>
                <c:pt idx="5">
                  <c:v>4.8600000000000003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355304"/>
        <c:axId val="140358440"/>
      </c:scatterChart>
      <c:valAx>
        <c:axId val="140355304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58440"/>
        <c:crosses val="autoZero"/>
        <c:crossBetween val="midCat"/>
      </c:valAx>
      <c:valAx>
        <c:axId val="14035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55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extracellular MG [µM] in 5 mL media</a:t>
            </a:r>
            <a:r>
              <a:rPr lang="de-DE" sz="1400" b="0" i="0" u="none" strike="noStrike" baseline="0"/>
              <a:t> 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(2)'!$A$4</c:f>
              <c:strCache>
                <c:ptCount val="1"/>
                <c:pt idx="0">
                  <c:v>HeLa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(2)'!$C$2:$I$2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'Sheet1 (2)'!$C$4:$I$4</c:f>
              <c:numCache>
                <c:formatCode>0.00</c:formatCode>
                <c:ptCount val="7"/>
                <c:pt idx="0">
                  <c:v>21.23</c:v>
                </c:pt>
                <c:pt idx="1">
                  <c:v>7.63</c:v>
                </c:pt>
                <c:pt idx="2">
                  <c:v>6.45</c:v>
                </c:pt>
                <c:pt idx="3">
                  <c:v>6.28</c:v>
                </c:pt>
                <c:pt idx="4">
                  <c:v>6.68</c:v>
                </c:pt>
                <c:pt idx="5">
                  <c:v>7.15</c:v>
                </c:pt>
                <c:pt idx="6">
                  <c:v>6.52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'Sheet1 (2)'!$A$6</c:f>
              <c:strCache>
                <c:ptCount val="1"/>
                <c:pt idx="0">
                  <c:v>HeK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'Sheet1 (2)'!$C$2:$I$2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'Sheet1 (2)'!$C$6:$I$6</c:f>
              <c:numCache>
                <c:formatCode>0.00</c:formatCode>
                <c:ptCount val="7"/>
                <c:pt idx="0">
                  <c:v>21.23</c:v>
                </c:pt>
                <c:pt idx="1">
                  <c:v>10.75</c:v>
                </c:pt>
                <c:pt idx="2">
                  <c:v>7</c:v>
                </c:pt>
                <c:pt idx="3">
                  <c:v>6.61</c:v>
                </c:pt>
                <c:pt idx="4">
                  <c:v>6.17</c:v>
                </c:pt>
                <c:pt idx="5">
                  <c:v>5.19</c:v>
                </c:pt>
                <c:pt idx="6">
                  <c:v>4.43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'Sheet1 (2)'!$A$8</c:f>
              <c:strCache>
                <c:ptCount val="1"/>
                <c:pt idx="0">
                  <c:v>MCF-7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'Sheet1 (2)'!$C$2:$I$2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'Sheet1 (2)'!$C$8:$I$8</c:f>
              <c:numCache>
                <c:formatCode>0.00</c:formatCode>
                <c:ptCount val="7"/>
                <c:pt idx="0">
                  <c:v>21.23</c:v>
                </c:pt>
                <c:pt idx="1">
                  <c:v>11.72</c:v>
                </c:pt>
                <c:pt idx="2">
                  <c:v>8.5</c:v>
                </c:pt>
                <c:pt idx="3">
                  <c:v>7.79</c:v>
                </c:pt>
                <c:pt idx="4">
                  <c:v>6.52</c:v>
                </c:pt>
                <c:pt idx="5">
                  <c:v>5.01</c:v>
                </c:pt>
                <c:pt idx="6">
                  <c:v>3.65</c:v>
                </c:pt>
              </c:numCache>
            </c:numRef>
          </c:yVal>
          <c:smooth val="0"/>
        </c:ser>
        <c:ser>
          <c:idx val="3"/>
          <c:order val="3"/>
          <c:tx>
            <c:v>new timepoints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'Sheet1 (2)'!$S$19:$AD$19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60</c:v>
                </c:pt>
              </c:numCache>
            </c:numRef>
          </c:xVal>
          <c:yVal>
            <c:numRef>
              <c:f>'Sheet1 (2)'!$S$20:$AD$20</c:f>
              <c:numCache>
                <c:formatCode>General</c:formatCode>
                <c:ptCount val="12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</c:numCache>
            </c:numRef>
          </c:yVal>
          <c:smooth val="0"/>
        </c:ser>
        <c:ser>
          <c:idx val="4"/>
          <c:order val="4"/>
          <c:tx>
            <c:v>new timpoints TO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'Sheet1 (2)'!$S$22:$AD$22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9</c:v>
                </c:pt>
                <c:pt idx="4">
                  <c:v>14</c:v>
                </c:pt>
                <c:pt idx="5">
                  <c:v>20</c:v>
                </c:pt>
                <c:pt idx="6">
                  <c:v>27</c:v>
                </c:pt>
                <c:pt idx="7">
                  <c:v>35</c:v>
                </c:pt>
                <c:pt idx="8">
                  <c:v>45</c:v>
                </c:pt>
                <c:pt idx="9">
                  <c:v>60</c:v>
                </c:pt>
                <c:pt idx="10">
                  <c:v>90</c:v>
                </c:pt>
                <c:pt idx="11">
                  <c:v>120</c:v>
                </c:pt>
              </c:numCache>
            </c:numRef>
          </c:xVal>
          <c:yVal>
            <c:numRef>
              <c:f>'Sheet1 (2)'!$S$23:$AD$23</c:f>
              <c:numCache>
                <c:formatCode>General</c:formatCode>
                <c:ptCount val="12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340472"/>
        <c:axId val="219340864"/>
      </c:scatterChart>
      <c:valAx>
        <c:axId val="219340472"/>
        <c:scaling>
          <c:orientation val="minMax"/>
          <c:max val="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340864"/>
        <c:crosses val="autoZero"/>
        <c:crossBetween val="midCat"/>
        <c:majorUnit val="30"/>
        <c:minorUnit val="15"/>
      </c:valAx>
      <c:valAx>
        <c:axId val="21934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340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extracellular MG [µM] in 5 mL media</a:t>
            </a:r>
            <a:r>
              <a:rPr lang="de-DE" sz="1400" b="0" i="0" u="none" strike="noStrike" baseline="0"/>
              <a:t> 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(2)'!$A$36</c:f>
              <c:strCache>
                <c:ptCount val="1"/>
                <c:pt idx="0">
                  <c:v>HeLa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(2)'!$C$34:$H$34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120</c:v>
                </c:pt>
                <c:pt idx="4">
                  <c:v>240</c:v>
                </c:pt>
                <c:pt idx="5">
                  <c:v>360</c:v>
                </c:pt>
              </c:numCache>
            </c:numRef>
          </c:xVal>
          <c:yVal>
            <c:numRef>
              <c:f>'Sheet1 (2)'!$C$36:$H$36</c:f>
              <c:numCache>
                <c:formatCode>0.00</c:formatCode>
                <c:ptCount val="6"/>
                <c:pt idx="0">
                  <c:v>37.89</c:v>
                </c:pt>
                <c:pt idx="1">
                  <c:v>11.76</c:v>
                </c:pt>
                <c:pt idx="2">
                  <c:v>12.25</c:v>
                </c:pt>
                <c:pt idx="3">
                  <c:v>10.61</c:v>
                </c:pt>
                <c:pt idx="4">
                  <c:v>4.6900000000000004</c:v>
                </c:pt>
                <c:pt idx="5">
                  <c:v>8.57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'Sheet1 (2)'!$A$38</c:f>
              <c:strCache>
                <c:ptCount val="1"/>
                <c:pt idx="0">
                  <c:v>HeK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'Sheet1 (2)'!$C$34:$H$34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120</c:v>
                </c:pt>
                <c:pt idx="4">
                  <c:v>240</c:v>
                </c:pt>
                <c:pt idx="5">
                  <c:v>360</c:v>
                </c:pt>
              </c:numCache>
            </c:numRef>
          </c:xVal>
          <c:yVal>
            <c:numRef>
              <c:f>'Sheet1 (2)'!$C$38:$H$38</c:f>
              <c:numCache>
                <c:formatCode>0.00</c:formatCode>
                <c:ptCount val="6"/>
                <c:pt idx="0">
                  <c:v>37.89</c:v>
                </c:pt>
                <c:pt idx="1">
                  <c:v>14.62</c:v>
                </c:pt>
                <c:pt idx="2">
                  <c:v>7.97</c:v>
                </c:pt>
                <c:pt idx="3">
                  <c:v>5.94</c:v>
                </c:pt>
                <c:pt idx="4">
                  <c:v>5.21</c:v>
                </c:pt>
                <c:pt idx="5">
                  <c:v>4.3499999999999996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'Sheet1 (2)'!$A$40</c:f>
              <c:strCache>
                <c:ptCount val="1"/>
                <c:pt idx="0">
                  <c:v>MCF-7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'Sheet1 (2)'!$C$34:$H$34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120</c:v>
                </c:pt>
                <c:pt idx="4">
                  <c:v>240</c:v>
                </c:pt>
                <c:pt idx="5">
                  <c:v>360</c:v>
                </c:pt>
              </c:numCache>
            </c:numRef>
          </c:xVal>
          <c:yVal>
            <c:numRef>
              <c:f>'Sheet1 (2)'!$C$40:$H$40</c:f>
              <c:numCache>
                <c:formatCode>0.00</c:formatCode>
                <c:ptCount val="6"/>
                <c:pt idx="0">
                  <c:v>37.89</c:v>
                </c:pt>
                <c:pt idx="1">
                  <c:v>16.53</c:v>
                </c:pt>
                <c:pt idx="2">
                  <c:v>8.93</c:v>
                </c:pt>
                <c:pt idx="3">
                  <c:v>5.39</c:v>
                </c:pt>
                <c:pt idx="4">
                  <c:v>5.21</c:v>
                </c:pt>
                <c:pt idx="5">
                  <c:v>4.8600000000000003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341648"/>
        <c:axId val="219342040"/>
      </c:scatterChart>
      <c:valAx>
        <c:axId val="219341648"/>
        <c:scaling>
          <c:orientation val="minMax"/>
          <c:max val="1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342040"/>
        <c:crosses val="autoZero"/>
        <c:crossBetween val="midCat"/>
      </c:valAx>
      <c:valAx>
        <c:axId val="219342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341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intracellular MG (pmol/10E6 cells)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(2)'!$A$4</c:f>
              <c:strCache>
                <c:ptCount val="1"/>
                <c:pt idx="0">
                  <c:v>HeLa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(2)'!$C$2:$I$2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'Sheet1 (2)'!$C$3:$I$3</c:f>
              <c:numCache>
                <c:formatCode>0.00</c:formatCode>
                <c:ptCount val="7"/>
                <c:pt idx="0">
                  <c:v>4.45</c:v>
                </c:pt>
                <c:pt idx="1">
                  <c:v>13.95</c:v>
                </c:pt>
                <c:pt idx="2">
                  <c:v>10.46</c:v>
                </c:pt>
                <c:pt idx="3">
                  <c:v>8</c:v>
                </c:pt>
                <c:pt idx="4">
                  <c:v>8.14</c:v>
                </c:pt>
                <c:pt idx="5">
                  <c:v>8.23</c:v>
                </c:pt>
                <c:pt idx="6">
                  <c:v>8.57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'Sheet1 (2)'!$A$6</c:f>
              <c:strCache>
                <c:ptCount val="1"/>
                <c:pt idx="0">
                  <c:v>HeK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'Sheet1 (2)'!$C$2:$I$2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'Sheet1 (2)'!$C$5:$I$5</c:f>
              <c:numCache>
                <c:formatCode>0.00</c:formatCode>
                <c:ptCount val="7"/>
                <c:pt idx="0">
                  <c:v>3.86</c:v>
                </c:pt>
                <c:pt idx="1">
                  <c:v>7.55</c:v>
                </c:pt>
                <c:pt idx="2">
                  <c:v>4.79</c:v>
                </c:pt>
                <c:pt idx="3">
                  <c:v>2.13</c:v>
                </c:pt>
                <c:pt idx="4">
                  <c:v>3.96</c:v>
                </c:pt>
                <c:pt idx="5">
                  <c:v>4.0999999999999996</c:v>
                </c:pt>
                <c:pt idx="6">
                  <c:v>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'Sheet1 (2)'!$A$8</c:f>
              <c:strCache>
                <c:ptCount val="1"/>
                <c:pt idx="0">
                  <c:v>MCF-7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'Sheet1 (2)'!$C$2:$I$2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'Sheet1 (2)'!$C$7:$I$7</c:f>
              <c:numCache>
                <c:formatCode>0.00</c:formatCode>
                <c:ptCount val="7"/>
                <c:pt idx="0">
                  <c:v>4.63</c:v>
                </c:pt>
                <c:pt idx="1">
                  <c:v>8.18</c:v>
                </c:pt>
                <c:pt idx="2">
                  <c:v>14.43</c:v>
                </c:pt>
                <c:pt idx="3">
                  <c:v>19.84</c:v>
                </c:pt>
                <c:pt idx="4">
                  <c:v>18.87</c:v>
                </c:pt>
                <c:pt idx="5">
                  <c:v>8.3800000000000008</c:v>
                </c:pt>
                <c:pt idx="6">
                  <c:v>5.53</c:v>
                </c:pt>
              </c:numCache>
            </c:numRef>
          </c:yVal>
          <c:smooth val="0"/>
        </c:ser>
        <c:ser>
          <c:idx val="3"/>
          <c:order val="3"/>
          <c:tx>
            <c:v>new timepoints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'Sheet1 (2)'!$S$19:$AD$19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60</c:v>
                </c:pt>
              </c:numCache>
            </c:numRef>
          </c:xVal>
          <c:yVal>
            <c:numRef>
              <c:f>'Sheet1 (2)'!$S$20:$AD$20</c:f>
              <c:numCache>
                <c:formatCode>General</c:formatCode>
                <c:ptCount val="12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</c:numCache>
            </c:numRef>
          </c:yVal>
          <c:smooth val="0"/>
        </c:ser>
        <c:ser>
          <c:idx val="4"/>
          <c:order val="4"/>
          <c:tx>
            <c:v>new timepoints TO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'Sheet1 (2)'!$S$22:$AD$22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9</c:v>
                </c:pt>
                <c:pt idx="4">
                  <c:v>14</c:v>
                </c:pt>
                <c:pt idx="5">
                  <c:v>20</c:v>
                </c:pt>
                <c:pt idx="6">
                  <c:v>27</c:v>
                </c:pt>
                <c:pt idx="7">
                  <c:v>35</c:v>
                </c:pt>
                <c:pt idx="8">
                  <c:v>45</c:v>
                </c:pt>
                <c:pt idx="9">
                  <c:v>60</c:v>
                </c:pt>
                <c:pt idx="10">
                  <c:v>90</c:v>
                </c:pt>
                <c:pt idx="11">
                  <c:v>120</c:v>
                </c:pt>
              </c:numCache>
            </c:numRef>
          </c:xVal>
          <c:yVal>
            <c:numRef>
              <c:f>'Sheet1 (2)'!$S$23:$AD$23</c:f>
              <c:numCache>
                <c:formatCode>General</c:formatCode>
                <c:ptCount val="12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342824"/>
        <c:axId val="219343216"/>
      </c:scatterChart>
      <c:valAx>
        <c:axId val="219342824"/>
        <c:scaling>
          <c:orientation val="minMax"/>
          <c:max val="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343216"/>
        <c:crosses val="autoZero"/>
        <c:crossBetween val="midCat"/>
        <c:majorUnit val="30"/>
        <c:minorUnit val="15"/>
      </c:valAx>
      <c:valAx>
        <c:axId val="21934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342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extracellular MG [µM] in 5 mL media</a:t>
            </a:r>
            <a:r>
              <a:rPr lang="de-DE" sz="1400" b="0" i="0" u="none" strike="noStrike" baseline="0"/>
              <a:t> 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(2)'!$A$4</c:f>
              <c:strCache>
                <c:ptCount val="1"/>
                <c:pt idx="0">
                  <c:v>HeLa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(2)'!$C$2:$I$2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'Sheet1 (2)'!$C$4:$I$4</c:f>
              <c:numCache>
                <c:formatCode>0.00</c:formatCode>
                <c:ptCount val="7"/>
                <c:pt idx="0">
                  <c:v>21.23</c:v>
                </c:pt>
                <c:pt idx="1">
                  <c:v>7.63</c:v>
                </c:pt>
                <c:pt idx="2">
                  <c:v>6.45</c:v>
                </c:pt>
                <c:pt idx="3">
                  <c:v>6.28</c:v>
                </c:pt>
                <c:pt idx="4">
                  <c:v>6.68</c:v>
                </c:pt>
                <c:pt idx="5">
                  <c:v>7.15</c:v>
                </c:pt>
                <c:pt idx="6">
                  <c:v>6.52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'Sheet1 (2)'!$A$6</c:f>
              <c:strCache>
                <c:ptCount val="1"/>
                <c:pt idx="0">
                  <c:v>HeK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'Sheet1 (2)'!$C$2:$I$2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'Sheet1 (2)'!$C$6:$I$6</c:f>
              <c:numCache>
                <c:formatCode>0.00</c:formatCode>
                <c:ptCount val="7"/>
                <c:pt idx="0">
                  <c:v>21.23</c:v>
                </c:pt>
                <c:pt idx="1">
                  <c:v>10.75</c:v>
                </c:pt>
                <c:pt idx="2">
                  <c:v>7</c:v>
                </c:pt>
                <c:pt idx="3">
                  <c:v>6.61</c:v>
                </c:pt>
                <c:pt idx="4">
                  <c:v>6.17</c:v>
                </c:pt>
                <c:pt idx="5">
                  <c:v>5.19</c:v>
                </c:pt>
                <c:pt idx="6">
                  <c:v>4.43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'Sheet1 (2)'!$A$8</c:f>
              <c:strCache>
                <c:ptCount val="1"/>
                <c:pt idx="0">
                  <c:v>MCF-7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'Sheet1 (2)'!$C$2:$I$2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'Sheet1 (2)'!$C$8:$I$8</c:f>
              <c:numCache>
                <c:formatCode>0.00</c:formatCode>
                <c:ptCount val="7"/>
                <c:pt idx="0">
                  <c:v>21.23</c:v>
                </c:pt>
                <c:pt idx="1">
                  <c:v>11.72</c:v>
                </c:pt>
                <c:pt idx="2">
                  <c:v>8.5</c:v>
                </c:pt>
                <c:pt idx="3">
                  <c:v>7.79</c:v>
                </c:pt>
                <c:pt idx="4">
                  <c:v>6.52</c:v>
                </c:pt>
                <c:pt idx="5">
                  <c:v>5.01</c:v>
                </c:pt>
                <c:pt idx="6">
                  <c:v>3.65</c:v>
                </c:pt>
              </c:numCache>
            </c:numRef>
          </c:yVal>
          <c:smooth val="0"/>
        </c:ser>
        <c:ser>
          <c:idx val="3"/>
          <c:order val="3"/>
          <c:tx>
            <c:v>t1/2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'Sheet1 (2)'!$J$4:$K$4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xVal>
          <c:yVal>
            <c:numRef>
              <c:f>'Sheet1 (2)'!$J$5:$K$5</c:f>
              <c:numCache>
                <c:formatCode>General</c:formatCode>
                <c:ptCount val="2"/>
                <c:pt idx="0">
                  <c:v>10.615</c:v>
                </c:pt>
                <c:pt idx="1">
                  <c:v>10.615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984848"/>
        <c:axId val="218985240"/>
      </c:scatterChart>
      <c:valAx>
        <c:axId val="218984848"/>
        <c:scaling>
          <c:orientation val="minMax"/>
          <c:max val="3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985240"/>
        <c:crosses val="autoZero"/>
        <c:crossBetween val="midCat"/>
      </c:valAx>
      <c:valAx>
        <c:axId val="218985240"/>
        <c:scaling>
          <c:orientation val="minMax"/>
          <c:max val="15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984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extracellular MG [µM] in 5 mL media</a:t>
            </a:r>
            <a:r>
              <a:rPr lang="de-DE" sz="1400" b="0" i="0" u="none" strike="noStrike" baseline="0"/>
              <a:t> 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(2)'!$A$36</c:f>
              <c:strCache>
                <c:ptCount val="1"/>
                <c:pt idx="0">
                  <c:v>HeLa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(2)'!$C$34:$H$34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120</c:v>
                </c:pt>
                <c:pt idx="4">
                  <c:v>240</c:v>
                </c:pt>
                <c:pt idx="5">
                  <c:v>360</c:v>
                </c:pt>
              </c:numCache>
            </c:numRef>
          </c:xVal>
          <c:yVal>
            <c:numRef>
              <c:f>'Sheet1 (2)'!$C$36:$H$36</c:f>
              <c:numCache>
                <c:formatCode>0.00</c:formatCode>
                <c:ptCount val="6"/>
                <c:pt idx="0">
                  <c:v>37.89</c:v>
                </c:pt>
                <c:pt idx="1">
                  <c:v>11.76</c:v>
                </c:pt>
                <c:pt idx="2">
                  <c:v>12.25</c:v>
                </c:pt>
                <c:pt idx="3">
                  <c:v>10.61</c:v>
                </c:pt>
                <c:pt idx="4">
                  <c:v>4.6900000000000004</c:v>
                </c:pt>
                <c:pt idx="5">
                  <c:v>8.57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'Sheet1 (2)'!$A$38</c:f>
              <c:strCache>
                <c:ptCount val="1"/>
                <c:pt idx="0">
                  <c:v>HeK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'Sheet1 (2)'!$C$34:$H$34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120</c:v>
                </c:pt>
                <c:pt idx="4">
                  <c:v>240</c:v>
                </c:pt>
                <c:pt idx="5">
                  <c:v>360</c:v>
                </c:pt>
              </c:numCache>
            </c:numRef>
          </c:xVal>
          <c:yVal>
            <c:numRef>
              <c:f>'Sheet1 (2)'!$C$38:$H$38</c:f>
              <c:numCache>
                <c:formatCode>0.00</c:formatCode>
                <c:ptCount val="6"/>
                <c:pt idx="0">
                  <c:v>37.89</c:v>
                </c:pt>
                <c:pt idx="1">
                  <c:v>14.62</c:v>
                </c:pt>
                <c:pt idx="2">
                  <c:v>7.97</c:v>
                </c:pt>
                <c:pt idx="3">
                  <c:v>5.94</c:v>
                </c:pt>
                <c:pt idx="4">
                  <c:v>5.21</c:v>
                </c:pt>
                <c:pt idx="5">
                  <c:v>4.3499999999999996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'Sheet1 (2)'!$A$40</c:f>
              <c:strCache>
                <c:ptCount val="1"/>
                <c:pt idx="0">
                  <c:v>MCF-7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'Sheet1 (2)'!$C$34:$H$34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120</c:v>
                </c:pt>
                <c:pt idx="4">
                  <c:v>240</c:v>
                </c:pt>
                <c:pt idx="5">
                  <c:v>360</c:v>
                </c:pt>
              </c:numCache>
            </c:numRef>
          </c:xVal>
          <c:yVal>
            <c:numRef>
              <c:f>'Sheet1 (2)'!$C$40:$H$40</c:f>
              <c:numCache>
                <c:formatCode>0.00</c:formatCode>
                <c:ptCount val="6"/>
                <c:pt idx="0">
                  <c:v>37.89</c:v>
                </c:pt>
                <c:pt idx="1">
                  <c:v>16.53</c:v>
                </c:pt>
                <c:pt idx="2">
                  <c:v>8.93</c:v>
                </c:pt>
                <c:pt idx="3">
                  <c:v>5.39</c:v>
                </c:pt>
                <c:pt idx="4">
                  <c:v>5.21</c:v>
                </c:pt>
                <c:pt idx="5">
                  <c:v>4.8600000000000003</c:v>
                </c:pt>
              </c:numCache>
            </c:numRef>
          </c:yVal>
          <c:smooth val="0"/>
        </c:ser>
        <c:ser>
          <c:idx val="3"/>
          <c:order val="3"/>
          <c:tx>
            <c:v>t1/2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'Sheet1 (2)'!$J$36:$K$36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xVal>
          <c:yVal>
            <c:numRef>
              <c:f>'Sheet1 (2)'!$J$37:$K$37</c:f>
              <c:numCache>
                <c:formatCode>General</c:formatCode>
                <c:ptCount val="2"/>
                <c:pt idx="0">
                  <c:v>18.945</c:v>
                </c:pt>
                <c:pt idx="1">
                  <c:v>18.945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986024"/>
        <c:axId val="218986416"/>
      </c:scatterChart>
      <c:valAx>
        <c:axId val="218986024"/>
        <c:scaling>
          <c:orientation val="minMax"/>
          <c:max val="30"/>
          <c:min val="2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986416"/>
        <c:crosses val="autoZero"/>
        <c:crossBetween val="midCat"/>
      </c:valAx>
      <c:valAx>
        <c:axId val="218986416"/>
        <c:scaling>
          <c:orientation val="minMax"/>
          <c:max val="25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986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extracellular MG [µM] in 5 mL media</a:t>
            </a:r>
            <a:r>
              <a:rPr lang="de-DE" sz="1400" b="0" i="0" u="none" strike="noStrike" baseline="0"/>
              <a:t> 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Timepoints_MG_Measurements!$A$4</c:f>
              <c:strCache>
                <c:ptCount val="1"/>
                <c:pt idx="0">
                  <c:v>HeLa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Timepoints_MG_Measurements!$C$2:$I$2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Timepoints_MG_Measurements!$C$4:$I$4</c:f>
              <c:numCache>
                <c:formatCode>0.00</c:formatCode>
                <c:ptCount val="7"/>
                <c:pt idx="0">
                  <c:v>21.23</c:v>
                </c:pt>
                <c:pt idx="1">
                  <c:v>7.63</c:v>
                </c:pt>
                <c:pt idx="2">
                  <c:v>6.45</c:v>
                </c:pt>
                <c:pt idx="3">
                  <c:v>6.28</c:v>
                </c:pt>
                <c:pt idx="4">
                  <c:v>6.68</c:v>
                </c:pt>
                <c:pt idx="5">
                  <c:v>7.15</c:v>
                </c:pt>
                <c:pt idx="6">
                  <c:v>6.52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Timepoints_MG_Measurements!$A$6</c:f>
              <c:strCache>
                <c:ptCount val="1"/>
                <c:pt idx="0">
                  <c:v>HeK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Timepoints_MG_Measurements!$C$2:$I$2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Timepoints_MG_Measurements!$C$6:$I$6</c:f>
              <c:numCache>
                <c:formatCode>0.00</c:formatCode>
                <c:ptCount val="7"/>
                <c:pt idx="0">
                  <c:v>21.23</c:v>
                </c:pt>
                <c:pt idx="1">
                  <c:v>10.75</c:v>
                </c:pt>
                <c:pt idx="2">
                  <c:v>9.41</c:v>
                </c:pt>
                <c:pt idx="3">
                  <c:v>6.61</c:v>
                </c:pt>
                <c:pt idx="4">
                  <c:v>6.17</c:v>
                </c:pt>
                <c:pt idx="5">
                  <c:v>5.19</c:v>
                </c:pt>
                <c:pt idx="6">
                  <c:v>4.43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Timepoints_MG_Measurements!$A$8</c:f>
              <c:strCache>
                <c:ptCount val="1"/>
                <c:pt idx="0">
                  <c:v>MCF-7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Timepoints_MG_Measurements!$C$2:$I$2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Timepoints_MG_Measurements!$C$8:$I$8</c:f>
              <c:numCache>
                <c:formatCode>0.00</c:formatCode>
                <c:ptCount val="7"/>
                <c:pt idx="0">
                  <c:v>21.23</c:v>
                </c:pt>
                <c:pt idx="1">
                  <c:v>11.72</c:v>
                </c:pt>
                <c:pt idx="2">
                  <c:v>10.220000000000001</c:v>
                </c:pt>
                <c:pt idx="3">
                  <c:v>7.79</c:v>
                </c:pt>
                <c:pt idx="4">
                  <c:v>6.52</c:v>
                </c:pt>
                <c:pt idx="5">
                  <c:v>5.01</c:v>
                </c:pt>
                <c:pt idx="6">
                  <c:v>3.65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Timepoints_MG_Measurements!$B$12</c:f>
              <c:strCache>
                <c:ptCount val="1"/>
                <c:pt idx="0">
                  <c:v>new timepoints FG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Timepoints_MG_Measurements!$C$11:$N$11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60</c:v>
                </c:pt>
              </c:numCache>
            </c:numRef>
          </c:xVal>
          <c:yVal>
            <c:numRef>
              <c:f>Timepoints_MG_Measurements!$C$12:$N$12</c:f>
              <c:numCache>
                <c:formatCode>General</c:formatCode>
                <c:ptCount val="12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Timepoints_MG_Measurements!$B$15</c:f>
              <c:strCache>
                <c:ptCount val="1"/>
                <c:pt idx="0">
                  <c:v>new timepoints TO</c:v>
                </c:pt>
              </c:strCache>
            </c:strRef>
          </c:tx>
          <c:spPr>
            <a:ln w="19050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solidFill>
                  <a:srgbClr val="21FF5B"/>
                </a:solidFill>
              </a:ln>
              <a:effectLst/>
            </c:spPr>
          </c:marker>
          <c:xVal>
            <c:numRef>
              <c:f>Timepoints_MG_Measurements!$C$14:$N$14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9</c:v>
                </c:pt>
                <c:pt idx="4">
                  <c:v>14</c:v>
                </c:pt>
                <c:pt idx="5">
                  <c:v>20</c:v>
                </c:pt>
                <c:pt idx="6">
                  <c:v>27</c:v>
                </c:pt>
                <c:pt idx="7">
                  <c:v>35</c:v>
                </c:pt>
                <c:pt idx="8">
                  <c:v>45</c:v>
                </c:pt>
                <c:pt idx="9">
                  <c:v>60</c:v>
                </c:pt>
                <c:pt idx="10">
                  <c:v>90</c:v>
                </c:pt>
                <c:pt idx="11">
                  <c:v>120</c:v>
                </c:pt>
              </c:numCache>
            </c:numRef>
          </c:xVal>
          <c:yVal>
            <c:numRef>
              <c:f>Timepoints_MG_Measurements!$C$15:$N$15</c:f>
              <c:numCache>
                <c:formatCode>General</c:formatCode>
                <c:ptCount val="12"/>
                <c:pt idx="0">
                  <c:v>23</c:v>
                </c:pt>
                <c:pt idx="1">
                  <c:v>23</c:v>
                </c:pt>
                <c:pt idx="2">
                  <c:v>23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23</c:v>
                </c:pt>
                <c:pt idx="9">
                  <c:v>23</c:v>
                </c:pt>
                <c:pt idx="10">
                  <c:v>23</c:v>
                </c:pt>
                <c:pt idx="11">
                  <c:v>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987200"/>
        <c:axId val="218987592"/>
      </c:scatterChart>
      <c:valAx>
        <c:axId val="218987200"/>
        <c:scaling>
          <c:orientation val="minMax"/>
          <c:max val="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987592"/>
        <c:crosses val="autoZero"/>
        <c:crossBetween val="midCat"/>
        <c:majorUnit val="30"/>
        <c:minorUnit val="15"/>
      </c:valAx>
      <c:valAx>
        <c:axId val="218987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987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intracellular MG (pmol/10E6 cells)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Timepoints_MG_Measurements!$A$4</c:f>
              <c:strCache>
                <c:ptCount val="1"/>
                <c:pt idx="0">
                  <c:v>HeLa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Timepoints_MG_Measurements!$C$2:$I$2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Timepoints_MG_Measurements!$C$3:$I$3</c:f>
              <c:numCache>
                <c:formatCode>0.00</c:formatCode>
                <c:ptCount val="7"/>
                <c:pt idx="0">
                  <c:v>4.45</c:v>
                </c:pt>
                <c:pt idx="1">
                  <c:v>13.95</c:v>
                </c:pt>
                <c:pt idx="2">
                  <c:v>10.46</c:v>
                </c:pt>
                <c:pt idx="3">
                  <c:v>8</c:v>
                </c:pt>
                <c:pt idx="4">
                  <c:v>8.14</c:v>
                </c:pt>
                <c:pt idx="5">
                  <c:v>8.23</c:v>
                </c:pt>
                <c:pt idx="6">
                  <c:v>8.57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Timepoints_MG_Measurements!$A$6</c:f>
              <c:strCache>
                <c:ptCount val="1"/>
                <c:pt idx="0">
                  <c:v>HeK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Timepoints_MG_Measurements!$C$2:$I$2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Timepoints_MG_Measurements!$C$5:$I$5</c:f>
              <c:numCache>
                <c:formatCode>0.00</c:formatCode>
                <c:ptCount val="7"/>
                <c:pt idx="0">
                  <c:v>3.86</c:v>
                </c:pt>
                <c:pt idx="1">
                  <c:v>7.55</c:v>
                </c:pt>
                <c:pt idx="2">
                  <c:v>4.79</c:v>
                </c:pt>
                <c:pt idx="3">
                  <c:v>2.13</c:v>
                </c:pt>
                <c:pt idx="4">
                  <c:v>3.96</c:v>
                </c:pt>
                <c:pt idx="5">
                  <c:v>4.0999999999999996</c:v>
                </c:pt>
                <c:pt idx="6">
                  <c:v>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Timepoints_MG_Measurements!$A$8</c:f>
              <c:strCache>
                <c:ptCount val="1"/>
                <c:pt idx="0">
                  <c:v>MCF-7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Timepoints_MG_Measurements!$C$2:$I$2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Timepoints_MG_Measurements!$C$7:$I$7</c:f>
              <c:numCache>
                <c:formatCode>0.00</c:formatCode>
                <c:ptCount val="7"/>
                <c:pt idx="0">
                  <c:v>4.63</c:v>
                </c:pt>
                <c:pt idx="1">
                  <c:v>8.18</c:v>
                </c:pt>
                <c:pt idx="2">
                  <c:v>14.43</c:v>
                </c:pt>
                <c:pt idx="3">
                  <c:v>19.84</c:v>
                </c:pt>
                <c:pt idx="4">
                  <c:v>18.87</c:v>
                </c:pt>
                <c:pt idx="5">
                  <c:v>8.3800000000000008</c:v>
                </c:pt>
                <c:pt idx="6">
                  <c:v>5.53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Timepoints_MG_Measurements!$B$12</c:f>
              <c:strCache>
                <c:ptCount val="1"/>
                <c:pt idx="0">
                  <c:v>new timepoints FG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Timepoints_MG_Measurements!$C$11:$N$11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60</c:v>
                </c:pt>
              </c:numCache>
            </c:numRef>
          </c:xVal>
          <c:yVal>
            <c:numRef>
              <c:f>Timepoints_MG_Measurements!$C$12:$N$12</c:f>
              <c:numCache>
                <c:formatCode>General</c:formatCode>
                <c:ptCount val="12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Timepoints_MG_Measurements!$B$15</c:f>
              <c:strCache>
                <c:ptCount val="1"/>
                <c:pt idx="0">
                  <c:v>new timepoints TO</c:v>
                </c:pt>
              </c:strCache>
            </c:strRef>
          </c:tx>
          <c:spPr>
            <a:ln w="19050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solidFill>
                  <a:srgbClr val="21FF5B"/>
                </a:solidFill>
              </a:ln>
              <a:effectLst/>
            </c:spPr>
          </c:marker>
          <c:xVal>
            <c:numRef>
              <c:f>Timepoints_MG_Measurements!$C$14:$N$14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9</c:v>
                </c:pt>
                <c:pt idx="4">
                  <c:v>14</c:v>
                </c:pt>
                <c:pt idx="5">
                  <c:v>20</c:v>
                </c:pt>
                <c:pt idx="6">
                  <c:v>27</c:v>
                </c:pt>
                <c:pt idx="7">
                  <c:v>35</c:v>
                </c:pt>
                <c:pt idx="8">
                  <c:v>45</c:v>
                </c:pt>
                <c:pt idx="9">
                  <c:v>60</c:v>
                </c:pt>
                <c:pt idx="10">
                  <c:v>90</c:v>
                </c:pt>
                <c:pt idx="11">
                  <c:v>120</c:v>
                </c:pt>
              </c:numCache>
            </c:numRef>
          </c:xVal>
          <c:yVal>
            <c:numRef>
              <c:f>Timepoints_MG_Measurements!$C$15:$N$15</c:f>
              <c:numCache>
                <c:formatCode>General</c:formatCode>
                <c:ptCount val="12"/>
                <c:pt idx="0">
                  <c:v>23</c:v>
                </c:pt>
                <c:pt idx="1">
                  <c:v>23</c:v>
                </c:pt>
                <c:pt idx="2">
                  <c:v>23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23</c:v>
                </c:pt>
                <c:pt idx="9">
                  <c:v>23</c:v>
                </c:pt>
                <c:pt idx="10">
                  <c:v>23</c:v>
                </c:pt>
                <c:pt idx="11">
                  <c:v>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603136"/>
        <c:axId val="218603528"/>
      </c:scatterChart>
      <c:valAx>
        <c:axId val="218603136"/>
        <c:scaling>
          <c:orientation val="minMax"/>
          <c:max val="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603528"/>
        <c:crosses val="autoZero"/>
        <c:crossBetween val="midCat"/>
        <c:majorUnit val="30"/>
        <c:minorUnit val="15"/>
      </c:valAx>
      <c:valAx>
        <c:axId val="218603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603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 MG</a:t>
            </a:r>
            <a:r>
              <a:rPr lang="en-GB" baseline="0"/>
              <a:t> with and without Cells [</a:t>
            </a:r>
            <a:r>
              <a:rPr lang="el-GR" baseline="0"/>
              <a:t>μ</a:t>
            </a:r>
            <a:r>
              <a:rPr lang="en-GB" baseline="0"/>
              <a:t>M]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219816272965874E-2"/>
          <c:y val="0.17171296296296296"/>
          <c:w val="0.85222462817147859"/>
          <c:h val="0.6649609944590259"/>
        </c:manualLayout>
      </c:layout>
      <c:scatterChart>
        <c:scatterStyle val="lineMarker"/>
        <c:varyColors val="0"/>
        <c:ser>
          <c:idx val="0"/>
          <c:order val="0"/>
          <c:tx>
            <c:strRef>
              <c:f>Compare_with_without_Cells!$B$1</c:f>
              <c:strCache>
                <c:ptCount val="1"/>
                <c:pt idx="0">
                  <c:v>with Cells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Compare_with_without_Cells!$A$2:$A$15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60</c:v>
                </c:pt>
                <c:pt idx="12">
                  <c:v>90</c:v>
                </c:pt>
                <c:pt idx="13">
                  <c:v>120</c:v>
                </c:pt>
              </c:numCache>
            </c:numRef>
          </c:xVal>
          <c:yVal>
            <c:numRef>
              <c:f>Compare_with_without_Cells!$B$2:$B$15</c:f>
              <c:numCache>
                <c:formatCode>0.00</c:formatCode>
                <c:ptCount val="14"/>
                <c:pt idx="0">
                  <c:v>44.02</c:v>
                </c:pt>
                <c:pt idx="1">
                  <c:v>44.02</c:v>
                </c:pt>
                <c:pt idx="2">
                  <c:v>40.369999999999997</c:v>
                </c:pt>
                <c:pt idx="3">
                  <c:v>41.71</c:v>
                </c:pt>
                <c:pt idx="4">
                  <c:v>34.35</c:v>
                </c:pt>
                <c:pt idx="5">
                  <c:v>31.33</c:v>
                </c:pt>
                <c:pt idx="6">
                  <c:v>25.64</c:v>
                </c:pt>
                <c:pt idx="7">
                  <c:v>22.59</c:v>
                </c:pt>
                <c:pt idx="8">
                  <c:v>21.38</c:v>
                </c:pt>
                <c:pt idx="9">
                  <c:v>18.53</c:v>
                </c:pt>
                <c:pt idx="10">
                  <c:v>18.010000000000002</c:v>
                </c:pt>
                <c:pt idx="11">
                  <c:v>16.190000000000001</c:v>
                </c:pt>
                <c:pt idx="12">
                  <c:v>12.47</c:v>
                </c:pt>
                <c:pt idx="13">
                  <c:v>8.9700000000000006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Compare_with_without_Cells!$C$1</c:f>
              <c:strCache>
                <c:ptCount val="1"/>
                <c:pt idx="0">
                  <c:v>without Cells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Compare_with_without_Cells!$A$2:$A$15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60</c:v>
                </c:pt>
                <c:pt idx="12">
                  <c:v>90</c:v>
                </c:pt>
                <c:pt idx="13">
                  <c:v>120</c:v>
                </c:pt>
              </c:numCache>
            </c:numRef>
          </c:xVal>
          <c:yVal>
            <c:numRef>
              <c:f>Compare_with_without_Cells!$C$2:$C$15</c:f>
              <c:numCache>
                <c:formatCode>0.00</c:formatCode>
                <c:ptCount val="14"/>
                <c:pt idx="0">
                  <c:v>44.02</c:v>
                </c:pt>
                <c:pt idx="1">
                  <c:v>46.56</c:v>
                </c:pt>
                <c:pt idx="2">
                  <c:v>45.66</c:v>
                </c:pt>
                <c:pt idx="3">
                  <c:v>45.89</c:v>
                </c:pt>
                <c:pt idx="4">
                  <c:v>42.77</c:v>
                </c:pt>
                <c:pt idx="5">
                  <c:v>42.95</c:v>
                </c:pt>
                <c:pt idx="6">
                  <c:v>44.46</c:v>
                </c:pt>
                <c:pt idx="7">
                  <c:v>41.48</c:v>
                </c:pt>
                <c:pt idx="8">
                  <c:v>41.73</c:v>
                </c:pt>
                <c:pt idx="9">
                  <c:v>44.09</c:v>
                </c:pt>
                <c:pt idx="10">
                  <c:v>37.28</c:v>
                </c:pt>
                <c:pt idx="11">
                  <c:v>35</c:v>
                </c:pt>
                <c:pt idx="12">
                  <c:v>32.82</c:v>
                </c:pt>
                <c:pt idx="13">
                  <c:v>30.34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792024"/>
        <c:axId val="827789672"/>
      </c:scatterChart>
      <c:valAx>
        <c:axId val="827792024"/>
        <c:scaling>
          <c:orientation val="minMax"/>
          <c:max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[min] after MG addition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789672"/>
        <c:crosses val="autoZero"/>
        <c:crossBetween val="midCat"/>
      </c:valAx>
      <c:valAx>
        <c:axId val="827789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792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9570472440944879"/>
          <c:y val="0.19502260134149893"/>
          <c:w val="0.43636832895888011"/>
          <c:h val="7.8125546806649168E-2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D-Lactate</a:t>
            </a:r>
            <a:r>
              <a:rPr lang="en-GB" baseline="0"/>
              <a:t> g/L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219816272965874E-2"/>
          <c:y val="0.17171296296296296"/>
          <c:w val="0.85222462817147859"/>
          <c:h val="0.6649609944590259"/>
        </c:manualLayout>
      </c:layout>
      <c:scatterChart>
        <c:scatterStyle val="lineMarker"/>
        <c:varyColors val="0"/>
        <c:ser>
          <c:idx val="0"/>
          <c:order val="0"/>
          <c:tx>
            <c:strRef>
              <c:f>'D-Lactate'!$B$1</c:f>
              <c:strCache>
                <c:ptCount val="1"/>
                <c:pt idx="0">
                  <c:v>D-Lactate g/L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'D-Lactate'!$A$2:$A$10</c:f>
              <c:numCache>
                <c:formatCode>General</c:formatCode>
                <c:ptCount val="9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40</c:v>
                </c:pt>
                <c:pt idx="7">
                  <c:v>60</c:v>
                </c:pt>
                <c:pt idx="8">
                  <c:v>120</c:v>
                </c:pt>
              </c:numCache>
            </c:numRef>
          </c:xVal>
          <c:yVal>
            <c:numRef>
              <c:f>'D-Lactate'!$B$2:$B$10</c:f>
              <c:numCache>
                <c:formatCode>0.0000</c:formatCode>
                <c:ptCount val="9"/>
                <c:pt idx="0">
                  <c:v>2.92E-2</c:v>
                </c:pt>
                <c:pt idx="1">
                  <c:v>2.06E-2</c:v>
                </c:pt>
                <c:pt idx="2">
                  <c:v>2.2800000000000001E-2</c:v>
                </c:pt>
                <c:pt idx="3">
                  <c:v>8.3000000000000001E-3</c:v>
                </c:pt>
                <c:pt idx="4">
                  <c:v>7.8899999999999998E-2</c:v>
                </c:pt>
                <c:pt idx="5">
                  <c:v>1.4200000000000001E-2</c:v>
                </c:pt>
                <c:pt idx="6">
                  <c:v>-1.84E-2</c:v>
                </c:pt>
                <c:pt idx="7">
                  <c:v>1.6000000000000001E-3</c:v>
                </c:pt>
                <c:pt idx="8">
                  <c:v>2.2200000000000001E-2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3604776"/>
        <c:axId val="823602816"/>
      </c:scatterChart>
      <c:valAx>
        <c:axId val="823604776"/>
        <c:scaling>
          <c:orientation val="minMax"/>
          <c:max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[min] after MG addition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602816"/>
        <c:crosses val="autoZero"/>
        <c:crossBetween val="midCat"/>
      </c:valAx>
      <c:valAx>
        <c:axId val="82360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604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9570472440944879"/>
          <c:y val="0.19502260134149893"/>
          <c:w val="0.43636832895888011"/>
          <c:h val="7.8125546806649168E-2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447675</xdr:colOff>
      <xdr:row>1</xdr:row>
      <xdr:rowOff>57150</xdr:rowOff>
    </xdr:from>
    <xdr:to>
      <xdr:col>18</xdr:col>
      <xdr:colOff>142875</xdr:colOff>
      <xdr:row>15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200025</xdr:colOff>
      <xdr:row>32</xdr:row>
      <xdr:rowOff>266700</xdr:rowOff>
    </xdr:from>
    <xdr:to>
      <xdr:col>19</xdr:col>
      <xdr:colOff>381000</xdr:colOff>
      <xdr:row>47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466725</xdr:colOff>
      <xdr:row>15</xdr:row>
      <xdr:rowOff>171450</xdr:rowOff>
    </xdr:from>
    <xdr:to>
      <xdr:col>18</xdr:col>
      <xdr:colOff>161925</xdr:colOff>
      <xdr:row>30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533400</xdr:colOff>
      <xdr:row>11</xdr:row>
      <xdr:rowOff>19050</xdr:rowOff>
    </xdr:from>
    <xdr:to>
      <xdr:col>21</xdr:col>
      <xdr:colOff>228600</xdr:colOff>
      <xdr:row>25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47625</xdr:colOff>
      <xdr:row>48</xdr:row>
      <xdr:rowOff>57150</xdr:rowOff>
    </xdr:from>
    <xdr:to>
      <xdr:col>19</xdr:col>
      <xdr:colOff>228600</xdr:colOff>
      <xdr:row>62</xdr:row>
      <xdr:rowOff>133350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180975</xdr:colOff>
      <xdr:row>63</xdr:row>
      <xdr:rowOff>95250</xdr:rowOff>
    </xdr:from>
    <xdr:to>
      <xdr:col>18</xdr:col>
      <xdr:colOff>485775</xdr:colOff>
      <xdr:row>77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95250</xdr:colOff>
      <xdr:row>63</xdr:row>
      <xdr:rowOff>0</xdr:rowOff>
    </xdr:from>
    <xdr:to>
      <xdr:col>10</xdr:col>
      <xdr:colOff>400050</xdr:colOff>
      <xdr:row>77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62</xdr:row>
      <xdr:rowOff>161925</xdr:rowOff>
    </xdr:from>
    <xdr:to>
      <xdr:col>4</xdr:col>
      <xdr:colOff>409575</xdr:colOff>
      <xdr:row>77</xdr:row>
      <xdr:rowOff>47625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333375</xdr:colOff>
      <xdr:row>64</xdr:row>
      <xdr:rowOff>57150</xdr:rowOff>
    </xdr:from>
    <xdr:to>
      <xdr:col>20</xdr:col>
      <xdr:colOff>47625</xdr:colOff>
      <xdr:row>78</xdr:row>
      <xdr:rowOff>133350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152400</xdr:colOff>
      <xdr:row>63</xdr:row>
      <xdr:rowOff>123825</xdr:rowOff>
    </xdr:from>
    <xdr:to>
      <xdr:col>4</xdr:col>
      <xdr:colOff>561975</xdr:colOff>
      <xdr:row>78</xdr:row>
      <xdr:rowOff>9525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447675</xdr:colOff>
      <xdr:row>1</xdr:row>
      <xdr:rowOff>57150</xdr:rowOff>
    </xdr:from>
    <xdr:to>
      <xdr:col>18</xdr:col>
      <xdr:colOff>142875</xdr:colOff>
      <xdr:row>15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200025</xdr:colOff>
      <xdr:row>32</xdr:row>
      <xdr:rowOff>266700</xdr:rowOff>
    </xdr:from>
    <xdr:to>
      <xdr:col>19</xdr:col>
      <xdr:colOff>381000</xdr:colOff>
      <xdr:row>47</xdr:row>
      <xdr:rowOff>47625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466725</xdr:colOff>
      <xdr:row>15</xdr:row>
      <xdr:rowOff>171450</xdr:rowOff>
    </xdr:from>
    <xdr:to>
      <xdr:col>18</xdr:col>
      <xdr:colOff>161925</xdr:colOff>
      <xdr:row>30</xdr:row>
      <xdr:rowOff>57150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485775</xdr:colOff>
      <xdr:row>1</xdr:row>
      <xdr:rowOff>171450</xdr:rowOff>
    </xdr:from>
    <xdr:to>
      <xdr:col>26</xdr:col>
      <xdr:colOff>180975</xdr:colOff>
      <xdr:row>16</xdr:row>
      <xdr:rowOff>57150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57150</xdr:colOff>
      <xdr:row>46</xdr:row>
      <xdr:rowOff>152400</xdr:rowOff>
    </xdr:from>
    <xdr:to>
      <xdr:col>18</xdr:col>
      <xdr:colOff>238125</xdr:colOff>
      <xdr:row>61</xdr:row>
      <xdr:rowOff>38100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17</xdr:row>
      <xdr:rowOff>19050</xdr:rowOff>
    </xdr:from>
    <xdr:to>
      <xdr:col>6</xdr:col>
      <xdr:colOff>171450</xdr:colOff>
      <xdr:row>31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276225</xdr:colOff>
      <xdr:row>17</xdr:row>
      <xdr:rowOff>38100</xdr:rowOff>
    </xdr:from>
    <xdr:to>
      <xdr:col>13</xdr:col>
      <xdr:colOff>581025</xdr:colOff>
      <xdr:row>31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166687</xdr:colOff>
      <xdr:row>1</xdr:row>
      <xdr:rowOff>176212</xdr:rowOff>
    </xdr:from>
    <xdr:to>
      <xdr:col>11</xdr:col>
      <xdr:colOff>471487</xdr:colOff>
      <xdr:row>16</xdr:row>
      <xdr:rowOff>61912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481012</xdr:colOff>
      <xdr:row>10</xdr:row>
      <xdr:rowOff>119062</xdr:rowOff>
    </xdr:from>
    <xdr:to>
      <xdr:col>11</xdr:col>
      <xdr:colOff>176212</xdr:colOff>
      <xdr:row>25</xdr:row>
      <xdr:rowOff>4762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opLeftCell="A31" workbookViewId="0">
      <selection activeCell="T77" sqref="T77"/>
    </sheetView>
  </sheetViews>
  <sheetFormatPr defaultRowHeight="15" x14ac:dyDescent="0.25"/>
  <cols>
    <col min="2" max="2" width="33.140625" bestFit="1" customWidth="1"/>
  </cols>
  <sheetData>
    <row r="1" spans="1:13" ht="23.25" x14ac:dyDescent="0.35">
      <c r="A1" s="3" t="s">
        <v>10</v>
      </c>
      <c r="M1" s="13" t="s">
        <v>12</v>
      </c>
    </row>
    <row r="2" spans="1:13" x14ac:dyDescent="0.25">
      <c r="A2" t="s">
        <v>7</v>
      </c>
      <c r="B2" t="s">
        <v>1</v>
      </c>
      <c r="C2">
        <v>0</v>
      </c>
      <c r="D2">
        <v>15</v>
      </c>
      <c r="E2" s="4">
        <v>30</v>
      </c>
      <c r="F2">
        <v>45</v>
      </c>
      <c r="G2" s="7">
        <v>60</v>
      </c>
      <c r="H2">
        <v>90</v>
      </c>
      <c r="I2" s="10">
        <v>120</v>
      </c>
      <c r="M2" s="13">
        <v>1</v>
      </c>
    </row>
    <row r="3" spans="1:13" x14ac:dyDescent="0.25">
      <c r="A3" t="s">
        <v>3</v>
      </c>
      <c r="B3" t="s">
        <v>0</v>
      </c>
      <c r="C3" s="2">
        <v>4.45</v>
      </c>
      <c r="D3" s="2">
        <v>13.95</v>
      </c>
      <c r="E3" s="5">
        <v>10.46</v>
      </c>
      <c r="F3" s="2">
        <v>8</v>
      </c>
      <c r="G3" s="8">
        <v>8.14</v>
      </c>
      <c r="H3" s="2">
        <v>8.23</v>
      </c>
      <c r="I3" s="11">
        <v>8.57</v>
      </c>
      <c r="M3" s="13">
        <v>2</v>
      </c>
    </row>
    <row r="4" spans="1:13" x14ac:dyDescent="0.25">
      <c r="A4" t="s">
        <v>3</v>
      </c>
      <c r="B4" t="s">
        <v>2</v>
      </c>
      <c r="C4" s="2">
        <v>21.23</v>
      </c>
      <c r="D4" s="2">
        <v>7.63</v>
      </c>
      <c r="E4" s="5">
        <v>6.45</v>
      </c>
      <c r="F4" s="2">
        <v>6.28</v>
      </c>
      <c r="G4" s="8">
        <v>6.68</v>
      </c>
      <c r="H4" s="2">
        <v>7.15</v>
      </c>
      <c r="I4" s="11">
        <v>6.52</v>
      </c>
      <c r="J4">
        <v>0</v>
      </c>
      <c r="K4">
        <v>60</v>
      </c>
      <c r="M4" s="13">
        <v>3</v>
      </c>
    </row>
    <row r="5" spans="1:13" x14ac:dyDescent="0.25">
      <c r="A5" t="s">
        <v>4</v>
      </c>
      <c r="B5" t="s">
        <v>0</v>
      </c>
      <c r="C5" s="2">
        <v>3.86</v>
      </c>
      <c r="D5" s="2">
        <v>7.55</v>
      </c>
      <c r="E5" s="5">
        <v>4.79</v>
      </c>
      <c r="F5" s="2">
        <v>2.13</v>
      </c>
      <c r="G5" s="8">
        <v>3.96</v>
      </c>
      <c r="H5" s="2">
        <v>4.0999999999999996</v>
      </c>
      <c r="I5" s="11">
        <v>5</v>
      </c>
      <c r="J5">
        <f>C4/2</f>
        <v>10.615</v>
      </c>
      <c r="K5">
        <f>J5</f>
        <v>10.615</v>
      </c>
      <c r="M5" s="13">
        <v>4</v>
      </c>
    </row>
    <row r="6" spans="1:13" x14ac:dyDescent="0.25">
      <c r="A6" t="s">
        <v>4</v>
      </c>
      <c r="B6" t="s">
        <v>2</v>
      </c>
      <c r="C6" s="2">
        <v>21.23</v>
      </c>
      <c r="D6" s="2">
        <v>10.75</v>
      </c>
      <c r="E6" s="5">
        <v>9.41</v>
      </c>
      <c r="F6" s="2">
        <v>6.61</v>
      </c>
      <c r="G6" s="8">
        <v>6.17</v>
      </c>
      <c r="H6" s="2">
        <v>5.19</v>
      </c>
      <c r="I6" s="11">
        <v>4.43</v>
      </c>
      <c r="M6" s="13">
        <v>5</v>
      </c>
    </row>
    <row r="7" spans="1:13" x14ac:dyDescent="0.25">
      <c r="A7" t="s">
        <v>5</v>
      </c>
      <c r="B7" t="s">
        <v>0</v>
      </c>
      <c r="C7" s="2">
        <v>4.63</v>
      </c>
      <c r="D7" s="2">
        <v>8.18</v>
      </c>
      <c r="E7" s="5">
        <v>14.43</v>
      </c>
      <c r="F7" s="2">
        <v>19.84</v>
      </c>
      <c r="G7" s="8">
        <v>18.87</v>
      </c>
      <c r="H7" s="2">
        <v>8.3800000000000008</v>
      </c>
      <c r="I7" s="11">
        <v>5.53</v>
      </c>
      <c r="M7" s="13">
        <v>6</v>
      </c>
    </row>
    <row r="8" spans="1:13" x14ac:dyDescent="0.25">
      <c r="A8" t="s">
        <v>5</v>
      </c>
      <c r="B8" t="s">
        <v>2</v>
      </c>
      <c r="C8" s="2">
        <v>21.23</v>
      </c>
      <c r="D8" s="2">
        <v>11.72</v>
      </c>
      <c r="E8" s="5">
        <v>10.220000000000001</v>
      </c>
      <c r="F8" s="2">
        <v>7.79</v>
      </c>
      <c r="G8" s="8">
        <v>6.52</v>
      </c>
      <c r="H8" s="2">
        <v>5.01</v>
      </c>
      <c r="I8" s="11">
        <v>3.65</v>
      </c>
      <c r="M8" s="13">
        <v>7</v>
      </c>
    </row>
    <row r="9" spans="1:13" x14ac:dyDescent="0.25">
      <c r="E9" s="4"/>
      <c r="G9" s="7"/>
      <c r="I9" s="10"/>
      <c r="M9" s="13">
        <v>8</v>
      </c>
    </row>
    <row r="10" spans="1:13" x14ac:dyDescent="0.25">
      <c r="A10" t="s">
        <v>3</v>
      </c>
      <c r="B10" t="s">
        <v>6</v>
      </c>
      <c r="C10">
        <v>25</v>
      </c>
      <c r="E10" s="4"/>
      <c r="G10" s="7"/>
      <c r="I10" s="10"/>
      <c r="M10" s="13">
        <v>9</v>
      </c>
    </row>
    <row r="11" spans="1:13" x14ac:dyDescent="0.25">
      <c r="A11" t="s">
        <v>3</v>
      </c>
      <c r="B11" t="s">
        <v>8</v>
      </c>
      <c r="C11" s="1">
        <f t="shared" ref="C11:I11" si="0">C4/$C10</f>
        <v>0.84920000000000007</v>
      </c>
      <c r="D11" s="1">
        <f t="shared" si="0"/>
        <v>0.30519999999999997</v>
      </c>
      <c r="E11" s="6">
        <f t="shared" si="0"/>
        <v>0.25800000000000001</v>
      </c>
      <c r="F11" s="1">
        <f t="shared" si="0"/>
        <v>0.25120000000000003</v>
      </c>
      <c r="G11" s="9">
        <f t="shared" si="0"/>
        <v>0.26719999999999999</v>
      </c>
      <c r="H11" s="1">
        <f t="shared" si="0"/>
        <v>0.28600000000000003</v>
      </c>
      <c r="I11" s="12">
        <f t="shared" si="0"/>
        <v>0.26079999999999998</v>
      </c>
      <c r="M11" s="13">
        <v>10</v>
      </c>
    </row>
    <row r="12" spans="1:13" x14ac:dyDescent="0.25">
      <c r="A12" t="s">
        <v>3</v>
      </c>
      <c r="B12" t="s">
        <v>9</v>
      </c>
      <c r="C12">
        <f t="shared" ref="C12:I12" si="1">C4/$C4</f>
        <v>1</v>
      </c>
      <c r="D12" s="1">
        <f t="shared" si="1"/>
        <v>0.35939707960433348</v>
      </c>
      <c r="E12" s="6">
        <f t="shared" si="1"/>
        <v>0.30381535562882711</v>
      </c>
      <c r="F12" s="1">
        <f t="shared" si="1"/>
        <v>0.29580781912388132</v>
      </c>
      <c r="G12" s="9">
        <f t="shared" si="1"/>
        <v>0.31464908148845971</v>
      </c>
      <c r="H12" s="1">
        <f t="shared" si="1"/>
        <v>0.33678756476683941</v>
      </c>
      <c r="I12" s="12">
        <f t="shared" si="1"/>
        <v>0.30711257654262836</v>
      </c>
      <c r="M12" s="13">
        <v>11</v>
      </c>
    </row>
    <row r="13" spans="1:13" x14ac:dyDescent="0.25">
      <c r="A13" t="s">
        <v>4</v>
      </c>
      <c r="B13" t="s">
        <v>6</v>
      </c>
      <c r="C13">
        <v>25</v>
      </c>
      <c r="E13" s="4"/>
      <c r="G13" s="7"/>
      <c r="I13" s="10"/>
      <c r="M13" s="13">
        <v>12</v>
      </c>
    </row>
    <row r="14" spans="1:13" x14ac:dyDescent="0.25">
      <c r="A14" t="s">
        <v>4</v>
      </c>
      <c r="B14" t="s">
        <v>8</v>
      </c>
      <c r="C14" s="1">
        <f t="shared" ref="C14:I14" si="2">C6/$C13</f>
        <v>0.84920000000000007</v>
      </c>
      <c r="D14" s="1">
        <f t="shared" si="2"/>
        <v>0.43</v>
      </c>
      <c r="E14" s="6">
        <f t="shared" si="2"/>
        <v>0.37640000000000001</v>
      </c>
      <c r="F14" s="1">
        <f t="shared" si="2"/>
        <v>0.26440000000000002</v>
      </c>
      <c r="G14" s="9">
        <f t="shared" si="2"/>
        <v>0.24679999999999999</v>
      </c>
      <c r="H14" s="1">
        <f t="shared" si="2"/>
        <v>0.20760000000000001</v>
      </c>
      <c r="I14" s="12">
        <f t="shared" si="2"/>
        <v>0.1772</v>
      </c>
      <c r="M14" s="13">
        <v>13</v>
      </c>
    </row>
    <row r="15" spans="1:13" x14ac:dyDescent="0.25">
      <c r="A15" t="s">
        <v>4</v>
      </c>
      <c r="B15" t="s">
        <v>9</v>
      </c>
      <c r="C15">
        <f t="shared" ref="C15:I15" si="3">C6/$C6</f>
        <v>1</v>
      </c>
      <c r="D15" s="1">
        <f t="shared" si="3"/>
        <v>0.50635892604804522</v>
      </c>
      <c r="E15" s="6">
        <f t="shared" si="3"/>
        <v>0.44324069712670749</v>
      </c>
      <c r="F15" s="1">
        <f t="shared" si="3"/>
        <v>0.31135186057465852</v>
      </c>
      <c r="G15" s="9">
        <f t="shared" si="3"/>
        <v>0.29062647197362224</v>
      </c>
      <c r="H15" s="1">
        <f t="shared" si="3"/>
        <v>0.24446537918040509</v>
      </c>
      <c r="I15" s="12">
        <f t="shared" si="3"/>
        <v>0.20866698068770606</v>
      </c>
      <c r="M15" s="13">
        <v>14</v>
      </c>
    </row>
    <row r="16" spans="1:13" x14ac:dyDescent="0.25">
      <c r="A16" t="s">
        <v>5</v>
      </c>
      <c r="B16" t="s">
        <v>6</v>
      </c>
      <c r="C16">
        <v>25</v>
      </c>
      <c r="E16" s="4"/>
      <c r="G16" s="7"/>
      <c r="I16" s="10"/>
      <c r="M16" s="13">
        <v>15</v>
      </c>
    </row>
    <row r="17" spans="1:13" x14ac:dyDescent="0.25">
      <c r="A17" t="s">
        <v>5</v>
      </c>
      <c r="B17" t="s">
        <v>8</v>
      </c>
      <c r="C17" s="1">
        <f t="shared" ref="C17:I17" si="4">C8/$C16</f>
        <v>0.84920000000000007</v>
      </c>
      <c r="D17" s="1">
        <f t="shared" si="4"/>
        <v>0.46880000000000005</v>
      </c>
      <c r="E17" s="6">
        <f t="shared" si="4"/>
        <v>0.40880000000000005</v>
      </c>
      <c r="F17" s="1">
        <f t="shared" si="4"/>
        <v>0.31159999999999999</v>
      </c>
      <c r="G17" s="9">
        <f t="shared" si="4"/>
        <v>0.26079999999999998</v>
      </c>
      <c r="H17" s="1">
        <f t="shared" si="4"/>
        <v>0.20039999999999999</v>
      </c>
      <c r="I17" s="12">
        <f t="shared" si="4"/>
        <v>0.14599999999999999</v>
      </c>
      <c r="M17" s="13">
        <v>16</v>
      </c>
    </row>
    <row r="18" spans="1:13" x14ac:dyDescent="0.25">
      <c r="A18" t="s">
        <v>5</v>
      </c>
      <c r="B18" t="s">
        <v>9</v>
      </c>
      <c r="C18">
        <f t="shared" ref="C18:I18" si="5">C8/$C8</f>
        <v>1</v>
      </c>
      <c r="D18" s="1">
        <f t="shared" si="5"/>
        <v>0.55204898728214791</v>
      </c>
      <c r="E18" s="6">
        <f t="shared" si="5"/>
        <v>0.48139425341497882</v>
      </c>
      <c r="F18" s="1">
        <f t="shared" si="5"/>
        <v>0.36693358455016484</v>
      </c>
      <c r="G18" s="9">
        <f t="shared" si="5"/>
        <v>0.30711257654262836</v>
      </c>
      <c r="H18" s="1">
        <f t="shared" si="5"/>
        <v>0.23598681111634479</v>
      </c>
      <c r="I18" s="12">
        <f t="shared" si="5"/>
        <v>0.17192651907677814</v>
      </c>
      <c r="M18" s="13">
        <v>17</v>
      </c>
    </row>
    <row r="19" spans="1:13" x14ac:dyDescent="0.25">
      <c r="M19" s="13">
        <v>18</v>
      </c>
    </row>
    <row r="20" spans="1:13" x14ac:dyDescent="0.25">
      <c r="M20" s="13">
        <v>19</v>
      </c>
    </row>
    <row r="21" spans="1:13" x14ac:dyDescent="0.25">
      <c r="A21" t="s">
        <v>3</v>
      </c>
      <c r="B21" t="s">
        <v>13</v>
      </c>
      <c r="C21">
        <f>C4/(1000/5)*1000</f>
        <v>106.15</v>
      </c>
      <c r="D21">
        <f t="shared" ref="D21:I21" si="6">D4/(1000/5)*1000</f>
        <v>38.15</v>
      </c>
      <c r="E21">
        <f t="shared" si="6"/>
        <v>32.25</v>
      </c>
      <c r="F21">
        <f t="shared" si="6"/>
        <v>31.400000000000006</v>
      </c>
      <c r="G21">
        <f t="shared" si="6"/>
        <v>33.4</v>
      </c>
      <c r="H21">
        <f t="shared" si="6"/>
        <v>35.750000000000007</v>
      </c>
      <c r="I21">
        <f t="shared" si="6"/>
        <v>32.599999999999994</v>
      </c>
      <c r="M21" s="13">
        <v>20</v>
      </c>
    </row>
    <row r="22" spans="1:13" x14ac:dyDescent="0.25">
      <c r="A22" t="s">
        <v>4</v>
      </c>
      <c r="B22" t="s">
        <v>13</v>
      </c>
      <c r="C22">
        <f>C6/(1000/5)*1000</f>
        <v>106.15</v>
      </c>
      <c r="D22">
        <f t="shared" ref="D22:I22" si="7">D6/(1000/5)*1000</f>
        <v>53.75</v>
      </c>
      <c r="E22">
        <f t="shared" si="7"/>
        <v>47.050000000000004</v>
      </c>
      <c r="F22">
        <f t="shared" si="7"/>
        <v>33.050000000000004</v>
      </c>
      <c r="G22">
        <f t="shared" si="7"/>
        <v>30.849999999999998</v>
      </c>
      <c r="H22">
        <f t="shared" si="7"/>
        <v>25.95</v>
      </c>
      <c r="I22">
        <f t="shared" si="7"/>
        <v>22.15</v>
      </c>
      <c r="M22" s="13">
        <v>21</v>
      </c>
    </row>
    <row r="23" spans="1:13" x14ac:dyDescent="0.25">
      <c r="A23" t="s">
        <v>5</v>
      </c>
      <c r="B23" t="s">
        <v>13</v>
      </c>
      <c r="C23">
        <f>C8/(1000/5)*1000</f>
        <v>106.15</v>
      </c>
      <c r="D23">
        <f t="shared" ref="D23:I23" si="8">D8/(1000/5)*1000</f>
        <v>58.600000000000009</v>
      </c>
      <c r="E23">
        <f t="shared" si="8"/>
        <v>51.100000000000009</v>
      </c>
      <c r="F23">
        <f t="shared" si="8"/>
        <v>38.949999999999996</v>
      </c>
      <c r="G23">
        <f t="shared" si="8"/>
        <v>32.599999999999994</v>
      </c>
      <c r="H23">
        <f t="shared" si="8"/>
        <v>25.05</v>
      </c>
      <c r="I23">
        <f t="shared" si="8"/>
        <v>18.25</v>
      </c>
      <c r="M23" s="13">
        <v>22</v>
      </c>
    </row>
    <row r="24" spans="1:13" x14ac:dyDescent="0.25">
      <c r="A24" t="s">
        <v>3</v>
      </c>
      <c r="B24" t="s">
        <v>14</v>
      </c>
      <c r="D24">
        <f>($C21-D21)/D$2</f>
        <v>4.5333333333333332</v>
      </c>
      <c r="E24">
        <f t="shared" ref="E24:I24" si="9">($C21-E21)/E$2</f>
        <v>2.4633333333333334</v>
      </c>
      <c r="F24">
        <f t="shared" si="9"/>
        <v>1.6611111111111112</v>
      </c>
      <c r="G24">
        <f t="shared" si="9"/>
        <v>1.2124999999999999</v>
      </c>
      <c r="H24">
        <f t="shared" si="9"/>
        <v>0.78222222222222226</v>
      </c>
      <c r="I24">
        <f t="shared" si="9"/>
        <v>0.61291666666666678</v>
      </c>
      <c r="M24" s="13">
        <v>23</v>
      </c>
    </row>
    <row r="25" spans="1:13" x14ac:dyDescent="0.25">
      <c r="A25" t="s">
        <v>4</v>
      </c>
      <c r="B25" t="s">
        <v>14</v>
      </c>
      <c r="D25">
        <f t="shared" ref="D25:I26" si="10">($C22-D22)/D$2</f>
        <v>3.4933333333333336</v>
      </c>
      <c r="E25">
        <f t="shared" si="10"/>
        <v>1.97</v>
      </c>
      <c r="F25">
        <f t="shared" si="10"/>
        <v>1.6244444444444444</v>
      </c>
      <c r="G25">
        <f t="shared" si="10"/>
        <v>1.2550000000000001</v>
      </c>
      <c r="H25">
        <f t="shared" si="10"/>
        <v>0.89111111111111119</v>
      </c>
      <c r="I25">
        <f t="shared" si="10"/>
        <v>0.7</v>
      </c>
      <c r="M25" s="13">
        <v>24</v>
      </c>
    </row>
    <row r="26" spans="1:13" x14ac:dyDescent="0.25">
      <c r="A26" t="s">
        <v>5</v>
      </c>
      <c r="B26" t="s">
        <v>14</v>
      </c>
      <c r="D26">
        <f t="shared" si="10"/>
        <v>3.17</v>
      </c>
      <c r="E26">
        <f t="shared" si="10"/>
        <v>1.835</v>
      </c>
      <c r="F26">
        <f t="shared" si="10"/>
        <v>1.4933333333333336</v>
      </c>
      <c r="G26">
        <f t="shared" si="10"/>
        <v>1.2258333333333336</v>
      </c>
      <c r="H26">
        <f t="shared" si="10"/>
        <v>0.9011111111111112</v>
      </c>
      <c r="I26">
        <f t="shared" si="10"/>
        <v>0.73250000000000004</v>
      </c>
      <c r="M26" s="13">
        <v>25</v>
      </c>
    </row>
    <row r="27" spans="1:13" x14ac:dyDescent="0.25">
      <c r="M27" s="13">
        <v>26</v>
      </c>
    </row>
    <row r="28" spans="1:13" x14ac:dyDescent="0.25">
      <c r="A28" t="s">
        <v>3</v>
      </c>
      <c r="B28" t="s">
        <v>15</v>
      </c>
      <c r="D28">
        <f>($C4-D4)/D$2</f>
        <v>0.90666666666666673</v>
      </c>
      <c r="E28">
        <f t="shared" ref="E28:H28" si="11">($C4-E4)/E$2</f>
        <v>0.4926666666666667</v>
      </c>
      <c r="F28">
        <f t="shared" si="11"/>
        <v>0.3322222222222222</v>
      </c>
      <c r="G28">
        <f t="shared" si="11"/>
        <v>0.24250000000000002</v>
      </c>
      <c r="H28">
        <f t="shared" si="11"/>
        <v>0.15644444444444444</v>
      </c>
      <c r="I28">
        <f>($C4-I4)/I$2</f>
        <v>0.12258333333333334</v>
      </c>
      <c r="M28" s="13">
        <v>27</v>
      </c>
    </row>
    <row r="29" spans="1:13" x14ac:dyDescent="0.25">
      <c r="A29" t="s">
        <v>4</v>
      </c>
      <c r="B29" t="s">
        <v>15</v>
      </c>
      <c r="D29">
        <f>($C6-D6)/D$2</f>
        <v>0.69866666666666666</v>
      </c>
      <c r="E29">
        <f t="shared" ref="E29:H29" si="12">($C6-E6)/E$2</f>
        <v>0.39400000000000002</v>
      </c>
      <c r="F29">
        <f t="shared" si="12"/>
        <v>0.32488888888888889</v>
      </c>
      <c r="G29">
        <f t="shared" si="12"/>
        <v>0.251</v>
      </c>
      <c r="H29">
        <f t="shared" si="12"/>
        <v>0.17822222222222223</v>
      </c>
      <c r="I29">
        <f>($C6-I6)/I$2</f>
        <v>0.14000000000000001</v>
      </c>
      <c r="M29" s="13">
        <v>28</v>
      </c>
    </row>
    <row r="30" spans="1:13" x14ac:dyDescent="0.25">
      <c r="A30" t="s">
        <v>5</v>
      </c>
      <c r="B30" t="s">
        <v>15</v>
      </c>
      <c r="D30">
        <f>($C8-D8)/D$2</f>
        <v>0.63400000000000001</v>
      </c>
      <c r="E30">
        <f t="shared" ref="E30:H30" si="13">($C8-E8)/E$2</f>
        <v>0.36699999999999999</v>
      </c>
      <c r="F30">
        <f t="shared" si="13"/>
        <v>0.29866666666666669</v>
      </c>
      <c r="G30">
        <f t="shared" si="13"/>
        <v>0.24516666666666667</v>
      </c>
      <c r="H30">
        <f t="shared" si="13"/>
        <v>0.1802222222222222</v>
      </c>
      <c r="I30">
        <f>($C8-I8)/I$2</f>
        <v>0.14650000000000002</v>
      </c>
      <c r="M30" s="13">
        <v>29</v>
      </c>
    </row>
    <row r="31" spans="1:13" x14ac:dyDescent="0.25">
      <c r="M31" s="13">
        <v>30</v>
      </c>
    </row>
    <row r="32" spans="1:13" x14ac:dyDescent="0.25">
      <c r="M32" s="13">
        <v>31</v>
      </c>
    </row>
    <row r="33" spans="1:13" ht="23.25" x14ac:dyDescent="0.35">
      <c r="A33" s="3" t="s">
        <v>11</v>
      </c>
      <c r="C33">
        <f>C34/60</f>
        <v>0</v>
      </c>
      <c r="D33">
        <f t="shared" ref="D33:H33" si="14">D34/60</f>
        <v>0.5</v>
      </c>
      <c r="E33">
        <f t="shared" si="14"/>
        <v>1</v>
      </c>
      <c r="F33">
        <f t="shared" si="14"/>
        <v>2</v>
      </c>
      <c r="G33">
        <f t="shared" si="14"/>
        <v>4</v>
      </c>
      <c r="H33">
        <f t="shared" si="14"/>
        <v>6</v>
      </c>
      <c r="M33" s="13">
        <v>32</v>
      </c>
    </row>
    <row r="34" spans="1:13" x14ac:dyDescent="0.25">
      <c r="A34" t="s">
        <v>7</v>
      </c>
      <c r="B34" t="s">
        <v>1</v>
      </c>
      <c r="C34">
        <v>0</v>
      </c>
      <c r="D34" s="4">
        <v>30</v>
      </c>
      <c r="E34" s="7">
        <v>60</v>
      </c>
      <c r="F34" s="10">
        <v>120</v>
      </c>
      <c r="G34">
        <v>240</v>
      </c>
      <c r="H34">
        <v>360</v>
      </c>
      <c r="M34" s="13">
        <v>33</v>
      </c>
    </row>
    <row r="35" spans="1:13" x14ac:dyDescent="0.25">
      <c r="A35" t="s">
        <v>3</v>
      </c>
      <c r="B35" t="s">
        <v>0</v>
      </c>
      <c r="C35" s="2">
        <v>6.54</v>
      </c>
      <c r="D35" s="5">
        <v>141.66999999999999</v>
      </c>
      <c r="E35" s="8">
        <v>121.87</v>
      </c>
      <c r="F35" s="11">
        <v>225.26</v>
      </c>
      <c r="G35" s="2">
        <v>258.3</v>
      </c>
      <c r="H35" s="2">
        <v>287.27</v>
      </c>
      <c r="I35" s="2"/>
      <c r="M35" s="13">
        <v>34</v>
      </c>
    </row>
    <row r="36" spans="1:13" x14ac:dyDescent="0.25">
      <c r="A36" t="s">
        <v>3</v>
      </c>
      <c r="B36" t="s">
        <v>2</v>
      </c>
      <c r="C36" s="2">
        <v>37.89</v>
      </c>
      <c r="D36" s="5">
        <v>11.76</v>
      </c>
      <c r="E36" s="8">
        <v>12.25</v>
      </c>
      <c r="F36" s="11">
        <v>10.61</v>
      </c>
      <c r="G36" s="2">
        <v>4.6900000000000004</v>
      </c>
      <c r="H36" s="2">
        <v>8.57</v>
      </c>
      <c r="I36" s="2"/>
      <c r="J36">
        <v>0</v>
      </c>
      <c r="K36">
        <v>60</v>
      </c>
      <c r="M36" s="13">
        <v>35</v>
      </c>
    </row>
    <row r="37" spans="1:13" x14ac:dyDescent="0.25">
      <c r="A37" t="s">
        <v>4</v>
      </c>
      <c r="B37" t="s">
        <v>0</v>
      </c>
      <c r="C37" s="2">
        <v>5.66</v>
      </c>
      <c r="D37" s="5">
        <v>94.86</v>
      </c>
      <c r="E37" s="8">
        <v>72.63</v>
      </c>
      <c r="F37" s="11">
        <v>128.04</v>
      </c>
      <c r="G37" s="2">
        <v>93.77</v>
      </c>
      <c r="H37" s="2">
        <v>105.83</v>
      </c>
      <c r="J37">
        <f>C36/2</f>
        <v>18.945</v>
      </c>
      <c r="K37">
        <f>J37</f>
        <v>18.945</v>
      </c>
      <c r="M37" s="13">
        <v>36</v>
      </c>
    </row>
    <row r="38" spans="1:13" x14ac:dyDescent="0.25">
      <c r="A38" t="s">
        <v>4</v>
      </c>
      <c r="B38" t="s">
        <v>2</v>
      </c>
      <c r="C38" s="2">
        <v>37.89</v>
      </c>
      <c r="D38" s="5">
        <v>14.62</v>
      </c>
      <c r="E38" s="8">
        <v>7.97</v>
      </c>
      <c r="F38" s="11">
        <v>5.94</v>
      </c>
      <c r="G38" s="2">
        <v>5.21</v>
      </c>
      <c r="H38" s="2">
        <v>4.3499999999999996</v>
      </c>
      <c r="M38" s="13">
        <v>37</v>
      </c>
    </row>
    <row r="39" spans="1:13" x14ac:dyDescent="0.25">
      <c r="A39" t="s">
        <v>5</v>
      </c>
      <c r="B39" t="s">
        <v>0</v>
      </c>
      <c r="C39" s="2">
        <v>6</v>
      </c>
      <c r="D39" s="5">
        <v>132.24</v>
      </c>
      <c r="E39" s="8">
        <v>57.7</v>
      </c>
      <c r="F39" s="11">
        <v>101.8</v>
      </c>
      <c r="G39" s="2">
        <v>98.23</v>
      </c>
      <c r="H39" s="2">
        <v>112.81</v>
      </c>
      <c r="M39" s="13">
        <v>38</v>
      </c>
    </row>
    <row r="40" spans="1:13" x14ac:dyDescent="0.25">
      <c r="A40" t="s">
        <v>5</v>
      </c>
      <c r="B40" t="s">
        <v>2</v>
      </c>
      <c r="C40" s="2">
        <v>37.89</v>
      </c>
      <c r="D40" s="5">
        <v>16.53</v>
      </c>
      <c r="E40" s="8">
        <v>8.93</v>
      </c>
      <c r="F40" s="11">
        <v>5.39</v>
      </c>
      <c r="G40" s="2">
        <v>5.21</v>
      </c>
      <c r="H40" s="2">
        <v>4.8600000000000003</v>
      </c>
      <c r="M40" s="13">
        <v>39</v>
      </c>
    </row>
    <row r="41" spans="1:13" x14ac:dyDescent="0.25">
      <c r="D41" s="4"/>
      <c r="E41" s="7"/>
      <c r="F41" s="10"/>
      <c r="M41" s="13">
        <v>40</v>
      </c>
    </row>
    <row r="42" spans="1:13" x14ac:dyDescent="0.25">
      <c r="A42" t="s">
        <v>3</v>
      </c>
      <c r="B42" t="s">
        <v>6</v>
      </c>
      <c r="C42">
        <v>50</v>
      </c>
      <c r="D42" s="4"/>
      <c r="E42" s="7"/>
      <c r="F42" s="10"/>
      <c r="M42" s="13">
        <v>41</v>
      </c>
    </row>
    <row r="43" spans="1:13" x14ac:dyDescent="0.25">
      <c r="A43" t="s">
        <v>3</v>
      </c>
      <c r="B43" t="s">
        <v>8</v>
      </c>
      <c r="C43" s="1">
        <f t="shared" ref="C43:H43" si="15">C36/$C42</f>
        <v>0.75780000000000003</v>
      </c>
      <c r="D43" s="6">
        <f t="shared" si="15"/>
        <v>0.23519999999999999</v>
      </c>
      <c r="E43" s="9">
        <f t="shared" si="15"/>
        <v>0.245</v>
      </c>
      <c r="F43" s="12">
        <f t="shared" si="15"/>
        <v>0.2122</v>
      </c>
      <c r="G43" s="1">
        <f t="shared" si="15"/>
        <v>9.3800000000000008E-2</v>
      </c>
      <c r="H43" s="1">
        <f t="shared" si="15"/>
        <v>0.1714</v>
      </c>
      <c r="I43" s="1"/>
      <c r="M43" s="13">
        <v>42</v>
      </c>
    </row>
    <row r="44" spans="1:13" x14ac:dyDescent="0.25">
      <c r="A44" t="s">
        <v>3</v>
      </c>
      <c r="B44" t="s">
        <v>9</v>
      </c>
      <c r="C44">
        <f t="shared" ref="C44:H44" si="16">C36/$C36</f>
        <v>1</v>
      </c>
      <c r="D44" s="6">
        <f t="shared" si="16"/>
        <v>0.31037212984956453</v>
      </c>
      <c r="E44" s="9">
        <f t="shared" si="16"/>
        <v>0.32330430192662973</v>
      </c>
      <c r="F44" s="12">
        <f t="shared" si="16"/>
        <v>0.2800211137503299</v>
      </c>
      <c r="G44" s="1">
        <f t="shared" si="16"/>
        <v>0.12377936130905252</v>
      </c>
      <c r="H44" s="1">
        <f t="shared" si="16"/>
        <v>0.2261810504090789</v>
      </c>
      <c r="I44" s="1"/>
      <c r="M44" s="13">
        <v>43</v>
      </c>
    </row>
    <row r="45" spans="1:13" x14ac:dyDescent="0.25">
      <c r="A45" t="s">
        <v>4</v>
      </c>
      <c r="B45" t="s">
        <v>6</v>
      </c>
      <c r="C45">
        <v>50</v>
      </c>
      <c r="D45" s="4"/>
      <c r="E45" s="7"/>
      <c r="F45" s="10"/>
      <c r="M45" s="13">
        <v>44</v>
      </c>
    </row>
    <row r="46" spans="1:13" x14ac:dyDescent="0.25">
      <c r="A46" t="s">
        <v>4</v>
      </c>
      <c r="B46" t="s">
        <v>8</v>
      </c>
      <c r="C46" s="1">
        <f t="shared" ref="C46:H46" si="17">C38/$C45</f>
        <v>0.75780000000000003</v>
      </c>
      <c r="D46" s="6">
        <f t="shared" si="17"/>
        <v>0.29239999999999999</v>
      </c>
      <c r="E46" s="9">
        <f t="shared" si="17"/>
        <v>0.15939999999999999</v>
      </c>
      <c r="F46" s="12">
        <f t="shared" si="17"/>
        <v>0.1188</v>
      </c>
      <c r="G46" s="1">
        <f t="shared" si="17"/>
        <v>0.1042</v>
      </c>
      <c r="H46" s="1">
        <f t="shared" si="17"/>
        <v>8.6999999999999994E-2</v>
      </c>
      <c r="I46" s="1"/>
      <c r="M46" s="13">
        <v>45</v>
      </c>
    </row>
    <row r="47" spans="1:13" x14ac:dyDescent="0.25">
      <c r="A47" t="s">
        <v>4</v>
      </c>
      <c r="B47" t="s">
        <v>9</v>
      </c>
      <c r="C47">
        <f t="shared" ref="C47:H47" si="18">C38/$C38</f>
        <v>1</v>
      </c>
      <c r="D47" s="6">
        <f t="shared" si="18"/>
        <v>0.38585378727896541</v>
      </c>
      <c r="E47" s="9">
        <f t="shared" si="18"/>
        <v>0.21034573766165215</v>
      </c>
      <c r="F47" s="12">
        <f t="shared" si="18"/>
        <v>0.15676959619952494</v>
      </c>
      <c r="G47" s="1">
        <f t="shared" si="18"/>
        <v>0.13750329902348904</v>
      </c>
      <c r="H47" s="1">
        <f t="shared" si="18"/>
        <v>0.11480601741884401</v>
      </c>
      <c r="I47" s="1"/>
      <c r="M47" s="13">
        <v>46</v>
      </c>
    </row>
    <row r="48" spans="1:13" x14ac:dyDescent="0.25">
      <c r="A48" t="s">
        <v>5</v>
      </c>
      <c r="B48" t="s">
        <v>6</v>
      </c>
      <c r="C48">
        <v>50</v>
      </c>
      <c r="D48" s="4"/>
      <c r="E48" s="7"/>
      <c r="F48" s="10"/>
      <c r="M48" s="13">
        <v>47</v>
      </c>
    </row>
    <row r="49" spans="1:13" x14ac:dyDescent="0.25">
      <c r="A49" t="s">
        <v>5</v>
      </c>
      <c r="B49" t="s">
        <v>8</v>
      </c>
      <c r="C49" s="1">
        <f t="shared" ref="C49:H49" si="19">C40/$C48</f>
        <v>0.75780000000000003</v>
      </c>
      <c r="D49" s="6">
        <f t="shared" si="19"/>
        <v>0.3306</v>
      </c>
      <c r="E49" s="9">
        <f t="shared" si="19"/>
        <v>0.17859999999999998</v>
      </c>
      <c r="F49" s="12">
        <f t="shared" si="19"/>
        <v>0.10779999999999999</v>
      </c>
      <c r="G49" s="1">
        <f t="shared" si="19"/>
        <v>0.1042</v>
      </c>
      <c r="H49" s="1">
        <f t="shared" si="19"/>
        <v>9.7200000000000009E-2</v>
      </c>
      <c r="I49" s="1"/>
      <c r="M49" s="13">
        <v>48</v>
      </c>
    </row>
    <row r="50" spans="1:13" x14ac:dyDescent="0.25">
      <c r="A50" t="s">
        <v>5</v>
      </c>
      <c r="B50" t="s">
        <v>9</v>
      </c>
      <c r="C50">
        <f t="shared" ref="C50:H50" si="20">C40/$C40</f>
        <v>1</v>
      </c>
      <c r="D50" s="6">
        <f t="shared" si="20"/>
        <v>0.43626286619160731</v>
      </c>
      <c r="E50" s="9">
        <f t="shared" si="20"/>
        <v>0.23568223805753497</v>
      </c>
      <c r="F50" s="12">
        <f t="shared" si="20"/>
        <v>0.14225389284771706</v>
      </c>
      <c r="G50" s="1">
        <f t="shared" si="20"/>
        <v>0.13750329902348904</v>
      </c>
      <c r="H50" s="1">
        <f t="shared" si="20"/>
        <v>0.12826603325415678</v>
      </c>
      <c r="I50" s="1"/>
      <c r="M50" s="13">
        <v>49</v>
      </c>
    </row>
    <row r="53" spans="1:13" x14ac:dyDescent="0.25">
      <c r="A53" t="s">
        <v>3</v>
      </c>
      <c r="B53" t="s">
        <v>13</v>
      </c>
      <c r="C53">
        <f>C36/(1000/5)*1000</f>
        <v>189.45000000000002</v>
      </c>
      <c r="D53">
        <f t="shared" ref="D53:I53" si="21">D36/(1000/5)*1000</f>
        <v>58.8</v>
      </c>
      <c r="E53">
        <f t="shared" si="21"/>
        <v>61.25</v>
      </c>
      <c r="F53">
        <f t="shared" si="21"/>
        <v>53.05</v>
      </c>
      <c r="G53">
        <f t="shared" si="21"/>
        <v>23.450000000000003</v>
      </c>
      <c r="H53">
        <f t="shared" si="21"/>
        <v>42.85</v>
      </c>
      <c r="I53">
        <f t="shared" si="21"/>
        <v>0</v>
      </c>
    </row>
    <row r="54" spans="1:13" x14ac:dyDescent="0.25">
      <c r="A54" t="s">
        <v>4</v>
      </c>
      <c r="B54" t="s">
        <v>13</v>
      </c>
      <c r="C54">
        <f>C38/(1000/5)*1000</f>
        <v>189.45000000000002</v>
      </c>
      <c r="D54">
        <f t="shared" ref="D54:I54" si="22">D38/(1000/5)*1000</f>
        <v>73.099999999999994</v>
      </c>
      <c r="E54">
        <f t="shared" si="22"/>
        <v>39.849999999999994</v>
      </c>
      <c r="F54">
        <f t="shared" si="22"/>
        <v>29.7</v>
      </c>
      <c r="G54">
        <f t="shared" si="22"/>
        <v>26.05</v>
      </c>
      <c r="H54">
        <f t="shared" si="22"/>
        <v>21.75</v>
      </c>
      <c r="I54">
        <f t="shared" si="22"/>
        <v>0</v>
      </c>
    </row>
    <row r="55" spans="1:13" x14ac:dyDescent="0.25">
      <c r="A55" t="s">
        <v>5</v>
      </c>
      <c r="B55" t="s">
        <v>13</v>
      </c>
      <c r="C55">
        <f>C40/(1000/5)*1000</f>
        <v>189.45000000000002</v>
      </c>
      <c r="D55">
        <f t="shared" ref="D55:I55" si="23">D40/(1000/5)*1000</f>
        <v>82.65</v>
      </c>
      <c r="E55">
        <f t="shared" si="23"/>
        <v>44.65</v>
      </c>
      <c r="F55">
        <f t="shared" si="23"/>
        <v>26.95</v>
      </c>
      <c r="G55">
        <f t="shared" si="23"/>
        <v>26.05</v>
      </c>
      <c r="H55">
        <f t="shared" si="23"/>
        <v>24.3</v>
      </c>
      <c r="I55">
        <f t="shared" si="23"/>
        <v>0</v>
      </c>
    </row>
    <row r="56" spans="1:13" x14ac:dyDescent="0.25">
      <c r="A56" t="s">
        <v>3</v>
      </c>
      <c r="B56" t="s">
        <v>14</v>
      </c>
      <c r="D56">
        <f>($C53-D53)/D$2</f>
        <v>8.7100000000000026</v>
      </c>
      <c r="E56">
        <f t="shared" ref="E56:I56" si="24">($C53-E53)/E$2</f>
        <v>4.2733333333333343</v>
      </c>
      <c r="F56">
        <f t="shared" si="24"/>
        <v>3.031111111111112</v>
      </c>
      <c r="G56">
        <f t="shared" si="24"/>
        <v>2.7666666666666666</v>
      </c>
      <c r="H56">
        <f t="shared" si="24"/>
        <v>1.6288888888888891</v>
      </c>
      <c r="I56">
        <f t="shared" si="24"/>
        <v>1.5787500000000001</v>
      </c>
    </row>
    <row r="57" spans="1:13" x14ac:dyDescent="0.25">
      <c r="A57" t="s">
        <v>4</v>
      </c>
      <c r="B57" t="s">
        <v>14</v>
      </c>
      <c r="D57">
        <f t="shared" ref="D57:I57" si="25">($C54-D54)/D$2</f>
        <v>7.7566666666666686</v>
      </c>
      <c r="E57">
        <f t="shared" si="25"/>
        <v>4.9866666666666672</v>
      </c>
      <c r="F57">
        <f t="shared" si="25"/>
        <v>3.5500000000000007</v>
      </c>
      <c r="G57">
        <f t="shared" si="25"/>
        <v>2.7233333333333336</v>
      </c>
      <c r="H57">
        <f t="shared" si="25"/>
        <v>1.8633333333333335</v>
      </c>
      <c r="I57">
        <f t="shared" si="25"/>
        <v>1.5787500000000001</v>
      </c>
    </row>
    <row r="58" spans="1:13" x14ac:dyDescent="0.25">
      <c r="A58" t="s">
        <v>5</v>
      </c>
      <c r="B58" t="s">
        <v>14</v>
      </c>
      <c r="D58">
        <f t="shared" ref="D58:I58" si="26">($C55-D55)/D$2</f>
        <v>7.120000000000001</v>
      </c>
      <c r="E58">
        <f t="shared" si="26"/>
        <v>4.8266666666666671</v>
      </c>
      <c r="F58">
        <f t="shared" si="26"/>
        <v>3.6111111111111116</v>
      </c>
      <c r="G58">
        <f t="shared" si="26"/>
        <v>2.7233333333333336</v>
      </c>
      <c r="H58">
        <f t="shared" si="26"/>
        <v>1.835</v>
      </c>
      <c r="I58">
        <f t="shared" si="26"/>
        <v>1.5787500000000001</v>
      </c>
    </row>
    <row r="60" spans="1:13" x14ac:dyDescent="0.25">
      <c r="A60" t="s">
        <v>3</v>
      </c>
      <c r="B60" t="s">
        <v>15</v>
      </c>
      <c r="D60">
        <f>($C36-D36)/D$2</f>
        <v>1.7420000000000002</v>
      </c>
      <c r="E60">
        <f t="shared" ref="E60:H60" si="27">($C36-E36)/E$2</f>
        <v>0.85466666666666669</v>
      </c>
      <c r="F60">
        <f t="shared" si="27"/>
        <v>0.60622222222222222</v>
      </c>
      <c r="G60">
        <f t="shared" si="27"/>
        <v>0.55333333333333334</v>
      </c>
      <c r="H60">
        <f t="shared" si="27"/>
        <v>0.32577777777777778</v>
      </c>
      <c r="I60">
        <f>($C36-I36)/I$2</f>
        <v>0.31575000000000003</v>
      </c>
    </row>
    <row r="61" spans="1:13" x14ac:dyDescent="0.25">
      <c r="A61" t="s">
        <v>4</v>
      </c>
      <c r="B61" t="s">
        <v>15</v>
      </c>
      <c r="D61">
        <f>($C38-D38)/D$2</f>
        <v>1.5513333333333335</v>
      </c>
      <c r="E61">
        <f t="shared" ref="E61:H61" si="28">($C38-E38)/E$2</f>
        <v>0.9973333333333334</v>
      </c>
      <c r="F61">
        <f t="shared" si="28"/>
        <v>0.71</v>
      </c>
      <c r="G61">
        <f t="shared" si="28"/>
        <v>0.54466666666666663</v>
      </c>
      <c r="H61">
        <f t="shared" si="28"/>
        <v>0.37266666666666665</v>
      </c>
      <c r="I61">
        <f>($C38-I38)/I$2</f>
        <v>0.31575000000000003</v>
      </c>
    </row>
    <row r="62" spans="1:13" x14ac:dyDescent="0.25">
      <c r="A62" t="s">
        <v>5</v>
      </c>
      <c r="B62" t="s">
        <v>15</v>
      </c>
      <c r="D62">
        <f>($C40-D40)/D$2</f>
        <v>1.4239999999999999</v>
      </c>
      <c r="E62">
        <f t="shared" ref="E62:H62" si="29">($C40-E40)/E$2</f>
        <v>0.96533333333333338</v>
      </c>
      <c r="F62">
        <f t="shared" si="29"/>
        <v>0.72222222222222221</v>
      </c>
      <c r="G62">
        <f t="shared" si="29"/>
        <v>0.54466666666666663</v>
      </c>
      <c r="H62">
        <f t="shared" si="29"/>
        <v>0.36699999999999999</v>
      </c>
      <c r="I62">
        <f>($C40-I40)/I$2</f>
        <v>0.31575000000000003</v>
      </c>
    </row>
  </sheetData>
  <sortState ref="A2:J39">
    <sortCondition ref="J2:J39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2"/>
  <sheetViews>
    <sheetView workbookViewId="0">
      <selection activeCell="K5" sqref="K5"/>
    </sheetView>
  </sheetViews>
  <sheetFormatPr defaultRowHeight="15" x14ac:dyDescent="0.25"/>
  <cols>
    <col min="2" max="2" width="33.140625" bestFit="1" customWidth="1"/>
  </cols>
  <sheetData>
    <row r="1" spans="1:13" ht="23.25" x14ac:dyDescent="0.35">
      <c r="A1" s="3" t="s">
        <v>10</v>
      </c>
      <c r="M1" s="13" t="s">
        <v>12</v>
      </c>
    </row>
    <row r="2" spans="1:13" x14ac:dyDescent="0.25">
      <c r="A2" t="s">
        <v>7</v>
      </c>
      <c r="B2" t="s">
        <v>1</v>
      </c>
      <c r="C2">
        <v>0</v>
      </c>
      <c r="D2">
        <v>15</v>
      </c>
      <c r="E2" s="4">
        <v>30</v>
      </c>
      <c r="F2">
        <v>45</v>
      </c>
      <c r="G2" s="7">
        <v>60</v>
      </c>
      <c r="H2">
        <v>90</v>
      </c>
      <c r="I2" s="10">
        <v>120</v>
      </c>
      <c r="M2" s="13">
        <v>1</v>
      </c>
    </row>
    <row r="3" spans="1:13" x14ac:dyDescent="0.25">
      <c r="A3" t="s">
        <v>3</v>
      </c>
      <c r="B3" t="s">
        <v>0</v>
      </c>
      <c r="C3" s="2">
        <v>4.45</v>
      </c>
      <c r="D3" s="2">
        <v>13.95</v>
      </c>
      <c r="E3" s="5">
        <v>10.46</v>
      </c>
      <c r="F3" s="2">
        <v>8</v>
      </c>
      <c r="G3" s="8">
        <v>8.14</v>
      </c>
      <c r="H3" s="2">
        <v>8.23</v>
      </c>
      <c r="I3" s="11">
        <v>8.57</v>
      </c>
      <c r="M3" s="13">
        <v>2</v>
      </c>
    </row>
    <row r="4" spans="1:13" x14ac:dyDescent="0.25">
      <c r="A4" t="s">
        <v>3</v>
      </c>
      <c r="B4" t="s">
        <v>2</v>
      </c>
      <c r="C4" s="2">
        <v>21.23</v>
      </c>
      <c r="D4" s="2">
        <v>7.63</v>
      </c>
      <c r="E4" s="5">
        <v>6.45</v>
      </c>
      <c r="F4" s="2">
        <v>6.28</v>
      </c>
      <c r="G4" s="8">
        <v>6.68</v>
      </c>
      <c r="H4" s="2">
        <v>7.15</v>
      </c>
      <c r="I4" s="11">
        <v>6.52</v>
      </c>
      <c r="J4">
        <v>0</v>
      </c>
      <c r="K4">
        <v>60</v>
      </c>
      <c r="M4" s="13">
        <v>3</v>
      </c>
    </row>
    <row r="5" spans="1:13" x14ac:dyDescent="0.25">
      <c r="A5" t="s">
        <v>4</v>
      </c>
      <c r="B5" t="s">
        <v>0</v>
      </c>
      <c r="C5" s="2">
        <v>3.86</v>
      </c>
      <c r="D5" s="2">
        <v>7.55</v>
      </c>
      <c r="E5" s="5">
        <v>4.79</v>
      </c>
      <c r="F5" s="2">
        <v>2.13</v>
      </c>
      <c r="G5" s="8">
        <v>3.96</v>
      </c>
      <c r="H5" s="2">
        <v>4.0999999999999996</v>
      </c>
      <c r="I5" s="11">
        <v>5</v>
      </c>
      <c r="J5">
        <f>C4/2</f>
        <v>10.615</v>
      </c>
      <c r="K5">
        <f>J5</f>
        <v>10.615</v>
      </c>
      <c r="M5" s="13">
        <v>4</v>
      </c>
    </row>
    <row r="6" spans="1:13" x14ac:dyDescent="0.25">
      <c r="A6" t="s">
        <v>4</v>
      </c>
      <c r="B6" t="s">
        <v>2</v>
      </c>
      <c r="C6" s="2">
        <v>21.23</v>
      </c>
      <c r="D6" s="2">
        <v>10.75</v>
      </c>
      <c r="E6" s="14">
        <v>7</v>
      </c>
      <c r="F6" s="2">
        <v>6.61</v>
      </c>
      <c r="G6" s="8">
        <v>6.17</v>
      </c>
      <c r="H6" s="2">
        <v>5.19</v>
      </c>
      <c r="I6" s="11">
        <v>4.43</v>
      </c>
      <c r="M6" s="13">
        <v>5</v>
      </c>
    </row>
    <row r="7" spans="1:13" x14ac:dyDescent="0.25">
      <c r="A7" t="s">
        <v>5</v>
      </c>
      <c r="B7" t="s">
        <v>0</v>
      </c>
      <c r="C7" s="2">
        <v>4.63</v>
      </c>
      <c r="D7" s="2">
        <v>8.18</v>
      </c>
      <c r="E7" s="5">
        <v>14.43</v>
      </c>
      <c r="F7" s="2">
        <v>19.84</v>
      </c>
      <c r="G7" s="8">
        <v>18.87</v>
      </c>
      <c r="H7" s="2">
        <v>8.3800000000000008</v>
      </c>
      <c r="I7" s="11">
        <v>5.53</v>
      </c>
      <c r="M7" s="13">
        <v>6</v>
      </c>
    </row>
    <row r="8" spans="1:13" x14ac:dyDescent="0.25">
      <c r="A8" t="s">
        <v>5</v>
      </c>
      <c r="B8" t="s">
        <v>2</v>
      </c>
      <c r="C8" s="2">
        <v>21.23</v>
      </c>
      <c r="D8" s="2">
        <v>11.72</v>
      </c>
      <c r="E8" s="14">
        <v>8.5</v>
      </c>
      <c r="F8" s="2">
        <v>7.79</v>
      </c>
      <c r="G8" s="8">
        <v>6.52</v>
      </c>
      <c r="H8" s="2">
        <v>5.01</v>
      </c>
      <c r="I8" s="11">
        <v>3.65</v>
      </c>
      <c r="M8" s="13">
        <v>7</v>
      </c>
    </row>
    <row r="9" spans="1:13" x14ac:dyDescent="0.25">
      <c r="E9" s="4"/>
      <c r="G9" s="7"/>
      <c r="I9" s="10"/>
      <c r="M9" s="13">
        <v>8</v>
      </c>
    </row>
    <row r="10" spans="1:13" x14ac:dyDescent="0.25">
      <c r="A10" t="s">
        <v>3</v>
      </c>
      <c r="B10" t="s">
        <v>6</v>
      </c>
      <c r="C10">
        <v>25</v>
      </c>
      <c r="E10" s="4"/>
      <c r="G10" s="7"/>
      <c r="I10" s="10"/>
      <c r="M10" s="13">
        <v>9</v>
      </c>
    </row>
    <row r="11" spans="1:13" x14ac:dyDescent="0.25">
      <c r="A11" t="s">
        <v>3</v>
      </c>
      <c r="B11" t="s">
        <v>8</v>
      </c>
      <c r="C11" s="1">
        <f t="shared" ref="C11:I11" si="0">C4/$C10</f>
        <v>0.84920000000000007</v>
      </c>
      <c r="D11" s="1">
        <f t="shared" si="0"/>
        <v>0.30519999999999997</v>
      </c>
      <c r="E11" s="6">
        <f t="shared" si="0"/>
        <v>0.25800000000000001</v>
      </c>
      <c r="F11" s="1">
        <f t="shared" si="0"/>
        <v>0.25120000000000003</v>
      </c>
      <c r="G11" s="9">
        <f t="shared" si="0"/>
        <v>0.26719999999999999</v>
      </c>
      <c r="H11" s="1">
        <f t="shared" si="0"/>
        <v>0.28600000000000003</v>
      </c>
      <c r="I11" s="12">
        <f t="shared" si="0"/>
        <v>0.26079999999999998</v>
      </c>
      <c r="M11" s="13">
        <v>10</v>
      </c>
    </row>
    <row r="12" spans="1:13" x14ac:dyDescent="0.25">
      <c r="A12" t="s">
        <v>3</v>
      </c>
      <c r="B12" t="s">
        <v>9</v>
      </c>
      <c r="C12">
        <f t="shared" ref="C12:I12" si="1">C4/$C4</f>
        <v>1</v>
      </c>
      <c r="D12" s="1">
        <f t="shared" si="1"/>
        <v>0.35939707960433348</v>
      </c>
      <c r="E12" s="6">
        <f t="shared" si="1"/>
        <v>0.30381535562882711</v>
      </c>
      <c r="F12" s="1">
        <f t="shared" si="1"/>
        <v>0.29580781912388132</v>
      </c>
      <c r="G12" s="9">
        <f t="shared" si="1"/>
        <v>0.31464908148845971</v>
      </c>
      <c r="H12" s="1">
        <f t="shared" si="1"/>
        <v>0.33678756476683941</v>
      </c>
      <c r="I12" s="12">
        <f t="shared" si="1"/>
        <v>0.30711257654262836</v>
      </c>
      <c r="M12" s="13">
        <v>11</v>
      </c>
    </row>
    <row r="13" spans="1:13" x14ac:dyDescent="0.25">
      <c r="A13" t="s">
        <v>4</v>
      </c>
      <c r="B13" t="s">
        <v>6</v>
      </c>
      <c r="C13">
        <v>25</v>
      </c>
      <c r="E13" s="4"/>
      <c r="G13" s="7"/>
      <c r="I13" s="10"/>
      <c r="M13" s="13">
        <v>12</v>
      </c>
    </row>
    <row r="14" spans="1:13" x14ac:dyDescent="0.25">
      <c r="A14" t="s">
        <v>4</v>
      </c>
      <c r="B14" t="s">
        <v>8</v>
      </c>
      <c r="C14" s="1">
        <f t="shared" ref="C14:I14" si="2">C6/$C13</f>
        <v>0.84920000000000007</v>
      </c>
      <c r="D14" s="1">
        <f t="shared" si="2"/>
        <v>0.43</v>
      </c>
      <c r="E14" s="6">
        <f t="shared" si="2"/>
        <v>0.28000000000000003</v>
      </c>
      <c r="F14" s="1">
        <f t="shared" si="2"/>
        <v>0.26440000000000002</v>
      </c>
      <c r="G14" s="9">
        <f t="shared" si="2"/>
        <v>0.24679999999999999</v>
      </c>
      <c r="H14" s="1">
        <f t="shared" si="2"/>
        <v>0.20760000000000001</v>
      </c>
      <c r="I14" s="12">
        <f t="shared" si="2"/>
        <v>0.1772</v>
      </c>
      <c r="M14" s="13">
        <v>13</v>
      </c>
    </row>
    <row r="15" spans="1:13" x14ac:dyDescent="0.25">
      <c r="A15" t="s">
        <v>4</v>
      </c>
      <c r="B15" t="s">
        <v>9</v>
      </c>
      <c r="C15">
        <f t="shared" ref="C15:I15" si="3">C6/$C6</f>
        <v>1</v>
      </c>
      <c r="D15" s="1">
        <f t="shared" si="3"/>
        <v>0.50635892604804522</v>
      </c>
      <c r="E15" s="6">
        <f t="shared" si="3"/>
        <v>0.32972209138012248</v>
      </c>
      <c r="F15" s="1">
        <f t="shared" si="3"/>
        <v>0.31135186057465852</v>
      </c>
      <c r="G15" s="9">
        <f t="shared" si="3"/>
        <v>0.29062647197362224</v>
      </c>
      <c r="H15" s="1">
        <f t="shared" si="3"/>
        <v>0.24446537918040509</v>
      </c>
      <c r="I15" s="12">
        <f t="shared" si="3"/>
        <v>0.20866698068770606</v>
      </c>
      <c r="M15" s="13">
        <v>14</v>
      </c>
    </row>
    <row r="16" spans="1:13" x14ac:dyDescent="0.25">
      <c r="A16" t="s">
        <v>5</v>
      </c>
      <c r="B16" t="s">
        <v>6</v>
      </c>
      <c r="C16">
        <v>25</v>
      </c>
      <c r="E16" s="4"/>
      <c r="G16" s="7"/>
      <c r="I16" s="10"/>
      <c r="M16" s="13">
        <v>15</v>
      </c>
    </row>
    <row r="17" spans="1:30" x14ac:dyDescent="0.25">
      <c r="A17" t="s">
        <v>5</v>
      </c>
      <c r="B17" t="s">
        <v>8</v>
      </c>
      <c r="C17" s="1">
        <f t="shared" ref="C17:I17" si="4">C8/$C16</f>
        <v>0.84920000000000007</v>
      </c>
      <c r="D17" s="1">
        <f t="shared" si="4"/>
        <v>0.46880000000000005</v>
      </c>
      <c r="E17" s="6">
        <f t="shared" si="4"/>
        <v>0.34</v>
      </c>
      <c r="F17" s="1">
        <f t="shared" si="4"/>
        <v>0.31159999999999999</v>
      </c>
      <c r="G17" s="9">
        <f t="shared" si="4"/>
        <v>0.26079999999999998</v>
      </c>
      <c r="H17" s="1">
        <f t="shared" si="4"/>
        <v>0.20039999999999999</v>
      </c>
      <c r="I17" s="12">
        <f t="shared" si="4"/>
        <v>0.14599999999999999</v>
      </c>
      <c r="M17" s="13">
        <v>16</v>
      </c>
    </row>
    <row r="18" spans="1:30" x14ac:dyDescent="0.25">
      <c r="A18" t="s">
        <v>5</v>
      </c>
      <c r="B18" t="s">
        <v>9</v>
      </c>
      <c r="C18">
        <f t="shared" ref="C18:I18" si="5">C8/$C8</f>
        <v>1</v>
      </c>
      <c r="D18" s="1">
        <f t="shared" si="5"/>
        <v>0.55204898728214791</v>
      </c>
      <c r="E18" s="6">
        <f t="shared" si="5"/>
        <v>0.40037682524729157</v>
      </c>
      <c r="F18" s="1">
        <f t="shared" si="5"/>
        <v>0.36693358455016484</v>
      </c>
      <c r="G18" s="9">
        <f t="shared" si="5"/>
        <v>0.30711257654262836</v>
      </c>
      <c r="H18" s="1">
        <f t="shared" si="5"/>
        <v>0.23598681111634479</v>
      </c>
      <c r="I18" s="12">
        <f t="shared" si="5"/>
        <v>0.17192651907677814</v>
      </c>
      <c r="M18" s="13">
        <v>17</v>
      </c>
    </row>
    <row r="19" spans="1:30" x14ac:dyDescent="0.25">
      <c r="M19" s="13">
        <v>18</v>
      </c>
      <c r="S19">
        <v>0</v>
      </c>
      <c r="T19">
        <v>2</v>
      </c>
      <c r="U19">
        <v>5</v>
      </c>
      <c r="V19">
        <v>10</v>
      </c>
      <c r="W19">
        <v>15</v>
      </c>
      <c r="X19">
        <v>20</v>
      </c>
      <c r="Y19">
        <v>25</v>
      </c>
      <c r="Z19">
        <v>30</v>
      </c>
      <c r="AA19">
        <v>35</v>
      </c>
      <c r="AB19">
        <v>40</v>
      </c>
      <c r="AC19">
        <v>45</v>
      </c>
      <c r="AD19">
        <v>60</v>
      </c>
    </row>
    <row r="20" spans="1:30" x14ac:dyDescent="0.25">
      <c r="M20" s="13">
        <v>19</v>
      </c>
      <c r="S20">
        <v>15</v>
      </c>
      <c r="T20">
        <v>15</v>
      </c>
      <c r="U20">
        <v>15</v>
      </c>
      <c r="V20">
        <v>15</v>
      </c>
      <c r="W20">
        <v>15</v>
      </c>
      <c r="X20">
        <v>15</v>
      </c>
      <c r="Y20">
        <v>15</v>
      </c>
      <c r="Z20">
        <v>15</v>
      </c>
      <c r="AA20">
        <v>15</v>
      </c>
      <c r="AB20">
        <v>15</v>
      </c>
      <c r="AC20">
        <v>15</v>
      </c>
      <c r="AD20">
        <v>15</v>
      </c>
    </row>
    <row r="21" spans="1:30" x14ac:dyDescent="0.25">
      <c r="A21" t="s">
        <v>3</v>
      </c>
      <c r="B21" t="s">
        <v>13</v>
      </c>
      <c r="C21">
        <f>C4/(1000/5)*1000</f>
        <v>106.15</v>
      </c>
      <c r="D21">
        <f t="shared" ref="D21:I21" si="6">D4/(1000/5)*1000</f>
        <v>38.15</v>
      </c>
      <c r="E21">
        <f t="shared" si="6"/>
        <v>32.25</v>
      </c>
      <c r="F21">
        <f t="shared" si="6"/>
        <v>31.400000000000006</v>
      </c>
      <c r="G21">
        <f t="shared" si="6"/>
        <v>33.4</v>
      </c>
      <c r="H21">
        <f t="shared" si="6"/>
        <v>35.750000000000007</v>
      </c>
      <c r="I21">
        <f t="shared" si="6"/>
        <v>32.599999999999994</v>
      </c>
      <c r="M21" s="13">
        <v>20</v>
      </c>
    </row>
    <row r="22" spans="1:30" x14ac:dyDescent="0.25">
      <c r="A22" t="s">
        <v>4</v>
      </c>
      <c r="B22" t="s">
        <v>13</v>
      </c>
      <c r="C22">
        <f>C6/(1000/5)*1000</f>
        <v>106.15</v>
      </c>
      <c r="D22">
        <f t="shared" ref="D22:I22" si="7">D6/(1000/5)*1000</f>
        <v>53.75</v>
      </c>
      <c r="E22">
        <f t="shared" si="7"/>
        <v>35</v>
      </c>
      <c r="F22">
        <f t="shared" si="7"/>
        <v>33.050000000000004</v>
      </c>
      <c r="G22">
        <f t="shared" si="7"/>
        <v>30.849999999999998</v>
      </c>
      <c r="H22">
        <f t="shared" si="7"/>
        <v>25.95</v>
      </c>
      <c r="I22">
        <f t="shared" si="7"/>
        <v>22.15</v>
      </c>
      <c r="M22" s="13">
        <v>21</v>
      </c>
      <c r="S22">
        <v>0</v>
      </c>
      <c r="T22">
        <v>2</v>
      </c>
      <c r="U22">
        <v>5</v>
      </c>
      <c r="V22">
        <v>9</v>
      </c>
      <c r="W22">
        <v>14</v>
      </c>
      <c r="X22">
        <v>20</v>
      </c>
      <c r="Y22">
        <v>27</v>
      </c>
      <c r="Z22">
        <v>35</v>
      </c>
      <c r="AA22">
        <v>45</v>
      </c>
      <c r="AB22">
        <v>60</v>
      </c>
      <c r="AC22">
        <v>90</v>
      </c>
      <c r="AD22">
        <v>120</v>
      </c>
    </row>
    <row r="23" spans="1:30" x14ac:dyDescent="0.25">
      <c r="A23" t="s">
        <v>5</v>
      </c>
      <c r="B23" t="s">
        <v>13</v>
      </c>
      <c r="C23">
        <f>C8/(1000/5)*1000</f>
        <v>106.15</v>
      </c>
      <c r="D23">
        <f t="shared" ref="D23:I23" si="8">D8/(1000/5)*1000</f>
        <v>58.600000000000009</v>
      </c>
      <c r="E23">
        <f t="shared" si="8"/>
        <v>42.5</v>
      </c>
      <c r="F23">
        <f t="shared" si="8"/>
        <v>38.949999999999996</v>
      </c>
      <c r="G23">
        <f t="shared" si="8"/>
        <v>32.599999999999994</v>
      </c>
      <c r="H23">
        <f t="shared" si="8"/>
        <v>25.05</v>
      </c>
      <c r="I23">
        <f t="shared" si="8"/>
        <v>18.25</v>
      </c>
      <c r="M23" s="13">
        <v>22</v>
      </c>
      <c r="S23">
        <v>20</v>
      </c>
      <c r="T23">
        <v>20</v>
      </c>
      <c r="U23">
        <v>20</v>
      </c>
      <c r="V23">
        <v>20</v>
      </c>
      <c r="W23">
        <v>20</v>
      </c>
      <c r="X23">
        <v>20</v>
      </c>
      <c r="Y23">
        <v>20</v>
      </c>
      <c r="Z23">
        <v>20</v>
      </c>
      <c r="AA23">
        <v>20</v>
      </c>
      <c r="AB23">
        <v>20</v>
      </c>
      <c r="AC23">
        <v>20</v>
      </c>
      <c r="AD23">
        <v>20</v>
      </c>
    </row>
    <row r="24" spans="1:30" x14ac:dyDescent="0.25">
      <c r="A24" t="s">
        <v>3</v>
      </c>
      <c r="B24" t="s">
        <v>14</v>
      </c>
      <c r="D24">
        <f>($C21-D21)/D$2</f>
        <v>4.5333333333333332</v>
      </c>
      <c r="E24">
        <f t="shared" ref="E24:I24" si="9">($C21-E21)/E$2</f>
        <v>2.4633333333333334</v>
      </c>
      <c r="F24">
        <f t="shared" si="9"/>
        <v>1.6611111111111112</v>
      </c>
      <c r="G24">
        <f t="shared" si="9"/>
        <v>1.2124999999999999</v>
      </c>
      <c r="H24">
        <f t="shared" si="9"/>
        <v>0.78222222222222226</v>
      </c>
      <c r="I24">
        <f t="shared" si="9"/>
        <v>0.61291666666666678</v>
      </c>
      <c r="M24" s="13">
        <v>23</v>
      </c>
    </row>
    <row r="25" spans="1:30" x14ac:dyDescent="0.25">
      <c r="A25" t="s">
        <v>4</v>
      </c>
      <c r="B25" t="s">
        <v>14</v>
      </c>
      <c r="D25">
        <f t="shared" ref="D25:I26" si="10">($C22-D22)/D$2</f>
        <v>3.4933333333333336</v>
      </c>
      <c r="E25">
        <f t="shared" si="10"/>
        <v>2.371666666666667</v>
      </c>
      <c r="F25">
        <f t="shared" si="10"/>
        <v>1.6244444444444444</v>
      </c>
      <c r="G25">
        <f t="shared" si="10"/>
        <v>1.2550000000000001</v>
      </c>
      <c r="H25">
        <f t="shared" si="10"/>
        <v>0.89111111111111119</v>
      </c>
      <c r="I25">
        <f t="shared" si="10"/>
        <v>0.7</v>
      </c>
      <c r="M25" s="13">
        <v>24</v>
      </c>
    </row>
    <row r="26" spans="1:30" x14ac:dyDescent="0.25">
      <c r="A26" t="s">
        <v>5</v>
      </c>
      <c r="B26" t="s">
        <v>14</v>
      </c>
      <c r="D26">
        <f t="shared" si="10"/>
        <v>3.17</v>
      </c>
      <c r="E26">
        <f t="shared" si="10"/>
        <v>2.121666666666667</v>
      </c>
      <c r="F26">
        <f t="shared" si="10"/>
        <v>1.4933333333333336</v>
      </c>
      <c r="G26">
        <f t="shared" si="10"/>
        <v>1.2258333333333336</v>
      </c>
      <c r="H26">
        <f t="shared" si="10"/>
        <v>0.9011111111111112</v>
      </c>
      <c r="I26">
        <f t="shared" si="10"/>
        <v>0.73250000000000004</v>
      </c>
      <c r="M26" s="13">
        <v>25</v>
      </c>
    </row>
    <row r="27" spans="1:30" x14ac:dyDescent="0.25">
      <c r="M27" s="13">
        <v>26</v>
      </c>
    </row>
    <row r="28" spans="1:30" x14ac:dyDescent="0.25">
      <c r="A28" t="s">
        <v>3</v>
      </c>
      <c r="B28" t="s">
        <v>15</v>
      </c>
      <c r="D28">
        <f>($C4-D4)/D$2</f>
        <v>0.90666666666666673</v>
      </c>
      <c r="E28">
        <f t="shared" ref="E28:H28" si="11">($C4-E4)/E$2</f>
        <v>0.4926666666666667</v>
      </c>
      <c r="F28">
        <f t="shared" si="11"/>
        <v>0.3322222222222222</v>
      </c>
      <c r="G28">
        <f t="shared" si="11"/>
        <v>0.24250000000000002</v>
      </c>
      <c r="H28">
        <f t="shared" si="11"/>
        <v>0.15644444444444444</v>
      </c>
      <c r="I28">
        <f>($C4-I4)/I$2</f>
        <v>0.12258333333333334</v>
      </c>
      <c r="M28" s="13">
        <v>27</v>
      </c>
    </row>
    <row r="29" spans="1:30" x14ac:dyDescent="0.25">
      <c r="A29" t="s">
        <v>4</v>
      </c>
      <c r="B29" t="s">
        <v>15</v>
      </c>
      <c r="D29">
        <f>($C6-D6)/D$2</f>
        <v>0.69866666666666666</v>
      </c>
      <c r="E29">
        <f t="shared" ref="E29:H29" si="12">($C6-E6)/E$2</f>
        <v>0.47433333333333333</v>
      </c>
      <c r="F29">
        <f t="shared" si="12"/>
        <v>0.32488888888888889</v>
      </c>
      <c r="G29">
        <f t="shared" si="12"/>
        <v>0.251</v>
      </c>
      <c r="H29">
        <f t="shared" si="12"/>
        <v>0.17822222222222223</v>
      </c>
      <c r="I29">
        <f>($C6-I6)/I$2</f>
        <v>0.14000000000000001</v>
      </c>
      <c r="M29" s="13">
        <v>28</v>
      </c>
    </row>
    <row r="30" spans="1:30" x14ac:dyDescent="0.25">
      <c r="A30" t="s">
        <v>5</v>
      </c>
      <c r="B30" t="s">
        <v>15</v>
      </c>
      <c r="D30">
        <f>($C8-D8)/D$2</f>
        <v>0.63400000000000001</v>
      </c>
      <c r="E30">
        <f t="shared" ref="E30:H30" si="13">($C8-E8)/E$2</f>
        <v>0.42433333333333334</v>
      </c>
      <c r="F30">
        <f t="shared" si="13"/>
        <v>0.29866666666666669</v>
      </c>
      <c r="G30">
        <f t="shared" si="13"/>
        <v>0.24516666666666667</v>
      </c>
      <c r="H30">
        <f t="shared" si="13"/>
        <v>0.1802222222222222</v>
      </c>
      <c r="I30">
        <f>($C8-I8)/I$2</f>
        <v>0.14650000000000002</v>
      </c>
      <c r="M30" s="13">
        <v>29</v>
      </c>
    </row>
    <row r="31" spans="1:30" x14ac:dyDescent="0.25">
      <c r="M31" s="13">
        <v>30</v>
      </c>
    </row>
    <row r="32" spans="1:30" x14ac:dyDescent="0.25">
      <c r="M32" s="13">
        <v>31</v>
      </c>
    </row>
    <row r="33" spans="1:13" ht="23.25" x14ac:dyDescent="0.35">
      <c r="A33" s="3" t="s">
        <v>11</v>
      </c>
      <c r="M33" s="13">
        <v>32</v>
      </c>
    </row>
    <row r="34" spans="1:13" x14ac:dyDescent="0.25">
      <c r="A34" t="s">
        <v>7</v>
      </c>
      <c r="B34" t="s">
        <v>1</v>
      </c>
      <c r="C34">
        <v>0</v>
      </c>
      <c r="D34" s="4">
        <v>30</v>
      </c>
      <c r="E34" s="7">
        <v>60</v>
      </c>
      <c r="F34" s="10">
        <v>120</v>
      </c>
      <c r="G34">
        <v>240</v>
      </c>
      <c r="H34">
        <v>360</v>
      </c>
      <c r="M34" s="13">
        <v>33</v>
      </c>
    </row>
    <row r="35" spans="1:13" x14ac:dyDescent="0.25">
      <c r="A35" t="s">
        <v>3</v>
      </c>
      <c r="B35" t="s">
        <v>0</v>
      </c>
      <c r="C35" s="2">
        <v>6.54</v>
      </c>
      <c r="D35" s="5">
        <v>141.66999999999999</v>
      </c>
      <c r="E35" s="8">
        <v>121.87</v>
      </c>
      <c r="F35" s="11">
        <v>225.26</v>
      </c>
      <c r="G35" s="2">
        <v>258.3</v>
      </c>
      <c r="H35" s="2">
        <v>287.27</v>
      </c>
      <c r="I35" s="2"/>
      <c r="M35" s="13">
        <v>34</v>
      </c>
    </row>
    <row r="36" spans="1:13" x14ac:dyDescent="0.25">
      <c r="A36" t="s">
        <v>3</v>
      </c>
      <c r="B36" t="s">
        <v>2</v>
      </c>
      <c r="C36" s="2">
        <v>37.89</v>
      </c>
      <c r="D36" s="5">
        <v>11.76</v>
      </c>
      <c r="E36" s="8">
        <v>12.25</v>
      </c>
      <c r="F36" s="11">
        <v>10.61</v>
      </c>
      <c r="G36" s="2">
        <v>4.6900000000000004</v>
      </c>
      <c r="H36" s="2">
        <v>8.57</v>
      </c>
      <c r="I36" s="2"/>
      <c r="J36">
        <v>0</v>
      </c>
      <c r="K36">
        <v>60</v>
      </c>
      <c r="M36" s="13">
        <v>35</v>
      </c>
    </row>
    <row r="37" spans="1:13" x14ac:dyDescent="0.25">
      <c r="A37" t="s">
        <v>4</v>
      </c>
      <c r="B37" t="s">
        <v>0</v>
      </c>
      <c r="C37" s="2">
        <v>5.66</v>
      </c>
      <c r="D37" s="5">
        <v>94.86</v>
      </c>
      <c r="E37" s="8">
        <v>72.63</v>
      </c>
      <c r="F37" s="11">
        <v>128.04</v>
      </c>
      <c r="G37" s="2">
        <v>93.77</v>
      </c>
      <c r="H37" s="2">
        <v>105.83</v>
      </c>
      <c r="J37">
        <f>C36/2</f>
        <v>18.945</v>
      </c>
      <c r="K37">
        <f>J37</f>
        <v>18.945</v>
      </c>
      <c r="M37" s="13">
        <v>36</v>
      </c>
    </row>
    <row r="38" spans="1:13" x14ac:dyDescent="0.25">
      <c r="A38" t="s">
        <v>4</v>
      </c>
      <c r="B38" t="s">
        <v>2</v>
      </c>
      <c r="C38" s="2">
        <v>37.89</v>
      </c>
      <c r="D38" s="5">
        <v>14.62</v>
      </c>
      <c r="E38" s="8">
        <v>7.97</v>
      </c>
      <c r="F38" s="11">
        <v>5.94</v>
      </c>
      <c r="G38" s="2">
        <v>5.21</v>
      </c>
      <c r="H38" s="2">
        <v>4.3499999999999996</v>
      </c>
      <c r="M38" s="13">
        <v>37</v>
      </c>
    </row>
    <row r="39" spans="1:13" x14ac:dyDescent="0.25">
      <c r="A39" t="s">
        <v>5</v>
      </c>
      <c r="B39" t="s">
        <v>0</v>
      </c>
      <c r="C39" s="2">
        <v>6</v>
      </c>
      <c r="D39" s="5">
        <v>132.24</v>
      </c>
      <c r="E39" s="8">
        <v>57.7</v>
      </c>
      <c r="F39" s="11">
        <v>101.8</v>
      </c>
      <c r="G39" s="2">
        <v>98.23</v>
      </c>
      <c r="H39" s="2">
        <v>112.81</v>
      </c>
      <c r="M39" s="13">
        <v>38</v>
      </c>
    </row>
    <row r="40" spans="1:13" x14ac:dyDescent="0.25">
      <c r="A40" t="s">
        <v>5</v>
      </c>
      <c r="B40" t="s">
        <v>2</v>
      </c>
      <c r="C40" s="2">
        <v>37.89</v>
      </c>
      <c r="D40" s="5">
        <v>16.53</v>
      </c>
      <c r="E40" s="8">
        <v>8.93</v>
      </c>
      <c r="F40" s="11">
        <v>5.39</v>
      </c>
      <c r="G40" s="2">
        <v>5.21</v>
      </c>
      <c r="H40" s="2">
        <v>4.8600000000000003</v>
      </c>
      <c r="M40" s="13">
        <v>39</v>
      </c>
    </row>
    <row r="41" spans="1:13" x14ac:dyDescent="0.25">
      <c r="D41" s="4"/>
      <c r="E41" s="7"/>
      <c r="F41" s="10"/>
      <c r="M41" s="13">
        <v>40</v>
      </c>
    </row>
    <row r="42" spans="1:13" x14ac:dyDescent="0.25">
      <c r="A42" t="s">
        <v>3</v>
      </c>
      <c r="B42" t="s">
        <v>6</v>
      </c>
      <c r="C42">
        <v>50</v>
      </c>
      <c r="D42" s="4"/>
      <c r="E42" s="7"/>
      <c r="F42" s="10"/>
      <c r="M42" s="13">
        <v>41</v>
      </c>
    </row>
    <row r="43" spans="1:13" x14ac:dyDescent="0.25">
      <c r="A43" t="s">
        <v>3</v>
      </c>
      <c r="B43" t="s">
        <v>8</v>
      </c>
      <c r="C43" s="1">
        <f t="shared" ref="C43:H43" si="14">C36/$C42</f>
        <v>0.75780000000000003</v>
      </c>
      <c r="D43" s="6">
        <f t="shared" si="14"/>
        <v>0.23519999999999999</v>
      </c>
      <c r="E43" s="9">
        <f t="shared" si="14"/>
        <v>0.245</v>
      </c>
      <c r="F43" s="12">
        <f t="shared" si="14"/>
        <v>0.2122</v>
      </c>
      <c r="G43" s="1">
        <f t="shared" si="14"/>
        <v>9.3800000000000008E-2</v>
      </c>
      <c r="H43" s="1">
        <f t="shared" si="14"/>
        <v>0.1714</v>
      </c>
      <c r="I43" s="1"/>
      <c r="M43" s="13">
        <v>42</v>
      </c>
    </row>
    <row r="44" spans="1:13" x14ac:dyDescent="0.25">
      <c r="A44" t="s">
        <v>3</v>
      </c>
      <c r="B44" t="s">
        <v>9</v>
      </c>
      <c r="C44">
        <f t="shared" ref="C44:H44" si="15">C36/$C36</f>
        <v>1</v>
      </c>
      <c r="D44" s="6">
        <f t="shared" si="15"/>
        <v>0.31037212984956453</v>
      </c>
      <c r="E44" s="9">
        <f t="shared" si="15"/>
        <v>0.32330430192662973</v>
      </c>
      <c r="F44" s="12">
        <f t="shared" si="15"/>
        <v>0.2800211137503299</v>
      </c>
      <c r="G44" s="1">
        <f t="shared" si="15"/>
        <v>0.12377936130905252</v>
      </c>
      <c r="H44" s="1">
        <f t="shared" si="15"/>
        <v>0.2261810504090789</v>
      </c>
      <c r="I44" s="1"/>
      <c r="M44" s="13">
        <v>43</v>
      </c>
    </row>
    <row r="45" spans="1:13" x14ac:dyDescent="0.25">
      <c r="A45" t="s">
        <v>4</v>
      </c>
      <c r="B45" t="s">
        <v>6</v>
      </c>
      <c r="C45">
        <v>50</v>
      </c>
      <c r="D45" s="4"/>
      <c r="E45" s="7"/>
      <c r="F45" s="10"/>
      <c r="M45" s="13">
        <v>44</v>
      </c>
    </row>
    <row r="46" spans="1:13" x14ac:dyDescent="0.25">
      <c r="A46" t="s">
        <v>4</v>
      </c>
      <c r="B46" t="s">
        <v>8</v>
      </c>
      <c r="C46" s="1">
        <f t="shared" ref="C46:H46" si="16">C38/$C45</f>
        <v>0.75780000000000003</v>
      </c>
      <c r="D46" s="6">
        <f t="shared" si="16"/>
        <v>0.29239999999999999</v>
      </c>
      <c r="E46" s="9">
        <f t="shared" si="16"/>
        <v>0.15939999999999999</v>
      </c>
      <c r="F46" s="12">
        <f t="shared" si="16"/>
        <v>0.1188</v>
      </c>
      <c r="G46" s="1">
        <f t="shared" si="16"/>
        <v>0.1042</v>
      </c>
      <c r="H46" s="1">
        <f t="shared" si="16"/>
        <v>8.6999999999999994E-2</v>
      </c>
      <c r="I46" s="1"/>
      <c r="M46" s="13">
        <v>45</v>
      </c>
    </row>
    <row r="47" spans="1:13" x14ac:dyDescent="0.25">
      <c r="A47" t="s">
        <v>4</v>
      </c>
      <c r="B47" t="s">
        <v>9</v>
      </c>
      <c r="C47">
        <f t="shared" ref="C47:H47" si="17">C38/$C38</f>
        <v>1</v>
      </c>
      <c r="D47" s="6">
        <f t="shared" si="17"/>
        <v>0.38585378727896541</v>
      </c>
      <c r="E47" s="9">
        <f t="shared" si="17"/>
        <v>0.21034573766165215</v>
      </c>
      <c r="F47" s="12">
        <f t="shared" si="17"/>
        <v>0.15676959619952494</v>
      </c>
      <c r="G47" s="1">
        <f t="shared" si="17"/>
        <v>0.13750329902348904</v>
      </c>
      <c r="H47" s="1">
        <f t="shared" si="17"/>
        <v>0.11480601741884401</v>
      </c>
      <c r="I47" s="1"/>
      <c r="M47" s="13">
        <v>46</v>
      </c>
    </row>
    <row r="48" spans="1:13" x14ac:dyDescent="0.25">
      <c r="A48" t="s">
        <v>5</v>
      </c>
      <c r="B48" t="s">
        <v>6</v>
      </c>
      <c r="C48">
        <v>50</v>
      </c>
      <c r="D48" s="4"/>
      <c r="E48" s="7"/>
      <c r="F48" s="10"/>
      <c r="M48" s="13">
        <v>47</v>
      </c>
    </row>
    <row r="49" spans="1:13" x14ac:dyDescent="0.25">
      <c r="A49" t="s">
        <v>5</v>
      </c>
      <c r="B49" t="s">
        <v>8</v>
      </c>
      <c r="C49" s="1">
        <f t="shared" ref="C49:H49" si="18">C40/$C48</f>
        <v>0.75780000000000003</v>
      </c>
      <c r="D49" s="6">
        <f t="shared" si="18"/>
        <v>0.3306</v>
      </c>
      <c r="E49" s="9">
        <f t="shared" si="18"/>
        <v>0.17859999999999998</v>
      </c>
      <c r="F49" s="12">
        <f t="shared" si="18"/>
        <v>0.10779999999999999</v>
      </c>
      <c r="G49" s="1">
        <f t="shared" si="18"/>
        <v>0.1042</v>
      </c>
      <c r="H49" s="1">
        <f t="shared" si="18"/>
        <v>9.7200000000000009E-2</v>
      </c>
      <c r="I49" s="1"/>
      <c r="M49" s="13">
        <v>48</v>
      </c>
    </row>
    <row r="50" spans="1:13" x14ac:dyDescent="0.25">
      <c r="A50" t="s">
        <v>5</v>
      </c>
      <c r="B50" t="s">
        <v>9</v>
      </c>
      <c r="C50">
        <f t="shared" ref="C50:H50" si="19">C40/$C40</f>
        <v>1</v>
      </c>
      <c r="D50" s="6">
        <f t="shared" si="19"/>
        <v>0.43626286619160731</v>
      </c>
      <c r="E50" s="9">
        <f t="shared" si="19"/>
        <v>0.23568223805753497</v>
      </c>
      <c r="F50" s="12">
        <f t="shared" si="19"/>
        <v>0.14225389284771706</v>
      </c>
      <c r="G50" s="1">
        <f t="shared" si="19"/>
        <v>0.13750329902348904</v>
      </c>
      <c r="H50" s="1">
        <f t="shared" si="19"/>
        <v>0.12826603325415678</v>
      </c>
      <c r="I50" s="1"/>
      <c r="M50" s="13">
        <v>49</v>
      </c>
    </row>
    <row r="53" spans="1:13" x14ac:dyDescent="0.25">
      <c r="A53" t="s">
        <v>3</v>
      </c>
      <c r="B53" t="s">
        <v>13</v>
      </c>
      <c r="C53">
        <f>C36/(1000/5)*1000</f>
        <v>189.45000000000002</v>
      </c>
      <c r="D53">
        <f t="shared" ref="D53:I53" si="20">D36/(1000/5)*1000</f>
        <v>58.8</v>
      </c>
      <c r="E53">
        <f t="shared" si="20"/>
        <v>61.25</v>
      </c>
      <c r="F53">
        <f t="shared" si="20"/>
        <v>53.05</v>
      </c>
      <c r="G53">
        <f t="shared" si="20"/>
        <v>23.450000000000003</v>
      </c>
      <c r="H53">
        <f t="shared" si="20"/>
        <v>42.85</v>
      </c>
      <c r="I53">
        <f t="shared" si="20"/>
        <v>0</v>
      </c>
    </row>
    <row r="54" spans="1:13" x14ac:dyDescent="0.25">
      <c r="A54" t="s">
        <v>4</v>
      </c>
      <c r="B54" t="s">
        <v>13</v>
      </c>
      <c r="C54">
        <f>C38/(1000/5)*1000</f>
        <v>189.45000000000002</v>
      </c>
      <c r="D54">
        <f t="shared" ref="D54:I54" si="21">D38/(1000/5)*1000</f>
        <v>73.099999999999994</v>
      </c>
      <c r="E54">
        <f t="shared" si="21"/>
        <v>39.849999999999994</v>
      </c>
      <c r="F54">
        <f t="shared" si="21"/>
        <v>29.7</v>
      </c>
      <c r="G54">
        <f t="shared" si="21"/>
        <v>26.05</v>
      </c>
      <c r="H54">
        <f t="shared" si="21"/>
        <v>21.75</v>
      </c>
      <c r="I54">
        <f t="shared" si="21"/>
        <v>0</v>
      </c>
    </row>
    <row r="55" spans="1:13" x14ac:dyDescent="0.25">
      <c r="A55" t="s">
        <v>5</v>
      </c>
      <c r="B55" t="s">
        <v>13</v>
      </c>
      <c r="C55">
        <f>C40/(1000/5)*1000</f>
        <v>189.45000000000002</v>
      </c>
      <c r="D55">
        <f t="shared" ref="D55:I55" si="22">D40/(1000/5)*1000</f>
        <v>82.65</v>
      </c>
      <c r="E55">
        <f t="shared" si="22"/>
        <v>44.65</v>
      </c>
      <c r="F55">
        <f t="shared" si="22"/>
        <v>26.95</v>
      </c>
      <c r="G55">
        <f t="shared" si="22"/>
        <v>26.05</v>
      </c>
      <c r="H55">
        <f t="shared" si="22"/>
        <v>24.3</v>
      </c>
      <c r="I55">
        <f t="shared" si="22"/>
        <v>0</v>
      </c>
    </row>
    <row r="56" spans="1:13" x14ac:dyDescent="0.25">
      <c r="A56" t="s">
        <v>3</v>
      </c>
      <c r="B56" t="s">
        <v>14</v>
      </c>
      <c r="D56">
        <f>($C53-D53)/D$2</f>
        <v>8.7100000000000026</v>
      </c>
      <c r="E56">
        <f t="shared" ref="E56:I56" si="23">($C53-E53)/E$2</f>
        <v>4.2733333333333343</v>
      </c>
      <c r="F56">
        <f t="shared" si="23"/>
        <v>3.031111111111112</v>
      </c>
      <c r="G56">
        <f t="shared" si="23"/>
        <v>2.7666666666666666</v>
      </c>
      <c r="H56">
        <f t="shared" si="23"/>
        <v>1.6288888888888891</v>
      </c>
      <c r="I56">
        <f t="shared" si="23"/>
        <v>1.5787500000000001</v>
      </c>
    </row>
    <row r="57" spans="1:13" x14ac:dyDescent="0.25">
      <c r="A57" t="s">
        <v>4</v>
      </c>
      <c r="B57" t="s">
        <v>14</v>
      </c>
      <c r="D57">
        <f t="shared" ref="D57:I58" si="24">($C54-D54)/D$2</f>
        <v>7.7566666666666686</v>
      </c>
      <c r="E57">
        <f t="shared" si="24"/>
        <v>4.9866666666666672</v>
      </c>
      <c r="F57">
        <f t="shared" si="24"/>
        <v>3.5500000000000007</v>
      </c>
      <c r="G57">
        <f t="shared" si="24"/>
        <v>2.7233333333333336</v>
      </c>
      <c r="H57">
        <f t="shared" si="24"/>
        <v>1.8633333333333335</v>
      </c>
      <c r="I57">
        <f t="shared" si="24"/>
        <v>1.5787500000000001</v>
      </c>
    </row>
    <row r="58" spans="1:13" x14ac:dyDescent="0.25">
      <c r="A58" t="s">
        <v>5</v>
      </c>
      <c r="B58" t="s">
        <v>14</v>
      </c>
      <c r="D58">
        <f t="shared" si="24"/>
        <v>7.120000000000001</v>
      </c>
      <c r="E58">
        <f t="shared" si="24"/>
        <v>4.8266666666666671</v>
      </c>
      <c r="F58">
        <f t="shared" si="24"/>
        <v>3.6111111111111116</v>
      </c>
      <c r="G58">
        <f t="shared" si="24"/>
        <v>2.7233333333333336</v>
      </c>
      <c r="H58">
        <f t="shared" si="24"/>
        <v>1.835</v>
      </c>
      <c r="I58">
        <f t="shared" si="24"/>
        <v>1.5787500000000001</v>
      </c>
    </row>
    <row r="60" spans="1:13" x14ac:dyDescent="0.25">
      <c r="A60" t="s">
        <v>3</v>
      </c>
      <c r="B60" t="s">
        <v>15</v>
      </c>
      <c r="D60">
        <f>($C36-D36)/D$2</f>
        <v>1.7420000000000002</v>
      </c>
      <c r="E60">
        <f t="shared" ref="E60:H60" si="25">($C36-E36)/E$2</f>
        <v>0.85466666666666669</v>
      </c>
      <c r="F60">
        <f t="shared" si="25"/>
        <v>0.60622222222222222</v>
      </c>
      <c r="G60">
        <f t="shared" si="25"/>
        <v>0.55333333333333334</v>
      </c>
      <c r="H60">
        <f t="shared" si="25"/>
        <v>0.32577777777777778</v>
      </c>
      <c r="I60">
        <f>($C36-I36)/I$2</f>
        <v>0.31575000000000003</v>
      </c>
    </row>
    <row r="61" spans="1:13" x14ac:dyDescent="0.25">
      <c r="A61" t="s">
        <v>4</v>
      </c>
      <c r="B61" t="s">
        <v>15</v>
      </c>
      <c r="D61">
        <f>($C38-D38)/D$2</f>
        <v>1.5513333333333335</v>
      </c>
      <c r="E61">
        <f t="shared" ref="E61:H61" si="26">($C38-E38)/E$2</f>
        <v>0.9973333333333334</v>
      </c>
      <c r="F61">
        <f t="shared" si="26"/>
        <v>0.71</v>
      </c>
      <c r="G61">
        <f t="shared" si="26"/>
        <v>0.54466666666666663</v>
      </c>
      <c r="H61">
        <f t="shared" si="26"/>
        <v>0.37266666666666665</v>
      </c>
      <c r="I61">
        <f>($C38-I38)/I$2</f>
        <v>0.31575000000000003</v>
      </c>
    </row>
    <row r="62" spans="1:13" x14ac:dyDescent="0.25">
      <c r="A62" t="s">
        <v>5</v>
      </c>
      <c r="B62" t="s">
        <v>15</v>
      </c>
      <c r="D62">
        <f>($C40-D40)/D$2</f>
        <v>1.4239999999999999</v>
      </c>
      <c r="E62">
        <f t="shared" ref="E62:H62" si="27">($C40-E40)/E$2</f>
        <v>0.96533333333333338</v>
      </c>
      <c r="F62">
        <f t="shared" si="27"/>
        <v>0.72222222222222221</v>
      </c>
      <c r="G62">
        <f t="shared" si="27"/>
        <v>0.54466666666666663</v>
      </c>
      <c r="H62">
        <f t="shared" si="27"/>
        <v>0.36699999999999999</v>
      </c>
      <c r="I62">
        <f>($C40-I40)/I$2</f>
        <v>0.31575000000000003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R19" sqref="R19"/>
    </sheetView>
  </sheetViews>
  <sheetFormatPr defaultRowHeight="15" x14ac:dyDescent="0.25"/>
  <cols>
    <col min="2" max="2" width="33.140625" bestFit="1" customWidth="1"/>
  </cols>
  <sheetData>
    <row r="1" spans="1:14" ht="23.25" x14ac:dyDescent="0.35">
      <c r="A1" s="3" t="s">
        <v>10</v>
      </c>
    </row>
    <row r="2" spans="1:14" x14ac:dyDescent="0.25">
      <c r="A2" t="s">
        <v>7</v>
      </c>
      <c r="B2" t="s">
        <v>1</v>
      </c>
      <c r="C2">
        <v>0</v>
      </c>
      <c r="D2">
        <v>15</v>
      </c>
      <c r="E2" s="4">
        <v>30</v>
      </c>
      <c r="F2">
        <v>45</v>
      </c>
      <c r="G2" s="7">
        <v>60</v>
      </c>
      <c r="H2">
        <v>90</v>
      </c>
      <c r="I2" s="10">
        <v>120</v>
      </c>
    </row>
    <row r="3" spans="1:14" x14ac:dyDescent="0.25">
      <c r="A3" t="s">
        <v>3</v>
      </c>
      <c r="B3" t="s">
        <v>0</v>
      </c>
      <c r="C3" s="2">
        <v>4.45</v>
      </c>
      <c r="D3" s="2">
        <v>13.95</v>
      </c>
      <c r="E3" s="5">
        <v>10.46</v>
      </c>
      <c r="F3" s="2">
        <v>8</v>
      </c>
      <c r="G3" s="8">
        <v>8.14</v>
      </c>
      <c r="H3" s="2">
        <v>8.23</v>
      </c>
      <c r="I3" s="11">
        <v>8.57</v>
      </c>
    </row>
    <row r="4" spans="1:14" x14ac:dyDescent="0.25">
      <c r="A4" t="s">
        <v>3</v>
      </c>
      <c r="B4" t="s">
        <v>2</v>
      </c>
      <c r="C4" s="2">
        <v>21.23</v>
      </c>
      <c r="D4" s="2">
        <v>7.63</v>
      </c>
      <c r="E4" s="5">
        <v>6.45</v>
      </c>
      <c r="F4" s="2">
        <v>6.28</v>
      </c>
      <c r="G4" s="8">
        <v>6.68</v>
      </c>
      <c r="H4" s="2">
        <v>7.15</v>
      </c>
      <c r="I4" s="11">
        <v>6.52</v>
      </c>
    </row>
    <row r="5" spans="1:14" x14ac:dyDescent="0.25">
      <c r="A5" t="s">
        <v>4</v>
      </c>
      <c r="B5" t="s">
        <v>0</v>
      </c>
      <c r="C5" s="2">
        <v>3.86</v>
      </c>
      <c r="D5" s="2">
        <v>7.55</v>
      </c>
      <c r="E5" s="5">
        <v>4.79</v>
      </c>
      <c r="F5" s="2">
        <v>2.13</v>
      </c>
      <c r="G5" s="8">
        <v>3.96</v>
      </c>
      <c r="H5" s="2">
        <v>4.0999999999999996</v>
      </c>
      <c r="I5" s="11">
        <v>5</v>
      </c>
    </row>
    <row r="6" spans="1:14" x14ac:dyDescent="0.25">
      <c r="A6" t="s">
        <v>4</v>
      </c>
      <c r="B6" t="s">
        <v>2</v>
      </c>
      <c r="C6" s="2">
        <v>21.23</v>
      </c>
      <c r="D6" s="2">
        <v>10.75</v>
      </c>
      <c r="E6" s="5">
        <v>9.41</v>
      </c>
      <c r="F6" s="2">
        <v>6.61</v>
      </c>
      <c r="G6" s="8">
        <v>6.17</v>
      </c>
      <c r="H6" s="2">
        <v>5.19</v>
      </c>
      <c r="I6" s="11">
        <v>4.43</v>
      </c>
    </row>
    <row r="7" spans="1:14" x14ac:dyDescent="0.25">
      <c r="A7" t="s">
        <v>5</v>
      </c>
      <c r="B7" t="s">
        <v>0</v>
      </c>
      <c r="C7" s="2">
        <v>4.63</v>
      </c>
      <c r="D7" s="2">
        <v>8.18</v>
      </c>
      <c r="E7" s="5">
        <v>14.43</v>
      </c>
      <c r="F7" s="2">
        <v>19.84</v>
      </c>
      <c r="G7" s="8">
        <v>18.87</v>
      </c>
      <c r="H7" s="2">
        <v>8.3800000000000008</v>
      </c>
      <c r="I7" s="11">
        <v>5.53</v>
      </c>
    </row>
    <row r="8" spans="1:14" x14ac:dyDescent="0.25">
      <c r="A8" t="s">
        <v>5</v>
      </c>
      <c r="B8" t="s">
        <v>2</v>
      </c>
      <c r="C8" s="2">
        <v>21.23</v>
      </c>
      <c r="D8" s="2">
        <v>11.72</v>
      </c>
      <c r="E8" s="5">
        <v>10.220000000000001</v>
      </c>
      <c r="F8" s="2">
        <v>7.79</v>
      </c>
      <c r="G8" s="8">
        <v>6.52</v>
      </c>
      <c r="H8" s="2">
        <v>5.01</v>
      </c>
      <c r="I8" s="11">
        <v>3.65</v>
      </c>
    </row>
    <row r="9" spans="1:14" x14ac:dyDescent="0.25">
      <c r="E9" s="4"/>
      <c r="G9" s="7"/>
      <c r="I9" s="10"/>
    </row>
    <row r="10" spans="1:14" x14ac:dyDescent="0.25">
      <c r="E10" s="4"/>
      <c r="G10" s="7"/>
      <c r="I10" s="10"/>
    </row>
    <row r="11" spans="1:14" x14ac:dyDescent="0.25">
      <c r="C11">
        <v>0</v>
      </c>
      <c r="D11">
        <v>2</v>
      </c>
      <c r="E11">
        <v>5</v>
      </c>
      <c r="F11">
        <v>10</v>
      </c>
      <c r="G11">
        <v>15</v>
      </c>
      <c r="H11">
        <v>20</v>
      </c>
      <c r="I11">
        <v>25</v>
      </c>
      <c r="J11">
        <v>30</v>
      </c>
      <c r="K11">
        <v>35</v>
      </c>
      <c r="L11">
        <v>40</v>
      </c>
      <c r="M11">
        <v>45</v>
      </c>
      <c r="N11">
        <v>60</v>
      </c>
    </row>
    <row r="12" spans="1:14" x14ac:dyDescent="0.25">
      <c r="B12" t="s">
        <v>17</v>
      </c>
      <c r="C12">
        <v>17</v>
      </c>
      <c r="D12">
        <f t="shared" ref="D12:N12" si="0">C12</f>
        <v>17</v>
      </c>
      <c r="E12">
        <f t="shared" si="0"/>
        <v>17</v>
      </c>
      <c r="F12">
        <f t="shared" si="0"/>
        <v>17</v>
      </c>
      <c r="G12">
        <f t="shared" si="0"/>
        <v>17</v>
      </c>
      <c r="H12">
        <f t="shared" si="0"/>
        <v>17</v>
      </c>
      <c r="I12">
        <f t="shared" si="0"/>
        <v>17</v>
      </c>
      <c r="J12">
        <f t="shared" si="0"/>
        <v>17</v>
      </c>
      <c r="K12">
        <f t="shared" si="0"/>
        <v>17</v>
      </c>
      <c r="L12">
        <f t="shared" si="0"/>
        <v>17</v>
      </c>
      <c r="M12">
        <f t="shared" si="0"/>
        <v>17</v>
      </c>
      <c r="N12">
        <f t="shared" si="0"/>
        <v>17</v>
      </c>
    </row>
    <row r="14" spans="1:14" x14ac:dyDescent="0.25">
      <c r="C14">
        <v>0</v>
      </c>
      <c r="D14">
        <v>2</v>
      </c>
      <c r="E14">
        <v>5</v>
      </c>
      <c r="F14">
        <v>9</v>
      </c>
      <c r="G14">
        <v>14</v>
      </c>
      <c r="H14">
        <v>20</v>
      </c>
      <c r="I14">
        <v>27</v>
      </c>
      <c r="J14">
        <v>35</v>
      </c>
      <c r="K14">
        <v>45</v>
      </c>
      <c r="L14">
        <v>60</v>
      </c>
      <c r="M14">
        <v>90</v>
      </c>
      <c r="N14">
        <v>120</v>
      </c>
    </row>
    <row r="15" spans="1:14" x14ac:dyDescent="0.25">
      <c r="B15" t="s">
        <v>16</v>
      </c>
      <c r="C15">
        <v>23</v>
      </c>
      <c r="D15">
        <f t="shared" ref="D15:N15" si="1">C15</f>
        <v>23</v>
      </c>
      <c r="E15">
        <f t="shared" si="1"/>
        <v>23</v>
      </c>
      <c r="F15">
        <f t="shared" si="1"/>
        <v>23</v>
      </c>
      <c r="G15">
        <f t="shared" si="1"/>
        <v>23</v>
      </c>
      <c r="H15">
        <f t="shared" si="1"/>
        <v>23</v>
      </c>
      <c r="I15">
        <f t="shared" si="1"/>
        <v>23</v>
      </c>
      <c r="J15">
        <f t="shared" si="1"/>
        <v>23</v>
      </c>
      <c r="K15">
        <f t="shared" si="1"/>
        <v>23</v>
      </c>
      <c r="L15">
        <f t="shared" si="1"/>
        <v>23</v>
      </c>
      <c r="M15">
        <f t="shared" si="1"/>
        <v>23</v>
      </c>
      <c r="N15">
        <f t="shared" si="1"/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O5" sqref="O5"/>
    </sheetView>
  </sheetViews>
  <sheetFormatPr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0</v>
      </c>
      <c r="B2" s="2">
        <v>44.02</v>
      </c>
      <c r="C2" s="2">
        <v>44.02</v>
      </c>
    </row>
    <row r="3" spans="1:3" x14ac:dyDescent="0.25">
      <c r="A3">
        <v>2</v>
      </c>
      <c r="B3" s="2">
        <v>44.02</v>
      </c>
      <c r="C3" s="2">
        <v>46.56</v>
      </c>
    </row>
    <row r="4" spans="1:3" x14ac:dyDescent="0.25">
      <c r="A4">
        <v>5</v>
      </c>
      <c r="B4" s="2">
        <v>40.369999999999997</v>
      </c>
      <c r="C4" s="2">
        <v>45.66</v>
      </c>
    </row>
    <row r="5" spans="1:3" x14ac:dyDescent="0.25">
      <c r="A5">
        <v>10</v>
      </c>
      <c r="B5" s="2">
        <v>41.71</v>
      </c>
      <c r="C5" s="2">
        <v>45.89</v>
      </c>
    </row>
    <row r="6" spans="1:3" x14ac:dyDescent="0.25">
      <c r="A6">
        <v>15</v>
      </c>
      <c r="B6" s="2">
        <v>34.35</v>
      </c>
      <c r="C6" s="2">
        <v>42.77</v>
      </c>
    </row>
    <row r="7" spans="1:3" x14ac:dyDescent="0.25">
      <c r="A7">
        <v>20</v>
      </c>
      <c r="B7" s="2">
        <v>31.33</v>
      </c>
      <c r="C7" s="2">
        <v>42.95</v>
      </c>
    </row>
    <row r="8" spans="1:3" x14ac:dyDescent="0.25">
      <c r="A8">
        <v>25</v>
      </c>
      <c r="B8" s="2">
        <v>25.64</v>
      </c>
      <c r="C8" s="2">
        <v>44.46</v>
      </c>
    </row>
    <row r="9" spans="1:3" x14ac:dyDescent="0.25">
      <c r="A9">
        <v>30</v>
      </c>
      <c r="B9" s="2">
        <v>22.59</v>
      </c>
      <c r="C9" s="2">
        <v>41.48</v>
      </c>
    </row>
    <row r="10" spans="1:3" x14ac:dyDescent="0.25">
      <c r="A10">
        <v>35</v>
      </c>
      <c r="B10" s="2">
        <v>21.38</v>
      </c>
      <c r="C10" s="2">
        <v>41.73</v>
      </c>
    </row>
    <row r="11" spans="1:3" x14ac:dyDescent="0.25">
      <c r="A11">
        <v>40</v>
      </c>
      <c r="B11" s="2">
        <v>18.53</v>
      </c>
      <c r="C11" s="2">
        <v>44.09</v>
      </c>
    </row>
    <row r="12" spans="1:3" x14ac:dyDescent="0.25">
      <c r="A12">
        <v>45</v>
      </c>
      <c r="B12" s="2">
        <v>18.010000000000002</v>
      </c>
      <c r="C12" s="2">
        <v>37.28</v>
      </c>
    </row>
    <row r="13" spans="1:3" x14ac:dyDescent="0.25">
      <c r="A13">
        <v>60</v>
      </c>
      <c r="B13" s="2">
        <v>16.190000000000001</v>
      </c>
      <c r="C13" s="2">
        <v>35</v>
      </c>
    </row>
    <row r="14" spans="1:3" x14ac:dyDescent="0.25">
      <c r="A14">
        <v>90</v>
      </c>
      <c r="B14" s="2">
        <v>12.47</v>
      </c>
      <c r="C14" s="2">
        <v>32.82</v>
      </c>
    </row>
    <row r="15" spans="1:3" x14ac:dyDescent="0.25">
      <c r="A15">
        <v>120</v>
      </c>
      <c r="B15" s="2">
        <v>8.9700000000000006</v>
      </c>
      <c r="C15" s="2">
        <v>30.34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N19" sqref="N19"/>
    </sheetView>
  </sheetViews>
  <sheetFormatPr defaultRowHeight="15" x14ac:dyDescent="0.25"/>
  <sheetData>
    <row r="1" spans="1:5" x14ac:dyDescent="0.25">
      <c r="A1" t="s">
        <v>18</v>
      </c>
      <c r="B1" t="s">
        <v>21</v>
      </c>
      <c r="C1" t="s">
        <v>22</v>
      </c>
      <c r="D1" t="s">
        <v>24</v>
      </c>
      <c r="E1" t="s">
        <v>23</v>
      </c>
    </row>
    <row r="2" spans="1:5" x14ac:dyDescent="0.25">
      <c r="A2">
        <v>0</v>
      </c>
      <c r="B2" s="15">
        <v>2.92E-2</v>
      </c>
      <c r="C2" s="2">
        <f>B2/B$2</f>
        <v>1</v>
      </c>
      <c r="D2" s="2">
        <f>(B2+0.02)/(B$2+0.02)</f>
        <v>1</v>
      </c>
      <c r="E2">
        <f>LOG(C2,2)</f>
        <v>0</v>
      </c>
    </row>
    <row r="3" spans="1:5" x14ac:dyDescent="0.25">
      <c r="A3">
        <v>3</v>
      </c>
      <c r="B3" s="15">
        <v>2.06E-2</v>
      </c>
      <c r="C3" s="2">
        <f t="shared" ref="C3:C10" si="0">B3/B$2</f>
        <v>0.70547945205479456</v>
      </c>
      <c r="D3" s="2">
        <f t="shared" ref="D3:D10" si="1">(B3+0.02)/(B$2+0.02)</f>
        <v>0.82520325203252021</v>
      </c>
      <c r="E3">
        <f t="shared" ref="E3:E10" si="2">LOG(C3,2)</f>
        <v>-0.50332403169679873</v>
      </c>
    </row>
    <row r="4" spans="1:5" x14ac:dyDescent="0.25">
      <c r="A4">
        <v>5</v>
      </c>
      <c r="B4" s="15">
        <v>2.2800000000000001E-2</v>
      </c>
      <c r="C4" s="2">
        <f t="shared" si="0"/>
        <v>0.78082191780821919</v>
      </c>
      <c r="D4" s="2">
        <f t="shared" si="1"/>
        <v>0.86991869918699194</v>
      </c>
      <c r="E4">
        <f t="shared" si="2"/>
        <v>-0.35693454471527553</v>
      </c>
    </row>
    <row r="5" spans="1:5" x14ac:dyDescent="0.25">
      <c r="A5">
        <v>10</v>
      </c>
      <c r="B5" s="15">
        <v>8.3000000000000001E-3</v>
      </c>
      <c r="C5" s="2">
        <f t="shared" si="0"/>
        <v>0.28424657534246578</v>
      </c>
      <c r="D5" s="2">
        <f t="shared" si="1"/>
        <v>0.57520325203252032</v>
      </c>
      <c r="E5">
        <f t="shared" si="2"/>
        <v>-1.8147851275330924</v>
      </c>
    </row>
    <row r="6" spans="1:5" x14ac:dyDescent="0.25">
      <c r="A6">
        <v>15</v>
      </c>
      <c r="B6" s="15">
        <v>7.8899999999999998E-2</v>
      </c>
      <c r="C6" s="2">
        <f t="shared" si="0"/>
        <v>2.702054794520548</v>
      </c>
      <c r="D6" s="2">
        <f t="shared" si="1"/>
        <v>2.0101626016260163</v>
      </c>
      <c r="E6">
        <f t="shared" si="2"/>
        <v>1.4340569311334415</v>
      </c>
    </row>
    <row r="7" spans="1:5" x14ac:dyDescent="0.25">
      <c r="A7">
        <v>20</v>
      </c>
      <c r="B7" s="15">
        <v>1.4200000000000001E-2</v>
      </c>
      <c r="C7" s="2">
        <f t="shared" si="0"/>
        <v>0.4863013698630137</v>
      </c>
      <c r="D7" s="2">
        <f t="shared" si="1"/>
        <v>0.69512195121951226</v>
      </c>
      <c r="E7">
        <f t="shared" si="2"/>
        <v>-1.0400774393753351</v>
      </c>
    </row>
    <row r="8" spans="1:5" x14ac:dyDescent="0.25">
      <c r="A8">
        <v>40</v>
      </c>
      <c r="B8" s="15">
        <v>-1.84E-2</v>
      </c>
      <c r="C8" s="2">
        <f t="shared" si="0"/>
        <v>-0.63013698630136983</v>
      </c>
      <c r="D8" s="2">
        <f t="shared" si="1"/>
        <v>3.252032520325205E-2</v>
      </c>
      <c r="E8" t="e">
        <f t="shared" si="2"/>
        <v>#NUM!</v>
      </c>
    </row>
    <row r="9" spans="1:5" x14ac:dyDescent="0.25">
      <c r="A9">
        <v>60</v>
      </c>
      <c r="B9" s="15">
        <v>1.6000000000000001E-3</v>
      </c>
      <c r="C9" s="2">
        <f t="shared" si="0"/>
        <v>5.4794520547945209E-2</v>
      </c>
      <c r="D9" s="2">
        <f t="shared" si="1"/>
        <v>0.43902439024390244</v>
      </c>
      <c r="E9">
        <f t="shared" si="2"/>
        <v>-4.1898245588800176</v>
      </c>
    </row>
    <row r="10" spans="1:5" x14ac:dyDescent="0.25">
      <c r="A10">
        <v>120</v>
      </c>
      <c r="B10" s="15">
        <v>2.2200000000000001E-2</v>
      </c>
      <c r="C10" s="2">
        <f t="shared" si="0"/>
        <v>0.76027397260273977</v>
      </c>
      <c r="D10" s="2">
        <f t="shared" si="1"/>
        <v>0.85772357723577242</v>
      </c>
      <c r="E10">
        <f t="shared" si="2"/>
        <v>-0.39540869252991123</v>
      </c>
    </row>
    <row r="11" spans="1:5" x14ac:dyDescent="0.25">
      <c r="B11" s="2"/>
      <c r="C11" s="2"/>
      <c r="D11" s="2"/>
    </row>
    <row r="12" spans="1:5" x14ac:dyDescent="0.25">
      <c r="B12" s="2"/>
      <c r="C12" s="2"/>
      <c r="D12" s="2"/>
    </row>
    <row r="13" spans="1:5" x14ac:dyDescent="0.25">
      <c r="B13" s="2"/>
      <c r="C13" s="2"/>
      <c r="D13" s="2"/>
    </row>
    <row r="14" spans="1:5" x14ac:dyDescent="0.25">
      <c r="B14" s="2"/>
      <c r="C14" s="2"/>
      <c r="D14" s="2"/>
    </row>
    <row r="15" spans="1:5" x14ac:dyDescent="0.25">
      <c r="B15" s="2"/>
      <c r="C15" s="2"/>
      <c r="D15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(2)</vt:lpstr>
      <vt:lpstr>Timepoints_MG_Measurements</vt:lpstr>
      <vt:lpstr>Compare_with_without_Cells</vt:lpstr>
      <vt:lpstr>D-Lactate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Opialla, Tobias</dc:creator>
  <cp:lastModifiedBy>Tobias Opialla</cp:lastModifiedBy>
  <cp:lastPrinted>2018-11-26T14:59:16Z</cp:lastPrinted>
  <dcterms:created xsi:type="dcterms:W3CDTF">2018-11-12T11:00:46Z</dcterms:created>
  <dcterms:modified xsi:type="dcterms:W3CDTF">2019-03-06T22:13:40Z</dcterms:modified>
</cp:coreProperties>
</file>