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ialla\Dropbox\PostDoc\Methylglyoxal_pSIRM\HeLa_Data_MP_SM\"/>
    </mc:Choice>
  </mc:AlternateContent>
  <bookViews>
    <workbookView xWindow="0" yWindow="0" windowWidth="28800" windowHeight="12585"/>
  </bookViews>
  <sheets>
    <sheet name="All" sheetId="1" r:id="rId1"/>
    <sheet name="Label calculation" sheetId="3" r:id="rId2"/>
    <sheet name="Copy for Vanted" sheetId="2" r:id="rId3"/>
    <sheet name="Copy for Vanted-T98G=1" sheetId="4" r:id="rId4"/>
    <sheet name="plot supp" sheetId="5" r:id="rId5"/>
  </sheets>
  <definedNames>
    <definedName name="_xlnm._FilterDatabase" localSheetId="4" hidden="1">'plot supp'!$B$4:$Q$4</definedName>
  </definedNames>
  <calcPr calcId="152511"/>
</workbook>
</file>

<file path=xl/calcChain.xml><?xml version="1.0" encoding="utf-8"?>
<calcChain xmlns="http://schemas.openxmlformats.org/spreadsheetml/2006/main">
  <c r="K55" i="4" l="1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I42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42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F42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42" i="4"/>
  <c r="CB150" i="1"/>
  <c r="CC150" i="1"/>
  <c r="CF150" i="1"/>
  <c r="CG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B151" i="1"/>
  <c r="CC151" i="1"/>
  <c r="CF151" i="1"/>
  <c r="CG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B152" i="1"/>
  <c r="CC152" i="1"/>
  <c r="CF152" i="1"/>
  <c r="CG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B153" i="1"/>
  <c r="CC153" i="1"/>
  <c r="CF153" i="1"/>
  <c r="CG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B154" i="1"/>
  <c r="CC154" i="1"/>
  <c r="CF154" i="1"/>
  <c r="CG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B155" i="1"/>
  <c r="CC155" i="1"/>
  <c r="CF155" i="1"/>
  <c r="CG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B156" i="1"/>
  <c r="CC156" i="1"/>
  <c r="CF156" i="1"/>
  <c r="CG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B157" i="1"/>
  <c r="CC157" i="1"/>
  <c r="CF157" i="1"/>
  <c r="CG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B158" i="1"/>
  <c r="CF158" i="1"/>
  <c r="CG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B159" i="1"/>
  <c r="CC159" i="1"/>
  <c r="CF159" i="1"/>
  <c r="CG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B160" i="1"/>
  <c r="CC160" i="1"/>
  <c r="CF160" i="1"/>
  <c r="CG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B161" i="1"/>
  <c r="CC161" i="1"/>
  <c r="CF161" i="1"/>
  <c r="CG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B162" i="1"/>
  <c r="CC162" i="1"/>
  <c r="CF162" i="1"/>
  <c r="CG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B163" i="1"/>
  <c r="CC163" i="1"/>
  <c r="CF163" i="1"/>
  <c r="CG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B164" i="1"/>
  <c r="CC164" i="1"/>
  <c r="CF164" i="1"/>
  <c r="CG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BQ165" i="1"/>
  <c r="BX165" i="1"/>
  <c r="BQ502" i="3"/>
  <c r="BP502" i="3"/>
  <c r="BO502" i="3"/>
  <c r="BN502" i="3"/>
  <c r="BM502" i="3"/>
  <c r="BL502" i="3"/>
  <c r="BK502" i="3"/>
  <c r="BJ502" i="3"/>
  <c r="BI502" i="3"/>
  <c r="BH502" i="3"/>
  <c r="BG502" i="3"/>
  <c r="BF502" i="3"/>
  <c r="BE502" i="3"/>
  <c r="BD502" i="3"/>
  <c r="BC502" i="3"/>
  <c r="BB502" i="3"/>
  <c r="BA502" i="3"/>
  <c r="AZ502" i="3"/>
  <c r="AY502" i="3"/>
  <c r="AX502" i="3"/>
  <c r="AW502" i="3"/>
  <c r="AV502" i="3"/>
  <c r="AU502" i="3"/>
  <c r="AT502" i="3"/>
  <c r="AS502" i="3"/>
  <c r="AR502" i="3"/>
  <c r="AQ502" i="3"/>
  <c r="AP502" i="3"/>
  <c r="AO502" i="3"/>
  <c r="AN502" i="3"/>
  <c r="AM502" i="3"/>
  <c r="BU500" i="3"/>
  <c r="BT500" i="3"/>
  <c r="BS500" i="3"/>
  <c r="BR500" i="3"/>
  <c r="BQ500" i="3"/>
  <c r="BP500" i="3"/>
  <c r="BO500" i="3"/>
  <c r="BN500" i="3"/>
  <c r="BM500" i="3"/>
  <c r="BL500" i="3"/>
  <c r="BK500" i="3"/>
  <c r="BJ500" i="3"/>
  <c r="BI500" i="3"/>
  <c r="BH500" i="3"/>
  <c r="BG500" i="3"/>
  <c r="BF500" i="3"/>
  <c r="BE500" i="3"/>
  <c r="BD500" i="3"/>
  <c r="BC500" i="3"/>
  <c r="BB500" i="3"/>
  <c r="BA500" i="3"/>
  <c r="AZ500" i="3"/>
  <c r="AY500" i="3"/>
  <c r="AX500" i="3"/>
  <c r="AW500" i="3"/>
  <c r="AV500" i="3"/>
  <c r="AU500" i="3"/>
  <c r="AT500" i="3"/>
  <c r="AS500" i="3"/>
  <c r="AR500" i="3"/>
  <c r="AQ500" i="3"/>
  <c r="AP500" i="3"/>
  <c r="AO500" i="3"/>
  <c r="AN500" i="3"/>
  <c r="AM500" i="3"/>
  <c r="AK497" i="3"/>
  <c r="AJ497" i="3"/>
  <c r="BV497" i="3" s="1"/>
  <c r="AI497" i="3"/>
  <c r="BV496" i="3"/>
  <c r="AK496" i="3"/>
  <c r="AI496" i="3"/>
  <c r="BV495" i="3"/>
  <c r="AK495" i="3"/>
  <c r="AJ495" i="3"/>
  <c r="AI495" i="3"/>
  <c r="BV494" i="3"/>
  <c r="AK494" i="3"/>
  <c r="AI494" i="3"/>
  <c r="AK493" i="3"/>
  <c r="AJ493" i="3"/>
  <c r="BV493" i="3" s="1"/>
  <c r="AI493" i="3"/>
  <c r="AK492" i="3"/>
  <c r="AJ492" i="3"/>
  <c r="BV492" i="3" s="1"/>
  <c r="AI492" i="3"/>
  <c r="BV490" i="3"/>
  <c r="AK490" i="3"/>
  <c r="AI490" i="3"/>
  <c r="BV489" i="3"/>
  <c r="AK489" i="3"/>
  <c r="AJ489" i="3"/>
  <c r="AI489" i="3"/>
  <c r="BV488" i="3"/>
  <c r="AK488" i="3"/>
  <c r="AJ488" i="3"/>
  <c r="AI488" i="3"/>
  <c r="Q488" i="3"/>
  <c r="AK487" i="3"/>
  <c r="AJ487" i="3"/>
  <c r="BV487" i="3" s="1"/>
  <c r="AI487" i="3"/>
  <c r="AK486" i="3"/>
  <c r="AJ486" i="3"/>
  <c r="BV486" i="3" s="1"/>
  <c r="AI486" i="3"/>
  <c r="AK485" i="3"/>
  <c r="AJ485" i="3"/>
  <c r="BV485" i="3" s="1"/>
  <c r="AI485" i="3"/>
  <c r="AK484" i="3"/>
  <c r="AJ484" i="3"/>
  <c r="BV484" i="3" s="1"/>
  <c r="AI484" i="3"/>
  <c r="AK483" i="3"/>
  <c r="AJ483" i="3"/>
  <c r="BV483" i="3" s="1"/>
  <c r="AI483" i="3"/>
  <c r="AK482" i="3"/>
  <c r="AJ482" i="3"/>
  <c r="BV482" i="3" s="1"/>
  <c r="AI482" i="3"/>
  <c r="J482" i="3"/>
  <c r="AK481" i="3"/>
  <c r="AJ481" i="3"/>
  <c r="BV481" i="3" s="1"/>
  <c r="AI481" i="3"/>
  <c r="BV480" i="3"/>
  <c r="AK480" i="3"/>
  <c r="BV479" i="3"/>
  <c r="AK479" i="3"/>
  <c r="BV478" i="3"/>
  <c r="AK478" i="3"/>
  <c r="AJ478" i="3"/>
  <c r="BV477" i="3"/>
  <c r="AK477" i="3"/>
  <c r="AJ477" i="3"/>
  <c r="AK476" i="3"/>
  <c r="AJ476" i="3"/>
  <c r="BV476" i="3" s="1"/>
  <c r="BV475" i="3"/>
  <c r="AK475" i="3"/>
  <c r="AJ475" i="3"/>
  <c r="BV474" i="3"/>
  <c r="AK474" i="3"/>
  <c r="AJ474" i="3"/>
  <c r="AK473" i="3"/>
  <c r="AJ473" i="3"/>
  <c r="BV473" i="3" s="1"/>
  <c r="AK472" i="3"/>
  <c r="AJ472" i="3"/>
  <c r="BV472" i="3" s="1"/>
  <c r="AK471" i="3"/>
  <c r="AJ471" i="3"/>
  <c r="BV471" i="3" s="1"/>
  <c r="AK470" i="3"/>
  <c r="AJ470" i="3"/>
  <c r="BV470" i="3" s="1"/>
  <c r="AK469" i="3"/>
  <c r="AJ469" i="3"/>
  <c r="BV469" i="3" s="1"/>
  <c r="AK468" i="3"/>
  <c r="AJ468" i="3"/>
  <c r="BV468" i="3" s="1"/>
  <c r="Q468" i="3"/>
  <c r="BV467" i="3"/>
  <c r="AK467" i="3"/>
  <c r="AJ467" i="3"/>
  <c r="AK466" i="3"/>
  <c r="AJ466" i="3"/>
  <c r="BV466" i="3" s="1"/>
  <c r="AK465" i="3"/>
  <c r="AJ465" i="3"/>
  <c r="BV465" i="3" s="1"/>
  <c r="AK464" i="3"/>
  <c r="AJ464" i="3"/>
  <c r="BV464" i="3" s="1"/>
  <c r="AK463" i="3"/>
  <c r="AJ463" i="3"/>
  <c r="BV463" i="3" s="1"/>
  <c r="AK462" i="3"/>
  <c r="AJ462" i="3"/>
  <c r="BV462" i="3" s="1"/>
  <c r="BR461" i="3"/>
  <c r="BW459" i="3"/>
  <c r="BV459" i="3"/>
  <c r="BU459" i="3"/>
  <c r="BT459" i="3"/>
  <c r="BS459" i="3"/>
  <c r="BQ459" i="3"/>
  <c r="BP459" i="3"/>
  <c r="BO459" i="3"/>
  <c r="BN459" i="3"/>
  <c r="BM459" i="3"/>
  <c r="BL459" i="3"/>
  <c r="BK459" i="3"/>
  <c r="BJ459" i="3"/>
  <c r="BI459" i="3"/>
  <c r="BH459" i="3"/>
  <c r="BG459" i="3"/>
  <c r="BF459" i="3"/>
  <c r="BE459" i="3"/>
  <c r="BD459" i="3"/>
  <c r="BC459" i="3"/>
  <c r="BB459" i="3"/>
  <c r="BA459" i="3"/>
  <c r="AZ459" i="3"/>
  <c r="AY459" i="3"/>
  <c r="AX459" i="3"/>
  <c r="AW459" i="3"/>
  <c r="AV459" i="3"/>
  <c r="AU459" i="3"/>
  <c r="AT459" i="3"/>
  <c r="AS459" i="3"/>
  <c r="AR459" i="3"/>
  <c r="AQ459" i="3"/>
  <c r="AP459" i="3"/>
  <c r="AO459" i="3"/>
  <c r="AN459" i="3"/>
  <c r="AM459" i="3"/>
  <c r="AK459" i="3"/>
  <c r="AJ459" i="3"/>
  <c r="AG459" i="3"/>
  <c r="AF459" i="3"/>
  <c r="AE459" i="3"/>
  <c r="AD459" i="3"/>
  <c r="AC459" i="3"/>
  <c r="AB459" i="3"/>
  <c r="AA459" i="3"/>
  <c r="Z459" i="3"/>
  <c r="Y459" i="3"/>
  <c r="X459" i="3"/>
  <c r="W459" i="3"/>
  <c r="U459" i="3"/>
  <c r="T459" i="3"/>
  <c r="S459" i="3"/>
  <c r="R459" i="3"/>
  <c r="P459" i="3"/>
  <c r="O459" i="3"/>
  <c r="N459" i="3"/>
  <c r="M459" i="3"/>
  <c r="L459" i="3"/>
  <c r="K459" i="3"/>
  <c r="J459" i="3"/>
  <c r="I459" i="3"/>
  <c r="H459" i="3"/>
  <c r="G459" i="3"/>
  <c r="BW458" i="3"/>
  <c r="BV458" i="3"/>
  <c r="BU458" i="3"/>
  <c r="BT458" i="3"/>
  <c r="BS458" i="3"/>
  <c r="BQ458" i="3"/>
  <c r="BP458" i="3"/>
  <c r="BO458" i="3"/>
  <c r="BN458" i="3"/>
  <c r="BM458" i="3"/>
  <c r="BL458" i="3"/>
  <c r="BK458" i="3"/>
  <c r="BJ458" i="3"/>
  <c r="BI458" i="3"/>
  <c r="BH458" i="3"/>
  <c r="BG458" i="3"/>
  <c r="BF458" i="3"/>
  <c r="BE458" i="3"/>
  <c r="BD458" i="3"/>
  <c r="BC458" i="3"/>
  <c r="BB458" i="3"/>
  <c r="BA458" i="3"/>
  <c r="AZ458" i="3"/>
  <c r="AY458" i="3"/>
  <c r="AX458" i="3"/>
  <c r="AW458" i="3"/>
  <c r="AV458" i="3"/>
  <c r="AU458" i="3"/>
  <c r="AT458" i="3"/>
  <c r="AS458" i="3"/>
  <c r="AR458" i="3"/>
  <c r="AQ458" i="3"/>
  <c r="AP458" i="3"/>
  <c r="AO458" i="3"/>
  <c r="AN458" i="3"/>
  <c r="AM458" i="3"/>
  <c r="AK458" i="3"/>
  <c r="AJ458" i="3"/>
  <c r="AG458" i="3"/>
  <c r="AF458" i="3"/>
  <c r="AE458" i="3"/>
  <c r="AD458" i="3"/>
  <c r="AC458" i="3"/>
  <c r="AB458" i="3"/>
  <c r="AA458" i="3"/>
  <c r="Z458" i="3"/>
  <c r="Y458" i="3"/>
  <c r="X458" i="3"/>
  <c r="W458" i="3"/>
  <c r="U458" i="3"/>
  <c r="T458" i="3"/>
  <c r="S458" i="3"/>
  <c r="R458" i="3"/>
  <c r="P458" i="3"/>
  <c r="O458" i="3"/>
  <c r="N458" i="3"/>
  <c r="M458" i="3"/>
  <c r="L458" i="3"/>
  <c r="K458" i="3"/>
  <c r="J458" i="3"/>
  <c r="I458" i="3"/>
  <c r="H458" i="3"/>
  <c r="G458" i="3"/>
  <c r="BW457" i="3"/>
  <c r="BV457" i="3"/>
  <c r="BU457" i="3"/>
  <c r="BT457" i="3"/>
  <c r="BS457" i="3"/>
  <c r="BQ457" i="3"/>
  <c r="BP457" i="3"/>
  <c r="BO457" i="3"/>
  <c r="BN457" i="3"/>
  <c r="BM457" i="3"/>
  <c r="BL457" i="3"/>
  <c r="BK457" i="3"/>
  <c r="BJ457" i="3"/>
  <c r="BI457" i="3"/>
  <c r="BH457" i="3"/>
  <c r="BG457" i="3"/>
  <c r="BF457" i="3"/>
  <c r="BE457" i="3"/>
  <c r="BD457" i="3"/>
  <c r="BC457" i="3"/>
  <c r="BB457" i="3"/>
  <c r="BA457" i="3"/>
  <c r="AZ457" i="3"/>
  <c r="AY457" i="3"/>
  <c r="AX457" i="3"/>
  <c r="AW457" i="3"/>
  <c r="AV457" i="3"/>
  <c r="AU457" i="3"/>
  <c r="AT457" i="3"/>
  <c r="AS457" i="3"/>
  <c r="AR457" i="3"/>
  <c r="AQ457" i="3"/>
  <c r="AP457" i="3"/>
  <c r="AO457" i="3"/>
  <c r="AN457" i="3"/>
  <c r="AM457" i="3"/>
  <c r="AK457" i="3"/>
  <c r="AJ457" i="3"/>
  <c r="AG457" i="3"/>
  <c r="AF457" i="3"/>
  <c r="AE457" i="3"/>
  <c r="AD457" i="3"/>
  <c r="AC457" i="3"/>
  <c r="AB457" i="3"/>
  <c r="AA457" i="3"/>
  <c r="Z457" i="3"/>
  <c r="Y457" i="3"/>
  <c r="X457" i="3"/>
  <c r="W457" i="3"/>
  <c r="U457" i="3"/>
  <c r="T457" i="3"/>
  <c r="S457" i="3"/>
  <c r="R457" i="3"/>
  <c r="P457" i="3"/>
  <c r="O457" i="3"/>
  <c r="N457" i="3"/>
  <c r="M457" i="3"/>
  <c r="L457" i="3"/>
  <c r="K457" i="3"/>
  <c r="J457" i="3"/>
  <c r="I457" i="3"/>
  <c r="H457" i="3"/>
  <c r="G457" i="3"/>
  <c r="BW456" i="3"/>
  <c r="BV456" i="3"/>
  <c r="BU456" i="3"/>
  <c r="BT456" i="3"/>
  <c r="BS456" i="3"/>
  <c r="BQ456" i="3"/>
  <c r="BP456" i="3"/>
  <c r="BO456" i="3"/>
  <c r="BN456" i="3"/>
  <c r="BM456" i="3"/>
  <c r="BL456" i="3"/>
  <c r="BK456" i="3"/>
  <c r="BJ456" i="3"/>
  <c r="BI456" i="3"/>
  <c r="BH456" i="3"/>
  <c r="BG456" i="3"/>
  <c r="BF456" i="3"/>
  <c r="BE456" i="3"/>
  <c r="BD456" i="3"/>
  <c r="BC456" i="3"/>
  <c r="BB456" i="3"/>
  <c r="BA456" i="3"/>
  <c r="AZ456" i="3"/>
  <c r="AY456" i="3"/>
  <c r="AX456" i="3"/>
  <c r="AW456" i="3"/>
  <c r="AV456" i="3"/>
  <c r="AU456" i="3"/>
  <c r="AT456" i="3"/>
  <c r="AS456" i="3"/>
  <c r="AR456" i="3"/>
  <c r="AQ456" i="3"/>
  <c r="AP456" i="3"/>
  <c r="AO456" i="3"/>
  <c r="AN456" i="3"/>
  <c r="AM456" i="3"/>
  <c r="AK456" i="3"/>
  <c r="AJ456" i="3"/>
  <c r="AG456" i="3"/>
  <c r="AF456" i="3"/>
  <c r="AE456" i="3"/>
  <c r="AD456" i="3"/>
  <c r="AC456" i="3"/>
  <c r="AB456" i="3"/>
  <c r="AA456" i="3"/>
  <c r="Z456" i="3"/>
  <c r="Y456" i="3"/>
  <c r="X456" i="3"/>
  <c r="W456" i="3"/>
  <c r="U456" i="3"/>
  <c r="T456" i="3"/>
  <c r="S456" i="3"/>
  <c r="R456" i="3"/>
  <c r="P456" i="3"/>
  <c r="O456" i="3"/>
  <c r="N456" i="3"/>
  <c r="M456" i="3"/>
  <c r="L456" i="3"/>
  <c r="K456" i="3"/>
  <c r="J456" i="3"/>
  <c r="I456" i="3"/>
  <c r="H456" i="3"/>
  <c r="G456" i="3"/>
  <c r="BW455" i="3"/>
  <c r="BV455" i="3"/>
  <c r="BU455" i="3"/>
  <c r="BT455" i="3"/>
  <c r="BS455" i="3"/>
  <c r="BQ455" i="3"/>
  <c r="BP455" i="3"/>
  <c r="BO455" i="3"/>
  <c r="BN455" i="3"/>
  <c r="BM455" i="3"/>
  <c r="BL455" i="3"/>
  <c r="BK455" i="3"/>
  <c r="BJ455" i="3"/>
  <c r="BI455" i="3"/>
  <c r="BH455" i="3"/>
  <c r="BG455" i="3"/>
  <c r="BF455" i="3"/>
  <c r="BE455" i="3"/>
  <c r="BD455" i="3"/>
  <c r="BC455" i="3"/>
  <c r="BB455" i="3"/>
  <c r="BA455" i="3"/>
  <c r="AZ455" i="3"/>
  <c r="AY455" i="3"/>
  <c r="AX455" i="3"/>
  <c r="AW455" i="3"/>
  <c r="AV455" i="3"/>
  <c r="AU455" i="3"/>
  <c r="AT455" i="3"/>
  <c r="AS455" i="3"/>
  <c r="AR455" i="3"/>
  <c r="AQ455" i="3"/>
  <c r="AP455" i="3"/>
  <c r="AO455" i="3"/>
  <c r="AN455" i="3"/>
  <c r="AM455" i="3"/>
  <c r="AK455" i="3"/>
  <c r="AJ455" i="3"/>
  <c r="AG455" i="3"/>
  <c r="AF455" i="3"/>
  <c r="AE455" i="3"/>
  <c r="AD455" i="3"/>
  <c r="AC455" i="3"/>
  <c r="AB455" i="3"/>
  <c r="AA455" i="3"/>
  <c r="Z455" i="3"/>
  <c r="Y455" i="3"/>
  <c r="X455" i="3"/>
  <c r="W455" i="3"/>
  <c r="U455" i="3"/>
  <c r="T455" i="3"/>
  <c r="S455" i="3"/>
  <c r="R455" i="3"/>
  <c r="P455" i="3"/>
  <c r="O455" i="3"/>
  <c r="N455" i="3"/>
  <c r="M455" i="3"/>
  <c r="L455" i="3"/>
  <c r="K455" i="3"/>
  <c r="J455" i="3"/>
  <c r="I455" i="3"/>
  <c r="H455" i="3"/>
  <c r="G455" i="3"/>
  <c r="BW454" i="3"/>
  <c r="BV454" i="3"/>
  <c r="BU454" i="3"/>
  <c r="BT454" i="3"/>
  <c r="BS454" i="3"/>
  <c r="BQ454" i="3"/>
  <c r="BP454" i="3"/>
  <c r="BO454" i="3"/>
  <c r="BN454" i="3"/>
  <c r="BM454" i="3"/>
  <c r="BL454" i="3"/>
  <c r="BK454" i="3"/>
  <c r="BJ454" i="3"/>
  <c r="BI454" i="3"/>
  <c r="BH454" i="3"/>
  <c r="BG454" i="3"/>
  <c r="BF454" i="3"/>
  <c r="BE454" i="3"/>
  <c r="BD454" i="3"/>
  <c r="BC454" i="3"/>
  <c r="BB454" i="3"/>
  <c r="BA454" i="3"/>
  <c r="AZ454" i="3"/>
  <c r="AY454" i="3"/>
  <c r="AX454" i="3"/>
  <c r="AW454" i="3"/>
  <c r="AV454" i="3"/>
  <c r="AU454" i="3"/>
  <c r="AT454" i="3"/>
  <c r="AS454" i="3"/>
  <c r="AR454" i="3"/>
  <c r="AQ454" i="3"/>
  <c r="AP454" i="3"/>
  <c r="AO454" i="3"/>
  <c r="AN454" i="3"/>
  <c r="AM454" i="3"/>
  <c r="AK454" i="3"/>
  <c r="AJ454" i="3"/>
  <c r="AG454" i="3"/>
  <c r="AF454" i="3"/>
  <c r="AE454" i="3"/>
  <c r="AD454" i="3"/>
  <c r="AC454" i="3"/>
  <c r="AB454" i="3"/>
  <c r="AA454" i="3"/>
  <c r="Z454" i="3"/>
  <c r="Y454" i="3"/>
  <c r="X454" i="3"/>
  <c r="W454" i="3"/>
  <c r="U454" i="3"/>
  <c r="T454" i="3"/>
  <c r="S454" i="3"/>
  <c r="R454" i="3"/>
  <c r="P454" i="3"/>
  <c r="O454" i="3"/>
  <c r="N454" i="3"/>
  <c r="M454" i="3"/>
  <c r="L454" i="3"/>
  <c r="K454" i="3"/>
  <c r="J454" i="3"/>
  <c r="I454" i="3"/>
  <c r="H454" i="3"/>
  <c r="G454" i="3"/>
  <c r="BW453" i="3"/>
  <c r="BV453" i="3"/>
  <c r="BU453" i="3"/>
  <c r="BT453" i="3"/>
  <c r="BS453" i="3"/>
  <c r="BQ453" i="3"/>
  <c r="BP453" i="3"/>
  <c r="BO453" i="3"/>
  <c r="BN453" i="3"/>
  <c r="BM453" i="3"/>
  <c r="BL453" i="3"/>
  <c r="BK453" i="3"/>
  <c r="BJ453" i="3"/>
  <c r="BI453" i="3"/>
  <c r="BH453" i="3"/>
  <c r="BG453" i="3"/>
  <c r="BF453" i="3"/>
  <c r="BE453" i="3"/>
  <c r="BD453" i="3"/>
  <c r="BC453" i="3"/>
  <c r="BB453" i="3"/>
  <c r="BA453" i="3"/>
  <c r="AZ453" i="3"/>
  <c r="AY453" i="3"/>
  <c r="AX453" i="3"/>
  <c r="AW453" i="3"/>
  <c r="AV453" i="3"/>
  <c r="AU453" i="3"/>
  <c r="AT453" i="3"/>
  <c r="AS453" i="3"/>
  <c r="AR453" i="3"/>
  <c r="AQ453" i="3"/>
  <c r="AP453" i="3"/>
  <c r="AO453" i="3"/>
  <c r="AN453" i="3"/>
  <c r="AM453" i="3"/>
  <c r="AK453" i="3"/>
  <c r="AJ453" i="3"/>
  <c r="AG453" i="3"/>
  <c r="AF453" i="3"/>
  <c r="AE453" i="3"/>
  <c r="AD453" i="3"/>
  <c r="AC453" i="3"/>
  <c r="AB453" i="3"/>
  <c r="AA453" i="3"/>
  <c r="Z453" i="3"/>
  <c r="Y453" i="3"/>
  <c r="X453" i="3"/>
  <c r="W453" i="3"/>
  <c r="V453" i="3"/>
  <c r="U453" i="3"/>
  <c r="T453" i="3"/>
  <c r="S453" i="3"/>
  <c r="R453" i="3"/>
  <c r="P453" i="3"/>
  <c r="O453" i="3"/>
  <c r="N453" i="3"/>
  <c r="M453" i="3"/>
  <c r="L453" i="3"/>
  <c r="K453" i="3"/>
  <c r="J453" i="3"/>
  <c r="I453" i="3"/>
  <c r="H453" i="3"/>
  <c r="G453" i="3"/>
  <c r="BW452" i="3"/>
  <c r="BV452" i="3"/>
  <c r="BU452" i="3"/>
  <c r="BT452" i="3"/>
  <c r="BS452" i="3"/>
  <c r="BQ452" i="3"/>
  <c r="BP452" i="3"/>
  <c r="BO452" i="3"/>
  <c r="BN452" i="3"/>
  <c r="BM452" i="3"/>
  <c r="BL452" i="3"/>
  <c r="BK452" i="3"/>
  <c r="BJ452" i="3"/>
  <c r="BI452" i="3"/>
  <c r="BH452" i="3"/>
  <c r="BG452" i="3"/>
  <c r="BF452" i="3"/>
  <c r="BE452" i="3"/>
  <c r="BD452" i="3"/>
  <c r="BC452" i="3"/>
  <c r="BB452" i="3"/>
  <c r="BA452" i="3"/>
  <c r="AZ452" i="3"/>
  <c r="AY452" i="3"/>
  <c r="AX452" i="3"/>
  <c r="AW452" i="3"/>
  <c r="AV452" i="3"/>
  <c r="AU452" i="3"/>
  <c r="AT452" i="3"/>
  <c r="AS452" i="3"/>
  <c r="AR452" i="3"/>
  <c r="AQ452" i="3"/>
  <c r="AP452" i="3"/>
  <c r="AO452" i="3"/>
  <c r="AN452" i="3"/>
  <c r="AM452" i="3"/>
  <c r="AK452" i="3"/>
  <c r="AJ452" i="3"/>
  <c r="AG452" i="3"/>
  <c r="AF452" i="3"/>
  <c r="AE452" i="3"/>
  <c r="AD452" i="3"/>
  <c r="AC452" i="3"/>
  <c r="AB452" i="3"/>
  <c r="AA452" i="3"/>
  <c r="Z452" i="3"/>
  <c r="Y452" i="3"/>
  <c r="X452" i="3"/>
  <c r="W452" i="3"/>
  <c r="V452" i="3"/>
  <c r="U452" i="3"/>
  <c r="T452" i="3"/>
  <c r="S452" i="3"/>
  <c r="R452" i="3"/>
  <c r="P452" i="3"/>
  <c r="O452" i="3"/>
  <c r="N452" i="3"/>
  <c r="M452" i="3"/>
  <c r="L452" i="3"/>
  <c r="K452" i="3"/>
  <c r="J452" i="3"/>
  <c r="I452" i="3"/>
  <c r="H452" i="3"/>
  <c r="G452" i="3"/>
  <c r="BW451" i="3"/>
  <c r="BV451" i="3"/>
  <c r="BU451" i="3"/>
  <c r="BT451" i="3"/>
  <c r="BS451" i="3"/>
  <c r="BQ451" i="3"/>
  <c r="BP451" i="3"/>
  <c r="BO451" i="3"/>
  <c r="BN451" i="3"/>
  <c r="BM451" i="3"/>
  <c r="BL451" i="3"/>
  <c r="BK451" i="3"/>
  <c r="BJ451" i="3"/>
  <c r="BI451" i="3"/>
  <c r="BH451" i="3"/>
  <c r="BG451" i="3"/>
  <c r="BF451" i="3"/>
  <c r="BE451" i="3"/>
  <c r="BD451" i="3"/>
  <c r="BC451" i="3"/>
  <c r="BB451" i="3"/>
  <c r="BA451" i="3"/>
  <c r="AZ451" i="3"/>
  <c r="AY451" i="3"/>
  <c r="AX451" i="3"/>
  <c r="AW451" i="3"/>
  <c r="AV451" i="3"/>
  <c r="AU451" i="3"/>
  <c r="AT451" i="3"/>
  <c r="AS451" i="3"/>
  <c r="AR451" i="3"/>
  <c r="AQ451" i="3"/>
  <c r="AP451" i="3"/>
  <c r="AO451" i="3"/>
  <c r="AN451" i="3"/>
  <c r="AM451" i="3"/>
  <c r="AK451" i="3"/>
  <c r="AJ451" i="3"/>
  <c r="AG451" i="3"/>
  <c r="AF451" i="3"/>
  <c r="AE451" i="3"/>
  <c r="AD451" i="3"/>
  <c r="AC451" i="3"/>
  <c r="AB451" i="3"/>
  <c r="AA451" i="3"/>
  <c r="Z451" i="3"/>
  <c r="Y451" i="3"/>
  <c r="X451" i="3"/>
  <c r="W451" i="3"/>
  <c r="V451" i="3"/>
  <c r="U451" i="3"/>
  <c r="T451" i="3"/>
  <c r="S451" i="3"/>
  <c r="R451" i="3"/>
  <c r="P451" i="3"/>
  <c r="O451" i="3"/>
  <c r="N451" i="3"/>
  <c r="M451" i="3"/>
  <c r="L451" i="3"/>
  <c r="K451" i="3"/>
  <c r="J451" i="3"/>
  <c r="I451" i="3"/>
  <c r="H451" i="3"/>
  <c r="G451" i="3"/>
  <c r="BW450" i="3"/>
  <c r="BV450" i="3"/>
  <c r="BU450" i="3"/>
  <c r="BT450" i="3"/>
  <c r="BS450" i="3"/>
  <c r="BQ450" i="3"/>
  <c r="BP450" i="3"/>
  <c r="BO450" i="3"/>
  <c r="BN450" i="3"/>
  <c r="BM450" i="3"/>
  <c r="BL450" i="3"/>
  <c r="BK450" i="3"/>
  <c r="BJ450" i="3"/>
  <c r="BI450" i="3"/>
  <c r="BH450" i="3"/>
  <c r="BG450" i="3"/>
  <c r="BF450" i="3"/>
  <c r="BE450" i="3"/>
  <c r="BD450" i="3"/>
  <c r="BC450" i="3"/>
  <c r="BB450" i="3"/>
  <c r="BA450" i="3"/>
  <c r="AZ450" i="3"/>
  <c r="AY450" i="3"/>
  <c r="AX450" i="3"/>
  <c r="AW450" i="3"/>
  <c r="AV450" i="3"/>
  <c r="AU450" i="3"/>
  <c r="AT450" i="3"/>
  <c r="AS450" i="3"/>
  <c r="AR450" i="3"/>
  <c r="AQ450" i="3"/>
  <c r="AP450" i="3"/>
  <c r="AO450" i="3"/>
  <c r="AN450" i="3"/>
  <c r="AM450" i="3"/>
  <c r="AK450" i="3"/>
  <c r="AJ450" i="3"/>
  <c r="AG450" i="3"/>
  <c r="AF450" i="3"/>
  <c r="AE450" i="3"/>
  <c r="AD450" i="3"/>
  <c r="AC450" i="3"/>
  <c r="AB450" i="3"/>
  <c r="AA450" i="3"/>
  <c r="Z450" i="3"/>
  <c r="Y450" i="3"/>
  <c r="X450" i="3"/>
  <c r="W450" i="3"/>
  <c r="V450" i="3"/>
  <c r="U450" i="3"/>
  <c r="T450" i="3"/>
  <c r="S450" i="3"/>
  <c r="R450" i="3"/>
  <c r="P450" i="3"/>
  <c r="O450" i="3"/>
  <c r="N450" i="3"/>
  <c r="M450" i="3"/>
  <c r="L450" i="3"/>
  <c r="K450" i="3"/>
  <c r="J450" i="3"/>
  <c r="I450" i="3"/>
  <c r="H450" i="3"/>
  <c r="G450" i="3"/>
  <c r="BW449" i="3"/>
  <c r="BV449" i="3"/>
  <c r="BU449" i="3"/>
  <c r="BT449" i="3"/>
  <c r="BS449" i="3"/>
  <c r="BQ449" i="3"/>
  <c r="BP449" i="3"/>
  <c r="BO449" i="3"/>
  <c r="BN449" i="3"/>
  <c r="BM449" i="3"/>
  <c r="BL449" i="3"/>
  <c r="BK449" i="3"/>
  <c r="BJ449" i="3"/>
  <c r="BI449" i="3"/>
  <c r="BH449" i="3"/>
  <c r="BG449" i="3"/>
  <c r="BF449" i="3"/>
  <c r="BE449" i="3"/>
  <c r="BD449" i="3"/>
  <c r="BC449" i="3"/>
  <c r="BB449" i="3"/>
  <c r="BA449" i="3"/>
  <c r="AZ449" i="3"/>
  <c r="AY449" i="3"/>
  <c r="AX449" i="3"/>
  <c r="AW449" i="3"/>
  <c r="AV449" i="3"/>
  <c r="AU449" i="3"/>
  <c r="AT449" i="3"/>
  <c r="AS449" i="3"/>
  <c r="AR449" i="3"/>
  <c r="AQ449" i="3"/>
  <c r="AP449" i="3"/>
  <c r="AO449" i="3"/>
  <c r="AN449" i="3"/>
  <c r="AM449" i="3"/>
  <c r="AK449" i="3"/>
  <c r="AJ449" i="3"/>
  <c r="AG449" i="3"/>
  <c r="AF449" i="3"/>
  <c r="AE449" i="3"/>
  <c r="AD449" i="3"/>
  <c r="AC449" i="3"/>
  <c r="AB449" i="3"/>
  <c r="AA449" i="3"/>
  <c r="Z449" i="3"/>
  <c r="Y449" i="3"/>
  <c r="X449" i="3"/>
  <c r="W449" i="3"/>
  <c r="V449" i="3"/>
  <c r="U449" i="3"/>
  <c r="T449" i="3"/>
  <c r="S449" i="3"/>
  <c r="R449" i="3"/>
  <c r="P449" i="3"/>
  <c r="O449" i="3"/>
  <c r="N449" i="3"/>
  <c r="M449" i="3"/>
  <c r="L449" i="3"/>
  <c r="K449" i="3"/>
  <c r="J449" i="3"/>
  <c r="I449" i="3"/>
  <c r="H449" i="3"/>
  <c r="G449" i="3"/>
  <c r="BW448" i="3"/>
  <c r="BV448" i="3"/>
  <c r="BU448" i="3"/>
  <c r="BT448" i="3"/>
  <c r="BS448" i="3"/>
  <c r="BQ448" i="3"/>
  <c r="BP448" i="3"/>
  <c r="BO448" i="3"/>
  <c r="BN448" i="3"/>
  <c r="BM448" i="3"/>
  <c r="BL448" i="3"/>
  <c r="BK448" i="3"/>
  <c r="BJ448" i="3"/>
  <c r="BI448" i="3"/>
  <c r="BH448" i="3"/>
  <c r="BG448" i="3"/>
  <c r="BF448" i="3"/>
  <c r="BE448" i="3"/>
  <c r="BD448" i="3"/>
  <c r="BC448" i="3"/>
  <c r="BB448" i="3"/>
  <c r="BA448" i="3"/>
  <c r="AZ448" i="3"/>
  <c r="AY448" i="3"/>
  <c r="AX448" i="3"/>
  <c r="AW448" i="3"/>
  <c r="AV448" i="3"/>
  <c r="AU448" i="3"/>
  <c r="AT448" i="3"/>
  <c r="AS448" i="3"/>
  <c r="AR448" i="3"/>
  <c r="AQ448" i="3"/>
  <c r="AP448" i="3"/>
  <c r="AO448" i="3"/>
  <c r="AN448" i="3"/>
  <c r="AM448" i="3"/>
  <c r="AK448" i="3"/>
  <c r="AJ448" i="3"/>
  <c r="AG448" i="3"/>
  <c r="AF448" i="3"/>
  <c r="AE448" i="3"/>
  <c r="AD448" i="3"/>
  <c r="AC448" i="3"/>
  <c r="AB448" i="3"/>
  <c r="AA448" i="3"/>
  <c r="Z448" i="3"/>
  <c r="Y448" i="3"/>
  <c r="X448" i="3"/>
  <c r="W448" i="3"/>
  <c r="V448" i="3"/>
  <c r="U448" i="3"/>
  <c r="T448" i="3"/>
  <c r="S448" i="3"/>
  <c r="R448" i="3"/>
  <c r="P448" i="3"/>
  <c r="O448" i="3"/>
  <c r="N448" i="3"/>
  <c r="M448" i="3"/>
  <c r="L448" i="3"/>
  <c r="K448" i="3"/>
  <c r="J448" i="3"/>
  <c r="I448" i="3"/>
  <c r="H448" i="3"/>
  <c r="G448" i="3"/>
  <c r="BW447" i="3"/>
  <c r="BV447" i="3"/>
  <c r="BU447" i="3"/>
  <c r="BT447" i="3"/>
  <c r="BS447" i="3"/>
  <c r="BQ447" i="3"/>
  <c r="BP447" i="3"/>
  <c r="BO447" i="3"/>
  <c r="BN447" i="3"/>
  <c r="BM447" i="3"/>
  <c r="BL447" i="3"/>
  <c r="BK447" i="3"/>
  <c r="BJ447" i="3"/>
  <c r="BI447" i="3"/>
  <c r="BH447" i="3"/>
  <c r="BG447" i="3"/>
  <c r="BF447" i="3"/>
  <c r="BE447" i="3"/>
  <c r="BD447" i="3"/>
  <c r="BC447" i="3"/>
  <c r="BB447" i="3"/>
  <c r="BA447" i="3"/>
  <c r="AZ447" i="3"/>
  <c r="AY447" i="3"/>
  <c r="AX447" i="3"/>
  <c r="AW447" i="3"/>
  <c r="AV447" i="3"/>
  <c r="AU447" i="3"/>
  <c r="AT447" i="3"/>
  <c r="AS447" i="3"/>
  <c r="AR447" i="3"/>
  <c r="AQ447" i="3"/>
  <c r="AP447" i="3"/>
  <c r="AO447" i="3"/>
  <c r="AN447" i="3"/>
  <c r="AM447" i="3"/>
  <c r="AK447" i="3"/>
  <c r="AJ447" i="3"/>
  <c r="AG447" i="3"/>
  <c r="AF447" i="3"/>
  <c r="AE447" i="3"/>
  <c r="AD447" i="3"/>
  <c r="AC447" i="3"/>
  <c r="AB447" i="3"/>
  <c r="AA447" i="3"/>
  <c r="Z447" i="3"/>
  <c r="Y447" i="3"/>
  <c r="X447" i="3"/>
  <c r="W447" i="3"/>
  <c r="V447" i="3"/>
  <c r="U447" i="3"/>
  <c r="T447" i="3"/>
  <c r="S447" i="3"/>
  <c r="R447" i="3"/>
  <c r="P447" i="3"/>
  <c r="O447" i="3"/>
  <c r="N447" i="3"/>
  <c r="M447" i="3"/>
  <c r="L447" i="3"/>
  <c r="K447" i="3"/>
  <c r="J447" i="3"/>
  <c r="I447" i="3"/>
  <c r="H447" i="3"/>
  <c r="G447" i="3"/>
  <c r="BW446" i="3"/>
  <c r="BV446" i="3"/>
  <c r="BU446" i="3"/>
  <c r="BT446" i="3"/>
  <c r="BS446" i="3"/>
  <c r="BQ446" i="3"/>
  <c r="BP446" i="3"/>
  <c r="BO446" i="3"/>
  <c r="BN446" i="3"/>
  <c r="BM446" i="3"/>
  <c r="BL446" i="3"/>
  <c r="BK446" i="3"/>
  <c r="BJ446" i="3"/>
  <c r="BI446" i="3"/>
  <c r="BH446" i="3"/>
  <c r="BG446" i="3"/>
  <c r="BF446" i="3"/>
  <c r="BE446" i="3"/>
  <c r="BD446" i="3"/>
  <c r="BC446" i="3"/>
  <c r="BB446" i="3"/>
  <c r="BA446" i="3"/>
  <c r="AZ446" i="3"/>
  <c r="AY446" i="3"/>
  <c r="AX446" i="3"/>
  <c r="AW446" i="3"/>
  <c r="AV446" i="3"/>
  <c r="AU446" i="3"/>
  <c r="AT446" i="3"/>
  <c r="AS446" i="3"/>
  <c r="AR446" i="3"/>
  <c r="AQ446" i="3"/>
  <c r="AP446" i="3"/>
  <c r="AO446" i="3"/>
  <c r="AN446" i="3"/>
  <c r="AM446" i="3"/>
  <c r="AK446" i="3"/>
  <c r="AJ446" i="3"/>
  <c r="AG446" i="3"/>
  <c r="AF446" i="3"/>
  <c r="AE446" i="3"/>
  <c r="AD446" i="3"/>
  <c r="AC446" i="3"/>
  <c r="AB446" i="3"/>
  <c r="AA446" i="3"/>
  <c r="Z446" i="3"/>
  <c r="Y446" i="3"/>
  <c r="X446" i="3"/>
  <c r="W446" i="3"/>
  <c r="V446" i="3"/>
  <c r="U446" i="3"/>
  <c r="T446" i="3"/>
  <c r="S446" i="3"/>
  <c r="R446" i="3"/>
  <c r="P446" i="3"/>
  <c r="O446" i="3"/>
  <c r="N446" i="3"/>
  <c r="M446" i="3"/>
  <c r="L446" i="3"/>
  <c r="K446" i="3"/>
  <c r="J446" i="3"/>
  <c r="I446" i="3"/>
  <c r="H446" i="3"/>
  <c r="G446" i="3"/>
  <c r="BW445" i="3"/>
  <c r="BV445" i="3"/>
  <c r="BU445" i="3"/>
  <c r="BT445" i="3"/>
  <c r="BS445" i="3"/>
  <c r="BQ445" i="3"/>
  <c r="BP445" i="3"/>
  <c r="BO445" i="3"/>
  <c r="BN445" i="3"/>
  <c r="BM445" i="3"/>
  <c r="BL445" i="3"/>
  <c r="BK445" i="3"/>
  <c r="BJ445" i="3"/>
  <c r="BI445" i="3"/>
  <c r="BH445" i="3"/>
  <c r="BG445" i="3"/>
  <c r="BF445" i="3"/>
  <c r="BE445" i="3"/>
  <c r="BD445" i="3"/>
  <c r="BC445" i="3"/>
  <c r="BB445" i="3"/>
  <c r="BA445" i="3"/>
  <c r="AZ445" i="3"/>
  <c r="AY445" i="3"/>
  <c r="AX445" i="3"/>
  <c r="AW445" i="3"/>
  <c r="AV445" i="3"/>
  <c r="AU445" i="3"/>
  <c r="AT445" i="3"/>
  <c r="AS445" i="3"/>
  <c r="AR445" i="3"/>
  <c r="AQ445" i="3"/>
  <c r="AP445" i="3"/>
  <c r="AO445" i="3"/>
  <c r="AN445" i="3"/>
  <c r="AM445" i="3"/>
  <c r="AK445" i="3"/>
  <c r="AJ445" i="3"/>
  <c r="AG445" i="3"/>
  <c r="AF445" i="3"/>
  <c r="AE445" i="3"/>
  <c r="AD445" i="3"/>
  <c r="AC445" i="3"/>
  <c r="AB445" i="3"/>
  <c r="AA445" i="3"/>
  <c r="Z445" i="3"/>
  <c r="Y445" i="3"/>
  <c r="X445" i="3"/>
  <c r="W445" i="3"/>
  <c r="V445" i="3"/>
  <c r="U445" i="3"/>
  <c r="T445" i="3"/>
  <c r="S445" i="3"/>
  <c r="R445" i="3"/>
  <c r="P445" i="3"/>
  <c r="O445" i="3"/>
  <c r="N445" i="3"/>
  <c r="M445" i="3"/>
  <c r="L445" i="3"/>
  <c r="K445" i="3"/>
  <c r="J445" i="3"/>
  <c r="I445" i="3"/>
  <c r="H445" i="3"/>
  <c r="G445" i="3"/>
  <c r="BW444" i="3"/>
  <c r="BV444" i="3"/>
  <c r="BU444" i="3"/>
  <c r="BT444" i="3"/>
  <c r="BS444" i="3"/>
  <c r="BQ444" i="3"/>
  <c r="BP444" i="3"/>
  <c r="BO444" i="3"/>
  <c r="BN444" i="3"/>
  <c r="BM444" i="3"/>
  <c r="BL444" i="3"/>
  <c r="BK444" i="3"/>
  <c r="BJ444" i="3"/>
  <c r="BI444" i="3"/>
  <c r="BH444" i="3"/>
  <c r="BG444" i="3"/>
  <c r="BF444" i="3"/>
  <c r="BE444" i="3"/>
  <c r="BD444" i="3"/>
  <c r="BC444" i="3"/>
  <c r="BB444" i="3"/>
  <c r="BA444" i="3"/>
  <c r="AZ444" i="3"/>
  <c r="AY444" i="3"/>
  <c r="AX444" i="3"/>
  <c r="AW444" i="3"/>
  <c r="AV444" i="3"/>
  <c r="AU444" i="3"/>
  <c r="AT444" i="3"/>
  <c r="AS444" i="3"/>
  <c r="AR444" i="3"/>
  <c r="AQ444" i="3"/>
  <c r="AP444" i="3"/>
  <c r="AO444" i="3"/>
  <c r="AN444" i="3"/>
  <c r="AM444" i="3"/>
  <c r="AK444" i="3"/>
  <c r="AJ444" i="3"/>
  <c r="AG444" i="3"/>
  <c r="AF444" i="3"/>
  <c r="AE444" i="3"/>
  <c r="AD444" i="3"/>
  <c r="AC444" i="3"/>
  <c r="AB444" i="3"/>
  <c r="AA444" i="3"/>
  <c r="Z444" i="3"/>
  <c r="Y444" i="3"/>
  <c r="X444" i="3"/>
  <c r="W444" i="3"/>
  <c r="V444" i="3"/>
  <c r="U444" i="3"/>
  <c r="T444" i="3"/>
  <c r="S444" i="3"/>
  <c r="R444" i="3"/>
  <c r="P444" i="3"/>
  <c r="O444" i="3"/>
  <c r="N444" i="3"/>
  <c r="M444" i="3"/>
  <c r="L444" i="3"/>
  <c r="K444" i="3"/>
  <c r="J444" i="3"/>
  <c r="I444" i="3"/>
  <c r="H444" i="3"/>
  <c r="G444" i="3"/>
  <c r="BW443" i="3"/>
  <c r="BV443" i="3"/>
  <c r="BU443" i="3"/>
  <c r="BT443" i="3"/>
  <c r="BS443" i="3"/>
  <c r="BQ443" i="3"/>
  <c r="BP443" i="3"/>
  <c r="BO443" i="3"/>
  <c r="BN443" i="3"/>
  <c r="BM443" i="3"/>
  <c r="BL443" i="3"/>
  <c r="BK443" i="3"/>
  <c r="BJ443" i="3"/>
  <c r="BI443" i="3"/>
  <c r="BH443" i="3"/>
  <c r="BG443" i="3"/>
  <c r="BF443" i="3"/>
  <c r="BE443" i="3"/>
  <c r="BD443" i="3"/>
  <c r="BC443" i="3"/>
  <c r="BB443" i="3"/>
  <c r="BA443" i="3"/>
  <c r="AZ443" i="3"/>
  <c r="AY443" i="3"/>
  <c r="AX443" i="3"/>
  <c r="AW443" i="3"/>
  <c r="AV443" i="3"/>
  <c r="AU443" i="3"/>
  <c r="AT443" i="3"/>
  <c r="AS443" i="3"/>
  <c r="AR443" i="3"/>
  <c r="AQ443" i="3"/>
  <c r="AP443" i="3"/>
  <c r="AO443" i="3"/>
  <c r="AN443" i="3"/>
  <c r="AM443" i="3"/>
  <c r="AK443" i="3"/>
  <c r="AJ443" i="3"/>
  <c r="AG443" i="3"/>
  <c r="AF443" i="3"/>
  <c r="AE443" i="3"/>
  <c r="AD443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P443" i="3"/>
  <c r="O443" i="3"/>
  <c r="N443" i="3"/>
  <c r="M443" i="3"/>
  <c r="L443" i="3"/>
  <c r="K443" i="3"/>
  <c r="J443" i="3"/>
  <c r="I443" i="3"/>
  <c r="H443" i="3"/>
  <c r="G443" i="3"/>
  <c r="BW442" i="3"/>
  <c r="BV442" i="3"/>
  <c r="BU442" i="3"/>
  <c r="BT442" i="3"/>
  <c r="BS442" i="3"/>
  <c r="BQ442" i="3"/>
  <c r="BP442" i="3"/>
  <c r="BO442" i="3"/>
  <c r="BN442" i="3"/>
  <c r="BM442" i="3"/>
  <c r="BL442" i="3"/>
  <c r="BK442" i="3"/>
  <c r="BJ442" i="3"/>
  <c r="BI442" i="3"/>
  <c r="BH442" i="3"/>
  <c r="BG442" i="3"/>
  <c r="BF442" i="3"/>
  <c r="BE442" i="3"/>
  <c r="BD442" i="3"/>
  <c r="BC442" i="3"/>
  <c r="BB442" i="3"/>
  <c r="BA442" i="3"/>
  <c r="AZ442" i="3"/>
  <c r="AY442" i="3"/>
  <c r="AX442" i="3"/>
  <c r="AW442" i="3"/>
  <c r="AV442" i="3"/>
  <c r="AU442" i="3"/>
  <c r="AT442" i="3"/>
  <c r="AS442" i="3"/>
  <c r="AR442" i="3"/>
  <c r="AQ442" i="3"/>
  <c r="AP442" i="3"/>
  <c r="AO442" i="3"/>
  <c r="AN442" i="3"/>
  <c r="AM442" i="3"/>
  <c r="AK442" i="3"/>
  <c r="AJ442" i="3"/>
  <c r="AG442" i="3"/>
  <c r="AF442" i="3"/>
  <c r="AE442" i="3"/>
  <c r="AD442" i="3"/>
  <c r="AC442" i="3"/>
  <c r="AB442" i="3"/>
  <c r="AA442" i="3"/>
  <c r="Z442" i="3"/>
  <c r="Y442" i="3"/>
  <c r="X442" i="3"/>
  <c r="W442" i="3"/>
  <c r="V442" i="3"/>
  <c r="U442" i="3"/>
  <c r="T442" i="3"/>
  <c r="S442" i="3"/>
  <c r="R442" i="3"/>
  <c r="P442" i="3"/>
  <c r="O442" i="3"/>
  <c r="N442" i="3"/>
  <c r="M442" i="3"/>
  <c r="L442" i="3"/>
  <c r="K442" i="3"/>
  <c r="J442" i="3"/>
  <c r="I442" i="3"/>
  <c r="H442" i="3"/>
  <c r="G442" i="3"/>
  <c r="BW441" i="3"/>
  <c r="BV441" i="3"/>
  <c r="BU441" i="3"/>
  <c r="BT441" i="3"/>
  <c r="BS441" i="3"/>
  <c r="BQ441" i="3"/>
  <c r="BP441" i="3"/>
  <c r="BO441" i="3"/>
  <c r="BN441" i="3"/>
  <c r="BM441" i="3"/>
  <c r="BL441" i="3"/>
  <c r="BK441" i="3"/>
  <c r="BJ441" i="3"/>
  <c r="BI441" i="3"/>
  <c r="BH441" i="3"/>
  <c r="BG441" i="3"/>
  <c r="BF441" i="3"/>
  <c r="BE441" i="3"/>
  <c r="BD441" i="3"/>
  <c r="BC441" i="3"/>
  <c r="BB441" i="3"/>
  <c r="BA441" i="3"/>
  <c r="AZ441" i="3"/>
  <c r="AY441" i="3"/>
  <c r="AX441" i="3"/>
  <c r="AW441" i="3"/>
  <c r="AV441" i="3"/>
  <c r="AU441" i="3"/>
  <c r="AT441" i="3"/>
  <c r="AS441" i="3"/>
  <c r="AR441" i="3"/>
  <c r="AQ441" i="3"/>
  <c r="AP441" i="3"/>
  <c r="AO441" i="3"/>
  <c r="AN441" i="3"/>
  <c r="AM441" i="3"/>
  <c r="AK441" i="3"/>
  <c r="AJ441" i="3"/>
  <c r="AG441" i="3"/>
  <c r="AF441" i="3"/>
  <c r="AE441" i="3"/>
  <c r="AD441" i="3"/>
  <c r="AC441" i="3"/>
  <c r="AB441" i="3"/>
  <c r="AA441" i="3"/>
  <c r="Z441" i="3"/>
  <c r="Y441" i="3"/>
  <c r="X441" i="3"/>
  <c r="W441" i="3"/>
  <c r="V441" i="3"/>
  <c r="U441" i="3"/>
  <c r="T441" i="3"/>
  <c r="S441" i="3"/>
  <c r="R441" i="3"/>
  <c r="P441" i="3"/>
  <c r="O441" i="3"/>
  <c r="N441" i="3"/>
  <c r="M441" i="3"/>
  <c r="L441" i="3"/>
  <c r="K441" i="3"/>
  <c r="J441" i="3"/>
  <c r="I441" i="3"/>
  <c r="H441" i="3"/>
  <c r="G441" i="3"/>
  <c r="BU440" i="3"/>
  <c r="BT440" i="3"/>
  <c r="BS440" i="3"/>
  <c r="BQ440" i="3"/>
  <c r="BP440" i="3"/>
  <c r="BO440" i="3"/>
  <c r="BN440" i="3"/>
  <c r="BM440" i="3"/>
  <c r="BL440" i="3"/>
  <c r="BK440" i="3"/>
  <c r="BJ440" i="3"/>
  <c r="BI440" i="3"/>
  <c r="BH440" i="3"/>
  <c r="BG440" i="3"/>
  <c r="BF440" i="3"/>
  <c r="BE440" i="3"/>
  <c r="BD440" i="3"/>
  <c r="BC440" i="3"/>
  <c r="BB440" i="3"/>
  <c r="BA440" i="3"/>
  <c r="AZ440" i="3"/>
  <c r="AY440" i="3"/>
  <c r="AX440" i="3"/>
  <c r="AW440" i="3"/>
  <c r="AV440" i="3"/>
  <c r="AU440" i="3"/>
  <c r="AT440" i="3"/>
  <c r="AS440" i="3"/>
  <c r="AR440" i="3"/>
  <c r="AQ440" i="3"/>
  <c r="AP440" i="3"/>
  <c r="AO440" i="3"/>
  <c r="AN440" i="3"/>
  <c r="AM440" i="3"/>
  <c r="AK440" i="3"/>
  <c r="AJ440" i="3"/>
  <c r="AG440" i="3"/>
  <c r="AF440" i="3"/>
  <c r="AE440" i="3"/>
  <c r="AD440" i="3"/>
  <c r="AC440" i="3"/>
  <c r="AB440" i="3"/>
  <c r="AA440" i="3"/>
  <c r="Z440" i="3"/>
  <c r="Y440" i="3"/>
  <c r="X440" i="3"/>
  <c r="W440" i="3"/>
  <c r="V440" i="3"/>
  <c r="U440" i="3"/>
  <c r="T440" i="3"/>
  <c r="S440" i="3"/>
  <c r="R440" i="3"/>
  <c r="P440" i="3"/>
  <c r="O440" i="3"/>
  <c r="N440" i="3"/>
  <c r="M440" i="3"/>
  <c r="L440" i="3"/>
  <c r="K440" i="3"/>
  <c r="J440" i="3"/>
  <c r="I440" i="3"/>
  <c r="H440" i="3"/>
  <c r="G440" i="3"/>
  <c r="BU439" i="3"/>
  <c r="BT439" i="3"/>
  <c r="BS439" i="3"/>
  <c r="BQ439" i="3"/>
  <c r="BP439" i="3"/>
  <c r="BO439" i="3"/>
  <c r="BN439" i="3"/>
  <c r="BM439" i="3"/>
  <c r="BL439" i="3"/>
  <c r="BK439" i="3"/>
  <c r="BJ439" i="3"/>
  <c r="BI439" i="3"/>
  <c r="BH439" i="3"/>
  <c r="BG439" i="3"/>
  <c r="BF439" i="3"/>
  <c r="BE439" i="3"/>
  <c r="BD439" i="3"/>
  <c r="BC439" i="3"/>
  <c r="BB439" i="3"/>
  <c r="BA439" i="3"/>
  <c r="AZ439" i="3"/>
  <c r="AY439" i="3"/>
  <c r="AX439" i="3"/>
  <c r="AW439" i="3"/>
  <c r="AV439" i="3"/>
  <c r="AU439" i="3"/>
  <c r="AT439" i="3"/>
  <c r="AS439" i="3"/>
  <c r="AR439" i="3"/>
  <c r="AQ439" i="3"/>
  <c r="AP439" i="3"/>
  <c r="AO439" i="3"/>
  <c r="AN439" i="3"/>
  <c r="AM439" i="3"/>
  <c r="AK439" i="3"/>
  <c r="AJ439" i="3"/>
  <c r="AG439" i="3"/>
  <c r="AF439" i="3"/>
  <c r="AE439" i="3"/>
  <c r="AD439" i="3"/>
  <c r="AC439" i="3"/>
  <c r="AB439" i="3"/>
  <c r="AA439" i="3"/>
  <c r="Z439" i="3"/>
  <c r="Y439" i="3"/>
  <c r="X439" i="3"/>
  <c r="W439" i="3"/>
  <c r="V439" i="3"/>
  <c r="U439" i="3"/>
  <c r="T439" i="3"/>
  <c r="S439" i="3"/>
  <c r="R439" i="3"/>
  <c r="P439" i="3"/>
  <c r="O439" i="3"/>
  <c r="N439" i="3"/>
  <c r="M439" i="3"/>
  <c r="L439" i="3"/>
  <c r="K439" i="3"/>
  <c r="J439" i="3"/>
  <c r="I439" i="3"/>
  <c r="H439" i="3"/>
  <c r="G439" i="3"/>
  <c r="BU438" i="3"/>
  <c r="BT438" i="3"/>
  <c r="BS438" i="3"/>
  <c r="BQ438" i="3"/>
  <c r="BP438" i="3"/>
  <c r="BO438" i="3"/>
  <c r="BN438" i="3"/>
  <c r="BM438" i="3"/>
  <c r="BL438" i="3"/>
  <c r="BK438" i="3"/>
  <c r="BJ438" i="3"/>
  <c r="BI438" i="3"/>
  <c r="BH438" i="3"/>
  <c r="BG438" i="3"/>
  <c r="BF438" i="3"/>
  <c r="BE438" i="3"/>
  <c r="BD438" i="3"/>
  <c r="BC438" i="3"/>
  <c r="BB438" i="3"/>
  <c r="BA438" i="3"/>
  <c r="AZ438" i="3"/>
  <c r="AY438" i="3"/>
  <c r="AX438" i="3"/>
  <c r="AW438" i="3"/>
  <c r="AV438" i="3"/>
  <c r="AU438" i="3"/>
  <c r="AT438" i="3"/>
  <c r="AS438" i="3"/>
  <c r="AR438" i="3"/>
  <c r="AQ438" i="3"/>
  <c r="AP438" i="3"/>
  <c r="AO438" i="3"/>
  <c r="AN438" i="3"/>
  <c r="AM438" i="3"/>
  <c r="AK438" i="3"/>
  <c r="AJ438" i="3"/>
  <c r="AG438" i="3"/>
  <c r="AF438" i="3"/>
  <c r="AE438" i="3"/>
  <c r="AD438" i="3"/>
  <c r="AC438" i="3"/>
  <c r="AB438" i="3"/>
  <c r="AA438" i="3"/>
  <c r="Z438" i="3"/>
  <c r="Y438" i="3"/>
  <c r="X438" i="3"/>
  <c r="W438" i="3"/>
  <c r="V438" i="3"/>
  <c r="U438" i="3"/>
  <c r="T438" i="3"/>
  <c r="S438" i="3"/>
  <c r="R438" i="3"/>
  <c r="P438" i="3"/>
  <c r="O438" i="3"/>
  <c r="N438" i="3"/>
  <c r="M438" i="3"/>
  <c r="L438" i="3"/>
  <c r="K438" i="3"/>
  <c r="J438" i="3"/>
  <c r="I438" i="3"/>
  <c r="H438" i="3"/>
  <c r="G438" i="3"/>
  <c r="BU437" i="3"/>
  <c r="BT437" i="3"/>
  <c r="BS437" i="3"/>
  <c r="BQ437" i="3"/>
  <c r="BP437" i="3"/>
  <c r="BO437" i="3"/>
  <c r="BN437" i="3"/>
  <c r="BM437" i="3"/>
  <c r="BL437" i="3"/>
  <c r="BK437" i="3"/>
  <c r="BJ437" i="3"/>
  <c r="BI437" i="3"/>
  <c r="BH437" i="3"/>
  <c r="BG437" i="3"/>
  <c r="BF437" i="3"/>
  <c r="BE437" i="3"/>
  <c r="BD437" i="3"/>
  <c r="BC437" i="3"/>
  <c r="BB437" i="3"/>
  <c r="BA437" i="3"/>
  <c r="AZ437" i="3"/>
  <c r="AY437" i="3"/>
  <c r="AX437" i="3"/>
  <c r="AW437" i="3"/>
  <c r="AV437" i="3"/>
  <c r="AU437" i="3"/>
  <c r="AT437" i="3"/>
  <c r="AS437" i="3"/>
  <c r="AR437" i="3"/>
  <c r="AQ437" i="3"/>
  <c r="AP437" i="3"/>
  <c r="AO437" i="3"/>
  <c r="AN437" i="3"/>
  <c r="AM437" i="3"/>
  <c r="AK437" i="3"/>
  <c r="AJ437" i="3"/>
  <c r="AG437" i="3"/>
  <c r="AF437" i="3"/>
  <c r="AE437" i="3"/>
  <c r="AD437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P437" i="3"/>
  <c r="O437" i="3"/>
  <c r="N437" i="3"/>
  <c r="M437" i="3"/>
  <c r="L437" i="3"/>
  <c r="K437" i="3"/>
  <c r="J437" i="3"/>
  <c r="I437" i="3"/>
  <c r="H437" i="3"/>
  <c r="G437" i="3"/>
  <c r="BU436" i="3"/>
  <c r="BT436" i="3"/>
  <c r="BS436" i="3"/>
  <c r="BQ436" i="3"/>
  <c r="BP436" i="3"/>
  <c r="BO436" i="3"/>
  <c r="BN436" i="3"/>
  <c r="BM436" i="3"/>
  <c r="BL436" i="3"/>
  <c r="BK436" i="3"/>
  <c r="BJ436" i="3"/>
  <c r="BI436" i="3"/>
  <c r="BH436" i="3"/>
  <c r="BG436" i="3"/>
  <c r="BF436" i="3"/>
  <c r="BE436" i="3"/>
  <c r="BD436" i="3"/>
  <c r="BC436" i="3"/>
  <c r="BB436" i="3"/>
  <c r="BA436" i="3"/>
  <c r="AZ436" i="3"/>
  <c r="AY436" i="3"/>
  <c r="AX436" i="3"/>
  <c r="AW436" i="3"/>
  <c r="AV436" i="3"/>
  <c r="AU436" i="3"/>
  <c r="AT436" i="3"/>
  <c r="AS436" i="3"/>
  <c r="AR436" i="3"/>
  <c r="AQ436" i="3"/>
  <c r="AP436" i="3"/>
  <c r="AO436" i="3"/>
  <c r="AN436" i="3"/>
  <c r="AM436" i="3"/>
  <c r="AK436" i="3"/>
  <c r="AJ436" i="3"/>
  <c r="AG436" i="3"/>
  <c r="AF436" i="3"/>
  <c r="AE436" i="3"/>
  <c r="AD436" i="3"/>
  <c r="AC436" i="3"/>
  <c r="AB436" i="3"/>
  <c r="AA436" i="3"/>
  <c r="Z436" i="3"/>
  <c r="Y436" i="3"/>
  <c r="X436" i="3"/>
  <c r="W436" i="3"/>
  <c r="V436" i="3"/>
  <c r="U436" i="3"/>
  <c r="T436" i="3"/>
  <c r="S436" i="3"/>
  <c r="R436" i="3"/>
  <c r="P436" i="3"/>
  <c r="O436" i="3"/>
  <c r="N436" i="3"/>
  <c r="M436" i="3"/>
  <c r="L436" i="3"/>
  <c r="K436" i="3"/>
  <c r="J436" i="3"/>
  <c r="I436" i="3"/>
  <c r="H436" i="3"/>
  <c r="G436" i="3"/>
  <c r="BW435" i="3"/>
  <c r="BV435" i="3"/>
  <c r="BU435" i="3"/>
  <c r="BT435" i="3"/>
  <c r="BS435" i="3"/>
  <c r="BQ435" i="3"/>
  <c r="BP435" i="3"/>
  <c r="BO435" i="3"/>
  <c r="BN435" i="3"/>
  <c r="BM435" i="3"/>
  <c r="BL435" i="3"/>
  <c r="BK435" i="3"/>
  <c r="BJ435" i="3"/>
  <c r="BI435" i="3"/>
  <c r="BH435" i="3"/>
  <c r="BG435" i="3"/>
  <c r="BF435" i="3"/>
  <c r="BE435" i="3"/>
  <c r="BD435" i="3"/>
  <c r="BC435" i="3"/>
  <c r="BB435" i="3"/>
  <c r="BA435" i="3"/>
  <c r="AZ435" i="3"/>
  <c r="AY435" i="3"/>
  <c r="AX435" i="3"/>
  <c r="AW435" i="3"/>
  <c r="AV435" i="3"/>
  <c r="AU435" i="3"/>
  <c r="AT435" i="3"/>
  <c r="AS435" i="3"/>
  <c r="AR435" i="3"/>
  <c r="AQ435" i="3"/>
  <c r="AP435" i="3"/>
  <c r="AO435" i="3"/>
  <c r="AN435" i="3"/>
  <c r="AM435" i="3"/>
  <c r="AK435" i="3"/>
  <c r="AJ435" i="3"/>
  <c r="AG435" i="3"/>
  <c r="AF435" i="3"/>
  <c r="AE435" i="3"/>
  <c r="AD435" i="3"/>
  <c r="AC435" i="3"/>
  <c r="AB435" i="3"/>
  <c r="AA435" i="3"/>
  <c r="Z435" i="3"/>
  <c r="Y435" i="3"/>
  <c r="X435" i="3"/>
  <c r="W435" i="3"/>
  <c r="V435" i="3"/>
  <c r="U435" i="3"/>
  <c r="T435" i="3"/>
  <c r="S435" i="3"/>
  <c r="R435" i="3"/>
  <c r="P435" i="3"/>
  <c r="O435" i="3"/>
  <c r="N435" i="3"/>
  <c r="M435" i="3"/>
  <c r="L435" i="3"/>
  <c r="K435" i="3"/>
  <c r="J435" i="3"/>
  <c r="I435" i="3"/>
  <c r="H435" i="3"/>
  <c r="G435" i="3"/>
  <c r="BW434" i="3"/>
  <c r="BV434" i="3"/>
  <c r="BU434" i="3"/>
  <c r="BT434" i="3"/>
  <c r="BS434" i="3"/>
  <c r="BQ434" i="3"/>
  <c r="BP434" i="3"/>
  <c r="BO434" i="3"/>
  <c r="BN434" i="3"/>
  <c r="BM434" i="3"/>
  <c r="BL434" i="3"/>
  <c r="BK434" i="3"/>
  <c r="BJ434" i="3"/>
  <c r="BI434" i="3"/>
  <c r="BH434" i="3"/>
  <c r="BG434" i="3"/>
  <c r="BF434" i="3"/>
  <c r="BE434" i="3"/>
  <c r="BD434" i="3"/>
  <c r="BC434" i="3"/>
  <c r="BB434" i="3"/>
  <c r="BA434" i="3"/>
  <c r="AZ434" i="3"/>
  <c r="AY434" i="3"/>
  <c r="AX434" i="3"/>
  <c r="AW434" i="3"/>
  <c r="AV434" i="3"/>
  <c r="AU434" i="3"/>
  <c r="AT434" i="3"/>
  <c r="AS434" i="3"/>
  <c r="AR434" i="3"/>
  <c r="AQ434" i="3"/>
  <c r="AP434" i="3"/>
  <c r="AO434" i="3"/>
  <c r="AN434" i="3"/>
  <c r="AM434" i="3"/>
  <c r="AK434" i="3"/>
  <c r="AJ434" i="3"/>
  <c r="AG434" i="3"/>
  <c r="AF434" i="3"/>
  <c r="AE434" i="3"/>
  <c r="AD434" i="3"/>
  <c r="AC434" i="3"/>
  <c r="AB434" i="3"/>
  <c r="AA434" i="3"/>
  <c r="Z434" i="3"/>
  <c r="Y434" i="3"/>
  <c r="X434" i="3"/>
  <c r="W434" i="3"/>
  <c r="V434" i="3"/>
  <c r="U434" i="3"/>
  <c r="T434" i="3"/>
  <c r="S434" i="3"/>
  <c r="R434" i="3"/>
  <c r="P434" i="3"/>
  <c r="O434" i="3"/>
  <c r="N434" i="3"/>
  <c r="M434" i="3"/>
  <c r="L434" i="3"/>
  <c r="K434" i="3"/>
  <c r="J434" i="3"/>
  <c r="I434" i="3"/>
  <c r="H434" i="3"/>
  <c r="G434" i="3"/>
  <c r="BW433" i="3"/>
  <c r="BV433" i="3"/>
  <c r="BU433" i="3"/>
  <c r="BT433" i="3"/>
  <c r="BS433" i="3"/>
  <c r="BQ433" i="3"/>
  <c r="BP433" i="3"/>
  <c r="BO433" i="3"/>
  <c r="BN433" i="3"/>
  <c r="BM433" i="3"/>
  <c r="BL433" i="3"/>
  <c r="BK433" i="3"/>
  <c r="BJ433" i="3"/>
  <c r="BI433" i="3"/>
  <c r="BH433" i="3"/>
  <c r="BG433" i="3"/>
  <c r="BF433" i="3"/>
  <c r="BE433" i="3"/>
  <c r="BD433" i="3"/>
  <c r="BC433" i="3"/>
  <c r="BB433" i="3"/>
  <c r="BA433" i="3"/>
  <c r="AZ433" i="3"/>
  <c r="AY433" i="3"/>
  <c r="AX433" i="3"/>
  <c r="AW433" i="3"/>
  <c r="AV433" i="3"/>
  <c r="AU433" i="3"/>
  <c r="AT433" i="3"/>
  <c r="AS433" i="3"/>
  <c r="AR433" i="3"/>
  <c r="AQ433" i="3"/>
  <c r="AP433" i="3"/>
  <c r="AO433" i="3"/>
  <c r="AN433" i="3"/>
  <c r="AM433" i="3"/>
  <c r="AK433" i="3"/>
  <c r="AJ433" i="3"/>
  <c r="AG433" i="3"/>
  <c r="AF433" i="3"/>
  <c r="AE433" i="3"/>
  <c r="AD433" i="3"/>
  <c r="AC433" i="3"/>
  <c r="AB433" i="3"/>
  <c r="AA433" i="3"/>
  <c r="Z433" i="3"/>
  <c r="Y433" i="3"/>
  <c r="X433" i="3"/>
  <c r="W433" i="3"/>
  <c r="V433" i="3"/>
  <c r="U433" i="3"/>
  <c r="T433" i="3"/>
  <c r="S433" i="3"/>
  <c r="R433" i="3"/>
  <c r="P433" i="3"/>
  <c r="O433" i="3"/>
  <c r="N433" i="3"/>
  <c r="M433" i="3"/>
  <c r="L433" i="3"/>
  <c r="K433" i="3"/>
  <c r="J433" i="3"/>
  <c r="I433" i="3"/>
  <c r="H433" i="3"/>
  <c r="G433" i="3"/>
  <c r="BW432" i="3"/>
  <c r="BV432" i="3"/>
  <c r="BU432" i="3"/>
  <c r="BT432" i="3"/>
  <c r="BS432" i="3"/>
  <c r="BQ432" i="3"/>
  <c r="BP432" i="3"/>
  <c r="BO432" i="3"/>
  <c r="BN432" i="3"/>
  <c r="BM432" i="3"/>
  <c r="BL432" i="3"/>
  <c r="BK432" i="3"/>
  <c r="BJ432" i="3"/>
  <c r="BI432" i="3"/>
  <c r="BH432" i="3"/>
  <c r="BG432" i="3"/>
  <c r="BF432" i="3"/>
  <c r="BE432" i="3"/>
  <c r="BD432" i="3"/>
  <c r="BC432" i="3"/>
  <c r="BB432" i="3"/>
  <c r="BA432" i="3"/>
  <c r="AZ432" i="3"/>
  <c r="AY432" i="3"/>
  <c r="AX432" i="3"/>
  <c r="AW432" i="3"/>
  <c r="AV432" i="3"/>
  <c r="AU432" i="3"/>
  <c r="AT432" i="3"/>
  <c r="AS432" i="3"/>
  <c r="AR432" i="3"/>
  <c r="AQ432" i="3"/>
  <c r="AP432" i="3"/>
  <c r="AO432" i="3"/>
  <c r="AN432" i="3"/>
  <c r="AM432" i="3"/>
  <c r="AK432" i="3"/>
  <c r="AJ432" i="3"/>
  <c r="AG432" i="3"/>
  <c r="AF432" i="3"/>
  <c r="AE432" i="3"/>
  <c r="AD432" i="3"/>
  <c r="AC432" i="3"/>
  <c r="AB432" i="3"/>
  <c r="AA432" i="3"/>
  <c r="Z432" i="3"/>
  <c r="Y432" i="3"/>
  <c r="X432" i="3"/>
  <c r="W432" i="3"/>
  <c r="V432" i="3"/>
  <c r="U432" i="3"/>
  <c r="T432" i="3"/>
  <c r="S432" i="3"/>
  <c r="R432" i="3"/>
  <c r="P432" i="3"/>
  <c r="O432" i="3"/>
  <c r="N432" i="3"/>
  <c r="M432" i="3"/>
  <c r="L432" i="3"/>
  <c r="K432" i="3"/>
  <c r="J432" i="3"/>
  <c r="I432" i="3"/>
  <c r="H432" i="3"/>
  <c r="G432" i="3"/>
  <c r="BW431" i="3"/>
  <c r="BV431" i="3"/>
  <c r="BU431" i="3"/>
  <c r="BT431" i="3"/>
  <c r="BS431" i="3"/>
  <c r="BQ431" i="3"/>
  <c r="BP431" i="3"/>
  <c r="BO431" i="3"/>
  <c r="BN431" i="3"/>
  <c r="BM431" i="3"/>
  <c r="BL431" i="3"/>
  <c r="BK431" i="3"/>
  <c r="BJ431" i="3"/>
  <c r="BI431" i="3"/>
  <c r="BH431" i="3"/>
  <c r="BG431" i="3"/>
  <c r="BF431" i="3"/>
  <c r="BE431" i="3"/>
  <c r="BD431" i="3"/>
  <c r="BC431" i="3"/>
  <c r="BB431" i="3"/>
  <c r="BA431" i="3"/>
  <c r="AZ431" i="3"/>
  <c r="AY431" i="3"/>
  <c r="AX431" i="3"/>
  <c r="AW431" i="3"/>
  <c r="AV431" i="3"/>
  <c r="AU431" i="3"/>
  <c r="AT431" i="3"/>
  <c r="AS431" i="3"/>
  <c r="AR431" i="3"/>
  <c r="AQ431" i="3"/>
  <c r="AP431" i="3"/>
  <c r="AO431" i="3"/>
  <c r="AN431" i="3"/>
  <c r="AM431" i="3"/>
  <c r="AK431" i="3"/>
  <c r="AJ431" i="3"/>
  <c r="AG431" i="3"/>
  <c r="AF431" i="3"/>
  <c r="AE431" i="3"/>
  <c r="AD431" i="3"/>
  <c r="AC431" i="3"/>
  <c r="AB431" i="3"/>
  <c r="AA431" i="3"/>
  <c r="Z431" i="3"/>
  <c r="Y431" i="3"/>
  <c r="X431" i="3"/>
  <c r="W431" i="3"/>
  <c r="V431" i="3"/>
  <c r="U431" i="3"/>
  <c r="T431" i="3"/>
  <c r="S431" i="3"/>
  <c r="R431" i="3"/>
  <c r="P431" i="3"/>
  <c r="O431" i="3"/>
  <c r="N431" i="3"/>
  <c r="M431" i="3"/>
  <c r="L431" i="3"/>
  <c r="K431" i="3"/>
  <c r="J431" i="3"/>
  <c r="I431" i="3"/>
  <c r="H431" i="3"/>
  <c r="G431" i="3"/>
  <c r="BW430" i="3"/>
  <c r="BV430" i="3"/>
  <c r="BU430" i="3"/>
  <c r="BT430" i="3"/>
  <c r="BS430" i="3"/>
  <c r="BQ430" i="3"/>
  <c r="BP430" i="3"/>
  <c r="BO430" i="3"/>
  <c r="BN430" i="3"/>
  <c r="BM430" i="3"/>
  <c r="BL430" i="3"/>
  <c r="BK430" i="3"/>
  <c r="BJ430" i="3"/>
  <c r="BI430" i="3"/>
  <c r="BH430" i="3"/>
  <c r="BG430" i="3"/>
  <c r="BF430" i="3"/>
  <c r="BE430" i="3"/>
  <c r="BD430" i="3"/>
  <c r="BC430" i="3"/>
  <c r="BB430" i="3"/>
  <c r="BA430" i="3"/>
  <c r="AZ430" i="3"/>
  <c r="AY430" i="3"/>
  <c r="AX430" i="3"/>
  <c r="AW430" i="3"/>
  <c r="AV430" i="3"/>
  <c r="AU430" i="3"/>
  <c r="AT430" i="3"/>
  <c r="AS430" i="3"/>
  <c r="AR430" i="3"/>
  <c r="AQ430" i="3"/>
  <c r="AP430" i="3"/>
  <c r="AO430" i="3"/>
  <c r="AN430" i="3"/>
  <c r="AM430" i="3"/>
  <c r="AK430" i="3"/>
  <c r="AJ430" i="3"/>
  <c r="AG430" i="3"/>
  <c r="AF430" i="3"/>
  <c r="AE430" i="3"/>
  <c r="AD430" i="3"/>
  <c r="AC430" i="3"/>
  <c r="AB430" i="3"/>
  <c r="AA430" i="3"/>
  <c r="Z430" i="3"/>
  <c r="Y430" i="3"/>
  <c r="X430" i="3"/>
  <c r="W430" i="3"/>
  <c r="V430" i="3"/>
  <c r="U430" i="3"/>
  <c r="T430" i="3"/>
  <c r="S430" i="3"/>
  <c r="R430" i="3"/>
  <c r="P430" i="3"/>
  <c r="O430" i="3"/>
  <c r="N430" i="3"/>
  <c r="M430" i="3"/>
  <c r="L430" i="3"/>
  <c r="K430" i="3"/>
  <c r="J430" i="3"/>
  <c r="I430" i="3"/>
  <c r="H430" i="3"/>
  <c r="G430" i="3"/>
  <c r="BW429" i="3"/>
  <c r="BV429" i="3"/>
  <c r="BU429" i="3"/>
  <c r="BT429" i="3"/>
  <c r="BS429" i="3"/>
  <c r="BQ429" i="3"/>
  <c r="BP429" i="3"/>
  <c r="BO429" i="3"/>
  <c r="BN429" i="3"/>
  <c r="BM429" i="3"/>
  <c r="BL429" i="3"/>
  <c r="BK429" i="3"/>
  <c r="BJ429" i="3"/>
  <c r="BI429" i="3"/>
  <c r="BH429" i="3"/>
  <c r="BG429" i="3"/>
  <c r="BF429" i="3"/>
  <c r="BE429" i="3"/>
  <c r="BD429" i="3"/>
  <c r="BC429" i="3"/>
  <c r="BB429" i="3"/>
  <c r="BA429" i="3"/>
  <c r="AZ429" i="3"/>
  <c r="AY429" i="3"/>
  <c r="AX429" i="3"/>
  <c r="AW429" i="3"/>
  <c r="AV429" i="3"/>
  <c r="AU429" i="3"/>
  <c r="AT429" i="3"/>
  <c r="AS429" i="3"/>
  <c r="AR429" i="3"/>
  <c r="AQ429" i="3"/>
  <c r="AP429" i="3"/>
  <c r="AO429" i="3"/>
  <c r="AN429" i="3"/>
  <c r="AM429" i="3"/>
  <c r="AK429" i="3"/>
  <c r="AJ429" i="3"/>
  <c r="AG429" i="3"/>
  <c r="AF429" i="3"/>
  <c r="AE429" i="3"/>
  <c r="AD429" i="3"/>
  <c r="AC429" i="3"/>
  <c r="AB429" i="3"/>
  <c r="AA429" i="3"/>
  <c r="Z429" i="3"/>
  <c r="Y429" i="3"/>
  <c r="X429" i="3"/>
  <c r="W429" i="3"/>
  <c r="V429" i="3"/>
  <c r="U429" i="3"/>
  <c r="T429" i="3"/>
  <c r="S429" i="3"/>
  <c r="R429" i="3"/>
  <c r="P429" i="3"/>
  <c r="O429" i="3"/>
  <c r="N429" i="3"/>
  <c r="M429" i="3"/>
  <c r="L429" i="3"/>
  <c r="K429" i="3"/>
  <c r="I429" i="3"/>
  <c r="H429" i="3"/>
  <c r="G429" i="3"/>
  <c r="BW428" i="3"/>
  <c r="BV428" i="3"/>
  <c r="BU428" i="3"/>
  <c r="BT428" i="3"/>
  <c r="BS428" i="3"/>
  <c r="BQ428" i="3"/>
  <c r="BP428" i="3"/>
  <c r="BO428" i="3"/>
  <c r="BN428" i="3"/>
  <c r="BM428" i="3"/>
  <c r="BL428" i="3"/>
  <c r="BK428" i="3"/>
  <c r="BJ428" i="3"/>
  <c r="BI428" i="3"/>
  <c r="BH428" i="3"/>
  <c r="BG428" i="3"/>
  <c r="BF428" i="3"/>
  <c r="BE428" i="3"/>
  <c r="BD428" i="3"/>
  <c r="BC428" i="3"/>
  <c r="BB428" i="3"/>
  <c r="BA428" i="3"/>
  <c r="AZ428" i="3"/>
  <c r="AY428" i="3"/>
  <c r="AX428" i="3"/>
  <c r="AW428" i="3"/>
  <c r="AV428" i="3"/>
  <c r="AU428" i="3"/>
  <c r="AT428" i="3"/>
  <c r="AS428" i="3"/>
  <c r="AR428" i="3"/>
  <c r="AQ428" i="3"/>
  <c r="AP428" i="3"/>
  <c r="AO428" i="3"/>
  <c r="AN428" i="3"/>
  <c r="AM428" i="3"/>
  <c r="AK428" i="3"/>
  <c r="AJ428" i="3"/>
  <c r="AG428" i="3"/>
  <c r="AF428" i="3"/>
  <c r="AE428" i="3"/>
  <c r="AD428" i="3"/>
  <c r="AC428" i="3"/>
  <c r="AB428" i="3"/>
  <c r="AA428" i="3"/>
  <c r="Z428" i="3"/>
  <c r="Y428" i="3"/>
  <c r="X428" i="3"/>
  <c r="W428" i="3"/>
  <c r="V428" i="3"/>
  <c r="U428" i="3"/>
  <c r="T428" i="3"/>
  <c r="S428" i="3"/>
  <c r="R428" i="3"/>
  <c r="P428" i="3"/>
  <c r="O428" i="3"/>
  <c r="N428" i="3"/>
  <c r="M428" i="3"/>
  <c r="L428" i="3"/>
  <c r="K428" i="3"/>
  <c r="I428" i="3"/>
  <c r="H428" i="3"/>
  <c r="G428" i="3"/>
  <c r="BW427" i="3"/>
  <c r="BV427" i="3"/>
  <c r="BU427" i="3"/>
  <c r="BT427" i="3"/>
  <c r="BS427" i="3"/>
  <c r="BQ427" i="3"/>
  <c r="BP427" i="3"/>
  <c r="BO427" i="3"/>
  <c r="BN427" i="3"/>
  <c r="BM427" i="3"/>
  <c r="BL427" i="3"/>
  <c r="BK427" i="3"/>
  <c r="BJ427" i="3"/>
  <c r="BI427" i="3"/>
  <c r="BH427" i="3"/>
  <c r="BG427" i="3"/>
  <c r="BF427" i="3"/>
  <c r="BE427" i="3"/>
  <c r="BD427" i="3"/>
  <c r="BC427" i="3"/>
  <c r="BB427" i="3"/>
  <c r="BA427" i="3"/>
  <c r="AZ427" i="3"/>
  <c r="AY427" i="3"/>
  <c r="AX427" i="3"/>
  <c r="AW427" i="3"/>
  <c r="AV427" i="3"/>
  <c r="AU427" i="3"/>
  <c r="AT427" i="3"/>
  <c r="AS427" i="3"/>
  <c r="AR427" i="3"/>
  <c r="AQ427" i="3"/>
  <c r="AP427" i="3"/>
  <c r="AO427" i="3"/>
  <c r="AN427" i="3"/>
  <c r="AM427" i="3"/>
  <c r="AK427" i="3"/>
  <c r="AJ427" i="3"/>
  <c r="AG427" i="3"/>
  <c r="AF427" i="3"/>
  <c r="AE427" i="3"/>
  <c r="AD427" i="3"/>
  <c r="AC427" i="3"/>
  <c r="AB427" i="3"/>
  <c r="AA427" i="3"/>
  <c r="Z427" i="3"/>
  <c r="Y427" i="3"/>
  <c r="X427" i="3"/>
  <c r="W427" i="3"/>
  <c r="V427" i="3"/>
  <c r="U427" i="3"/>
  <c r="T427" i="3"/>
  <c r="S427" i="3"/>
  <c r="R427" i="3"/>
  <c r="P427" i="3"/>
  <c r="O427" i="3"/>
  <c r="N427" i="3"/>
  <c r="M427" i="3"/>
  <c r="L427" i="3"/>
  <c r="K427" i="3"/>
  <c r="I427" i="3"/>
  <c r="H427" i="3"/>
  <c r="G427" i="3"/>
  <c r="BW426" i="3"/>
  <c r="BV426" i="3"/>
  <c r="BU426" i="3"/>
  <c r="BT426" i="3"/>
  <c r="BS426" i="3"/>
  <c r="BQ426" i="3"/>
  <c r="BP426" i="3"/>
  <c r="BO426" i="3"/>
  <c r="BN426" i="3"/>
  <c r="BM426" i="3"/>
  <c r="BL426" i="3"/>
  <c r="BK426" i="3"/>
  <c r="BJ426" i="3"/>
  <c r="BI426" i="3"/>
  <c r="BH426" i="3"/>
  <c r="BG426" i="3"/>
  <c r="BF426" i="3"/>
  <c r="BE426" i="3"/>
  <c r="BD426" i="3"/>
  <c r="BC426" i="3"/>
  <c r="BB426" i="3"/>
  <c r="BA426" i="3"/>
  <c r="AZ426" i="3"/>
  <c r="AY426" i="3"/>
  <c r="AX426" i="3"/>
  <c r="AW426" i="3"/>
  <c r="AV426" i="3"/>
  <c r="AU426" i="3"/>
  <c r="AT426" i="3"/>
  <c r="AS426" i="3"/>
  <c r="AR426" i="3"/>
  <c r="AQ426" i="3"/>
  <c r="AP426" i="3"/>
  <c r="AO426" i="3"/>
  <c r="AN426" i="3"/>
  <c r="AM426" i="3"/>
  <c r="AK426" i="3"/>
  <c r="AJ426" i="3"/>
  <c r="AG426" i="3"/>
  <c r="AF426" i="3"/>
  <c r="AE426" i="3"/>
  <c r="AD426" i="3"/>
  <c r="AC426" i="3"/>
  <c r="AB426" i="3"/>
  <c r="AA426" i="3"/>
  <c r="Z426" i="3"/>
  <c r="Y426" i="3"/>
  <c r="X426" i="3"/>
  <c r="W426" i="3"/>
  <c r="V426" i="3"/>
  <c r="U426" i="3"/>
  <c r="T426" i="3"/>
  <c r="S426" i="3"/>
  <c r="R426" i="3"/>
  <c r="P426" i="3"/>
  <c r="O426" i="3"/>
  <c r="N426" i="3"/>
  <c r="M426" i="3"/>
  <c r="L426" i="3"/>
  <c r="K426" i="3"/>
  <c r="I426" i="3"/>
  <c r="H426" i="3"/>
  <c r="G426" i="3"/>
  <c r="BW425" i="3"/>
  <c r="BV425" i="3"/>
  <c r="BU425" i="3"/>
  <c r="BT425" i="3"/>
  <c r="BS425" i="3"/>
  <c r="BQ425" i="3"/>
  <c r="BP425" i="3"/>
  <c r="BO425" i="3"/>
  <c r="BN425" i="3"/>
  <c r="BM425" i="3"/>
  <c r="BL425" i="3"/>
  <c r="BK425" i="3"/>
  <c r="BJ425" i="3"/>
  <c r="BI425" i="3"/>
  <c r="BH425" i="3"/>
  <c r="BG425" i="3"/>
  <c r="BF425" i="3"/>
  <c r="BE425" i="3"/>
  <c r="BD425" i="3"/>
  <c r="BC425" i="3"/>
  <c r="BB425" i="3"/>
  <c r="BA425" i="3"/>
  <c r="AZ425" i="3"/>
  <c r="AY425" i="3"/>
  <c r="AX425" i="3"/>
  <c r="AW425" i="3"/>
  <c r="AV425" i="3"/>
  <c r="AU425" i="3"/>
  <c r="AT425" i="3"/>
  <c r="AS425" i="3"/>
  <c r="AR425" i="3"/>
  <c r="AQ425" i="3"/>
  <c r="AP425" i="3"/>
  <c r="AO425" i="3"/>
  <c r="AN425" i="3"/>
  <c r="AM425" i="3"/>
  <c r="AK425" i="3"/>
  <c r="AJ425" i="3"/>
  <c r="AG425" i="3"/>
  <c r="AF425" i="3"/>
  <c r="AE425" i="3"/>
  <c r="AD425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P425" i="3"/>
  <c r="O425" i="3"/>
  <c r="N425" i="3"/>
  <c r="M425" i="3"/>
  <c r="L425" i="3"/>
  <c r="K425" i="3"/>
  <c r="I425" i="3"/>
  <c r="H425" i="3"/>
  <c r="G425" i="3"/>
  <c r="BW424" i="3"/>
  <c r="BV424" i="3"/>
  <c r="BU424" i="3"/>
  <c r="BT424" i="3"/>
  <c r="BS424" i="3"/>
  <c r="BQ424" i="3"/>
  <c r="BP424" i="3"/>
  <c r="BO424" i="3"/>
  <c r="BN424" i="3"/>
  <c r="BM424" i="3"/>
  <c r="BL424" i="3"/>
  <c r="BK424" i="3"/>
  <c r="BJ424" i="3"/>
  <c r="BI424" i="3"/>
  <c r="BH424" i="3"/>
  <c r="BG424" i="3"/>
  <c r="BF424" i="3"/>
  <c r="BE424" i="3"/>
  <c r="BD424" i="3"/>
  <c r="BC424" i="3"/>
  <c r="BB424" i="3"/>
  <c r="BA424" i="3"/>
  <c r="AZ424" i="3"/>
  <c r="AY424" i="3"/>
  <c r="AX424" i="3"/>
  <c r="AW424" i="3"/>
  <c r="AV424" i="3"/>
  <c r="AU424" i="3"/>
  <c r="AT424" i="3"/>
  <c r="AS424" i="3"/>
  <c r="AR424" i="3"/>
  <c r="AQ424" i="3"/>
  <c r="AP424" i="3"/>
  <c r="AO424" i="3"/>
  <c r="AN424" i="3"/>
  <c r="AM424" i="3"/>
  <c r="AK424" i="3"/>
  <c r="AJ424" i="3"/>
  <c r="AG424" i="3"/>
  <c r="AF424" i="3"/>
  <c r="AE424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P424" i="3"/>
  <c r="O424" i="3"/>
  <c r="N424" i="3"/>
  <c r="M424" i="3"/>
  <c r="L424" i="3"/>
  <c r="K424" i="3"/>
  <c r="I424" i="3"/>
  <c r="H424" i="3"/>
  <c r="G424" i="3"/>
  <c r="BW423" i="3"/>
  <c r="BV423" i="3"/>
  <c r="BU423" i="3"/>
  <c r="BT423" i="3"/>
  <c r="BS423" i="3"/>
  <c r="BQ423" i="3"/>
  <c r="BP423" i="3"/>
  <c r="BO423" i="3"/>
  <c r="BN423" i="3"/>
  <c r="BM423" i="3"/>
  <c r="BL423" i="3"/>
  <c r="BK423" i="3"/>
  <c r="BJ423" i="3"/>
  <c r="BI423" i="3"/>
  <c r="BH423" i="3"/>
  <c r="BG423" i="3"/>
  <c r="BF423" i="3"/>
  <c r="BE423" i="3"/>
  <c r="BD423" i="3"/>
  <c r="BC423" i="3"/>
  <c r="BB423" i="3"/>
  <c r="BA423" i="3"/>
  <c r="AZ423" i="3"/>
  <c r="AY423" i="3"/>
  <c r="AX423" i="3"/>
  <c r="AW423" i="3"/>
  <c r="AV423" i="3"/>
  <c r="AU423" i="3"/>
  <c r="AT423" i="3"/>
  <c r="AS423" i="3"/>
  <c r="AR423" i="3"/>
  <c r="AQ423" i="3"/>
  <c r="AP423" i="3"/>
  <c r="AO423" i="3"/>
  <c r="AN423" i="3"/>
  <c r="AM423" i="3"/>
  <c r="AK423" i="3"/>
  <c r="AJ423" i="3"/>
  <c r="AG423" i="3"/>
  <c r="AF423" i="3"/>
  <c r="AE423" i="3"/>
  <c r="AD423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P423" i="3"/>
  <c r="O423" i="3"/>
  <c r="N423" i="3"/>
  <c r="M423" i="3"/>
  <c r="L423" i="3"/>
  <c r="K423" i="3"/>
  <c r="I423" i="3"/>
  <c r="H423" i="3"/>
  <c r="G423" i="3"/>
  <c r="BW422" i="3"/>
  <c r="BV422" i="3"/>
  <c r="BU422" i="3"/>
  <c r="BT422" i="3"/>
  <c r="BS422" i="3"/>
  <c r="BQ422" i="3"/>
  <c r="BP422" i="3"/>
  <c r="BO422" i="3"/>
  <c r="BN422" i="3"/>
  <c r="BM422" i="3"/>
  <c r="BL422" i="3"/>
  <c r="BK422" i="3"/>
  <c r="BJ422" i="3"/>
  <c r="BI422" i="3"/>
  <c r="BH422" i="3"/>
  <c r="BG422" i="3"/>
  <c r="BF422" i="3"/>
  <c r="BE422" i="3"/>
  <c r="BD422" i="3"/>
  <c r="BC422" i="3"/>
  <c r="BB422" i="3"/>
  <c r="BA422" i="3"/>
  <c r="AZ422" i="3"/>
  <c r="AY422" i="3"/>
  <c r="AX422" i="3"/>
  <c r="AW422" i="3"/>
  <c r="AV422" i="3"/>
  <c r="AU422" i="3"/>
  <c r="AT422" i="3"/>
  <c r="AS422" i="3"/>
  <c r="AR422" i="3"/>
  <c r="AQ422" i="3"/>
  <c r="AP422" i="3"/>
  <c r="AO422" i="3"/>
  <c r="AN422" i="3"/>
  <c r="AM422" i="3"/>
  <c r="AK422" i="3"/>
  <c r="AJ422" i="3"/>
  <c r="AG422" i="3"/>
  <c r="AF422" i="3"/>
  <c r="AE422" i="3"/>
  <c r="AD422" i="3"/>
  <c r="AC422" i="3"/>
  <c r="AB422" i="3"/>
  <c r="AA422" i="3"/>
  <c r="Z422" i="3"/>
  <c r="Y422" i="3"/>
  <c r="X422" i="3"/>
  <c r="W422" i="3"/>
  <c r="V422" i="3"/>
  <c r="U422" i="3"/>
  <c r="T422" i="3"/>
  <c r="S422" i="3"/>
  <c r="R422" i="3"/>
  <c r="P422" i="3"/>
  <c r="O422" i="3"/>
  <c r="N422" i="3"/>
  <c r="M422" i="3"/>
  <c r="L422" i="3"/>
  <c r="K422" i="3"/>
  <c r="J422" i="3"/>
  <c r="I422" i="3"/>
  <c r="H422" i="3"/>
  <c r="G422" i="3"/>
  <c r="BW421" i="3"/>
  <c r="BV421" i="3"/>
  <c r="BU421" i="3"/>
  <c r="BT421" i="3"/>
  <c r="BS421" i="3"/>
  <c r="BQ421" i="3"/>
  <c r="BP421" i="3"/>
  <c r="BO421" i="3"/>
  <c r="BN421" i="3"/>
  <c r="BM421" i="3"/>
  <c r="BL421" i="3"/>
  <c r="BK421" i="3"/>
  <c r="BJ421" i="3"/>
  <c r="BI421" i="3"/>
  <c r="BH421" i="3"/>
  <c r="BG421" i="3"/>
  <c r="BF421" i="3"/>
  <c r="BE421" i="3"/>
  <c r="BD421" i="3"/>
  <c r="BC421" i="3"/>
  <c r="BB421" i="3"/>
  <c r="BA421" i="3"/>
  <c r="AZ421" i="3"/>
  <c r="AY421" i="3"/>
  <c r="AX421" i="3"/>
  <c r="AW421" i="3"/>
  <c r="AV421" i="3"/>
  <c r="AU421" i="3"/>
  <c r="AT421" i="3"/>
  <c r="AS421" i="3"/>
  <c r="AR421" i="3"/>
  <c r="AQ421" i="3"/>
  <c r="AP421" i="3"/>
  <c r="AO421" i="3"/>
  <c r="AN421" i="3"/>
  <c r="AM421" i="3"/>
  <c r="AK421" i="3"/>
  <c r="AJ421" i="3"/>
  <c r="AG421" i="3"/>
  <c r="AF421" i="3"/>
  <c r="AE421" i="3"/>
  <c r="AD421" i="3"/>
  <c r="AC421" i="3"/>
  <c r="AB421" i="3"/>
  <c r="AA421" i="3"/>
  <c r="Z421" i="3"/>
  <c r="Y421" i="3"/>
  <c r="X421" i="3"/>
  <c r="W421" i="3"/>
  <c r="V421" i="3"/>
  <c r="U421" i="3"/>
  <c r="T421" i="3"/>
  <c r="S421" i="3"/>
  <c r="R421" i="3"/>
  <c r="P421" i="3"/>
  <c r="O421" i="3"/>
  <c r="N421" i="3"/>
  <c r="M421" i="3"/>
  <c r="L421" i="3"/>
  <c r="K421" i="3"/>
  <c r="J421" i="3"/>
  <c r="I421" i="3"/>
  <c r="H421" i="3"/>
  <c r="G421" i="3"/>
  <c r="BW420" i="3"/>
  <c r="BV420" i="3"/>
  <c r="BU420" i="3"/>
  <c r="BT420" i="3"/>
  <c r="BS420" i="3"/>
  <c r="BQ420" i="3"/>
  <c r="BP420" i="3"/>
  <c r="BO420" i="3"/>
  <c r="BN420" i="3"/>
  <c r="BM420" i="3"/>
  <c r="BL420" i="3"/>
  <c r="BK420" i="3"/>
  <c r="BJ420" i="3"/>
  <c r="BI420" i="3"/>
  <c r="BH420" i="3"/>
  <c r="BG420" i="3"/>
  <c r="BF420" i="3"/>
  <c r="BE420" i="3"/>
  <c r="BD420" i="3"/>
  <c r="BC420" i="3"/>
  <c r="BB420" i="3"/>
  <c r="BA420" i="3"/>
  <c r="AZ420" i="3"/>
  <c r="AY420" i="3"/>
  <c r="AX420" i="3"/>
  <c r="AW420" i="3"/>
  <c r="AV420" i="3"/>
  <c r="AU420" i="3"/>
  <c r="AT420" i="3"/>
  <c r="AS420" i="3"/>
  <c r="AR420" i="3"/>
  <c r="AQ420" i="3"/>
  <c r="AP420" i="3"/>
  <c r="AO420" i="3"/>
  <c r="AN420" i="3"/>
  <c r="AM420" i="3"/>
  <c r="AK420" i="3"/>
  <c r="AJ420" i="3"/>
  <c r="AG420" i="3"/>
  <c r="AF420" i="3"/>
  <c r="AE420" i="3"/>
  <c r="AD420" i="3"/>
  <c r="AC420" i="3"/>
  <c r="AB420" i="3"/>
  <c r="AA420" i="3"/>
  <c r="Z420" i="3"/>
  <c r="Y420" i="3"/>
  <c r="X420" i="3"/>
  <c r="W420" i="3"/>
  <c r="V420" i="3"/>
  <c r="U420" i="3"/>
  <c r="T420" i="3"/>
  <c r="S420" i="3"/>
  <c r="R420" i="3"/>
  <c r="P420" i="3"/>
  <c r="O420" i="3"/>
  <c r="N420" i="3"/>
  <c r="M420" i="3"/>
  <c r="L420" i="3"/>
  <c r="K420" i="3"/>
  <c r="J420" i="3"/>
  <c r="I420" i="3"/>
  <c r="H420" i="3"/>
  <c r="G420" i="3"/>
  <c r="BW419" i="3"/>
  <c r="BV419" i="3"/>
  <c r="BU419" i="3"/>
  <c r="BT419" i="3"/>
  <c r="BS419" i="3"/>
  <c r="BQ419" i="3"/>
  <c r="BP419" i="3"/>
  <c r="BO419" i="3"/>
  <c r="BN419" i="3"/>
  <c r="BM419" i="3"/>
  <c r="BL419" i="3"/>
  <c r="BK419" i="3"/>
  <c r="BJ419" i="3"/>
  <c r="BI419" i="3"/>
  <c r="BH419" i="3"/>
  <c r="BG419" i="3"/>
  <c r="BF419" i="3"/>
  <c r="BE419" i="3"/>
  <c r="BD419" i="3"/>
  <c r="BC419" i="3"/>
  <c r="BB419" i="3"/>
  <c r="BA419" i="3"/>
  <c r="AZ419" i="3"/>
  <c r="AY419" i="3"/>
  <c r="AX419" i="3"/>
  <c r="AW419" i="3"/>
  <c r="AV419" i="3"/>
  <c r="AU419" i="3"/>
  <c r="AT419" i="3"/>
  <c r="AS419" i="3"/>
  <c r="AR419" i="3"/>
  <c r="AQ419" i="3"/>
  <c r="AP419" i="3"/>
  <c r="AO419" i="3"/>
  <c r="AN419" i="3"/>
  <c r="AM419" i="3"/>
  <c r="AK419" i="3"/>
  <c r="AJ419" i="3"/>
  <c r="AG419" i="3"/>
  <c r="AF419" i="3"/>
  <c r="AE419" i="3"/>
  <c r="AD419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P419" i="3"/>
  <c r="O419" i="3"/>
  <c r="N419" i="3"/>
  <c r="M419" i="3"/>
  <c r="L419" i="3"/>
  <c r="K419" i="3"/>
  <c r="J419" i="3"/>
  <c r="I419" i="3"/>
  <c r="H419" i="3"/>
  <c r="G419" i="3"/>
  <c r="BW418" i="3"/>
  <c r="BV418" i="3"/>
  <c r="BU418" i="3"/>
  <c r="BT418" i="3"/>
  <c r="BS418" i="3"/>
  <c r="BQ418" i="3"/>
  <c r="BP418" i="3"/>
  <c r="BO418" i="3"/>
  <c r="BN418" i="3"/>
  <c r="BM418" i="3"/>
  <c r="BL418" i="3"/>
  <c r="BK418" i="3"/>
  <c r="BJ418" i="3"/>
  <c r="BI418" i="3"/>
  <c r="BH418" i="3"/>
  <c r="BG418" i="3"/>
  <c r="BF418" i="3"/>
  <c r="BE418" i="3"/>
  <c r="BD418" i="3"/>
  <c r="BC418" i="3"/>
  <c r="BB418" i="3"/>
  <c r="BA418" i="3"/>
  <c r="AZ418" i="3"/>
  <c r="AY418" i="3"/>
  <c r="AX418" i="3"/>
  <c r="AW418" i="3"/>
  <c r="AV418" i="3"/>
  <c r="AU418" i="3"/>
  <c r="AT418" i="3"/>
  <c r="AS418" i="3"/>
  <c r="AR418" i="3"/>
  <c r="AQ418" i="3"/>
  <c r="AP418" i="3"/>
  <c r="AO418" i="3"/>
  <c r="AN418" i="3"/>
  <c r="AM418" i="3"/>
  <c r="AK418" i="3"/>
  <c r="AJ418" i="3"/>
  <c r="AG418" i="3"/>
  <c r="AF418" i="3"/>
  <c r="AE418" i="3"/>
  <c r="AD418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P418" i="3"/>
  <c r="O418" i="3"/>
  <c r="N418" i="3"/>
  <c r="M418" i="3"/>
  <c r="L418" i="3"/>
  <c r="K418" i="3"/>
  <c r="J418" i="3"/>
  <c r="I418" i="3"/>
  <c r="H418" i="3"/>
  <c r="G418" i="3"/>
  <c r="BW417" i="3"/>
  <c r="BV417" i="3"/>
  <c r="BU417" i="3"/>
  <c r="BT417" i="3"/>
  <c r="BS417" i="3"/>
  <c r="BQ417" i="3"/>
  <c r="BP417" i="3"/>
  <c r="BO417" i="3"/>
  <c r="BN417" i="3"/>
  <c r="BM417" i="3"/>
  <c r="BL417" i="3"/>
  <c r="BK417" i="3"/>
  <c r="BJ417" i="3"/>
  <c r="BI417" i="3"/>
  <c r="BH417" i="3"/>
  <c r="BG417" i="3"/>
  <c r="BF417" i="3"/>
  <c r="BE417" i="3"/>
  <c r="BD417" i="3"/>
  <c r="BC417" i="3"/>
  <c r="BB417" i="3"/>
  <c r="BA417" i="3"/>
  <c r="AZ417" i="3"/>
  <c r="AY417" i="3"/>
  <c r="AX417" i="3"/>
  <c r="AW417" i="3"/>
  <c r="AV417" i="3"/>
  <c r="AU417" i="3"/>
  <c r="AT417" i="3"/>
  <c r="AS417" i="3"/>
  <c r="AR417" i="3"/>
  <c r="AQ417" i="3"/>
  <c r="AP417" i="3"/>
  <c r="AO417" i="3"/>
  <c r="AN417" i="3"/>
  <c r="AM417" i="3"/>
  <c r="AK417" i="3"/>
  <c r="AJ417" i="3"/>
  <c r="AG417" i="3"/>
  <c r="AF417" i="3"/>
  <c r="AE417" i="3"/>
  <c r="AD417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P417" i="3"/>
  <c r="O417" i="3"/>
  <c r="N417" i="3"/>
  <c r="M417" i="3"/>
  <c r="L417" i="3"/>
  <c r="K417" i="3"/>
  <c r="J417" i="3"/>
  <c r="I417" i="3"/>
  <c r="H417" i="3"/>
  <c r="G417" i="3"/>
  <c r="BW416" i="3"/>
  <c r="BV416" i="3"/>
  <c r="BU416" i="3"/>
  <c r="BT416" i="3"/>
  <c r="BS416" i="3"/>
  <c r="BQ416" i="3"/>
  <c r="BP416" i="3"/>
  <c r="BO416" i="3"/>
  <c r="BN416" i="3"/>
  <c r="BM416" i="3"/>
  <c r="BL416" i="3"/>
  <c r="BK416" i="3"/>
  <c r="BJ416" i="3"/>
  <c r="BI416" i="3"/>
  <c r="BH416" i="3"/>
  <c r="BG416" i="3"/>
  <c r="BF416" i="3"/>
  <c r="BE416" i="3"/>
  <c r="BD416" i="3"/>
  <c r="BC416" i="3"/>
  <c r="BB416" i="3"/>
  <c r="BA416" i="3"/>
  <c r="AZ416" i="3"/>
  <c r="AY416" i="3"/>
  <c r="AX416" i="3"/>
  <c r="AW416" i="3"/>
  <c r="AV416" i="3"/>
  <c r="AU416" i="3"/>
  <c r="AT416" i="3"/>
  <c r="AS416" i="3"/>
  <c r="AR416" i="3"/>
  <c r="AQ416" i="3"/>
  <c r="AP416" i="3"/>
  <c r="AO416" i="3"/>
  <c r="AN416" i="3"/>
  <c r="AM416" i="3"/>
  <c r="AK416" i="3"/>
  <c r="AJ416" i="3"/>
  <c r="AG416" i="3"/>
  <c r="AF416" i="3"/>
  <c r="AE416" i="3"/>
  <c r="AD416" i="3"/>
  <c r="AC416" i="3"/>
  <c r="AB416" i="3"/>
  <c r="AA416" i="3"/>
  <c r="Z416" i="3"/>
  <c r="Y416" i="3"/>
  <c r="X416" i="3"/>
  <c r="W416" i="3"/>
  <c r="V416" i="3"/>
  <c r="U416" i="3"/>
  <c r="T416" i="3"/>
  <c r="S416" i="3"/>
  <c r="R416" i="3"/>
  <c r="P416" i="3"/>
  <c r="O416" i="3"/>
  <c r="N416" i="3"/>
  <c r="M416" i="3"/>
  <c r="L416" i="3"/>
  <c r="K416" i="3"/>
  <c r="J416" i="3"/>
  <c r="I416" i="3"/>
  <c r="H416" i="3"/>
  <c r="G416" i="3"/>
  <c r="BW415" i="3"/>
  <c r="BV415" i="3"/>
  <c r="BU415" i="3"/>
  <c r="BT415" i="3"/>
  <c r="BS415" i="3"/>
  <c r="BQ415" i="3"/>
  <c r="BP415" i="3"/>
  <c r="BO415" i="3"/>
  <c r="BN415" i="3"/>
  <c r="BM415" i="3"/>
  <c r="BL415" i="3"/>
  <c r="BK415" i="3"/>
  <c r="BJ415" i="3"/>
  <c r="BI415" i="3"/>
  <c r="BH415" i="3"/>
  <c r="BG415" i="3"/>
  <c r="BF415" i="3"/>
  <c r="BE415" i="3"/>
  <c r="BD415" i="3"/>
  <c r="BC415" i="3"/>
  <c r="BB415" i="3"/>
  <c r="BA415" i="3"/>
  <c r="AZ415" i="3"/>
  <c r="AY415" i="3"/>
  <c r="AX415" i="3"/>
  <c r="AW415" i="3"/>
  <c r="AV415" i="3"/>
  <c r="AU415" i="3"/>
  <c r="AT415" i="3"/>
  <c r="AS415" i="3"/>
  <c r="AR415" i="3"/>
  <c r="AQ415" i="3"/>
  <c r="AP415" i="3"/>
  <c r="AO415" i="3"/>
  <c r="AN415" i="3"/>
  <c r="AM415" i="3"/>
  <c r="AK415" i="3"/>
  <c r="AJ415" i="3"/>
  <c r="AG415" i="3"/>
  <c r="AF415" i="3"/>
  <c r="AE415" i="3"/>
  <c r="AD415" i="3"/>
  <c r="AC415" i="3"/>
  <c r="AB415" i="3"/>
  <c r="AA415" i="3"/>
  <c r="Z415" i="3"/>
  <c r="Y415" i="3"/>
  <c r="X415" i="3"/>
  <c r="W415" i="3"/>
  <c r="V415" i="3"/>
  <c r="U415" i="3"/>
  <c r="T415" i="3"/>
  <c r="S415" i="3"/>
  <c r="R415" i="3"/>
  <c r="P415" i="3"/>
  <c r="O415" i="3"/>
  <c r="N415" i="3"/>
  <c r="M415" i="3"/>
  <c r="L415" i="3"/>
  <c r="K415" i="3"/>
  <c r="J415" i="3"/>
  <c r="I415" i="3"/>
  <c r="H415" i="3"/>
  <c r="G415" i="3"/>
  <c r="BW414" i="3"/>
  <c r="BV414" i="3"/>
  <c r="BU414" i="3"/>
  <c r="BT414" i="3"/>
  <c r="BS414" i="3"/>
  <c r="BQ414" i="3"/>
  <c r="BP414" i="3"/>
  <c r="BO414" i="3"/>
  <c r="BN414" i="3"/>
  <c r="BM414" i="3"/>
  <c r="BL414" i="3"/>
  <c r="BK414" i="3"/>
  <c r="BJ414" i="3"/>
  <c r="BI414" i="3"/>
  <c r="BH414" i="3"/>
  <c r="BG414" i="3"/>
  <c r="BF414" i="3"/>
  <c r="BE414" i="3"/>
  <c r="BD414" i="3"/>
  <c r="BC414" i="3"/>
  <c r="BB414" i="3"/>
  <c r="BA414" i="3"/>
  <c r="AZ414" i="3"/>
  <c r="AY414" i="3"/>
  <c r="AX414" i="3"/>
  <c r="AW414" i="3"/>
  <c r="AV414" i="3"/>
  <c r="AU414" i="3"/>
  <c r="AT414" i="3"/>
  <c r="AS414" i="3"/>
  <c r="AR414" i="3"/>
  <c r="AQ414" i="3"/>
  <c r="AP414" i="3"/>
  <c r="AO414" i="3"/>
  <c r="AN414" i="3"/>
  <c r="AM414" i="3"/>
  <c r="AK414" i="3"/>
  <c r="AJ414" i="3"/>
  <c r="AG414" i="3"/>
  <c r="AF414" i="3"/>
  <c r="AE414" i="3"/>
  <c r="AD414" i="3"/>
  <c r="AC414" i="3"/>
  <c r="AB414" i="3"/>
  <c r="AA414" i="3"/>
  <c r="Z414" i="3"/>
  <c r="Y414" i="3"/>
  <c r="X414" i="3"/>
  <c r="W414" i="3"/>
  <c r="V414" i="3"/>
  <c r="U414" i="3"/>
  <c r="T414" i="3"/>
  <c r="S414" i="3"/>
  <c r="R414" i="3"/>
  <c r="P414" i="3"/>
  <c r="O414" i="3"/>
  <c r="N414" i="3"/>
  <c r="M414" i="3"/>
  <c r="L414" i="3"/>
  <c r="K414" i="3"/>
  <c r="J414" i="3"/>
  <c r="I414" i="3"/>
  <c r="H414" i="3"/>
  <c r="G414" i="3"/>
  <c r="BW413" i="3"/>
  <c r="BV413" i="3"/>
  <c r="BU413" i="3"/>
  <c r="BT413" i="3"/>
  <c r="BS413" i="3"/>
  <c r="BQ413" i="3"/>
  <c r="BP413" i="3"/>
  <c r="BO413" i="3"/>
  <c r="BN413" i="3"/>
  <c r="BM413" i="3"/>
  <c r="BL413" i="3"/>
  <c r="BK413" i="3"/>
  <c r="BJ413" i="3"/>
  <c r="BI413" i="3"/>
  <c r="BH413" i="3"/>
  <c r="BG413" i="3"/>
  <c r="BF413" i="3"/>
  <c r="BE413" i="3"/>
  <c r="BD413" i="3"/>
  <c r="BC413" i="3"/>
  <c r="BB413" i="3"/>
  <c r="BA413" i="3"/>
  <c r="AZ413" i="3"/>
  <c r="AY413" i="3"/>
  <c r="AX413" i="3"/>
  <c r="AW413" i="3"/>
  <c r="AV413" i="3"/>
  <c r="AU413" i="3"/>
  <c r="AT413" i="3"/>
  <c r="AS413" i="3"/>
  <c r="AR413" i="3"/>
  <c r="AQ413" i="3"/>
  <c r="AP413" i="3"/>
  <c r="AO413" i="3"/>
  <c r="AN413" i="3"/>
  <c r="AM413" i="3"/>
  <c r="AK413" i="3"/>
  <c r="AJ413" i="3"/>
  <c r="AG413" i="3"/>
  <c r="AF413" i="3"/>
  <c r="AE413" i="3"/>
  <c r="AD413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P413" i="3"/>
  <c r="O413" i="3"/>
  <c r="N413" i="3"/>
  <c r="M413" i="3"/>
  <c r="L413" i="3"/>
  <c r="K413" i="3"/>
  <c r="J413" i="3"/>
  <c r="I413" i="3"/>
  <c r="H413" i="3"/>
  <c r="G413" i="3"/>
  <c r="BW412" i="3"/>
  <c r="BV412" i="3"/>
  <c r="BU412" i="3"/>
  <c r="BT412" i="3"/>
  <c r="BS412" i="3"/>
  <c r="BQ412" i="3"/>
  <c r="BP412" i="3"/>
  <c r="BO412" i="3"/>
  <c r="BN412" i="3"/>
  <c r="BM412" i="3"/>
  <c r="BL412" i="3"/>
  <c r="BK412" i="3"/>
  <c r="BJ412" i="3"/>
  <c r="BI412" i="3"/>
  <c r="BH412" i="3"/>
  <c r="BG412" i="3"/>
  <c r="BF412" i="3"/>
  <c r="BE412" i="3"/>
  <c r="BD412" i="3"/>
  <c r="BC412" i="3"/>
  <c r="BB412" i="3"/>
  <c r="BA412" i="3"/>
  <c r="AZ412" i="3"/>
  <c r="AY412" i="3"/>
  <c r="AX412" i="3"/>
  <c r="AW412" i="3"/>
  <c r="AV412" i="3"/>
  <c r="AU412" i="3"/>
  <c r="AT412" i="3"/>
  <c r="AS412" i="3"/>
  <c r="AR412" i="3"/>
  <c r="AQ412" i="3"/>
  <c r="AP412" i="3"/>
  <c r="AO412" i="3"/>
  <c r="AN412" i="3"/>
  <c r="AM412" i="3"/>
  <c r="AK412" i="3"/>
  <c r="AJ412" i="3"/>
  <c r="AG412" i="3"/>
  <c r="AF412" i="3"/>
  <c r="AE412" i="3"/>
  <c r="AD412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P412" i="3"/>
  <c r="O412" i="3"/>
  <c r="N412" i="3"/>
  <c r="M412" i="3"/>
  <c r="L412" i="3"/>
  <c r="K412" i="3"/>
  <c r="J412" i="3"/>
  <c r="I412" i="3"/>
  <c r="H412" i="3"/>
  <c r="G412" i="3"/>
  <c r="BW411" i="3"/>
  <c r="BV411" i="3"/>
  <c r="BU411" i="3"/>
  <c r="BT411" i="3"/>
  <c r="BS411" i="3"/>
  <c r="BQ411" i="3"/>
  <c r="BP411" i="3"/>
  <c r="BO411" i="3"/>
  <c r="BN411" i="3"/>
  <c r="BM411" i="3"/>
  <c r="BL411" i="3"/>
  <c r="BK411" i="3"/>
  <c r="BJ411" i="3"/>
  <c r="BI411" i="3"/>
  <c r="BH411" i="3"/>
  <c r="BG411" i="3"/>
  <c r="BF411" i="3"/>
  <c r="BE411" i="3"/>
  <c r="BD411" i="3"/>
  <c r="BC411" i="3"/>
  <c r="BB411" i="3"/>
  <c r="BA411" i="3"/>
  <c r="AZ411" i="3"/>
  <c r="AY411" i="3"/>
  <c r="AX411" i="3"/>
  <c r="AW411" i="3"/>
  <c r="AV411" i="3"/>
  <c r="AU411" i="3"/>
  <c r="AT411" i="3"/>
  <c r="AS411" i="3"/>
  <c r="AR411" i="3"/>
  <c r="AQ411" i="3"/>
  <c r="AP411" i="3"/>
  <c r="AO411" i="3"/>
  <c r="AN411" i="3"/>
  <c r="AM411" i="3"/>
  <c r="AK411" i="3"/>
  <c r="AJ411" i="3"/>
  <c r="AG411" i="3"/>
  <c r="AF411" i="3"/>
  <c r="AE411" i="3"/>
  <c r="AD411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P411" i="3"/>
  <c r="O411" i="3"/>
  <c r="N411" i="3"/>
  <c r="M411" i="3"/>
  <c r="L411" i="3"/>
  <c r="K411" i="3"/>
  <c r="J411" i="3"/>
  <c r="I411" i="3"/>
  <c r="H411" i="3"/>
  <c r="G411" i="3"/>
  <c r="BW410" i="3"/>
  <c r="BV410" i="3"/>
  <c r="BU410" i="3"/>
  <c r="BT410" i="3"/>
  <c r="BS410" i="3"/>
  <c r="BQ410" i="3"/>
  <c r="BP410" i="3"/>
  <c r="BO410" i="3"/>
  <c r="BN410" i="3"/>
  <c r="BM410" i="3"/>
  <c r="BL410" i="3"/>
  <c r="BK410" i="3"/>
  <c r="BJ410" i="3"/>
  <c r="BI410" i="3"/>
  <c r="BH410" i="3"/>
  <c r="BG410" i="3"/>
  <c r="BF410" i="3"/>
  <c r="BE410" i="3"/>
  <c r="BD410" i="3"/>
  <c r="BC410" i="3"/>
  <c r="BB410" i="3"/>
  <c r="BA410" i="3"/>
  <c r="AZ410" i="3"/>
  <c r="AY410" i="3"/>
  <c r="AX410" i="3"/>
  <c r="AW410" i="3"/>
  <c r="AV410" i="3"/>
  <c r="AU410" i="3"/>
  <c r="AT410" i="3"/>
  <c r="AS410" i="3"/>
  <c r="AR410" i="3"/>
  <c r="AQ410" i="3"/>
  <c r="AP410" i="3"/>
  <c r="AO410" i="3"/>
  <c r="AN410" i="3"/>
  <c r="AM410" i="3"/>
  <c r="AK410" i="3"/>
  <c r="AJ410" i="3"/>
  <c r="AG410" i="3"/>
  <c r="AF410" i="3"/>
  <c r="AE410" i="3"/>
  <c r="AD410" i="3"/>
  <c r="AC410" i="3"/>
  <c r="AB410" i="3"/>
  <c r="AA410" i="3"/>
  <c r="Z410" i="3"/>
  <c r="Y410" i="3"/>
  <c r="X410" i="3"/>
  <c r="W410" i="3"/>
  <c r="V410" i="3"/>
  <c r="U410" i="3"/>
  <c r="T410" i="3"/>
  <c r="S410" i="3"/>
  <c r="R410" i="3"/>
  <c r="P410" i="3"/>
  <c r="O410" i="3"/>
  <c r="N410" i="3"/>
  <c r="M410" i="3"/>
  <c r="L410" i="3"/>
  <c r="K410" i="3"/>
  <c r="J410" i="3"/>
  <c r="I410" i="3"/>
  <c r="H410" i="3"/>
  <c r="G410" i="3"/>
  <c r="BW409" i="3"/>
  <c r="BV409" i="3"/>
  <c r="BU409" i="3"/>
  <c r="BT409" i="3"/>
  <c r="BS409" i="3"/>
  <c r="BQ409" i="3"/>
  <c r="BP409" i="3"/>
  <c r="BO409" i="3"/>
  <c r="BN409" i="3"/>
  <c r="BM409" i="3"/>
  <c r="BL409" i="3"/>
  <c r="BK409" i="3"/>
  <c r="BJ409" i="3"/>
  <c r="BI409" i="3"/>
  <c r="BH409" i="3"/>
  <c r="BG409" i="3"/>
  <c r="BF409" i="3"/>
  <c r="BE409" i="3"/>
  <c r="BD409" i="3"/>
  <c r="BC409" i="3"/>
  <c r="BB409" i="3"/>
  <c r="BA409" i="3"/>
  <c r="AZ409" i="3"/>
  <c r="AY409" i="3"/>
  <c r="AX409" i="3"/>
  <c r="AW409" i="3"/>
  <c r="AV409" i="3"/>
  <c r="AU409" i="3"/>
  <c r="AT409" i="3"/>
  <c r="AS409" i="3"/>
  <c r="AR409" i="3"/>
  <c r="AQ409" i="3"/>
  <c r="AP409" i="3"/>
  <c r="AO409" i="3"/>
  <c r="AN409" i="3"/>
  <c r="AM409" i="3"/>
  <c r="AK409" i="3"/>
  <c r="AJ409" i="3"/>
  <c r="AG409" i="3"/>
  <c r="AF409" i="3"/>
  <c r="AE409" i="3"/>
  <c r="AD409" i="3"/>
  <c r="AC409" i="3"/>
  <c r="AB409" i="3"/>
  <c r="AA409" i="3"/>
  <c r="Z409" i="3"/>
  <c r="Y409" i="3"/>
  <c r="X409" i="3"/>
  <c r="W409" i="3"/>
  <c r="V409" i="3"/>
  <c r="U409" i="3"/>
  <c r="T409" i="3"/>
  <c r="S409" i="3"/>
  <c r="R409" i="3"/>
  <c r="P409" i="3"/>
  <c r="O409" i="3"/>
  <c r="N409" i="3"/>
  <c r="M409" i="3"/>
  <c r="L409" i="3"/>
  <c r="K409" i="3"/>
  <c r="J409" i="3"/>
  <c r="I409" i="3"/>
  <c r="H409" i="3"/>
  <c r="G409" i="3"/>
  <c r="BW408" i="3"/>
  <c r="BV408" i="3"/>
  <c r="BU408" i="3"/>
  <c r="BT408" i="3"/>
  <c r="BS408" i="3"/>
  <c r="BQ408" i="3"/>
  <c r="BP408" i="3"/>
  <c r="BO408" i="3"/>
  <c r="BN408" i="3"/>
  <c r="BM408" i="3"/>
  <c r="BL408" i="3"/>
  <c r="BK408" i="3"/>
  <c r="BJ408" i="3"/>
  <c r="BI408" i="3"/>
  <c r="BH408" i="3"/>
  <c r="BG408" i="3"/>
  <c r="BF408" i="3"/>
  <c r="BE408" i="3"/>
  <c r="BD408" i="3"/>
  <c r="BC408" i="3"/>
  <c r="BB408" i="3"/>
  <c r="BA408" i="3"/>
  <c r="AZ408" i="3"/>
  <c r="AY408" i="3"/>
  <c r="AX408" i="3"/>
  <c r="AW408" i="3"/>
  <c r="AV408" i="3"/>
  <c r="AU408" i="3"/>
  <c r="AT408" i="3"/>
  <c r="AS408" i="3"/>
  <c r="AR408" i="3"/>
  <c r="AQ408" i="3"/>
  <c r="AP408" i="3"/>
  <c r="AO408" i="3"/>
  <c r="AN408" i="3"/>
  <c r="AM408" i="3"/>
  <c r="AK408" i="3"/>
  <c r="AJ408" i="3"/>
  <c r="AG408" i="3"/>
  <c r="AF408" i="3"/>
  <c r="AE408" i="3"/>
  <c r="AD408" i="3"/>
  <c r="AC408" i="3"/>
  <c r="AB408" i="3"/>
  <c r="AA408" i="3"/>
  <c r="Z408" i="3"/>
  <c r="Y408" i="3"/>
  <c r="X408" i="3"/>
  <c r="W408" i="3"/>
  <c r="V408" i="3"/>
  <c r="U408" i="3"/>
  <c r="T408" i="3"/>
  <c r="S408" i="3"/>
  <c r="R408" i="3"/>
  <c r="P408" i="3"/>
  <c r="O408" i="3"/>
  <c r="N408" i="3"/>
  <c r="M408" i="3"/>
  <c r="L408" i="3"/>
  <c r="K408" i="3"/>
  <c r="J408" i="3"/>
  <c r="I408" i="3"/>
  <c r="H408" i="3"/>
  <c r="G408" i="3"/>
  <c r="BW407" i="3"/>
  <c r="BV407" i="3"/>
  <c r="BU407" i="3"/>
  <c r="BT407" i="3"/>
  <c r="BS407" i="3"/>
  <c r="BQ407" i="3"/>
  <c r="BP407" i="3"/>
  <c r="BO407" i="3"/>
  <c r="BN407" i="3"/>
  <c r="BM407" i="3"/>
  <c r="BL407" i="3"/>
  <c r="BK407" i="3"/>
  <c r="BJ407" i="3"/>
  <c r="BI407" i="3"/>
  <c r="BH407" i="3"/>
  <c r="BG407" i="3"/>
  <c r="BF407" i="3"/>
  <c r="BE407" i="3"/>
  <c r="BD407" i="3"/>
  <c r="BC407" i="3"/>
  <c r="BB407" i="3"/>
  <c r="BA407" i="3"/>
  <c r="AZ407" i="3"/>
  <c r="AY407" i="3"/>
  <c r="AX407" i="3"/>
  <c r="AW407" i="3"/>
  <c r="AV407" i="3"/>
  <c r="AU407" i="3"/>
  <c r="AT407" i="3"/>
  <c r="AS407" i="3"/>
  <c r="AR407" i="3"/>
  <c r="AQ407" i="3"/>
  <c r="AP407" i="3"/>
  <c r="AO407" i="3"/>
  <c r="AN407" i="3"/>
  <c r="AM407" i="3"/>
  <c r="AK407" i="3"/>
  <c r="AJ407" i="3"/>
  <c r="AG407" i="3"/>
  <c r="AF407" i="3"/>
  <c r="AE407" i="3"/>
  <c r="AD407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P407" i="3"/>
  <c r="O407" i="3"/>
  <c r="N407" i="3"/>
  <c r="M407" i="3"/>
  <c r="L407" i="3"/>
  <c r="K407" i="3"/>
  <c r="J407" i="3"/>
  <c r="I407" i="3"/>
  <c r="H407" i="3"/>
  <c r="G407" i="3"/>
  <c r="BW406" i="3"/>
  <c r="BV406" i="3"/>
  <c r="BU406" i="3"/>
  <c r="BT406" i="3"/>
  <c r="BS406" i="3"/>
  <c r="BQ406" i="3"/>
  <c r="BP406" i="3"/>
  <c r="BO406" i="3"/>
  <c r="BN406" i="3"/>
  <c r="BM406" i="3"/>
  <c r="BL406" i="3"/>
  <c r="BK406" i="3"/>
  <c r="BJ406" i="3"/>
  <c r="BI406" i="3"/>
  <c r="BH406" i="3"/>
  <c r="BG406" i="3"/>
  <c r="BF406" i="3"/>
  <c r="BE406" i="3"/>
  <c r="BD406" i="3"/>
  <c r="BC406" i="3"/>
  <c r="BB406" i="3"/>
  <c r="BA406" i="3"/>
  <c r="AZ406" i="3"/>
  <c r="AY406" i="3"/>
  <c r="AX406" i="3"/>
  <c r="AW406" i="3"/>
  <c r="AV406" i="3"/>
  <c r="AU406" i="3"/>
  <c r="AT406" i="3"/>
  <c r="AS406" i="3"/>
  <c r="AR406" i="3"/>
  <c r="AQ406" i="3"/>
  <c r="AP406" i="3"/>
  <c r="AO406" i="3"/>
  <c r="AN406" i="3"/>
  <c r="AM406" i="3"/>
  <c r="AK406" i="3"/>
  <c r="AJ406" i="3"/>
  <c r="AG406" i="3"/>
  <c r="AF406" i="3"/>
  <c r="AE406" i="3"/>
  <c r="AD406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P406" i="3"/>
  <c r="O406" i="3"/>
  <c r="N406" i="3"/>
  <c r="M406" i="3"/>
  <c r="L406" i="3"/>
  <c r="K406" i="3"/>
  <c r="J406" i="3"/>
  <c r="I406" i="3"/>
  <c r="H406" i="3"/>
  <c r="G406" i="3"/>
  <c r="BW405" i="3"/>
  <c r="BV405" i="3"/>
  <c r="BU405" i="3"/>
  <c r="BT405" i="3"/>
  <c r="BS405" i="3"/>
  <c r="BQ405" i="3"/>
  <c r="BP405" i="3"/>
  <c r="BO405" i="3"/>
  <c r="BN405" i="3"/>
  <c r="BM405" i="3"/>
  <c r="BL405" i="3"/>
  <c r="BK405" i="3"/>
  <c r="BJ405" i="3"/>
  <c r="BI405" i="3"/>
  <c r="BH405" i="3"/>
  <c r="BG405" i="3"/>
  <c r="BF405" i="3"/>
  <c r="BE405" i="3"/>
  <c r="BD405" i="3"/>
  <c r="BC405" i="3"/>
  <c r="BB405" i="3"/>
  <c r="BA405" i="3"/>
  <c r="AZ405" i="3"/>
  <c r="AY405" i="3"/>
  <c r="AX405" i="3"/>
  <c r="AW405" i="3"/>
  <c r="AV405" i="3"/>
  <c r="AU405" i="3"/>
  <c r="AT405" i="3"/>
  <c r="AS405" i="3"/>
  <c r="AR405" i="3"/>
  <c r="AQ405" i="3"/>
  <c r="AP405" i="3"/>
  <c r="AO405" i="3"/>
  <c r="AN405" i="3"/>
  <c r="AM405" i="3"/>
  <c r="AK405" i="3"/>
  <c r="AJ405" i="3"/>
  <c r="AG405" i="3"/>
  <c r="AF405" i="3"/>
  <c r="AE405" i="3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P405" i="3"/>
  <c r="O405" i="3"/>
  <c r="N405" i="3"/>
  <c r="M405" i="3"/>
  <c r="L405" i="3"/>
  <c r="K405" i="3"/>
  <c r="J405" i="3"/>
  <c r="I405" i="3"/>
  <c r="H405" i="3"/>
  <c r="G405" i="3"/>
  <c r="BW404" i="3"/>
  <c r="BV404" i="3"/>
  <c r="BU404" i="3"/>
  <c r="BT404" i="3"/>
  <c r="BS404" i="3"/>
  <c r="BQ404" i="3"/>
  <c r="BP404" i="3"/>
  <c r="BO404" i="3"/>
  <c r="BN404" i="3"/>
  <c r="BM404" i="3"/>
  <c r="BL404" i="3"/>
  <c r="BK404" i="3"/>
  <c r="BJ404" i="3"/>
  <c r="BI404" i="3"/>
  <c r="BH404" i="3"/>
  <c r="BG404" i="3"/>
  <c r="BF404" i="3"/>
  <c r="BE404" i="3"/>
  <c r="BD404" i="3"/>
  <c r="BC404" i="3"/>
  <c r="BB404" i="3"/>
  <c r="BA404" i="3"/>
  <c r="AZ404" i="3"/>
  <c r="AY404" i="3"/>
  <c r="AX404" i="3"/>
  <c r="AW404" i="3"/>
  <c r="AV404" i="3"/>
  <c r="AU404" i="3"/>
  <c r="AT404" i="3"/>
  <c r="AS404" i="3"/>
  <c r="AR404" i="3"/>
  <c r="AQ404" i="3"/>
  <c r="AP404" i="3"/>
  <c r="AO404" i="3"/>
  <c r="AN404" i="3"/>
  <c r="AM404" i="3"/>
  <c r="AK404" i="3"/>
  <c r="AJ404" i="3"/>
  <c r="AG404" i="3"/>
  <c r="AF404" i="3"/>
  <c r="AE404" i="3"/>
  <c r="AD404" i="3"/>
  <c r="AC404" i="3"/>
  <c r="AB404" i="3"/>
  <c r="AA404" i="3"/>
  <c r="Z404" i="3"/>
  <c r="Y404" i="3"/>
  <c r="X404" i="3"/>
  <c r="W404" i="3"/>
  <c r="V404" i="3"/>
  <c r="U404" i="3"/>
  <c r="T404" i="3"/>
  <c r="S404" i="3"/>
  <c r="R404" i="3"/>
  <c r="P404" i="3"/>
  <c r="O404" i="3"/>
  <c r="N404" i="3"/>
  <c r="M404" i="3"/>
  <c r="L404" i="3"/>
  <c r="K404" i="3"/>
  <c r="J404" i="3"/>
  <c r="I404" i="3"/>
  <c r="H404" i="3"/>
  <c r="G404" i="3"/>
  <c r="BW403" i="3"/>
  <c r="BV403" i="3"/>
  <c r="BU403" i="3"/>
  <c r="BT403" i="3"/>
  <c r="BS403" i="3"/>
  <c r="BQ403" i="3"/>
  <c r="BP403" i="3"/>
  <c r="BO403" i="3"/>
  <c r="BN403" i="3"/>
  <c r="BM403" i="3"/>
  <c r="BL403" i="3"/>
  <c r="BK403" i="3"/>
  <c r="BJ403" i="3"/>
  <c r="BI403" i="3"/>
  <c r="BH403" i="3"/>
  <c r="BG403" i="3"/>
  <c r="BF403" i="3"/>
  <c r="BE403" i="3"/>
  <c r="BD403" i="3"/>
  <c r="BC403" i="3"/>
  <c r="BB403" i="3"/>
  <c r="BA403" i="3"/>
  <c r="AZ403" i="3"/>
  <c r="AY403" i="3"/>
  <c r="AX403" i="3"/>
  <c r="AW403" i="3"/>
  <c r="AV403" i="3"/>
  <c r="AU403" i="3"/>
  <c r="AT403" i="3"/>
  <c r="AS403" i="3"/>
  <c r="AR403" i="3"/>
  <c r="AQ403" i="3"/>
  <c r="AP403" i="3"/>
  <c r="AO403" i="3"/>
  <c r="AN403" i="3"/>
  <c r="AM403" i="3"/>
  <c r="AK403" i="3"/>
  <c r="AJ403" i="3"/>
  <c r="AG403" i="3"/>
  <c r="AF403" i="3"/>
  <c r="AE403" i="3"/>
  <c r="AD403" i="3"/>
  <c r="AC403" i="3"/>
  <c r="AB403" i="3"/>
  <c r="AA403" i="3"/>
  <c r="Z403" i="3"/>
  <c r="Y403" i="3"/>
  <c r="X403" i="3"/>
  <c r="W403" i="3"/>
  <c r="V403" i="3"/>
  <c r="U403" i="3"/>
  <c r="T403" i="3"/>
  <c r="S403" i="3"/>
  <c r="R403" i="3"/>
  <c r="P403" i="3"/>
  <c r="O403" i="3"/>
  <c r="N403" i="3"/>
  <c r="M403" i="3"/>
  <c r="L403" i="3"/>
  <c r="K403" i="3"/>
  <c r="J403" i="3"/>
  <c r="I403" i="3"/>
  <c r="H403" i="3"/>
  <c r="G403" i="3"/>
  <c r="BW402" i="3"/>
  <c r="BV402" i="3"/>
  <c r="BU402" i="3"/>
  <c r="BT402" i="3"/>
  <c r="BS402" i="3"/>
  <c r="BQ402" i="3"/>
  <c r="BP402" i="3"/>
  <c r="BO402" i="3"/>
  <c r="BN402" i="3"/>
  <c r="BM402" i="3"/>
  <c r="BL402" i="3"/>
  <c r="BK402" i="3"/>
  <c r="BJ402" i="3"/>
  <c r="BI402" i="3"/>
  <c r="BH402" i="3"/>
  <c r="BG402" i="3"/>
  <c r="BF402" i="3"/>
  <c r="BE402" i="3"/>
  <c r="BD402" i="3"/>
  <c r="BC402" i="3"/>
  <c r="BB402" i="3"/>
  <c r="BA402" i="3"/>
  <c r="AZ402" i="3"/>
  <c r="AY402" i="3"/>
  <c r="AX402" i="3"/>
  <c r="AW402" i="3"/>
  <c r="AV402" i="3"/>
  <c r="AU402" i="3"/>
  <c r="AT402" i="3"/>
  <c r="AS402" i="3"/>
  <c r="AR402" i="3"/>
  <c r="AQ402" i="3"/>
  <c r="AP402" i="3"/>
  <c r="AO402" i="3"/>
  <c r="AN402" i="3"/>
  <c r="AM402" i="3"/>
  <c r="AK402" i="3"/>
  <c r="AJ402" i="3"/>
  <c r="AG402" i="3"/>
  <c r="AF402" i="3"/>
  <c r="AE402" i="3"/>
  <c r="AD402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P402" i="3"/>
  <c r="O402" i="3"/>
  <c r="N402" i="3"/>
  <c r="M402" i="3"/>
  <c r="L402" i="3"/>
  <c r="K402" i="3"/>
  <c r="J402" i="3"/>
  <c r="I402" i="3"/>
  <c r="H402" i="3"/>
  <c r="G402" i="3"/>
  <c r="BW401" i="3"/>
  <c r="BV401" i="3"/>
  <c r="BU401" i="3"/>
  <c r="BT401" i="3"/>
  <c r="BS401" i="3"/>
  <c r="BQ401" i="3"/>
  <c r="BP401" i="3"/>
  <c r="BO401" i="3"/>
  <c r="BN401" i="3"/>
  <c r="BM401" i="3"/>
  <c r="BL401" i="3"/>
  <c r="BK401" i="3"/>
  <c r="BJ401" i="3"/>
  <c r="BI401" i="3"/>
  <c r="BH401" i="3"/>
  <c r="BG401" i="3"/>
  <c r="BF401" i="3"/>
  <c r="BE401" i="3"/>
  <c r="BD401" i="3"/>
  <c r="BC401" i="3"/>
  <c r="BB401" i="3"/>
  <c r="BA401" i="3"/>
  <c r="AZ401" i="3"/>
  <c r="AY401" i="3"/>
  <c r="AX401" i="3"/>
  <c r="AW401" i="3"/>
  <c r="AV401" i="3"/>
  <c r="AU401" i="3"/>
  <c r="AT401" i="3"/>
  <c r="AS401" i="3"/>
  <c r="AR401" i="3"/>
  <c r="AQ401" i="3"/>
  <c r="AP401" i="3"/>
  <c r="AO401" i="3"/>
  <c r="AN401" i="3"/>
  <c r="AM401" i="3"/>
  <c r="AK401" i="3"/>
  <c r="AJ401" i="3"/>
  <c r="AG401" i="3"/>
  <c r="AF401" i="3"/>
  <c r="AE401" i="3"/>
  <c r="AD401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P401" i="3"/>
  <c r="O401" i="3"/>
  <c r="N401" i="3"/>
  <c r="M401" i="3"/>
  <c r="L401" i="3"/>
  <c r="K401" i="3"/>
  <c r="J401" i="3"/>
  <c r="I401" i="3"/>
  <c r="H401" i="3"/>
  <c r="G401" i="3"/>
  <c r="BW400" i="3"/>
  <c r="BV400" i="3"/>
  <c r="BU400" i="3"/>
  <c r="BT400" i="3"/>
  <c r="BS400" i="3"/>
  <c r="BQ400" i="3"/>
  <c r="BP400" i="3"/>
  <c r="BO400" i="3"/>
  <c r="BN400" i="3"/>
  <c r="BM400" i="3"/>
  <c r="BL400" i="3"/>
  <c r="BK400" i="3"/>
  <c r="BJ400" i="3"/>
  <c r="BI400" i="3"/>
  <c r="BH400" i="3"/>
  <c r="BG400" i="3"/>
  <c r="BF400" i="3"/>
  <c r="BE400" i="3"/>
  <c r="BD400" i="3"/>
  <c r="BC400" i="3"/>
  <c r="BB400" i="3"/>
  <c r="BA400" i="3"/>
  <c r="AZ400" i="3"/>
  <c r="AY400" i="3"/>
  <c r="AX400" i="3"/>
  <c r="AW400" i="3"/>
  <c r="AV400" i="3"/>
  <c r="AU400" i="3"/>
  <c r="AT400" i="3"/>
  <c r="AS400" i="3"/>
  <c r="AR400" i="3"/>
  <c r="AQ400" i="3"/>
  <c r="AP400" i="3"/>
  <c r="AO400" i="3"/>
  <c r="AN400" i="3"/>
  <c r="AM400" i="3"/>
  <c r="AK400" i="3"/>
  <c r="AJ400" i="3"/>
  <c r="AG400" i="3"/>
  <c r="AF400" i="3"/>
  <c r="AE400" i="3"/>
  <c r="AD400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P400" i="3"/>
  <c r="O400" i="3"/>
  <c r="N400" i="3"/>
  <c r="M400" i="3"/>
  <c r="L400" i="3"/>
  <c r="K400" i="3"/>
  <c r="J400" i="3"/>
  <c r="I400" i="3"/>
  <c r="H400" i="3"/>
  <c r="G400" i="3"/>
  <c r="BW399" i="3"/>
  <c r="BV399" i="3"/>
  <c r="BU399" i="3"/>
  <c r="BT399" i="3"/>
  <c r="BS399" i="3"/>
  <c r="BQ399" i="3"/>
  <c r="BP399" i="3"/>
  <c r="BO399" i="3"/>
  <c r="BN399" i="3"/>
  <c r="BM399" i="3"/>
  <c r="BL399" i="3"/>
  <c r="BK399" i="3"/>
  <c r="BJ399" i="3"/>
  <c r="BI399" i="3"/>
  <c r="BH399" i="3"/>
  <c r="BG399" i="3"/>
  <c r="BF399" i="3"/>
  <c r="BE399" i="3"/>
  <c r="BD399" i="3"/>
  <c r="BC399" i="3"/>
  <c r="BB399" i="3"/>
  <c r="BA399" i="3"/>
  <c r="AZ399" i="3"/>
  <c r="AY399" i="3"/>
  <c r="AX399" i="3"/>
  <c r="AW399" i="3"/>
  <c r="AV399" i="3"/>
  <c r="AU399" i="3"/>
  <c r="AT399" i="3"/>
  <c r="AS399" i="3"/>
  <c r="AR399" i="3"/>
  <c r="AQ399" i="3"/>
  <c r="AP399" i="3"/>
  <c r="AO399" i="3"/>
  <c r="AN399" i="3"/>
  <c r="AM399" i="3"/>
  <c r="AK399" i="3"/>
  <c r="AJ399" i="3"/>
  <c r="AG399" i="3"/>
  <c r="AF399" i="3"/>
  <c r="AE399" i="3"/>
  <c r="AD399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P399" i="3"/>
  <c r="O399" i="3"/>
  <c r="N399" i="3"/>
  <c r="M399" i="3"/>
  <c r="L399" i="3"/>
  <c r="K399" i="3"/>
  <c r="J399" i="3"/>
  <c r="I399" i="3"/>
  <c r="H399" i="3"/>
  <c r="G399" i="3"/>
  <c r="BW398" i="3"/>
  <c r="BV398" i="3"/>
  <c r="BU398" i="3"/>
  <c r="BT398" i="3"/>
  <c r="BS398" i="3"/>
  <c r="BQ398" i="3"/>
  <c r="BP398" i="3"/>
  <c r="BO398" i="3"/>
  <c r="BN398" i="3"/>
  <c r="BM398" i="3"/>
  <c r="BL398" i="3"/>
  <c r="BK398" i="3"/>
  <c r="BJ398" i="3"/>
  <c r="BI398" i="3"/>
  <c r="BH398" i="3"/>
  <c r="BG398" i="3"/>
  <c r="BF398" i="3"/>
  <c r="BE398" i="3"/>
  <c r="BD398" i="3"/>
  <c r="BC398" i="3"/>
  <c r="BB398" i="3"/>
  <c r="BA398" i="3"/>
  <c r="AZ398" i="3"/>
  <c r="AY398" i="3"/>
  <c r="AX398" i="3"/>
  <c r="AW398" i="3"/>
  <c r="AV398" i="3"/>
  <c r="AU398" i="3"/>
  <c r="AT398" i="3"/>
  <c r="AS398" i="3"/>
  <c r="AR398" i="3"/>
  <c r="AQ398" i="3"/>
  <c r="AP398" i="3"/>
  <c r="AO398" i="3"/>
  <c r="AN398" i="3"/>
  <c r="AM398" i="3"/>
  <c r="AK398" i="3"/>
  <c r="AJ398" i="3"/>
  <c r="AG398" i="3"/>
  <c r="AF398" i="3"/>
  <c r="AE398" i="3"/>
  <c r="AD398" i="3"/>
  <c r="AC398" i="3"/>
  <c r="AB398" i="3"/>
  <c r="AA398" i="3"/>
  <c r="Z398" i="3"/>
  <c r="Y398" i="3"/>
  <c r="X398" i="3"/>
  <c r="W398" i="3"/>
  <c r="V398" i="3"/>
  <c r="U398" i="3"/>
  <c r="T398" i="3"/>
  <c r="S398" i="3"/>
  <c r="R398" i="3"/>
  <c r="P398" i="3"/>
  <c r="O398" i="3"/>
  <c r="N398" i="3"/>
  <c r="M398" i="3"/>
  <c r="L398" i="3"/>
  <c r="K398" i="3"/>
  <c r="J398" i="3"/>
  <c r="I398" i="3"/>
  <c r="H398" i="3"/>
  <c r="G398" i="3"/>
  <c r="BW397" i="3"/>
  <c r="BV397" i="3"/>
  <c r="BU397" i="3"/>
  <c r="BT397" i="3"/>
  <c r="BS397" i="3"/>
  <c r="BQ397" i="3"/>
  <c r="BP397" i="3"/>
  <c r="BO397" i="3"/>
  <c r="BN397" i="3"/>
  <c r="BM397" i="3"/>
  <c r="BL397" i="3"/>
  <c r="BK397" i="3"/>
  <c r="BJ397" i="3"/>
  <c r="BI397" i="3"/>
  <c r="BH397" i="3"/>
  <c r="BG397" i="3"/>
  <c r="BF397" i="3"/>
  <c r="BE397" i="3"/>
  <c r="BD397" i="3"/>
  <c r="BC397" i="3"/>
  <c r="BB397" i="3"/>
  <c r="BA397" i="3"/>
  <c r="AZ397" i="3"/>
  <c r="AY397" i="3"/>
  <c r="AX397" i="3"/>
  <c r="AW397" i="3"/>
  <c r="AV397" i="3"/>
  <c r="AU397" i="3"/>
  <c r="AT397" i="3"/>
  <c r="AS397" i="3"/>
  <c r="AR397" i="3"/>
  <c r="AQ397" i="3"/>
  <c r="AP397" i="3"/>
  <c r="AO397" i="3"/>
  <c r="AN397" i="3"/>
  <c r="AM397" i="3"/>
  <c r="AK397" i="3"/>
  <c r="AJ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P397" i="3"/>
  <c r="O397" i="3"/>
  <c r="N397" i="3"/>
  <c r="M397" i="3"/>
  <c r="L397" i="3"/>
  <c r="K397" i="3"/>
  <c r="J397" i="3"/>
  <c r="I397" i="3"/>
  <c r="H397" i="3"/>
  <c r="G397" i="3"/>
  <c r="BW396" i="3"/>
  <c r="BV396" i="3"/>
  <c r="BU396" i="3"/>
  <c r="BT396" i="3"/>
  <c r="BS396" i="3"/>
  <c r="BQ396" i="3"/>
  <c r="BP396" i="3"/>
  <c r="BO396" i="3"/>
  <c r="BN396" i="3"/>
  <c r="BM396" i="3"/>
  <c r="BL396" i="3"/>
  <c r="BK396" i="3"/>
  <c r="BJ396" i="3"/>
  <c r="BI396" i="3"/>
  <c r="BH396" i="3"/>
  <c r="BG396" i="3"/>
  <c r="BF396" i="3"/>
  <c r="BE396" i="3"/>
  <c r="BD396" i="3"/>
  <c r="BC396" i="3"/>
  <c r="BB396" i="3"/>
  <c r="BA396" i="3"/>
  <c r="AZ396" i="3"/>
  <c r="AY396" i="3"/>
  <c r="AX396" i="3"/>
  <c r="AW396" i="3"/>
  <c r="AV396" i="3"/>
  <c r="AU396" i="3"/>
  <c r="AT396" i="3"/>
  <c r="AS396" i="3"/>
  <c r="AR396" i="3"/>
  <c r="AQ396" i="3"/>
  <c r="AP396" i="3"/>
  <c r="AO396" i="3"/>
  <c r="AN396" i="3"/>
  <c r="AM396" i="3"/>
  <c r="AK396" i="3"/>
  <c r="AJ396" i="3"/>
  <c r="AG396" i="3"/>
  <c r="AF396" i="3"/>
  <c r="AE396" i="3"/>
  <c r="AD396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P396" i="3"/>
  <c r="O396" i="3"/>
  <c r="N396" i="3"/>
  <c r="M396" i="3"/>
  <c r="L396" i="3"/>
  <c r="K396" i="3"/>
  <c r="J396" i="3"/>
  <c r="I396" i="3"/>
  <c r="H396" i="3"/>
  <c r="G396" i="3"/>
  <c r="BW395" i="3"/>
  <c r="BV395" i="3"/>
  <c r="BU395" i="3"/>
  <c r="BT395" i="3"/>
  <c r="BS395" i="3"/>
  <c r="BQ395" i="3"/>
  <c r="BP395" i="3"/>
  <c r="BO395" i="3"/>
  <c r="BN395" i="3"/>
  <c r="BM395" i="3"/>
  <c r="BL395" i="3"/>
  <c r="BK395" i="3"/>
  <c r="BJ395" i="3"/>
  <c r="BI395" i="3"/>
  <c r="BH395" i="3"/>
  <c r="BG395" i="3"/>
  <c r="BF395" i="3"/>
  <c r="BE395" i="3"/>
  <c r="BD395" i="3"/>
  <c r="BC395" i="3"/>
  <c r="BB395" i="3"/>
  <c r="BA395" i="3"/>
  <c r="AZ395" i="3"/>
  <c r="AY395" i="3"/>
  <c r="AX395" i="3"/>
  <c r="AW395" i="3"/>
  <c r="AV395" i="3"/>
  <c r="AU395" i="3"/>
  <c r="AT395" i="3"/>
  <c r="AS395" i="3"/>
  <c r="AR395" i="3"/>
  <c r="AQ395" i="3"/>
  <c r="AP395" i="3"/>
  <c r="AO395" i="3"/>
  <c r="AN395" i="3"/>
  <c r="AM395" i="3"/>
  <c r="AK395" i="3"/>
  <c r="AJ395" i="3"/>
  <c r="AG395" i="3"/>
  <c r="AF395" i="3"/>
  <c r="AE395" i="3"/>
  <c r="AD395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P395" i="3"/>
  <c r="O395" i="3"/>
  <c r="N395" i="3"/>
  <c r="M395" i="3"/>
  <c r="L395" i="3"/>
  <c r="K395" i="3"/>
  <c r="J395" i="3"/>
  <c r="I395" i="3"/>
  <c r="H395" i="3"/>
  <c r="G395" i="3"/>
  <c r="BW394" i="3"/>
  <c r="BV394" i="3"/>
  <c r="BU394" i="3"/>
  <c r="BT394" i="3"/>
  <c r="BS394" i="3"/>
  <c r="BQ394" i="3"/>
  <c r="BP394" i="3"/>
  <c r="BO394" i="3"/>
  <c r="BN394" i="3"/>
  <c r="BM394" i="3"/>
  <c r="BL394" i="3"/>
  <c r="BK394" i="3"/>
  <c r="BJ394" i="3"/>
  <c r="BI394" i="3"/>
  <c r="BH394" i="3"/>
  <c r="BG394" i="3"/>
  <c r="BF394" i="3"/>
  <c r="BE394" i="3"/>
  <c r="BD394" i="3"/>
  <c r="BC394" i="3"/>
  <c r="BB394" i="3"/>
  <c r="BA394" i="3"/>
  <c r="AZ394" i="3"/>
  <c r="AY394" i="3"/>
  <c r="AX394" i="3"/>
  <c r="AW394" i="3"/>
  <c r="AV394" i="3"/>
  <c r="AU394" i="3"/>
  <c r="AT394" i="3"/>
  <c r="AS394" i="3"/>
  <c r="AR394" i="3"/>
  <c r="AQ394" i="3"/>
  <c r="AP394" i="3"/>
  <c r="AO394" i="3"/>
  <c r="AN394" i="3"/>
  <c r="AM394" i="3"/>
  <c r="AK394" i="3"/>
  <c r="AJ394" i="3"/>
  <c r="AG394" i="3"/>
  <c r="AF394" i="3"/>
  <c r="AE394" i="3"/>
  <c r="AD394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P394" i="3"/>
  <c r="O394" i="3"/>
  <c r="N394" i="3"/>
  <c r="M394" i="3"/>
  <c r="L394" i="3"/>
  <c r="K394" i="3"/>
  <c r="J394" i="3"/>
  <c r="I394" i="3"/>
  <c r="H394" i="3"/>
  <c r="G394" i="3"/>
  <c r="BW393" i="3"/>
  <c r="BV393" i="3"/>
  <c r="BU393" i="3"/>
  <c r="BT393" i="3"/>
  <c r="BS393" i="3"/>
  <c r="BQ393" i="3"/>
  <c r="BP393" i="3"/>
  <c r="BO393" i="3"/>
  <c r="BN393" i="3"/>
  <c r="BM393" i="3"/>
  <c r="BL393" i="3"/>
  <c r="BK393" i="3"/>
  <c r="BJ393" i="3"/>
  <c r="BI393" i="3"/>
  <c r="BH393" i="3"/>
  <c r="BG393" i="3"/>
  <c r="BF393" i="3"/>
  <c r="BE393" i="3"/>
  <c r="BD393" i="3"/>
  <c r="BC393" i="3"/>
  <c r="BB393" i="3"/>
  <c r="BA393" i="3"/>
  <c r="AZ393" i="3"/>
  <c r="AY393" i="3"/>
  <c r="AX393" i="3"/>
  <c r="AW393" i="3"/>
  <c r="AV393" i="3"/>
  <c r="AU393" i="3"/>
  <c r="AT393" i="3"/>
  <c r="AS393" i="3"/>
  <c r="AR393" i="3"/>
  <c r="AQ393" i="3"/>
  <c r="AP393" i="3"/>
  <c r="AO393" i="3"/>
  <c r="AN393" i="3"/>
  <c r="AM393" i="3"/>
  <c r="AK393" i="3"/>
  <c r="AJ393" i="3"/>
  <c r="AG393" i="3"/>
  <c r="AF393" i="3"/>
  <c r="AE393" i="3"/>
  <c r="AD393" i="3"/>
  <c r="AC393" i="3"/>
  <c r="AB393" i="3"/>
  <c r="AA393" i="3"/>
  <c r="Z393" i="3"/>
  <c r="Y393" i="3"/>
  <c r="X393" i="3"/>
  <c r="W393" i="3"/>
  <c r="V393" i="3"/>
  <c r="U393" i="3"/>
  <c r="T393" i="3"/>
  <c r="S393" i="3"/>
  <c r="R393" i="3"/>
  <c r="P393" i="3"/>
  <c r="O393" i="3"/>
  <c r="N393" i="3"/>
  <c r="M393" i="3"/>
  <c r="L393" i="3"/>
  <c r="K393" i="3"/>
  <c r="J393" i="3"/>
  <c r="I393" i="3"/>
  <c r="H393" i="3"/>
  <c r="G393" i="3"/>
  <c r="BW392" i="3"/>
  <c r="BV392" i="3"/>
  <c r="BU392" i="3"/>
  <c r="BT392" i="3"/>
  <c r="BS392" i="3"/>
  <c r="BQ392" i="3"/>
  <c r="BP392" i="3"/>
  <c r="BO392" i="3"/>
  <c r="BN392" i="3"/>
  <c r="BM392" i="3"/>
  <c r="BL392" i="3"/>
  <c r="BK392" i="3"/>
  <c r="BJ392" i="3"/>
  <c r="BI392" i="3"/>
  <c r="BH392" i="3"/>
  <c r="BG392" i="3"/>
  <c r="BF392" i="3"/>
  <c r="BE392" i="3"/>
  <c r="BD392" i="3"/>
  <c r="BC392" i="3"/>
  <c r="BB392" i="3"/>
  <c r="BA392" i="3"/>
  <c r="AZ392" i="3"/>
  <c r="AY392" i="3"/>
  <c r="AX392" i="3"/>
  <c r="AW392" i="3"/>
  <c r="AV392" i="3"/>
  <c r="AU392" i="3"/>
  <c r="AT392" i="3"/>
  <c r="AS392" i="3"/>
  <c r="AR392" i="3"/>
  <c r="AQ392" i="3"/>
  <c r="AP392" i="3"/>
  <c r="AO392" i="3"/>
  <c r="AN392" i="3"/>
  <c r="AM392" i="3"/>
  <c r="AK392" i="3"/>
  <c r="AJ392" i="3"/>
  <c r="AG392" i="3"/>
  <c r="AF392" i="3"/>
  <c r="AE392" i="3"/>
  <c r="AD392" i="3"/>
  <c r="AC392" i="3"/>
  <c r="AB392" i="3"/>
  <c r="AA392" i="3"/>
  <c r="Z392" i="3"/>
  <c r="Y392" i="3"/>
  <c r="X392" i="3"/>
  <c r="W392" i="3"/>
  <c r="V392" i="3"/>
  <c r="U392" i="3"/>
  <c r="T392" i="3"/>
  <c r="S392" i="3"/>
  <c r="R392" i="3"/>
  <c r="P392" i="3"/>
  <c r="O392" i="3"/>
  <c r="N392" i="3"/>
  <c r="M392" i="3"/>
  <c r="L392" i="3"/>
  <c r="K392" i="3"/>
  <c r="J392" i="3"/>
  <c r="I392" i="3"/>
  <c r="H392" i="3"/>
  <c r="G392" i="3"/>
  <c r="BW391" i="3"/>
  <c r="BV391" i="3"/>
  <c r="BU391" i="3"/>
  <c r="BT391" i="3"/>
  <c r="BS391" i="3"/>
  <c r="BQ391" i="3"/>
  <c r="BP391" i="3"/>
  <c r="BO391" i="3"/>
  <c r="BN391" i="3"/>
  <c r="BM391" i="3"/>
  <c r="BL391" i="3"/>
  <c r="BK391" i="3"/>
  <c r="BJ391" i="3"/>
  <c r="BI391" i="3"/>
  <c r="BH391" i="3"/>
  <c r="BG391" i="3"/>
  <c r="BF391" i="3"/>
  <c r="BE391" i="3"/>
  <c r="BD391" i="3"/>
  <c r="BC391" i="3"/>
  <c r="BB391" i="3"/>
  <c r="BA391" i="3"/>
  <c r="AZ391" i="3"/>
  <c r="AY391" i="3"/>
  <c r="AX391" i="3"/>
  <c r="AW391" i="3"/>
  <c r="AV391" i="3"/>
  <c r="AU391" i="3"/>
  <c r="AT391" i="3"/>
  <c r="AS391" i="3"/>
  <c r="AR391" i="3"/>
  <c r="AQ391" i="3"/>
  <c r="AP391" i="3"/>
  <c r="AO391" i="3"/>
  <c r="AN391" i="3"/>
  <c r="AM391" i="3"/>
  <c r="AK391" i="3"/>
  <c r="AJ391" i="3"/>
  <c r="AG391" i="3"/>
  <c r="AF391" i="3"/>
  <c r="AE391" i="3"/>
  <c r="AD391" i="3"/>
  <c r="AC391" i="3"/>
  <c r="AB391" i="3"/>
  <c r="AA391" i="3"/>
  <c r="Z391" i="3"/>
  <c r="Y391" i="3"/>
  <c r="X391" i="3"/>
  <c r="W391" i="3"/>
  <c r="V391" i="3"/>
  <c r="U391" i="3"/>
  <c r="T391" i="3"/>
  <c r="S391" i="3"/>
  <c r="R391" i="3"/>
  <c r="P391" i="3"/>
  <c r="O391" i="3"/>
  <c r="N391" i="3"/>
  <c r="M391" i="3"/>
  <c r="L391" i="3"/>
  <c r="K391" i="3"/>
  <c r="J391" i="3"/>
  <c r="I391" i="3"/>
  <c r="H391" i="3"/>
  <c r="G391" i="3"/>
  <c r="BW390" i="3"/>
  <c r="BV390" i="3"/>
  <c r="BU390" i="3"/>
  <c r="BT390" i="3"/>
  <c r="BS390" i="3"/>
  <c r="BQ390" i="3"/>
  <c r="BP390" i="3"/>
  <c r="BO390" i="3"/>
  <c r="BN390" i="3"/>
  <c r="BM390" i="3"/>
  <c r="BL390" i="3"/>
  <c r="BK390" i="3"/>
  <c r="BJ390" i="3"/>
  <c r="BI390" i="3"/>
  <c r="BH390" i="3"/>
  <c r="BG390" i="3"/>
  <c r="BF390" i="3"/>
  <c r="BE390" i="3"/>
  <c r="BD390" i="3"/>
  <c r="BC390" i="3"/>
  <c r="BB390" i="3"/>
  <c r="BA390" i="3"/>
  <c r="AZ390" i="3"/>
  <c r="AY390" i="3"/>
  <c r="AX390" i="3"/>
  <c r="AW390" i="3"/>
  <c r="AV390" i="3"/>
  <c r="AU390" i="3"/>
  <c r="AT390" i="3"/>
  <c r="AS390" i="3"/>
  <c r="AR390" i="3"/>
  <c r="AQ390" i="3"/>
  <c r="AP390" i="3"/>
  <c r="AO390" i="3"/>
  <c r="AN390" i="3"/>
  <c r="AM390" i="3"/>
  <c r="AK390" i="3"/>
  <c r="AJ390" i="3"/>
  <c r="AG390" i="3"/>
  <c r="AF390" i="3"/>
  <c r="AE390" i="3"/>
  <c r="AD390" i="3"/>
  <c r="AC390" i="3"/>
  <c r="AB390" i="3"/>
  <c r="AA390" i="3"/>
  <c r="Z390" i="3"/>
  <c r="Y390" i="3"/>
  <c r="X390" i="3"/>
  <c r="W390" i="3"/>
  <c r="V390" i="3"/>
  <c r="U390" i="3"/>
  <c r="T390" i="3"/>
  <c r="S390" i="3"/>
  <c r="R390" i="3"/>
  <c r="P390" i="3"/>
  <c r="O390" i="3"/>
  <c r="N390" i="3"/>
  <c r="M390" i="3"/>
  <c r="L390" i="3"/>
  <c r="K390" i="3"/>
  <c r="J390" i="3"/>
  <c r="I390" i="3"/>
  <c r="H390" i="3"/>
  <c r="G390" i="3"/>
  <c r="BW389" i="3"/>
  <c r="BV389" i="3"/>
  <c r="BU389" i="3"/>
  <c r="BT389" i="3"/>
  <c r="BS389" i="3"/>
  <c r="BQ389" i="3"/>
  <c r="BP389" i="3"/>
  <c r="BO389" i="3"/>
  <c r="BN389" i="3"/>
  <c r="BM389" i="3"/>
  <c r="BL389" i="3"/>
  <c r="BK389" i="3"/>
  <c r="BJ389" i="3"/>
  <c r="BI389" i="3"/>
  <c r="BH389" i="3"/>
  <c r="BG389" i="3"/>
  <c r="BF389" i="3"/>
  <c r="BE389" i="3"/>
  <c r="BD389" i="3"/>
  <c r="BC389" i="3"/>
  <c r="BB389" i="3"/>
  <c r="BA389" i="3"/>
  <c r="AZ389" i="3"/>
  <c r="AY389" i="3"/>
  <c r="AX389" i="3"/>
  <c r="AW389" i="3"/>
  <c r="AV389" i="3"/>
  <c r="AU389" i="3"/>
  <c r="AT389" i="3"/>
  <c r="AS389" i="3"/>
  <c r="AR389" i="3"/>
  <c r="AQ389" i="3"/>
  <c r="AP389" i="3"/>
  <c r="AO389" i="3"/>
  <c r="AN389" i="3"/>
  <c r="AM389" i="3"/>
  <c r="AK389" i="3"/>
  <c r="AJ389" i="3"/>
  <c r="AG389" i="3"/>
  <c r="AF389" i="3"/>
  <c r="AE389" i="3"/>
  <c r="AD389" i="3"/>
  <c r="AC389" i="3"/>
  <c r="AB389" i="3"/>
  <c r="AA389" i="3"/>
  <c r="Z389" i="3"/>
  <c r="Y389" i="3"/>
  <c r="X389" i="3"/>
  <c r="W389" i="3"/>
  <c r="V389" i="3"/>
  <c r="U389" i="3"/>
  <c r="T389" i="3"/>
  <c r="S389" i="3"/>
  <c r="R389" i="3"/>
  <c r="P389" i="3"/>
  <c r="O389" i="3"/>
  <c r="N389" i="3"/>
  <c r="M389" i="3"/>
  <c r="L389" i="3"/>
  <c r="K389" i="3"/>
  <c r="J389" i="3"/>
  <c r="I389" i="3"/>
  <c r="H389" i="3"/>
  <c r="G389" i="3"/>
  <c r="BW388" i="3"/>
  <c r="BV388" i="3"/>
  <c r="BU388" i="3"/>
  <c r="BT388" i="3"/>
  <c r="BS388" i="3"/>
  <c r="BQ388" i="3"/>
  <c r="BP388" i="3"/>
  <c r="BO388" i="3"/>
  <c r="BN388" i="3"/>
  <c r="BM388" i="3"/>
  <c r="BL388" i="3"/>
  <c r="BK388" i="3"/>
  <c r="BJ388" i="3"/>
  <c r="BI388" i="3"/>
  <c r="BH388" i="3"/>
  <c r="BG388" i="3"/>
  <c r="BF388" i="3"/>
  <c r="BE388" i="3"/>
  <c r="BD388" i="3"/>
  <c r="BC388" i="3"/>
  <c r="BB388" i="3"/>
  <c r="BA388" i="3"/>
  <c r="AZ388" i="3"/>
  <c r="AY388" i="3"/>
  <c r="AX388" i="3"/>
  <c r="AW388" i="3"/>
  <c r="AV388" i="3"/>
  <c r="AU388" i="3"/>
  <c r="AT388" i="3"/>
  <c r="AS388" i="3"/>
  <c r="AR388" i="3"/>
  <c r="AQ388" i="3"/>
  <c r="AP388" i="3"/>
  <c r="AO388" i="3"/>
  <c r="AN388" i="3"/>
  <c r="AM388" i="3"/>
  <c r="AK388" i="3"/>
  <c r="AJ388" i="3"/>
  <c r="AG388" i="3"/>
  <c r="AF388" i="3"/>
  <c r="AE388" i="3"/>
  <c r="AD388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P388" i="3"/>
  <c r="O388" i="3"/>
  <c r="N388" i="3"/>
  <c r="M388" i="3"/>
  <c r="L388" i="3"/>
  <c r="K388" i="3"/>
  <c r="J388" i="3"/>
  <c r="I388" i="3"/>
  <c r="H388" i="3"/>
  <c r="G388" i="3"/>
  <c r="BW387" i="3"/>
  <c r="BV387" i="3"/>
  <c r="BU387" i="3"/>
  <c r="BT387" i="3"/>
  <c r="BS387" i="3"/>
  <c r="BQ387" i="3"/>
  <c r="BP387" i="3"/>
  <c r="BO387" i="3"/>
  <c r="BN387" i="3"/>
  <c r="BM387" i="3"/>
  <c r="BL387" i="3"/>
  <c r="BK387" i="3"/>
  <c r="BJ387" i="3"/>
  <c r="BI387" i="3"/>
  <c r="BH387" i="3"/>
  <c r="BG387" i="3"/>
  <c r="BF387" i="3"/>
  <c r="BE387" i="3"/>
  <c r="BD387" i="3"/>
  <c r="BC387" i="3"/>
  <c r="BB387" i="3"/>
  <c r="BA387" i="3"/>
  <c r="AZ387" i="3"/>
  <c r="AY387" i="3"/>
  <c r="AX387" i="3"/>
  <c r="AW387" i="3"/>
  <c r="AV387" i="3"/>
  <c r="AU387" i="3"/>
  <c r="AT387" i="3"/>
  <c r="AS387" i="3"/>
  <c r="AR387" i="3"/>
  <c r="AQ387" i="3"/>
  <c r="AP387" i="3"/>
  <c r="AO387" i="3"/>
  <c r="AN387" i="3"/>
  <c r="AM387" i="3"/>
  <c r="AK387" i="3"/>
  <c r="AJ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P387" i="3"/>
  <c r="O387" i="3"/>
  <c r="N387" i="3"/>
  <c r="M387" i="3"/>
  <c r="L387" i="3"/>
  <c r="K387" i="3"/>
  <c r="J387" i="3"/>
  <c r="I387" i="3"/>
  <c r="H387" i="3"/>
  <c r="G387" i="3"/>
  <c r="BW386" i="3"/>
  <c r="BV386" i="3"/>
  <c r="BU386" i="3"/>
  <c r="BT386" i="3"/>
  <c r="BS386" i="3"/>
  <c r="BQ386" i="3"/>
  <c r="BP386" i="3"/>
  <c r="BO386" i="3"/>
  <c r="BN386" i="3"/>
  <c r="BM386" i="3"/>
  <c r="BL386" i="3"/>
  <c r="BK386" i="3"/>
  <c r="BJ386" i="3"/>
  <c r="BI386" i="3"/>
  <c r="BH386" i="3"/>
  <c r="BG386" i="3"/>
  <c r="BF386" i="3"/>
  <c r="BE386" i="3"/>
  <c r="BD386" i="3"/>
  <c r="BC386" i="3"/>
  <c r="BB386" i="3"/>
  <c r="BA386" i="3"/>
  <c r="AZ386" i="3"/>
  <c r="AY386" i="3"/>
  <c r="AX386" i="3"/>
  <c r="AW386" i="3"/>
  <c r="AV386" i="3"/>
  <c r="AU386" i="3"/>
  <c r="AT386" i="3"/>
  <c r="AS386" i="3"/>
  <c r="AR386" i="3"/>
  <c r="AQ386" i="3"/>
  <c r="AP386" i="3"/>
  <c r="AO386" i="3"/>
  <c r="AN386" i="3"/>
  <c r="AM386" i="3"/>
  <c r="AK386" i="3"/>
  <c r="AJ386" i="3"/>
  <c r="AG386" i="3"/>
  <c r="AF386" i="3"/>
  <c r="AE386" i="3"/>
  <c r="AD386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P386" i="3"/>
  <c r="O386" i="3"/>
  <c r="N386" i="3"/>
  <c r="M386" i="3"/>
  <c r="L386" i="3"/>
  <c r="K386" i="3"/>
  <c r="J386" i="3"/>
  <c r="I386" i="3"/>
  <c r="H386" i="3"/>
  <c r="G386" i="3"/>
  <c r="BW385" i="3"/>
  <c r="BV385" i="3"/>
  <c r="BU385" i="3"/>
  <c r="BT385" i="3"/>
  <c r="BS385" i="3"/>
  <c r="BQ385" i="3"/>
  <c r="BP385" i="3"/>
  <c r="BO385" i="3"/>
  <c r="BN385" i="3"/>
  <c r="BM385" i="3"/>
  <c r="BL385" i="3"/>
  <c r="BK385" i="3"/>
  <c r="BJ385" i="3"/>
  <c r="BI385" i="3"/>
  <c r="BH385" i="3"/>
  <c r="BG385" i="3"/>
  <c r="BF385" i="3"/>
  <c r="BE385" i="3"/>
  <c r="BD385" i="3"/>
  <c r="BC385" i="3"/>
  <c r="BB385" i="3"/>
  <c r="BA385" i="3"/>
  <c r="AZ385" i="3"/>
  <c r="AY385" i="3"/>
  <c r="AX385" i="3"/>
  <c r="AW385" i="3"/>
  <c r="AV385" i="3"/>
  <c r="AU385" i="3"/>
  <c r="AT385" i="3"/>
  <c r="AS385" i="3"/>
  <c r="AR385" i="3"/>
  <c r="AQ385" i="3"/>
  <c r="AP385" i="3"/>
  <c r="AO385" i="3"/>
  <c r="AN385" i="3"/>
  <c r="AM385" i="3"/>
  <c r="AK385" i="3"/>
  <c r="AJ385" i="3"/>
  <c r="AG385" i="3"/>
  <c r="AF385" i="3"/>
  <c r="AE385" i="3"/>
  <c r="AD385" i="3"/>
  <c r="AC385" i="3"/>
  <c r="AB385" i="3"/>
  <c r="AA385" i="3"/>
  <c r="Z385" i="3"/>
  <c r="Y385" i="3"/>
  <c r="X385" i="3"/>
  <c r="W385" i="3"/>
  <c r="V385" i="3"/>
  <c r="U385" i="3"/>
  <c r="T385" i="3"/>
  <c r="S385" i="3"/>
  <c r="R385" i="3"/>
  <c r="P385" i="3"/>
  <c r="O385" i="3"/>
  <c r="N385" i="3"/>
  <c r="M385" i="3"/>
  <c r="L385" i="3"/>
  <c r="K385" i="3"/>
  <c r="J385" i="3"/>
  <c r="I385" i="3"/>
  <c r="H385" i="3"/>
  <c r="G385" i="3"/>
  <c r="BW384" i="3"/>
  <c r="BV384" i="3"/>
  <c r="BU384" i="3"/>
  <c r="BT384" i="3"/>
  <c r="BS384" i="3"/>
  <c r="BQ384" i="3"/>
  <c r="BP384" i="3"/>
  <c r="BO384" i="3"/>
  <c r="BN384" i="3"/>
  <c r="BM384" i="3"/>
  <c r="BL384" i="3"/>
  <c r="BK384" i="3"/>
  <c r="BJ384" i="3"/>
  <c r="BI384" i="3"/>
  <c r="BH384" i="3"/>
  <c r="BG384" i="3"/>
  <c r="BF384" i="3"/>
  <c r="BE384" i="3"/>
  <c r="BD384" i="3"/>
  <c r="BC384" i="3"/>
  <c r="BB384" i="3"/>
  <c r="BA384" i="3"/>
  <c r="AZ384" i="3"/>
  <c r="AY384" i="3"/>
  <c r="AX384" i="3"/>
  <c r="AW384" i="3"/>
  <c r="AV384" i="3"/>
  <c r="AU384" i="3"/>
  <c r="AT384" i="3"/>
  <c r="AS384" i="3"/>
  <c r="AR384" i="3"/>
  <c r="AQ384" i="3"/>
  <c r="AP384" i="3"/>
  <c r="AO384" i="3"/>
  <c r="AN384" i="3"/>
  <c r="AM384" i="3"/>
  <c r="AK384" i="3"/>
  <c r="AJ384" i="3"/>
  <c r="AG384" i="3"/>
  <c r="AF384" i="3"/>
  <c r="AE384" i="3"/>
  <c r="AD384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P384" i="3"/>
  <c r="O384" i="3"/>
  <c r="N384" i="3"/>
  <c r="M384" i="3"/>
  <c r="L384" i="3"/>
  <c r="K384" i="3"/>
  <c r="J384" i="3"/>
  <c r="I384" i="3"/>
  <c r="H384" i="3"/>
  <c r="G384" i="3"/>
  <c r="BW383" i="3"/>
  <c r="BV383" i="3"/>
  <c r="BU383" i="3"/>
  <c r="BT383" i="3"/>
  <c r="BS383" i="3"/>
  <c r="BQ383" i="3"/>
  <c r="BP383" i="3"/>
  <c r="BO383" i="3"/>
  <c r="BN383" i="3"/>
  <c r="BM383" i="3"/>
  <c r="BL383" i="3"/>
  <c r="BK383" i="3"/>
  <c r="BJ383" i="3"/>
  <c r="BI383" i="3"/>
  <c r="BH383" i="3"/>
  <c r="BG383" i="3"/>
  <c r="BF383" i="3"/>
  <c r="BE383" i="3"/>
  <c r="BD383" i="3"/>
  <c r="BC383" i="3"/>
  <c r="BB383" i="3"/>
  <c r="BA383" i="3"/>
  <c r="AZ383" i="3"/>
  <c r="AY383" i="3"/>
  <c r="AX383" i="3"/>
  <c r="AW383" i="3"/>
  <c r="AV383" i="3"/>
  <c r="AU383" i="3"/>
  <c r="AT383" i="3"/>
  <c r="AS383" i="3"/>
  <c r="AR383" i="3"/>
  <c r="AQ383" i="3"/>
  <c r="AP383" i="3"/>
  <c r="AO383" i="3"/>
  <c r="AN383" i="3"/>
  <c r="AM383" i="3"/>
  <c r="AK383" i="3"/>
  <c r="AJ383" i="3"/>
  <c r="AG383" i="3"/>
  <c r="AF383" i="3"/>
  <c r="AE383" i="3"/>
  <c r="AD383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P383" i="3"/>
  <c r="O383" i="3"/>
  <c r="N383" i="3"/>
  <c r="M383" i="3"/>
  <c r="L383" i="3"/>
  <c r="K383" i="3"/>
  <c r="J383" i="3"/>
  <c r="I383" i="3"/>
  <c r="H383" i="3"/>
  <c r="G383" i="3"/>
  <c r="BW382" i="3"/>
  <c r="BV382" i="3"/>
  <c r="BU382" i="3"/>
  <c r="BT382" i="3"/>
  <c r="BS382" i="3"/>
  <c r="BQ382" i="3"/>
  <c r="BP382" i="3"/>
  <c r="BO382" i="3"/>
  <c r="BN382" i="3"/>
  <c r="BM382" i="3"/>
  <c r="BL382" i="3"/>
  <c r="BK382" i="3"/>
  <c r="BJ382" i="3"/>
  <c r="BI382" i="3"/>
  <c r="BH382" i="3"/>
  <c r="BG382" i="3"/>
  <c r="BF382" i="3"/>
  <c r="BE382" i="3"/>
  <c r="BD382" i="3"/>
  <c r="BC382" i="3"/>
  <c r="BB382" i="3"/>
  <c r="BA382" i="3"/>
  <c r="AZ382" i="3"/>
  <c r="AY382" i="3"/>
  <c r="AX382" i="3"/>
  <c r="AW382" i="3"/>
  <c r="AV382" i="3"/>
  <c r="AU382" i="3"/>
  <c r="AT382" i="3"/>
  <c r="AS382" i="3"/>
  <c r="AR382" i="3"/>
  <c r="AQ382" i="3"/>
  <c r="AP382" i="3"/>
  <c r="AO382" i="3"/>
  <c r="AN382" i="3"/>
  <c r="AM382" i="3"/>
  <c r="AK382" i="3"/>
  <c r="AJ382" i="3"/>
  <c r="AG382" i="3"/>
  <c r="AF382" i="3"/>
  <c r="AE382" i="3"/>
  <c r="AD382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P382" i="3"/>
  <c r="O382" i="3"/>
  <c r="N382" i="3"/>
  <c r="M382" i="3"/>
  <c r="L382" i="3"/>
  <c r="K382" i="3"/>
  <c r="J382" i="3"/>
  <c r="I382" i="3"/>
  <c r="H382" i="3"/>
  <c r="G382" i="3"/>
  <c r="BW381" i="3"/>
  <c r="BV381" i="3"/>
  <c r="BU381" i="3"/>
  <c r="BT381" i="3"/>
  <c r="BS381" i="3"/>
  <c r="BQ381" i="3"/>
  <c r="BP381" i="3"/>
  <c r="BO381" i="3"/>
  <c r="BN381" i="3"/>
  <c r="BM381" i="3"/>
  <c r="BL381" i="3"/>
  <c r="BK381" i="3"/>
  <c r="BJ381" i="3"/>
  <c r="BI381" i="3"/>
  <c r="BH381" i="3"/>
  <c r="BG381" i="3"/>
  <c r="BF381" i="3"/>
  <c r="BE381" i="3"/>
  <c r="BD381" i="3"/>
  <c r="BC381" i="3"/>
  <c r="BB381" i="3"/>
  <c r="BA381" i="3"/>
  <c r="AZ381" i="3"/>
  <c r="AY381" i="3"/>
  <c r="AX381" i="3"/>
  <c r="AW381" i="3"/>
  <c r="AV381" i="3"/>
  <c r="AU381" i="3"/>
  <c r="AT381" i="3"/>
  <c r="AS381" i="3"/>
  <c r="AR381" i="3"/>
  <c r="AQ381" i="3"/>
  <c r="AP381" i="3"/>
  <c r="AO381" i="3"/>
  <c r="AN381" i="3"/>
  <c r="AM381" i="3"/>
  <c r="AK381" i="3"/>
  <c r="AJ381" i="3"/>
  <c r="AG381" i="3"/>
  <c r="AF381" i="3"/>
  <c r="AE381" i="3"/>
  <c r="AD381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P381" i="3"/>
  <c r="O381" i="3"/>
  <c r="N381" i="3"/>
  <c r="M381" i="3"/>
  <c r="L381" i="3"/>
  <c r="K381" i="3"/>
  <c r="J381" i="3"/>
  <c r="I381" i="3"/>
  <c r="H381" i="3"/>
  <c r="G381" i="3"/>
  <c r="BW380" i="3"/>
  <c r="BV380" i="3"/>
  <c r="BU380" i="3"/>
  <c r="BT380" i="3"/>
  <c r="BS380" i="3"/>
  <c r="BQ380" i="3"/>
  <c r="BP380" i="3"/>
  <c r="BO380" i="3"/>
  <c r="BN380" i="3"/>
  <c r="BM380" i="3"/>
  <c r="BL380" i="3"/>
  <c r="BK380" i="3"/>
  <c r="BJ380" i="3"/>
  <c r="BI380" i="3"/>
  <c r="BH380" i="3"/>
  <c r="BG380" i="3"/>
  <c r="BF380" i="3"/>
  <c r="BE380" i="3"/>
  <c r="BD380" i="3"/>
  <c r="BC380" i="3"/>
  <c r="BB380" i="3"/>
  <c r="BA380" i="3"/>
  <c r="AZ380" i="3"/>
  <c r="AY380" i="3"/>
  <c r="AX380" i="3"/>
  <c r="AW380" i="3"/>
  <c r="AV380" i="3"/>
  <c r="AU380" i="3"/>
  <c r="AT380" i="3"/>
  <c r="AS380" i="3"/>
  <c r="AR380" i="3"/>
  <c r="AQ380" i="3"/>
  <c r="AP380" i="3"/>
  <c r="AO380" i="3"/>
  <c r="AN380" i="3"/>
  <c r="AM380" i="3"/>
  <c r="AK380" i="3"/>
  <c r="AJ380" i="3"/>
  <c r="AG380" i="3"/>
  <c r="AF380" i="3"/>
  <c r="AE380" i="3"/>
  <c r="AD380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P380" i="3"/>
  <c r="O380" i="3"/>
  <c r="N380" i="3"/>
  <c r="M380" i="3"/>
  <c r="L380" i="3"/>
  <c r="K380" i="3"/>
  <c r="J380" i="3"/>
  <c r="I380" i="3"/>
  <c r="H380" i="3"/>
  <c r="G380" i="3"/>
  <c r="BW379" i="3"/>
  <c r="BV379" i="3"/>
  <c r="BU379" i="3"/>
  <c r="BT379" i="3"/>
  <c r="BS379" i="3"/>
  <c r="BQ379" i="3"/>
  <c r="BP379" i="3"/>
  <c r="BO379" i="3"/>
  <c r="BN379" i="3"/>
  <c r="BM379" i="3"/>
  <c r="BL379" i="3"/>
  <c r="BK379" i="3"/>
  <c r="BJ379" i="3"/>
  <c r="BI379" i="3"/>
  <c r="BH379" i="3"/>
  <c r="BG379" i="3"/>
  <c r="BF379" i="3"/>
  <c r="BE379" i="3"/>
  <c r="BD379" i="3"/>
  <c r="BC379" i="3"/>
  <c r="BB379" i="3"/>
  <c r="BA379" i="3"/>
  <c r="AZ379" i="3"/>
  <c r="AY379" i="3"/>
  <c r="AX379" i="3"/>
  <c r="AW379" i="3"/>
  <c r="AV379" i="3"/>
  <c r="AU379" i="3"/>
  <c r="AT379" i="3"/>
  <c r="AS379" i="3"/>
  <c r="AR379" i="3"/>
  <c r="AQ379" i="3"/>
  <c r="AP379" i="3"/>
  <c r="AO379" i="3"/>
  <c r="AN379" i="3"/>
  <c r="AM379" i="3"/>
  <c r="AK379" i="3"/>
  <c r="AJ379" i="3"/>
  <c r="AG379" i="3"/>
  <c r="AF379" i="3"/>
  <c r="AE379" i="3"/>
  <c r="AD379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P379" i="3"/>
  <c r="O379" i="3"/>
  <c r="N379" i="3"/>
  <c r="M379" i="3"/>
  <c r="L379" i="3"/>
  <c r="K379" i="3"/>
  <c r="J379" i="3"/>
  <c r="I379" i="3"/>
  <c r="H379" i="3"/>
  <c r="G379" i="3"/>
  <c r="BW378" i="3"/>
  <c r="BV378" i="3"/>
  <c r="BU378" i="3"/>
  <c r="BT378" i="3"/>
  <c r="BS378" i="3"/>
  <c r="BQ378" i="3"/>
  <c r="BP378" i="3"/>
  <c r="BO378" i="3"/>
  <c r="BN378" i="3"/>
  <c r="BM378" i="3"/>
  <c r="BL378" i="3"/>
  <c r="BK378" i="3"/>
  <c r="BJ378" i="3"/>
  <c r="BI378" i="3"/>
  <c r="BH378" i="3"/>
  <c r="BG378" i="3"/>
  <c r="BF378" i="3"/>
  <c r="BE378" i="3"/>
  <c r="BD378" i="3"/>
  <c r="BC378" i="3"/>
  <c r="BB378" i="3"/>
  <c r="BA378" i="3"/>
  <c r="AZ378" i="3"/>
  <c r="AY378" i="3"/>
  <c r="AX378" i="3"/>
  <c r="AW378" i="3"/>
  <c r="AV378" i="3"/>
  <c r="AU378" i="3"/>
  <c r="AT378" i="3"/>
  <c r="AS378" i="3"/>
  <c r="AR378" i="3"/>
  <c r="AQ378" i="3"/>
  <c r="AP378" i="3"/>
  <c r="AO378" i="3"/>
  <c r="AN378" i="3"/>
  <c r="AM378" i="3"/>
  <c r="AK378" i="3"/>
  <c r="AJ378" i="3"/>
  <c r="AG378" i="3"/>
  <c r="AF378" i="3"/>
  <c r="AE378" i="3"/>
  <c r="AD378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P378" i="3"/>
  <c r="O378" i="3"/>
  <c r="N378" i="3"/>
  <c r="M378" i="3"/>
  <c r="L378" i="3"/>
  <c r="K378" i="3"/>
  <c r="J378" i="3"/>
  <c r="I378" i="3"/>
  <c r="H378" i="3"/>
  <c r="G378" i="3"/>
  <c r="BW377" i="3"/>
  <c r="BV377" i="3"/>
  <c r="BU377" i="3"/>
  <c r="BT377" i="3"/>
  <c r="BS377" i="3"/>
  <c r="BQ377" i="3"/>
  <c r="BP377" i="3"/>
  <c r="BO377" i="3"/>
  <c r="BN377" i="3"/>
  <c r="BM377" i="3"/>
  <c r="BL377" i="3"/>
  <c r="BK377" i="3"/>
  <c r="BJ377" i="3"/>
  <c r="BI377" i="3"/>
  <c r="BH377" i="3"/>
  <c r="BG377" i="3"/>
  <c r="BF377" i="3"/>
  <c r="BE377" i="3"/>
  <c r="BD377" i="3"/>
  <c r="BC377" i="3"/>
  <c r="BB377" i="3"/>
  <c r="BA377" i="3"/>
  <c r="AZ377" i="3"/>
  <c r="AY377" i="3"/>
  <c r="AX377" i="3"/>
  <c r="AW377" i="3"/>
  <c r="AV377" i="3"/>
  <c r="AU377" i="3"/>
  <c r="AT377" i="3"/>
  <c r="AS377" i="3"/>
  <c r="AR377" i="3"/>
  <c r="AQ377" i="3"/>
  <c r="AP377" i="3"/>
  <c r="AO377" i="3"/>
  <c r="AN377" i="3"/>
  <c r="AM377" i="3"/>
  <c r="AK377" i="3"/>
  <c r="AJ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P377" i="3"/>
  <c r="O377" i="3"/>
  <c r="N377" i="3"/>
  <c r="M377" i="3"/>
  <c r="L377" i="3"/>
  <c r="K377" i="3"/>
  <c r="J377" i="3"/>
  <c r="I377" i="3"/>
  <c r="H377" i="3"/>
  <c r="G377" i="3"/>
  <c r="BW376" i="3"/>
  <c r="BV376" i="3"/>
  <c r="BU376" i="3"/>
  <c r="BT376" i="3"/>
  <c r="BS376" i="3"/>
  <c r="BQ376" i="3"/>
  <c r="BP376" i="3"/>
  <c r="BO376" i="3"/>
  <c r="BN376" i="3"/>
  <c r="BM376" i="3"/>
  <c r="BL376" i="3"/>
  <c r="BK376" i="3"/>
  <c r="BJ376" i="3"/>
  <c r="BI376" i="3"/>
  <c r="BH376" i="3"/>
  <c r="BG376" i="3"/>
  <c r="BF376" i="3"/>
  <c r="BE376" i="3"/>
  <c r="BD376" i="3"/>
  <c r="BC376" i="3"/>
  <c r="BB376" i="3"/>
  <c r="BA376" i="3"/>
  <c r="AZ376" i="3"/>
  <c r="AY376" i="3"/>
  <c r="AX376" i="3"/>
  <c r="AW376" i="3"/>
  <c r="AV376" i="3"/>
  <c r="AU376" i="3"/>
  <c r="AT376" i="3"/>
  <c r="AS376" i="3"/>
  <c r="AR376" i="3"/>
  <c r="AQ376" i="3"/>
  <c r="AP376" i="3"/>
  <c r="AO376" i="3"/>
  <c r="AN376" i="3"/>
  <c r="AM376" i="3"/>
  <c r="AK376" i="3"/>
  <c r="AJ376" i="3"/>
  <c r="AG376" i="3"/>
  <c r="AF376" i="3"/>
  <c r="AE376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P376" i="3"/>
  <c r="O376" i="3"/>
  <c r="N376" i="3"/>
  <c r="M376" i="3"/>
  <c r="L376" i="3"/>
  <c r="K376" i="3"/>
  <c r="J376" i="3"/>
  <c r="I376" i="3"/>
  <c r="H376" i="3"/>
  <c r="G376" i="3"/>
  <c r="BW375" i="3"/>
  <c r="BV375" i="3"/>
  <c r="BU375" i="3"/>
  <c r="BT375" i="3"/>
  <c r="BS375" i="3"/>
  <c r="BQ375" i="3"/>
  <c r="BP375" i="3"/>
  <c r="BO375" i="3"/>
  <c r="BN375" i="3"/>
  <c r="BM375" i="3"/>
  <c r="BL375" i="3"/>
  <c r="BK375" i="3"/>
  <c r="BJ375" i="3"/>
  <c r="BI375" i="3"/>
  <c r="BH375" i="3"/>
  <c r="BG375" i="3"/>
  <c r="BF375" i="3"/>
  <c r="BE375" i="3"/>
  <c r="BD375" i="3"/>
  <c r="BC375" i="3"/>
  <c r="BB375" i="3"/>
  <c r="BA375" i="3"/>
  <c r="AZ375" i="3"/>
  <c r="AY375" i="3"/>
  <c r="AX375" i="3"/>
  <c r="AW375" i="3"/>
  <c r="AV375" i="3"/>
  <c r="AU375" i="3"/>
  <c r="AT375" i="3"/>
  <c r="AS375" i="3"/>
  <c r="AR375" i="3"/>
  <c r="AQ375" i="3"/>
  <c r="AP375" i="3"/>
  <c r="AO375" i="3"/>
  <c r="AN375" i="3"/>
  <c r="AM375" i="3"/>
  <c r="AK375" i="3"/>
  <c r="AJ375" i="3"/>
  <c r="AG375" i="3"/>
  <c r="AF375" i="3"/>
  <c r="AE375" i="3"/>
  <c r="AD375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P375" i="3"/>
  <c r="O375" i="3"/>
  <c r="N375" i="3"/>
  <c r="M375" i="3"/>
  <c r="L375" i="3"/>
  <c r="K375" i="3"/>
  <c r="J375" i="3"/>
  <c r="I375" i="3"/>
  <c r="H375" i="3"/>
  <c r="G375" i="3"/>
  <c r="BW374" i="3"/>
  <c r="BV374" i="3"/>
  <c r="BU374" i="3"/>
  <c r="BT374" i="3"/>
  <c r="BS374" i="3"/>
  <c r="BQ374" i="3"/>
  <c r="BP374" i="3"/>
  <c r="BO374" i="3"/>
  <c r="BN374" i="3"/>
  <c r="BM374" i="3"/>
  <c r="BL374" i="3"/>
  <c r="BK374" i="3"/>
  <c r="BJ374" i="3"/>
  <c r="BI374" i="3"/>
  <c r="BH374" i="3"/>
  <c r="BG374" i="3"/>
  <c r="BF374" i="3"/>
  <c r="BE374" i="3"/>
  <c r="BD374" i="3"/>
  <c r="BC374" i="3"/>
  <c r="BB374" i="3"/>
  <c r="BA374" i="3"/>
  <c r="AZ374" i="3"/>
  <c r="AY374" i="3"/>
  <c r="AX374" i="3"/>
  <c r="AW374" i="3"/>
  <c r="AV374" i="3"/>
  <c r="AU374" i="3"/>
  <c r="AT374" i="3"/>
  <c r="AS374" i="3"/>
  <c r="AR374" i="3"/>
  <c r="AQ374" i="3"/>
  <c r="AP374" i="3"/>
  <c r="AO374" i="3"/>
  <c r="AN374" i="3"/>
  <c r="AM374" i="3"/>
  <c r="AK374" i="3"/>
  <c r="AJ374" i="3"/>
  <c r="AG374" i="3"/>
  <c r="AF374" i="3"/>
  <c r="AE374" i="3"/>
  <c r="AD374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P374" i="3"/>
  <c r="O374" i="3"/>
  <c r="N374" i="3"/>
  <c r="M374" i="3"/>
  <c r="L374" i="3"/>
  <c r="K374" i="3"/>
  <c r="J374" i="3"/>
  <c r="I374" i="3"/>
  <c r="H374" i="3"/>
  <c r="G374" i="3"/>
  <c r="BW373" i="3"/>
  <c r="BV373" i="3"/>
  <c r="BU373" i="3"/>
  <c r="BT373" i="3"/>
  <c r="BS373" i="3"/>
  <c r="BQ373" i="3"/>
  <c r="BP373" i="3"/>
  <c r="BO373" i="3"/>
  <c r="BN373" i="3"/>
  <c r="BM373" i="3"/>
  <c r="BL373" i="3"/>
  <c r="BK373" i="3"/>
  <c r="BJ373" i="3"/>
  <c r="BI373" i="3"/>
  <c r="BH373" i="3"/>
  <c r="BG373" i="3"/>
  <c r="BF373" i="3"/>
  <c r="BE373" i="3"/>
  <c r="BD373" i="3"/>
  <c r="BC373" i="3"/>
  <c r="BB373" i="3"/>
  <c r="BA373" i="3"/>
  <c r="AZ373" i="3"/>
  <c r="AY373" i="3"/>
  <c r="AX373" i="3"/>
  <c r="AW373" i="3"/>
  <c r="AV373" i="3"/>
  <c r="AU373" i="3"/>
  <c r="AT373" i="3"/>
  <c r="AS373" i="3"/>
  <c r="AR373" i="3"/>
  <c r="AQ373" i="3"/>
  <c r="AP373" i="3"/>
  <c r="AO373" i="3"/>
  <c r="AN373" i="3"/>
  <c r="AM373" i="3"/>
  <c r="AK373" i="3"/>
  <c r="AJ373" i="3"/>
  <c r="AG373" i="3"/>
  <c r="AF373" i="3"/>
  <c r="AE373" i="3"/>
  <c r="AD373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P373" i="3"/>
  <c r="O373" i="3"/>
  <c r="N373" i="3"/>
  <c r="M373" i="3"/>
  <c r="L373" i="3"/>
  <c r="K373" i="3"/>
  <c r="J373" i="3"/>
  <c r="I373" i="3"/>
  <c r="H373" i="3"/>
  <c r="G373" i="3"/>
  <c r="BW372" i="3"/>
  <c r="BV372" i="3"/>
  <c r="BU372" i="3"/>
  <c r="BT372" i="3"/>
  <c r="BS372" i="3"/>
  <c r="BQ372" i="3"/>
  <c r="BP372" i="3"/>
  <c r="BO372" i="3"/>
  <c r="BN372" i="3"/>
  <c r="BM372" i="3"/>
  <c r="BL372" i="3"/>
  <c r="BK372" i="3"/>
  <c r="BJ372" i="3"/>
  <c r="BI372" i="3"/>
  <c r="BH372" i="3"/>
  <c r="BG372" i="3"/>
  <c r="BF372" i="3"/>
  <c r="BE372" i="3"/>
  <c r="BD372" i="3"/>
  <c r="BC372" i="3"/>
  <c r="BB372" i="3"/>
  <c r="BA372" i="3"/>
  <c r="AZ372" i="3"/>
  <c r="AY372" i="3"/>
  <c r="AX372" i="3"/>
  <c r="AW372" i="3"/>
  <c r="AV372" i="3"/>
  <c r="AU372" i="3"/>
  <c r="AT372" i="3"/>
  <c r="AS372" i="3"/>
  <c r="AR372" i="3"/>
  <c r="AQ372" i="3"/>
  <c r="AP372" i="3"/>
  <c r="AO372" i="3"/>
  <c r="AN372" i="3"/>
  <c r="AM372" i="3"/>
  <c r="AK372" i="3"/>
  <c r="AJ372" i="3"/>
  <c r="AG372" i="3"/>
  <c r="AF372" i="3"/>
  <c r="AE372" i="3"/>
  <c r="AD372" i="3"/>
  <c r="AC372" i="3"/>
  <c r="AB372" i="3"/>
  <c r="AA372" i="3"/>
  <c r="Z372" i="3"/>
  <c r="Y372" i="3"/>
  <c r="X372" i="3"/>
  <c r="W372" i="3"/>
  <c r="V372" i="3"/>
  <c r="U372" i="3"/>
  <c r="T372" i="3"/>
  <c r="S372" i="3"/>
  <c r="R372" i="3"/>
  <c r="P372" i="3"/>
  <c r="O372" i="3"/>
  <c r="N372" i="3"/>
  <c r="M372" i="3"/>
  <c r="L372" i="3"/>
  <c r="K372" i="3"/>
  <c r="J372" i="3"/>
  <c r="I372" i="3"/>
  <c r="H372" i="3"/>
  <c r="G372" i="3"/>
  <c r="BW371" i="3"/>
  <c r="BV371" i="3"/>
  <c r="BU371" i="3"/>
  <c r="BT371" i="3"/>
  <c r="BS371" i="3"/>
  <c r="BQ371" i="3"/>
  <c r="BP371" i="3"/>
  <c r="BO371" i="3"/>
  <c r="BN371" i="3"/>
  <c r="BM371" i="3"/>
  <c r="BL371" i="3"/>
  <c r="BK371" i="3"/>
  <c r="BJ371" i="3"/>
  <c r="BI371" i="3"/>
  <c r="BH371" i="3"/>
  <c r="BG371" i="3"/>
  <c r="BF371" i="3"/>
  <c r="BE371" i="3"/>
  <c r="BD371" i="3"/>
  <c r="BC371" i="3"/>
  <c r="BB371" i="3"/>
  <c r="BA371" i="3"/>
  <c r="AZ371" i="3"/>
  <c r="AY371" i="3"/>
  <c r="AX371" i="3"/>
  <c r="AW371" i="3"/>
  <c r="AV371" i="3"/>
  <c r="AU371" i="3"/>
  <c r="AT371" i="3"/>
  <c r="AS371" i="3"/>
  <c r="AR371" i="3"/>
  <c r="AQ371" i="3"/>
  <c r="AP371" i="3"/>
  <c r="AO371" i="3"/>
  <c r="AN371" i="3"/>
  <c r="AM371" i="3"/>
  <c r="AK371" i="3"/>
  <c r="AJ371" i="3"/>
  <c r="AG371" i="3"/>
  <c r="AF371" i="3"/>
  <c r="AE371" i="3"/>
  <c r="AD371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P371" i="3"/>
  <c r="O371" i="3"/>
  <c r="N371" i="3"/>
  <c r="M371" i="3"/>
  <c r="L371" i="3"/>
  <c r="K371" i="3"/>
  <c r="J371" i="3"/>
  <c r="I371" i="3"/>
  <c r="H371" i="3"/>
  <c r="G371" i="3"/>
  <c r="BW370" i="3"/>
  <c r="BV370" i="3"/>
  <c r="BU370" i="3"/>
  <c r="BT370" i="3"/>
  <c r="BS370" i="3"/>
  <c r="BQ370" i="3"/>
  <c r="BP370" i="3"/>
  <c r="BO370" i="3"/>
  <c r="BN370" i="3"/>
  <c r="BM370" i="3"/>
  <c r="BL370" i="3"/>
  <c r="BK370" i="3"/>
  <c r="BJ370" i="3"/>
  <c r="BI370" i="3"/>
  <c r="BH370" i="3"/>
  <c r="BG370" i="3"/>
  <c r="BF370" i="3"/>
  <c r="BE370" i="3"/>
  <c r="BD370" i="3"/>
  <c r="BC370" i="3"/>
  <c r="BB370" i="3"/>
  <c r="BA370" i="3"/>
  <c r="AZ370" i="3"/>
  <c r="AY370" i="3"/>
  <c r="AX370" i="3"/>
  <c r="AW370" i="3"/>
  <c r="AV370" i="3"/>
  <c r="AU370" i="3"/>
  <c r="AT370" i="3"/>
  <c r="AS370" i="3"/>
  <c r="AR370" i="3"/>
  <c r="AQ370" i="3"/>
  <c r="AP370" i="3"/>
  <c r="AO370" i="3"/>
  <c r="AN370" i="3"/>
  <c r="AM370" i="3"/>
  <c r="AK370" i="3"/>
  <c r="AJ370" i="3"/>
  <c r="AG370" i="3"/>
  <c r="AF370" i="3"/>
  <c r="AE370" i="3"/>
  <c r="AD370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P370" i="3"/>
  <c r="O370" i="3"/>
  <c r="N370" i="3"/>
  <c r="M370" i="3"/>
  <c r="L370" i="3"/>
  <c r="K370" i="3"/>
  <c r="J370" i="3"/>
  <c r="I370" i="3"/>
  <c r="H370" i="3"/>
  <c r="G370" i="3"/>
  <c r="BW369" i="3"/>
  <c r="BV369" i="3"/>
  <c r="BU369" i="3"/>
  <c r="BT369" i="3"/>
  <c r="BS369" i="3"/>
  <c r="BQ369" i="3"/>
  <c r="BP369" i="3"/>
  <c r="BO369" i="3"/>
  <c r="BN369" i="3"/>
  <c r="BM369" i="3"/>
  <c r="BL369" i="3"/>
  <c r="BK369" i="3"/>
  <c r="BJ369" i="3"/>
  <c r="BI369" i="3"/>
  <c r="BH369" i="3"/>
  <c r="BG369" i="3"/>
  <c r="BF369" i="3"/>
  <c r="BE369" i="3"/>
  <c r="BD369" i="3"/>
  <c r="BC369" i="3"/>
  <c r="BB369" i="3"/>
  <c r="BA369" i="3"/>
  <c r="AZ369" i="3"/>
  <c r="AY369" i="3"/>
  <c r="AX369" i="3"/>
  <c r="AW369" i="3"/>
  <c r="AV369" i="3"/>
  <c r="AU369" i="3"/>
  <c r="AT369" i="3"/>
  <c r="AS369" i="3"/>
  <c r="AR369" i="3"/>
  <c r="AQ369" i="3"/>
  <c r="AP369" i="3"/>
  <c r="AO369" i="3"/>
  <c r="AN369" i="3"/>
  <c r="AM369" i="3"/>
  <c r="AK369" i="3"/>
  <c r="AJ369" i="3"/>
  <c r="AG369" i="3"/>
  <c r="AF369" i="3"/>
  <c r="AE369" i="3"/>
  <c r="AD369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P369" i="3"/>
  <c r="O369" i="3"/>
  <c r="N369" i="3"/>
  <c r="M369" i="3"/>
  <c r="L369" i="3"/>
  <c r="K369" i="3"/>
  <c r="J369" i="3"/>
  <c r="I369" i="3"/>
  <c r="H369" i="3"/>
  <c r="G369" i="3"/>
  <c r="BW368" i="3"/>
  <c r="BV368" i="3"/>
  <c r="BU368" i="3"/>
  <c r="BT368" i="3"/>
  <c r="BS368" i="3"/>
  <c r="BQ368" i="3"/>
  <c r="BP368" i="3"/>
  <c r="BO368" i="3"/>
  <c r="BN368" i="3"/>
  <c r="BM368" i="3"/>
  <c r="BL368" i="3"/>
  <c r="BK368" i="3"/>
  <c r="BJ368" i="3"/>
  <c r="BI368" i="3"/>
  <c r="BH368" i="3"/>
  <c r="BG368" i="3"/>
  <c r="BF368" i="3"/>
  <c r="BE368" i="3"/>
  <c r="BD368" i="3"/>
  <c r="BC368" i="3"/>
  <c r="BB368" i="3"/>
  <c r="BA368" i="3"/>
  <c r="AZ368" i="3"/>
  <c r="AY368" i="3"/>
  <c r="AX368" i="3"/>
  <c r="AW368" i="3"/>
  <c r="AV368" i="3"/>
  <c r="AU368" i="3"/>
  <c r="AT368" i="3"/>
  <c r="AS368" i="3"/>
  <c r="AR368" i="3"/>
  <c r="AQ368" i="3"/>
  <c r="AP368" i="3"/>
  <c r="AO368" i="3"/>
  <c r="AN368" i="3"/>
  <c r="AM368" i="3"/>
  <c r="AK368" i="3"/>
  <c r="AJ368" i="3"/>
  <c r="AG368" i="3"/>
  <c r="AF368" i="3"/>
  <c r="AE368" i="3"/>
  <c r="AD368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P368" i="3"/>
  <c r="O368" i="3"/>
  <c r="N368" i="3"/>
  <c r="M368" i="3"/>
  <c r="L368" i="3"/>
  <c r="K368" i="3"/>
  <c r="J368" i="3"/>
  <c r="I368" i="3"/>
  <c r="H368" i="3"/>
  <c r="G368" i="3"/>
  <c r="BW367" i="3"/>
  <c r="BV367" i="3"/>
  <c r="BU367" i="3"/>
  <c r="BT367" i="3"/>
  <c r="BS367" i="3"/>
  <c r="BQ367" i="3"/>
  <c r="BP367" i="3"/>
  <c r="BO367" i="3"/>
  <c r="BN367" i="3"/>
  <c r="BM367" i="3"/>
  <c r="BL367" i="3"/>
  <c r="BK367" i="3"/>
  <c r="BJ367" i="3"/>
  <c r="BI367" i="3"/>
  <c r="BH367" i="3"/>
  <c r="BG367" i="3"/>
  <c r="BF367" i="3"/>
  <c r="BE367" i="3"/>
  <c r="BD367" i="3"/>
  <c r="BC367" i="3"/>
  <c r="BB367" i="3"/>
  <c r="BA367" i="3"/>
  <c r="AZ367" i="3"/>
  <c r="AY367" i="3"/>
  <c r="AX367" i="3"/>
  <c r="AW367" i="3"/>
  <c r="AV367" i="3"/>
  <c r="AU367" i="3"/>
  <c r="AT367" i="3"/>
  <c r="AS367" i="3"/>
  <c r="AR367" i="3"/>
  <c r="AQ367" i="3"/>
  <c r="AP367" i="3"/>
  <c r="AO367" i="3"/>
  <c r="AN367" i="3"/>
  <c r="AM367" i="3"/>
  <c r="AK367" i="3"/>
  <c r="AJ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P367" i="3"/>
  <c r="O367" i="3"/>
  <c r="N367" i="3"/>
  <c r="M367" i="3"/>
  <c r="L367" i="3"/>
  <c r="K367" i="3"/>
  <c r="J367" i="3"/>
  <c r="I367" i="3"/>
  <c r="H367" i="3"/>
  <c r="G367" i="3"/>
  <c r="BW366" i="3"/>
  <c r="BV366" i="3"/>
  <c r="BU366" i="3"/>
  <c r="BT366" i="3"/>
  <c r="BS366" i="3"/>
  <c r="BQ366" i="3"/>
  <c r="BP366" i="3"/>
  <c r="BO366" i="3"/>
  <c r="BN366" i="3"/>
  <c r="BM366" i="3"/>
  <c r="BL366" i="3"/>
  <c r="BK366" i="3"/>
  <c r="BJ366" i="3"/>
  <c r="BI366" i="3"/>
  <c r="BH366" i="3"/>
  <c r="BG366" i="3"/>
  <c r="BF366" i="3"/>
  <c r="BE366" i="3"/>
  <c r="BD366" i="3"/>
  <c r="BC366" i="3"/>
  <c r="BB366" i="3"/>
  <c r="BA366" i="3"/>
  <c r="AZ366" i="3"/>
  <c r="AY366" i="3"/>
  <c r="AX366" i="3"/>
  <c r="AW366" i="3"/>
  <c r="AV366" i="3"/>
  <c r="AU366" i="3"/>
  <c r="AT366" i="3"/>
  <c r="AS366" i="3"/>
  <c r="AR366" i="3"/>
  <c r="AQ366" i="3"/>
  <c r="AP366" i="3"/>
  <c r="AO366" i="3"/>
  <c r="AN366" i="3"/>
  <c r="AM366" i="3"/>
  <c r="AK366" i="3"/>
  <c r="AJ366" i="3"/>
  <c r="AG366" i="3"/>
  <c r="AF366" i="3"/>
  <c r="AE366" i="3"/>
  <c r="AD366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P366" i="3"/>
  <c r="O366" i="3"/>
  <c r="N366" i="3"/>
  <c r="M366" i="3"/>
  <c r="L366" i="3"/>
  <c r="K366" i="3"/>
  <c r="J366" i="3"/>
  <c r="I366" i="3"/>
  <c r="H366" i="3"/>
  <c r="G366" i="3"/>
  <c r="BW365" i="3"/>
  <c r="BV365" i="3"/>
  <c r="BU365" i="3"/>
  <c r="BT365" i="3"/>
  <c r="BS365" i="3"/>
  <c r="BQ365" i="3"/>
  <c r="BP365" i="3"/>
  <c r="BO365" i="3"/>
  <c r="BN365" i="3"/>
  <c r="BM365" i="3"/>
  <c r="BL365" i="3"/>
  <c r="BK365" i="3"/>
  <c r="BJ365" i="3"/>
  <c r="BI365" i="3"/>
  <c r="BH365" i="3"/>
  <c r="BG365" i="3"/>
  <c r="BF365" i="3"/>
  <c r="BE365" i="3"/>
  <c r="BD365" i="3"/>
  <c r="BC365" i="3"/>
  <c r="BB365" i="3"/>
  <c r="BA365" i="3"/>
  <c r="AZ365" i="3"/>
  <c r="AY365" i="3"/>
  <c r="AX365" i="3"/>
  <c r="AW365" i="3"/>
  <c r="AV365" i="3"/>
  <c r="AU365" i="3"/>
  <c r="AT365" i="3"/>
  <c r="AS365" i="3"/>
  <c r="AR365" i="3"/>
  <c r="AQ365" i="3"/>
  <c r="AP365" i="3"/>
  <c r="AO365" i="3"/>
  <c r="AN365" i="3"/>
  <c r="AM365" i="3"/>
  <c r="AK365" i="3"/>
  <c r="AJ365" i="3"/>
  <c r="AG365" i="3"/>
  <c r="AF365" i="3"/>
  <c r="AE365" i="3"/>
  <c r="AD365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P365" i="3"/>
  <c r="O365" i="3"/>
  <c r="N365" i="3"/>
  <c r="M365" i="3"/>
  <c r="L365" i="3"/>
  <c r="K365" i="3"/>
  <c r="J365" i="3"/>
  <c r="I365" i="3"/>
  <c r="H365" i="3"/>
  <c r="G365" i="3"/>
  <c r="BW364" i="3"/>
  <c r="BV364" i="3"/>
  <c r="BU364" i="3"/>
  <c r="BT364" i="3"/>
  <c r="BS364" i="3"/>
  <c r="BQ364" i="3"/>
  <c r="BP364" i="3"/>
  <c r="BO364" i="3"/>
  <c r="BN364" i="3"/>
  <c r="BM364" i="3"/>
  <c r="BL364" i="3"/>
  <c r="BK364" i="3"/>
  <c r="BJ364" i="3"/>
  <c r="BI364" i="3"/>
  <c r="BH364" i="3"/>
  <c r="BG364" i="3"/>
  <c r="BF364" i="3"/>
  <c r="BE364" i="3"/>
  <c r="BD364" i="3"/>
  <c r="BC364" i="3"/>
  <c r="BB364" i="3"/>
  <c r="BA364" i="3"/>
  <c r="AZ364" i="3"/>
  <c r="AY364" i="3"/>
  <c r="AX364" i="3"/>
  <c r="AW364" i="3"/>
  <c r="AV364" i="3"/>
  <c r="AU364" i="3"/>
  <c r="AT364" i="3"/>
  <c r="AS364" i="3"/>
  <c r="AR364" i="3"/>
  <c r="AQ364" i="3"/>
  <c r="AP364" i="3"/>
  <c r="AO364" i="3"/>
  <c r="AN364" i="3"/>
  <c r="AM364" i="3"/>
  <c r="AK364" i="3"/>
  <c r="AJ364" i="3"/>
  <c r="AG364" i="3"/>
  <c r="AF364" i="3"/>
  <c r="AE364" i="3"/>
  <c r="AD364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P364" i="3"/>
  <c r="O364" i="3"/>
  <c r="N364" i="3"/>
  <c r="M364" i="3"/>
  <c r="L364" i="3"/>
  <c r="K364" i="3"/>
  <c r="J364" i="3"/>
  <c r="I364" i="3"/>
  <c r="H364" i="3"/>
  <c r="G364" i="3"/>
  <c r="BW363" i="3"/>
  <c r="BV363" i="3"/>
  <c r="BU363" i="3"/>
  <c r="BT363" i="3"/>
  <c r="BS363" i="3"/>
  <c r="BQ363" i="3"/>
  <c r="BP363" i="3"/>
  <c r="BO363" i="3"/>
  <c r="BN363" i="3"/>
  <c r="BM363" i="3"/>
  <c r="BL363" i="3"/>
  <c r="BK363" i="3"/>
  <c r="BJ363" i="3"/>
  <c r="BI363" i="3"/>
  <c r="BH363" i="3"/>
  <c r="BG363" i="3"/>
  <c r="BF363" i="3"/>
  <c r="BE363" i="3"/>
  <c r="BD363" i="3"/>
  <c r="BC363" i="3"/>
  <c r="BB363" i="3"/>
  <c r="BA363" i="3"/>
  <c r="AZ363" i="3"/>
  <c r="AY363" i="3"/>
  <c r="AX363" i="3"/>
  <c r="AW363" i="3"/>
  <c r="AV363" i="3"/>
  <c r="AU363" i="3"/>
  <c r="AT363" i="3"/>
  <c r="AS363" i="3"/>
  <c r="AR363" i="3"/>
  <c r="AQ363" i="3"/>
  <c r="AP363" i="3"/>
  <c r="AO363" i="3"/>
  <c r="AN363" i="3"/>
  <c r="AM363" i="3"/>
  <c r="AK363" i="3"/>
  <c r="AJ363" i="3"/>
  <c r="AG363" i="3"/>
  <c r="AF363" i="3"/>
  <c r="AE363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P363" i="3"/>
  <c r="O363" i="3"/>
  <c r="N363" i="3"/>
  <c r="M363" i="3"/>
  <c r="L363" i="3"/>
  <c r="K363" i="3"/>
  <c r="J363" i="3"/>
  <c r="I363" i="3"/>
  <c r="H363" i="3"/>
  <c r="G363" i="3"/>
  <c r="BW362" i="3"/>
  <c r="BV362" i="3"/>
  <c r="BU362" i="3"/>
  <c r="BT362" i="3"/>
  <c r="BS362" i="3"/>
  <c r="BQ362" i="3"/>
  <c r="BP362" i="3"/>
  <c r="BO362" i="3"/>
  <c r="BN362" i="3"/>
  <c r="BM362" i="3"/>
  <c r="BL362" i="3"/>
  <c r="BK362" i="3"/>
  <c r="BJ362" i="3"/>
  <c r="BI362" i="3"/>
  <c r="BH362" i="3"/>
  <c r="BG362" i="3"/>
  <c r="BF362" i="3"/>
  <c r="BE362" i="3"/>
  <c r="BD362" i="3"/>
  <c r="BC362" i="3"/>
  <c r="BB362" i="3"/>
  <c r="BA362" i="3"/>
  <c r="AZ362" i="3"/>
  <c r="AY362" i="3"/>
  <c r="AX362" i="3"/>
  <c r="AW362" i="3"/>
  <c r="AV362" i="3"/>
  <c r="AU362" i="3"/>
  <c r="AT362" i="3"/>
  <c r="AS362" i="3"/>
  <c r="AR362" i="3"/>
  <c r="AQ362" i="3"/>
  <c r="AP362" i="3"/>
  <c r="AO362" i="3"/>
  <c r="AN362" i="3"/>
  <c r="AM362" i="3"/>
  <c r="AK362" i="3"/>
  <c r="AJ362" i="3"/>
  <c r="AG362" i="3"/>
  <c r="AF362" i="3"/>
  <c r="AE362" i="3"/>
  <c r="AD362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P362" i="3"/>
  <c r="O362" i="3"/>
  <c r="N362" i="3"/>
  <c r="M362" i="3"/>
  <c r="L362" i="3"/>
  <c r="K362" i="3"/>
  <c r="J362" i="3"/>
  <c r="I362" i="3"/>
  <c r="H362" i="3"/>
  <c r="G362" i="3"/>
  <c r="BW361" i="3"/>
  <c r="BV361" i="3"/>
  <c r="BU361" i="3"/>
  <c r="BT361" i="3"/>
  <c r="BS361" i="3"/>
  <c r="BQ361" i="3"/>
  <c r="BP361" i="3"/>
  <c r="BO361" i="3"/>
  <c r="BN361" i="3"/>
  <c r="BM361" i="3"/>
  <c r="BL361" i="3"/>
  <c r="BK361" i="3"/>
  <c r="BJ361" i="3"/>
  <c r="BI361" i="3"/>
  <c r="BH361" i="3"/>
  <c r="BG361" i="3"/>
  <c r="BF361" i="3"/>
  <c r="BE361" i="3"/>
  <c r="BD361" i="3"/>
  <c r="BC361" i="3"/>
  <c r="BB361" i="3"/>
  <c r="BA361" i="3"/>
  <c r="AZ361" i="3"/>
  <c r="AY361" i="3"/>
  <c r="AX361" i="3"/>
  <c r="AW361" i="3"/>
  <c r="AV361" i="3"/>
  <c r="AU361" i="3"/>
  <c r="AT361" i="3"/>
  <c r="AS361" i="3"/>
  <c r="AR361" i="3"/>
  <c r="AQ361" i="3"/>
  <c r="AP361" i="3"/>
  <c r="AO361" i="3"/>
  <c r="AN361" i="3"/>
  <c r="AM361" i="3"/>
  <c r="AK361" i="3"/>
  <c r="AJ361" i="3"/>
  <c r="AG361" i="3"/>
  <c r="AF361" i="3"/>
  <c r="AE361" i="3"/>
  <c r="AD361" i="3"/>
  <c r="AC361" i="3"/>
  <c r="AB361" i="3"/>
  <c r="AA361" i="3"/>
  <c r="Z361" i="3"/>
  <c r="Y361" i="3"/>
  <c r="X361" i="3"/>
  <c r="W361" i="3"/>
  <c r="V361" i="3"/>
  <c r="U361" i="3"/>
  <c r="T361" i="3"/>
  <c r="S361" i="3"/>
  <c r="R361" i="3"/>
  <c r="P361" i="3"/>
  <c r="O361" i="3"/>
  <c r="N361" i="3"/>
  <c r="M361" i="3"/>
  <c r="L361" i="3"/>
  <c r="K361" i="3"/>
  <c r="J361" i="3"/>
  <c r="I361" i="3"/>
  <c r="H361" i="3"/>
  <c r="G361" i="3"/>
  <c r="BW360" i="3"/>
  <c r="BV360" i="3"/>
  <c r="BU360" i="3"/>
  <c r="BT360" i="3"/>
  <c r="BS360" i="3"/>
  <c r="BQ360" i="3"/>
  <c r="BP360" i="3"/>
  <c r="BO360" i="3"/>
  <c r="BN360" i="3"/>
  <c r="BM360" i="3"/>
  <c r="BL360" i="3"/>
  <c r="BK360" i="3"/>
  <c r="BJ360" i="3"/>
  <c r="BI360" i="3"/>
  <c r="BH360" i="3"/>
  <c r="BG360" i="3"/>
  <c r="BF360" i="3"/>
  <c r="BE360" i="3"/>
  <c r="BD360" i="3"/>
  <c r="BC360" i="3"/>
  <c r="BB360" i="3"/>
  <c r="BA360" i="3"/>
  <c r="AZ360" i="3"/>
  <c r="AY360" i="3"/>
  <c r="AX360" i="3"/>
  <c r="AW360" i="3"/>
  <c r="AV360" i="3"/>
  <c r="AU360" i="3"/>
  <c r="AT360" i="3"/>
  <c r="AS360" i="3"/>
  <c r="AR360" i="3"/>
  <c r="AQ360" i="3"/>
  <c r="AP360" i="3"/>
  <c r="AO360" i="3"/>
  <c r="AN360" i="3"/>
  <c r="AM360" i="3"/>
  <c r="AK360" i="3"/>
  <c r="AJ360" i="3"/>
  <c r="AG360" i="3"/>
  <c r="AF360" i="3"/>
  <c r="AE360" i="3"/>
  <c r="AD360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P360" i="3"/>
  <c r="O360" i="3"/>
  <c r="N360" i="3"/>
  <c r="M360" i="3"/>
  <c r="L360" i="3"/>
  <c r="K360" i="3"/>
  <c r="J360" i="3"/>
  <c r="I360" i="3"/>
  <c r="H360" i="3"/>
  <c r="G360" i="3"/>
  <c r="BW359" i="3"/>
  <c r="BV359" i="3"/>
  <c r="BU359" i="3"/>
  <c r="BT359" i="3"/>
  <c r="BS359" i="3"/>
  <c r="BQ359" i="3"/>
  <c r="BP359" i="3"/>
  <c r="BO359" i="3"/>
  <c r="BN359" i="3"/>
  <c r="BM359" i="3"/>
  <c r="BL359" i="3"/>
  <c r="BK359" i="3"/>
  <c r="BJ359" i="3"/>
  <c r="BI359" i="3"/>
  <c r="BH359" i="3"/>
  <c r="BG359" i="3"/>
  <c r="BF359" i="3"/>
  <c r="BE359" i="3"/>
  <c r="BD359" i="3"/>
  <c r="BC359" i="3"/>
  <c r="BB359" i="3"/>
  <c r="BA359" i="3"/>
  <c r="AZ359" i="3"/>
  <c r="AY359" i="3"/>
  <c r="AX359" i="3"/>
  <c r="AW359" i="3"/>
  <c r="AV359" i="3"/>
  <c r="AU359" i="3"/>
  <c r="AT359" i="3"/>
  <c r="AS359" i="3"/>
  <c r="AR359" i="3"/>
  <c r="AQ359" i="3"/>
  <c r="AP359" i="3"/>
  <c r="AO359" i="3"/>
  <c r="AN359" i="3"/>
  <c r="AM359" i="3"/>
  <c r="AK359" i="3"/>
  <c r="AJ359" i="3"/>
  <c r="AG359" i="3"/>
  <c r="AF359" i="3"/>
  <c r="AE359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P359" i="3"/>
  <c r="O359" i="3"/>
  <c r="N359" i="3"/>
  <c r="M359" i="3"/>
  <c r="L359" i="3"/>
  <c r="K359" i="3"/>
  <c r="J359" i="3"/>
  <c r="I359" i="3"/>
  <c r="H359" i="3"/>
  <c r="G359" i="3"/>
  <c r="BW358" i="3"/>
  <c r="BV358" i="3"/>
  <c r="BU358" i="3"/>
  <c r="BT358" i="3"/>
  <c r="BS358" i="3"/>
  <c r="BQ358" i="3"/>
  <c r="BP358" i="3"/>
  <c r="BO358" i="3"/>
  <c r="BN358" i="3"/>
  <c r="BM358" i="3"/>
  <c r="BL358" i="3"/>
  <c r="BK358" i="3"/>
  <c r="BJ358" i="3"/>
  <c r="BI358" i="3"/>
  <c r="BH358" i="3"/>
  <c r="BG358" i="3"/>
  <c r="BF358" i="3"/>
  <c r="BE358" i="3"/>
  <c r="BD358" i="3"/>
  <c r="BC358" i="3"/>
  <c r="BB358" i="3"/>
  <c r="BA358" i="3"/>
  <c r="AZ358" i="3"/>
  <c r="AY358" i="3"/>
  <c r="AX358" i="3"/>
  <c r="AW358" i="3"/>
  <c r="AV358" i="3"/>
  <c r="AU358" i="3"/>
  <c r="AT358" i="3"/>
  <c r="AS358" i="3"/>
  <c r="AR358" i="3"/>
  <c r="AQ358" i="3"/>
  <c r="AP358" i="3"/>
  <c r="AO358" i="3"/>
  <c r="AN358" i="3"/>
  <c r="AM358" i="3"/>
  <c r="AK358" i="3"/>
  <c r="AJ358" i="3"/>
  <c r="AG358" i="3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P358" i="3"/>
  <c r="O358" i="3"/>
  <c r="N358" i="3"/>
  <c r="M358" i="3"/>
  <c r="L358" i="3"/>
  <c r="K358" i="3"/>
  <c r="J358" i="3"/>
  <c r="I358" i="3"/>
  <c r="H358" i="3"/>
  <c r="G358" i="3"/>
  <c r="BW357" i="3"/>
  <c r="BV357" i="3"/>
  <c r="BU357" i="3"/>
  <c r="BT357" i="3"/>
  <c r="BS357" i="3"/>
  <c r="BQ357" i="3"/>
  <c r="BP357" i="3"/>
  <c r="BO357" i="3"/>
  <c r="BN357" i="3"/>
  <c r="BM357" i="3"/>
  <c r="BL357" i="3"/>
  <c r="BK357" i="3"/>
  <c r="BJ357" i="3"/>
  <c r="BI357" i="3"/>
  <c r="BH357" i="3"/>
  <c r="BG357" i="3"/>
  <c r="BF357" i="3"/>
  <c r="BE357" i="3"/>
  <c r="BD357" i="3"/>
  <c r="BC357" i="3"/>
  <c r="BB357" i="3"/>
  <c r="BA357" i="3"/>
  <c r="AZ357" i="3"/>
  <c r="AY357" i="3"/>
  <c r="AX357" i="3"/>
  <c r="AW357" i="3"/>
  <c r="AV357" i="3"/>
  <c r="AU357" i="3"/>
  <c r="AT357" i="3"/>
  <c r="AS357" i="3"/>
  <c r="AR357" i="3"/>
  <c r="AQ357" i="3"/>
  <c r="AP357" i="3"/>
  <c r="AO357" i="3"/>
  <c r="AN357" i="3"/>
  <c r="AM357" i="3"/>
  <c r="AK357" i="3"/>
  <c r="AJ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P357" i="3"/>
  <c r="O357" i="3"/>
  <c r="N357" i="3"/>
  <c r="M357" i="3"/>
  <c r="L357" i="3"/>
  <c r="K357" i="3"/>
  <c r="J357" i="3"/>
  <c r="I357" i="3"/>
  <c r="H357" i="3"/>
  <c r="G357" i="3"/>
  <c r="BW356" i="3"/>
  <c r="BV356" i="3"/>
  <c r="BU356" i="3"/>
  <c r="BT356" i="3"/>
  <c r="BS356" i="3"/>
  <c r="BQ356" i="3"/>
  <c r="BP356" i="3"/>
  <c r="BO356" i="3"/>
  <c r="BN356" i="3"/>
  <c r="BM356" i="3"/>
  <c r="BL356" i="3"/>
  <c r="BK356" i="3"/>
  <c r="BJ356" i="3"/>
  <c r="BI356" i="3"/>
  <c r="BH356" i="3"/>
  <c r="BG356" i="3"/>
  <c r="BF356" i="3"/>
  <c r="BE356" i="3"/>
  <c r="BD356" i="3"/>
  <c r="BC356" i="3"/>
  <c r="BB356" i="3"/>
  <c r="BA356" i="3"/>
  <c r="AZ356" i="3"/>
  <c r="AY356" i="3"/>
  <c r="AX356" i="3"/>
  <c r="AW356" i="3"/>
  <c r="AV356" i="3"/>
  <c r="AU356" i="3"/>
  <c r="AT356" i="3"/>
  <c r="AS356" i="3"/>
  <c r="AR356" i="3"/>
  <c r="AQ356" i="3"/>
  <c r="AP356" i="3"/>
  <c r="AO356" i="3"/>
  <c r="AN356" i="3"/>
  <c r="AM356" i="3"/>
  <c r="AK356" i="3"/>
  <c r="AJ356" i="3"/>
  <c r="AG356" i="3"/>
  <c r="AF356" i="3"/>
  <c r="AE356" i="3"/>
  <c r="AD356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P356" i="3"/>
  <c r="O356" i="3"/>
  <c r="N356" i="3"/>
  <c r="M356" i="3"/>
  <c r="L356" i="3"/>
  <c r="K356" i="3"/>
  <c r="J356" i="3"/>
  <c r="I356" i="3"/>
  <c r="H356" i="3"/>
  <c r="G356" i="3"/>
  <c r="BW355" i="3"/>
  <c r="BV355" i="3"/>
  <c r="BU355" i="3"/>
  <c r="BT355" i="3"/>
  <c r="BS355" i="3"/>
  <c r="BQ355" i="3"/>
  <c r="BP355" i="3"/>
  <c r="BO355" i="3"/>
  <c r="BN355" i="3"/>
  <c r="BM355" i="3"/>
  <c r="BL355" i="3"/>
  <c r="BK355" i="3"/>
  <c r="BJ355" i="3"/>
  <c r="BI355" i="3"/>
  <c r="BH355" i="3"/>
  <c r="BG355" i="3"/>
  <c r="BF355" i="3"/>
  <c r="BE355" i="3"/>
  <c r="BD355" i="3"/>
  <c r="BC355" i="3"/>
  <c r="BB355" i="3"/>
  <c r="BA355" i="3"/>
  <c r="AZ355" i="3"/>
  <c r="AY355" i="3"/>
  <c r="AX355" i="3"/>
  <c r="AW355" i="3"/>
  <c r="AV355" i="3"/>
  <c r="AU355" i="3"/>
  <c r="AT355" i="3"/>
  <c r="AS355" i="3"/>
  <c r="AR355" i="3"/>
  <c r="AQ355" i="3"/>
  <c r="AP355" i="3"/>
  <c r="AO355" i="3"/>
  <c r="AN355" i="3"/>
  <c r="AM355" i="3"/>
  <c r="AK355" i="3"/>
  <c r="AJ355" i="3"/>
  <c r="AG355" i="3"/>
  <c r="AF355" i="3"/>
  <c r="AE355" i="3"/>
  <c r="AD355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P355" i="3"/>
  <c r="O355" i="3"/>
  <c r="N355" i="3"/>
  <c r="M355" i="3"/>
  <c r="L355" i="3"/>
  <c r="K355" i="3"/>
  <c r="J355" i="3"/>
  <c r="I355" i="3"/>
  <c r="H355" i="3"/>
  <c r="G355" i="3"/>
  <c r="BW354" i="3"/>
  <c r="BV354" i="3"/>
  <c r="BU354" i="3"/>
  <c r="BT354" i="3"/>
  <c r="BS354" i="3"/>
  <c r="BQ354" i="3"/>
  <c r="BP354" i="3"/>
  <c r="BO354" i="3"/>
  <c r="BN354" i="3"/>
  <c r="BM354" i="3"/>
  <c r="BL354" i="3"/>
  <c r="BK354" i="3"/>
  <c r="BJ354" i="3"/>
  <c r="BI354" i="3"/>
  <c r="BH354" i="3"/>
  <c r="BG354" i="3"/>
  <c r="BF354" i="3"/>
  <c r="BE354" i="3"/>
  <c r="BD354" i="3"/>
  <c r="BC354" i="3"/>
  <c r="BB354" i="3"/>
  <c r="BA354" i="3"/>
  <c r="AZ354" i="3"/>
  <c r="AY354" i="3"/>
  <c r="AX354" i="3"/>
  <c r="AW354" i="3"/>
  <c r="AV354" i="3"/>
  <c r="AU354" i="3"/>
  <c r="AT354" i="3"/>
  <c r="AS354" i="3"/>
  <c r="AR354" i="3"/>
  <c r="AQ354" i="3"/>
  <c r="AP354" i="3"/>
  <c r="AO354" i="3"/>
  <c r="AN354" i="3"/>
  <c r="AM354" i="3"/>
  <c r="AK354" i="3"/>
  <c r="AJ354" i="3"/>
  <c r="AG354" i="3"/>
  <c r="AF354" i="3"/>
  <c r="AE354" i="3"/>
  <c r="AD354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P354" i="3"/>
  <c r="O354" i="3"/>
  <c r="N354" i="3"/>
  <c r="M354" i="3"/>
  <c r="L354" i="3"/>
  <c r="K354" i="3"/>
  <c r="J354" i="3"/>
  <c r="I354" i="3"/>
  <c r="H354" i="3"/>
  <c r="G354" i="3"/>
  <c r="BW353" i="3"/>
  <c r="BV353" i="3"/>
  <c r="BU353" i="3"/>
  <c r="BT353" i="3"/>
  <c r="BS353" i="3"/>
  <c r="BQ353" i="3"/>
  <c r="BP353" i="3"/>
  <c r="BO353" i="3"/>
  <c r="BN353" i="3"/>
  <c r="BM353" i="3"/>
  <c r="BL353" i="3"/>
  <c r="BK353" i="3"/>
  <c r="BJ353" i="3"/>
  <c r="BI353" i="3"/>
  <c r="BH353" i="3"/>
  <c r="BG353" i="3"/>
  <c r="BF353" i="3"/>
  <c r="BE353" i="3"/>
  <c r="BD353" i="3"/>
  <c r="BC353" i="3"/>
  <c r="BB353" i="3"/>
  <c r="BA353" i="3"/>
  <c r="AZ353" i="3"/>
  <c r="AY353" i="3"/>
  <c r="AX353" i="3"/>
  <c r="AW353" i="3"/>
  <c r="AV353" i="3"/>
  <c r="AU353" i="3"/>
  <c r="AT353" i="3"/>
  <c r="AS353" i="3"/>
  <c r="AR353" i="3"/>
  <c r="AQ353" i="3"/>
  <c r="AP353" i="3"/>
  <c r="AO353" i="3"/>
  <c r="AN353" i="3"/>
  <c r="AM353" i="3"/>
  <c r="AK353" i="3"/>
  <c r="AJ353" i="3"/>
  <c r="AG353" i="3"/>
  <c r="AF353" i="3"/>
  <c r="AE353" i="3"/>
  <c r="AD353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P353" i="3"/>
  <c r="O353" i="3"/>
  <c r="N353" i="3"/>
  <c r="M353" i="3"/>
  <c r="L353" i="3"/>
  <c r="K353" i="3"/>
  <c r="J353" i="3"/>
  <c r="I353" i="3"/>
  <c r="H353" i="3"/>
  <c r="G353" i="3"/>
  <c r="BW352" i="3"/>
  <c r="BV352" i="3"/>
  <c r="BU352" i="3"/>
  <c r="BT352" i="3"/>
  <c r="BS352" i="3"/>
  <c r="BQ352" i="3"/>
  <c r="BP352" i="3"/>
  <c r="BO352" i="3"/>
  <c r="BN352" i="3"/>
  <c r="BM352" i="3"/>
  <c r="BL352" i="3"/>
  <c r="BK352" i="3"/>
  <c r="BJ352" i="3"/>
  <c r="BI352" i="3"/>
  <c r="BH352" i="3"/>
  <c r="BG352" i="3"/>
  <c r="BF352" i="3"/>
  <c r="BE352" i="3"/>
  <c r="BD352" i="3"/>
  <c r="BC352" i="3"/>
  <c r="BB352" i="3"/>
  <c r="BA352" i="3"/>
  <c r="AZ352" i="3"/>
  <c r="AY352" i="3"/>
  <c r="AX352" i="3"/>
  <c r="AW352" i="3"/>
  <c r="AV352" i="3"/>
  <c r="AU352" i="3"/>
  <c r="AT352" i="3"/>
  <c r="AS352" i="3"/>
  <c r="AR352" i="3"/>
  <c r="AQ352" i="3"/>
  <c r="AP352" i="3"/>
  <c r="AO352" i="3"/>
  <c r="AN352" i="3"/>
  <c r="AM352" i="3"/>
  <c r="AK352" i="3"/>
  <c r="AJ352" i="3"/>
  <c r="AG352" i="3"/>
  <c r="AF352" i="3"/>
  <c r="AE352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P352" i="3"/>
  <c r="O352" i="3"/>
  <c r="N352" i="3"/>
  <c r="M352" i="3"/>
  <c r="L352" i="3"/>
  <c r="K352" i="3"/>
  <c r="J352" i="3"/>
  <c r="I352" i="3"/>
  <c r="H352" i="3"/>
  <c r="G352" i="3"/>
  <c r="BW351" i="3"/>
  <c r="BV351" i="3"/>
  <c r="BU351" i="3"/>
  <c r="BT351" i="3"/>
  <c r="BS351" i="3"/>
  <c r="BQ351" i="3"/>
  <c r="BP351" i="3"/>
  <c r="BO351" i="3"/>
  <c r="BN351" i="3"/>
  <c r="BM351" i="3"/>
  <c r="BL351" i="3"/>
  <c r="BK351" i="3"/>
  <c r="BJ351" i="3"/>
  <c r="BI351" i="3"/>
  <c r="BH351" i="3"/>
  <c r="BG351" i="3"/>
  <c r="BF351" i="3"/>
  <c r="BE351" i="3"/>
  <c r="BD351" i="3"/>
  <c r="BC351" i="3"/>
  <c r="BB351" i="3"/>
  <c r="BA351" i="3"/>
  <c r="AZ351" i="3"/>
  <c r="AY351" i="3"/>
  <c r="AX351" i="3"/>
  <c r="AW351" i="3"/>
  <c r="AV351" i="3"/>
  <c r="AU351" i="3"/>
  <c r="AT351" i="3"/>
  <c r="AS351" i="3"/>
  <c r="AR351" i="3"/>
  <c r="AQ351" i="3"/>
  <c r="AP351" i="3"/>
  <c r="AO351" i="3"/>
  <c r="AN351" i="3"/>
  <c r="AM351" i="3"/>
  <c r="AK351" i="3"/>
  <c r="AJ351" i="3"/>
  <c r="AG351" i="3"/>
  <c r="AF351" i="3"/>
  <c r="AE351" i="3"/>
  <c r="AD351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P351" i="3"/>
  <c r="O351" i="3"/>
  <c r="N351" i="3"/>
  <c r="M351" i="3"/>
  <c r="L351" i="3"/>
  <c r="K351" i="3"/>
  <c r="J351" i="3"/>
  <c r="I351" i="3"/>
  <c r="H351" i="3"/>
  <c r="G351" i="3"/>
  <c r="BW350" i="3"/>
  <c r="BV350" i="3"/>
  <c r="BU350" i="3"/>
  <c r="BT350" i="3"/>
  <c r="BS350" i="3"/>
  <c r="BQ350" i="3"/>
  <c r="BP350" i="3"/>
  <c r="BO350" i="3"/>
  <c r="BN350" i="3"/>
  <c r="BM350" i="3"/>
  <c r="BL350" i="3"/>
  <c r="BK350" i="3"/>
  <c r="BJ350" i="3"/>
  <c r="BI350" i="3"/>
  <c r="BH350" i="3"/>
  <c r="BG350" i="3"/>
  <c r="BF350" i="3"/>
  <c r="BE350" i="3"/>
  <c r="BD350" i="3"/>
  <c r="BC350" i="3"/>
  <c r="BB350" i="3"/>
  <c r="BA350" i="3"/>
  <c r="AZ350" i="3"/>
  <c r="AY350" i="3"/>
  <c r="AX350" i="3"/>
  <c r="AW350" i="3"/>
  <c r="AV350" i="3"/>
  <c r="AU350" i="3"/>
  <c r="AT350" i="3"/>
  <c r="AS350" i="3"/>
  <c r="AR350" i="3"/>
  <c r="AQ350" i="3"/>
  <c r="AP350" i="3"/>
  <c r="AO350" i="3"/>
  <c r="AN350" i="3"/>
  <c r="AM350" i="3"/>
  <c r="AK350" i="3"/>
  <c r="AJ350" i="3"/>
  <c r="AG350" i="3"/>
  <c r="AF350" i="3"/>
  <c r="AE350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P350" i="3"/>
  <c r="O350" i="3"/>
  <c r="N350" i="3"/>
  <c r="M350" i="3"/>
  <c r="L350" i="3"/>
  <c r="K350" i="3"/>
  <c r="J350" i="3"/>
  <c r="I350" i="3"/>
  <c r="H350" i="3"/>
  <c r="G350" i="3"/>
  <c r="BW349" i="3"/>
  <c r="BV349" i="3"/>
  <c r="BU349" i="3"/>
  <c r="BT349" i="3"/>
  <c r="BS349" i="3"/>
  <c r="BQ349" i="3"/>
  <c r="BP349" i="3"/>
  <c r="BO349" i="3"/>
  <c r="BN349" i="3"/>
  <c r="BM349" i="3"/>
  <c r="BL349" i="3"/>
  <c r="BK349" i="3"/>
  <c r="BJ349" i="3"/>
  <c r="BI349" i="3"/>
  <c r="BH349" i="3"/>
  <c r="BG349" i="3"/>
  <c r="BF349" i="3"/>
  <c r="BE349" i="3"/>
  <c r="BD349" i="3"/>
  <c r="BC349" i="3"/>
  <c r="BB349" i="3"/>
  <c r="BA349" i="3"/>
  <c r="AZ349" i="3"/>
  <c r="AY349" i="3"/>
  <c r="AX349" i="3"/>
  <c r="AW349" i="3"/>
  <c r="AV349" i="3"/>
  <c r="AU349" i="3"/>
  <c r="AT349" i="3"/>
  <c r="AS349" i="3"/>
  <c r="AR349" i="3"/>
  <c r="AQ349" i="3"/>
  <c r="AP349" i="3"/>
  <c r="AO349" i="3"/>
  <c r="AN349" i="3"/>
  <c r="AM349" i="3"/>
  <c r="AK349" i="3"/>
  <c r="AJ349" i="3"/>
  <c r="AG349" i="3"/>
  <c r="AF349" i="3"/>
  <c r="AE349" i="3"/>
  <c r="AD349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P349" i="3"/>
  <c r="O349" i="3"/>
  <c r="N349" i="3"/>
  <c r="M349" i="3"/>
  <c r="L349" i="3"/>
  <c r="K349" i="3"/>
  <c r="J349" i="3"/>
  <c r="I349" i="3"/>
  <c r="H349" i="3"/>
  <c r="G349" i="3"/>
  <c r="BW348" i="3"/>
  <c r="BV348" i="3"/>
  <c r="BU348" i="3"/>
  <c r="BT348" i="3"/>
  <c r="BS348" i="3"/>
  <c r="BQ348" i="3"/>
  <c r="BP348" i="3"/>
  <c r="BO348" i="3"/>
  <c r="BN348" i="3"/>
  <c r="BM348" i="3"/>
  <c r="BL348" i="3"/>
  <c r="BK348" i="3"/>
  <c r="BJ348" i="3"/>
  <c r="BI348" i="3"/>
  <c r="BH348" i="3"/>
  <c r="BG348" i="3"/>
  <c r="BF348" i="3"/>
  <c r="BE348" i="3"/>
  <c r="BD348" i="3"/>
  <c r="BC348" i="3"/>
  <c r="BB348" i="3"/>
  <c r="BA348" i="3"/>
  <c r="AZ348" i="3"/>
  <c r="AY348" i="3"/>
  <c r="AX348" i="3"/>
  <c r="AW348" i="3"/>
  <c r="AV348" i="3"/>
  <c r="AU348" i="3"/>
  <c r="AT348" i="3"/>
  <c r="AS348" i="3"/>
  <c r="AR348" i="3"/>
  <c r="AQ348" i="3"/>
  <c r="AP348" i="3"/>
  <c r="AO348" i="3"/>
  <c r="AN348" i="3"/>
  <c r="AM348" i="3"/>
  <c r="AK348" i="3"/>
  <c r="AJ348" i="3"/>
  <c r="AG348" i="3"/>
  <c r="AF348" i="3"/>
  <c r="AE348" i="3"/>
  <c r="AD348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P348" i="3"/>
  <c r="O348" i="3"/>
  <c r="N348" i="3"/>
  <c r="M348" i="3"/>
  <c r="L348" i="3"/>
  <c r="K348" i="3"/>
  <c r="J348" i="3"/>
  <c r="I348" i="3"/>
  <c r="H348" i="3"/>
  <c r="G348" i="3"/>
  <c r="BW347" i="3"/>
  <c r="BV347" i="3"/>
  <c r="BU347" i="3"/>
  <c r="BT347" i="3"/>
  <c r="BS347" i="3"/>
  <c r="BQ347" i="3"/>
  <c r="BP347" i="3"/>
  <c r="BO347" i="3"/>
  <c r="BN347" i="3"/>
  <c r="BM347" i="3"/>
  <c r="BL347" i="3"/>
  <c r="BK347" i="3"/>
  <c r="BJ347" i="3"/>
  <c r="BI347" i="3"/>
  <c r="BH347" i="3"/>
  <c r="BG347" i="3"/>
  <c r="BF347" i="3"/>
  <c r="BE347" i="3"/>
  <c r="BD347" i="3"/>
  <c r="BC347" i="3"/>
  <c r="BB347" i="3"/>
  <c r="BA347" i="3"/>
  <c r="AZ347" i="3"/>
  <c r="AY347" i="3"/>
  <c r="AX347" i="3"/>
  <c r="AW347" i="3"/>
  <c r="AV347" i="3"/>
  <c r="AU347" i="3"/>
  <c r="AT347" i="3"/>
  <c r="AS347" i="3"/>
  <c r="AR347" i="3"/>
  <c r="AQ347" i="3"/>
  <c r="AP347" i="3"/>
  <c r="AO347" i="3"/>
  <c r="AN347" i="3"/>
  <c r="AM347" i="3"/>
  <c r="AK347" i="3"/>
  <c r="AJ347" i="3"/>
  <c r="AG347" i="3"/>
  <c r="AF347" i="3"/>
  <c r="AE347" i="3"/>
  <c r="AD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P347" i="3"/>
  <c r="O347" i="3"/>
  <c r="N347" i="3"/>
  <c r="M347" i="3"/>
  <c r="L347" i="3"/>
  <c r="K347" i="3"/>
  <c r="J347" i="3"/>
  <c r="I347" i="3"/>
  <c r="H347" i="3"/>
  <c r="G347" i="3"/>
  <c r="BW346" i="3"/>
  <c r="BV346" i="3"/>
  <c r="BU346" i="3"/>
  <c r="BT346" i="3"/>
  <c r="BS346" i="3"/>
  <c r="BQ346" i="3"/>
  <c r="BP346" i="3"/>
  <c r="BO346" i="3"/>
  <c r="BN346" i="3"/>
  <c r="BM346" i="3"/>
  <c r="BL346" i="3"/>
  <c r="BK346" i="3"/>
  <c r="BJ346" i="3"/>
  <c r="BI346" i="3"/>
  <c r="BH346" i="3"/>
  <c r="BG346" i="3"/>
  <c r="BF346" i="3"/>
  <c r="BE346" i="3"/>
  <c r="BD346" i="3"/>
  <c r="BC346" i="3"/>
  <c r="BA346" i="3"/>
  <c r="AZ346" i="3"/>
  <c r="AY346" i="3"/>
  <c r="AX346" i="3"/>
  <c r="AW346" i="3"/>
  <c r="AV346" i="3"/>
  <c r="AU346" i="3"/>
  <c r="AT346" i="3"/>
  <c r="AS346" i="3"/>
  <c r="AR346" i="3"/>
  <c r="AQ346" i="3"/>
  <c r="AP346" i="3"/>
  <c r="AO346" i="3"/>
  <c r="AN346" i="3"/>
  <c r="AM346" i="3"/>
  <c r="AK346" i="3"/>
  <c r="AJ346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P346" i="3"/>
  <c r="O346" i="3"/>
  <c r="N346" i="3"/>
  <c r="M346" i="3"/>
  <c r="L346" i="3"/>
  <c r="K346" i="3"/>
  <c r="J346" i="3"/>
  <c r="I346" i="3"/>
  <c r="H346" i="3"/>
  <c r="G346" i="3"/>
  <c r="BW345" i="3"/>
  <c r="BV345" i="3"/>
  <c r="BU345" i="3"/>
  <c r="BT345" i="3"/>
  <c r="BS345" i="3"/>
  <c r="BQ345" i="3"/>
  <c r="BP345" i="3"/>
  <c r="BO345" i="3"/>
  <c r="BN345" i="3"/>
  <c r="BM345" i="3"/>
  <c r="BL345" i="3"/>
  <c r="BK345" i="3"/>
  <c r="BJ345" i="3"/>
  <c r="BI345" i="3"/>
  <c r="BH345" i="3"/>
  <c r="BG345" i="3"/>
  <c r="BF345" i="3"/>
  <c r="BE345" i="3"/>
  <c r="BD345" i="3"/>
  <c r="BC345" i="3"/>
  <c r="BA345" i="3"/>
  <c r="AZ345" i="3"/>
  <c r="AY345" i="3"/>
  <c r="AX345" i="3"/>
  <c r="AW345" i="3"/>
  <c r="AV345" i="3"/>
  <c r="AU345" i="3"/>
  <c r="AT345" i="3"/>
  <c r="AS345" i="3"/>
  <c r="AR345" i="3"/>
  <c r="AQ345" i="3"/>
  <c r="AP345" i="3"/>
  <c r="AO345" i="3"/>
  <c r="AN345" i="3"/>
  <c r="AM345" i="3"/>
  <c r="AK345" i="3"/>
  <c r="AJ345" i="3"/>
  <c r="AG345" i="3"/>
  <c r="AF345" i="3"/>
  <c r="AE345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P345" i="3"/>
  <c r="O345" i="3"/>
  <c r="N345" i="3"/>
  <c r="M345" i="3"/>
  <c r="L345" i="3"/>
  <c r="K345" i="3"/>
  <c r="J345" i="3"/>
  <c r="I345" i="3"/>
  <c r="H345" i="3"/>
  <c r="G345" i="3"/>
  <c r="BW344" i="3"/>
  <c r="BV344" i="3"/>
  <c r="BU344" i="3"/>
  <c r="BT344" i="3"/>
  <c r="BS344" i="3"/>
  <c r="BQ344" i="3"/>
  <c r="BP344" i="3"/>
  <c r="BO344" i="3"/>
  <c r="BN344" i="3"/>
  <c r="BM344" i="3"/>
  <c r="BL344" i="3"/>
  <c r="BK344" i="3"/>
  <c r="BJ344" i="3"/>
  <c r="BI344" i="3"/>
  <c r="BH344" i="3"/>
  <c r="BG344" i="3"/>
  <c r="BF344" i="3"/>
  <c r="BE344" i="3"/>
  <c r="BD344" i="3"/>
  <c r="BC344" i="3"/>
  <c r="BA344" i="3"/>
  <c r="AZ344" i="3"/>
  <c r="AY344" i="3"/>
  <c r="AX344" i="3"/>
  <c r="AW344" i="3"/>
  <c r="AV344" i="3"/>
  <c r="AU344" i="3"/>
  <c r="AT344" i="3"/>
  <c r="AS344" i="3"/>
  <c r="AR344" i="3"/>
  <c r="AQ344" i="3"/>
  <c r="AP344" i="3"/>
  <c r="AO344" i="3"/>
  <c r="AN344" i="3"/>
  <c r="AM344" i="3"/>
  <c r="AK344" i="3"/>
  <c r="AJ344" i="3"/>
  <c r="AG344" i="3"/>
  <c r="AF344" i="3"/>
  <c r="AE344" i="3"/>
  <c r="AD344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P344" i="3"/>
  <c r="O344" i="3"/>
  <c r="N344" i="3"/>
  <c r="M344" i="3"/>
  <c r="L344" i="3"/>
  <c r="K344" i="3"/>
  <c r="J344" i="3"/>
  <c r="I344" i="3"/>
  <c r="H344" i="3"/>
  <c r="G344" i="3"/>
  <c r="BW343" i="3"/>
  <c r="BV343" i="3"/>
  <c r="BU343" i="3"/>
  <c r="BT343" i="3"/>
  <c r="BS343" i="3"/>
  <c r="BQ343" i="3"/>
  <c r="BP343" i="3"/>
  <c r="BO343" i="3"/>
  <c r="BN343" i="3"/>
  <c r="BM343" i="3"/>
  <c r="BL343" i="3"/>
  <c r="BK343" i="3"/>
  <c r="BJ343" i="3"/>
  <c r="BI343" i="3"/>
  <c r="BH343" i="3"/>
  <c r="BG343" i="3"/>
  <c r="BF343" i="3"/>
  <c r="BE343" i="3"/>
  <c r="BD343" i="3"/>
  <c r="BC343" i="3"/>
  <c r="BA343" i="3"/>
  <c r="AZ343" i="3"/>
  <c r="AY343" i="3"/>
  <c r="AX343" i="3"/>
  <c r="AW343" i="3"/>
  <c r="AV343" i="3"/>
  <c r="AU343" i="3"/>
  <c r="AT343" i="3"/>
  <c r="AS343" i="3"/>
  <c r="AR343" i="3"/>
  <c r="AQ343" i="3"/>
  <c r="AP343" i="3"/>
  <c r="AO343" i="3"/>
  <c r="AN343" i="3"/>
  <c r="AM343" i="3"/>
  <c r="AK343" i="3"/>
  <c r="AJ343" i="3"/>
  <c r="AG343" i="3"/>
  <c r="AF343" i="3"/>
  <c r="AE343" i="3"/>
  <c r="AD343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P343" i="3"/>
  <c r="O343" i="3"/>
  <c r="N343" i="3"/>
  <c r="M343" i="3"/>
  <c r="L343" i="3"/>
  <c r="K343" i="3"/>
  <c r="J343" i="3"/>
  <c r="I343" i="3"/>
  <c r="H343" i="3"/>
  <c r="G343" i="3"/>
  <c r="BW342" i="3"/>
  <c r="BV342" i="3"/>
  <c r="BU342" i="3"/>
  <c r="BT342" i="3"/>
  <c r="BS342" i="3"/>
  <c r="BQ342" i="3"/>
  <c r="BP342" i="3"/>
  <c r="BO342" i="3"/>
  <c r="BN342" i="3"/>
  <c r="BM342" i="3"/>
  <c r="BL342" i="3"/>
  <c r="BK342" i="3"/>
  <c r="BJ342" i="3"/>
  <c r="BI342" i="3"/>
  <c r="BH342" i="3"/>
  <c r="BG342" i="3"/>
  <c r="BF342" i="3"/>
  <c r="BE342" i="3"/>
  <c r="BD342" i="3"/>
  <c r="BC342" i="3"/>
  <c r="BA342" i="3"/>
  <c r="AZ342" i="3"/>
  <c r="AY342" i="3"/>
  <c r="AX342" i="3"/>
  <c r="AW342" i="3"/>
  <c r="AV342" i="3"/>
  <c r="AU342" i="3"/>
  <c r="AT342" i="3"/>
  <c r="AS342" i="3"/>
  <c r="AR342" i="3"/>
  <c r="AQ342" i="3"/>
  <c r="AP342" i="3"/>
  <c r="AO342" i="3"/>
  <c r="AN342" i="3"/>
  <c r="AM342" i="3"/>
  <c r="AK342" i="3"/>
  <c r="AJ342" i="3"/>
  <c r="AG342" i="3"/>
  <c r="AF342" i="3"/>
  <c r="AE342" i="3"/>
  <c r="AD342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P342" i="3"/>
  <c r="O342" i="3"/>
  <c r="N342" i="3"/>
  <c r="M342" i="3"/>
  <c r="L342" i="3"/>
  <c r="K342" i="3"/>
  <c r="J342" i="3"/>
  <c r="I342" i="3"/>
  <c r="H342" i="3"/>
  <c r="G342" i="3"/>
  <c r="BW341" i="3"/>
  <c r="BV341" i="3"/>
  <c r="BU341" i="3"/>
  <c r="BT341" i="3"/>
  <c r="BS341" i="3"/>
  <c r="BQ341" i="3"/>
  <c r="BP341" i="3"/>
  <c r="BO341" i="3"/>
  <c r="BN341" i="3"/>
  <c r="BM341" i="3"/>
  <c r="BL341" i="3"/>
  <c r="BK341" i="3"/>
  <c r="BJ341" i="3"/>
  <c r="BI341" i="3"/>
  <c r="BH341" i="3"/>
  <c r="BG341" i="3"/>
  <c r="BF341" i="3"/>
  <c r="BE341" i="3"/>
  <c r="BD341" i="3"/>
  <c r="BC341" i="3"/>
  <c r="BA341" i="3"/>
  <c r="AZ341" i="3"/>
  <c r="AY341" i="3"/>
  <c r="AX341" i="3"/>
  <c r="AW341" i="3"/>
  <c r="AV341" i="3"/>
  <c r="AU341" i="3"/>
  <c r="AT341" i="3"/>
  <c r="AS341" i="3"/>
  <c r="AR341" i="3"/>
  <c r="AQ341" i="3"/>
  <c r="AP341" i="3"/>
  <c r="AO341" i="3"/>
  <c r="AN341" i="3"/>
  <c r="AM341" i="3"/>
  <c r="AK341" i="3"/>
  <c r="AJ341" i="3"/>
  <c r="AG341" i="3"/>
  <c r="AF341" i="3"/>
  <c r="AE341" i="3"/>
  <c r="AD341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P341" i="3"/>
  <c r="O341" i="3"/>
  <c r="N341" i="3"/>
  <c r="M341" i="3"/>
  <c r="L341" i="3"/>
  <c r="K341" i="3"/>
  <c r="J341" i="3"/>
  <c r="I341" i="3"/>
  <c r="H341" i="3"/>
  <c r="G341" i="3"/>
  <c r="BW340" i="3"/>
  <c r="BV340" i="3"/>
  <c r="BU340" i="3"/>
  <c r="BT340" i="3"/>
  <c r="BS340" i="3"/>
  <c r="BQ340" i="3"/>
  <c r="BP340" i="3"/>
  <c r="BO340" i="3"/>
  <c r="BN340" i="3"/>
  <c r="BM340" i="3"/>
  <c r="BL340" i="3"/>
  <c r="BK340" i="3"/>
  <c r="BJ340" i="3"/>
  <c r="BI340" i="3"/>
  <c r="BH340" i="3"/>
  <c r="BG340" i="3"/>
  <c r="BF340" i="3"/>
  <c r="BE340" i="3"/>
  <c r="BD340" i="3"/>
  <c r="BC340" i="3"/>
  <c r="BA340" i="3"/>
  <c r="AZ340" i="3"/>
  <c r="AY340" i="3"/>
  <c r="AX340" i="3"/>
  <c r="AW340" i="3"/>
  <c r="AV340" i="3"/>
  <c r="AU340" i="3"/>
  <c r="AT340" i="3"/>
  <c r="AS340" i="3"/>
  <c r="AR340" i="3"/>
  <c r="AQ340" i="3"/>
  <c r="AP340" i="3"/>
  <c r="AO340" i="3"/>
  <c r="AN340" i="3"/>
  <c r="AM340" i="3"/>
  <c r="AK340" i="3"/>
  <c r="AJ340" i="3"/>
  <c r="AG340" i="3"/>
  <c r="AF340" i="3"/>
  <c r="AE340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P340" i="3"/>
  <c r="O340" i="3"/>
  <c r="N340" i="3"/>
  <c r="M340" i="3"/>
  <c r="L340" i="3"/>
  <c r="K340" i="3"/>
  <c r="J340" i="3"/>
  <c r="I340" i="3"/>
  <c r="H340" i="3"/>
  <c r="G340" i="3"/>
  <c r="BW339" i="3"/>
  <c r="BV339" i="3"/>
  <c r="BU339" i="3"/>
  <c r="BT339" i="3"/>
  <c r="BS339" i="3"/>
  <c r="BQ339" i="3"/>
  <c r="BP339" i="3"/>
  <c r="BO339" i="3"/>
  <c r="BN339" i="3"/>
  <c r="BM339" i="3"/>
  <c r="BL339" i="3"/>
  <c r="BK339" i="3"/>
  <c r="BJ339" i="3"/>
  <c r="BI339" i="3"/>
  <c r="BH339" i="3"/>
  <c r="BG339" i="3"/>
  <c r="BF339" i="3"/>
  <c r="BE339" i="3"/>
  <c r="BD339" i="3"/>
  <c r="BC339" i="3"/>
  <c r="BB339" i="3"/>
  <c r="BA339" i="3"/>
  <c r="AZ339" i="3"/>
  <c r="AY339" i="3"/>
  <c r="AX339" i="3"/>
  <c r="AW339" i="3"/>
  <c r="AV339" i="3"/>
  <c r="AU339" i="3"/>
  <c r="AT339" i="3"/>
  <c r="AS339" i="3"/>
  <c r="AR339" i="3"/>
  <c r="AQ339" i="3"/>
  <c r="AP339" i="3"/>
  <c r="AO339" i="3"/>
  <c r="AN339" i="3"/>
  <c r="AM339" i="3"/>
  <c r="AK339" i="3"/>
  <c r="AJ339" i="3"/>
  <c r="AG339" i="3"/>
  <c r="AF339" i="3"/>
  <c r="AE339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P339" i="3"/>
  <c r="O339" i="3"/>
  <c r="N339" i="3"/>
  <c r="M339" i="3"/>
  <c r="L339" i="3"/>
  <c r="K339" i="3"/>
  <c r="J339" i="3"/>
  <c r="I339" i="3"/>
  <c r="H339" i="3"/>
  <c r="G339" i="3"/>
  <c r="BW338" i="3"/>
  <c r="BV338" i="3"/>
  <c r="BU338" i="3"/>
  <c r="BT338" i="3"/>
  <c r="BS338" i="3"/>
  <c r="BQ338" i="3"/>
  <c r="BP338" i="3"/>
  <c r="BO338" i="3"/>
  <c r="BN338" i="3"/>
  <c r="BM338" i="3"/>
  <c r="BL338" i="3"/>
  <c r="BK338" i="3"/>
  <c r="BJ338" i="3"/>
  <c r="BI338" i="3"/>
  <c r="BH338" i="3"/>
  <c r="BG338" i="3"/>
  <c r="BF338" i="3"/>
  <c r="BE338" i="3"/>
  <c r="BD338" i="3"/>
  <c r="BC338" i="3"/>
  <c r="BB338" i="3"/>
  <c r="BA338" i="3"/>
  <c r="AZ338" i="3"/>
  <c r="AY338" i="3"/>
  <c r="AX338" i="3"/>
  <c r="AW338" i="3"/>
  <c r="AV338" i="3"/>
  <c r="AU338" i="3"/>
  <c r="AT338" i="3"/>
  <c r="AS338" i="3"/>
  <c r="AR338" i="3"/>
  <c r="AQ338" i="3"/>
  <c r="AP338" i="3"/>
  <c r="AO338" i="3"/>
  <c r="AN338" i="3"/>
  <c r="AM338" i="3"/>
  <c r="AK338" i="3"/>
  <c r="AJ338" i="3"/>
  <c r="AG338" i="3"/>
  <c r="AF338" i="3"/>
  <c r="AE338" i="3"/>
  <c r="AD338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P338" i="3"/>
  <c r="O338" i="3"/>
  <c r="N338" i="3"/>
  <c r="M338" i="3"/>
  <c r="L338" i="3"/>
  <c r="K338" i="3"/>
  <c r="J338" i="3"/>
  <c r="I338" i="3"/>
  <c r="H338" i="3"/>
  <c r="G338" i="3"/>
  <c r="BW337" i="3"/>
  <c r="BV337" i="3"/>
  <c r="BU337" i="3"/>
  <c r="BT337" i="3"/>
  <c r="BS337" i="3"/>
  <c r="BQ337" i="3"/>
  <c r="BP337" i="3"/>
  <c r="BO337" i="3"/>
  <c r="BN337" i="3"/>
  <c r="BM337" i="3"/>
  <c r="BL337" i="3"/>
  <c r="BK337" i="3"/>
  <c r="BJ337" i="3"/>
  <c r="BI337" i="3"/>
  <c r="BH337" i="3"/>
  <c r="BG337" i="3"/>
  <c r="BF337" i="3"/>
  <c r="BE337" i="3"/>
  <c r="BD337" i="3"/>
  <c r="BC337" i="3"/>
  <c r="BB337" i="3"/>
  <c r="BA337" i="3"/>
  <c r="AZ337" i="3"/>
  <c r="AY337" i="3"/>
  <c r="AX337" i="3"/>
  <c r="AW337" i="3"/>
  <c r="AV337" i="3"/>
  <c r="AU337" i="3"/>
  <c r="AT337" i="3"/>
  <c r="AS337" i="3"/>
  <c r="AR337" i="3"/>
  <c r="AQ337" i="3"/>
  <c r="AP337" i="3"/>
  <c r="AO337" i="3"/>
  <c r="AN337" i="3"/>
  <c r="AM337" i="3"/>
  <c r="AK337" i="3"/>
  <c r="AJ337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P337" i="3"/>
  <c r="O337" i="3"/>
  <c r="N337" i="3"/>
  <c r="M337" i="3"/>
  <c r="L337" i="3"/>
  <c r="K337" i="3"/>
  <c r="J337" i="3"/>
  <c r="I337" i="3"/>
  <c r="H337" i="3"/>
  <c r="G337" i="3"/>
  <c r="BW336" i="3"/>
  <c r="BV336" i="3"/>
  <c r="BU336" i="3"/>
  <c r="BT336" i="3"/>
  <c r="BS336" i="3"/>
  <c r="BQ336" i="3"/>
  <c r="BP336" i="3"/>
  <c r="BO336" i="3"/>
  <c r="BN336" i="3"/>
  <c r="BM336" i="3"/>
  <c r="BL336" i="3"/>
  <c r="BK336" i="3"/>
  <c r="BJ336" i="3"/>
  <c r="BI336" i="3"/>
  <c r="BH336" i="3"/>
  <c r="BG336" i="3"/>
  <c r="BF336" i="3"/>
  <c r="BE336" i="3"/>
  <c r="BD336" i="3"/>
  <c r="BC336" i="3"/>
  <c r="BB336" i="3"/>
  <c r="BA336" i="3"/>
  <c r="AZ336" i="3"/>
  <c r="AY336" i="3"/>
  <c r="AX336" i="3"/>
  <c r="AW336" i="3"/>
  <c r="AV336" i="3"/>
  <c r="AU336" i="3"/>
  <c r="AT336" i="3"/>
  <c r="AS336" i="3"/>
  <c r="AR336" i="3"/>
  <c r="AQ336" i="3"/>
  <c r="AP336" i="3"/>
  <c r="AO336" i="3"/>
  <c r="AN336" i="3"/>
  <c r="AM336" i="3"/>
  <c r="AK336" i="3"/>
  <c r="AJ336" i="3"/>
  <c r="AG336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P336" i="3"/>
  <c r="O336" i="3"/>
  <c r="N336" i="3"/>
  <c r="M336" i="3"/>
  <c r="L336" i="3"/>
  <c r="K336" i="3"/>
  <c r="J336" i="3"/>
  <c r="I336" i="3"/>
  <c r="H336" i="3"/>
  <c r="G336" i="3"/>
  <c r="BW335" i="3"/>
  <c r="BV335" i="3"/>
  <c r="BU335" i="3"/>
  <c r="BT335" i="3"/>
  <c r="BS335" i="3"/>
  <c r="BQ335" i="3"/>
  <c r="BP335" i="3"/>
  <c r="BO335" i="3"/>
  <c r="BN335" i="3"/>
  <c r="BM335" i="3"/>
  <c r="BL335" i="3"/>
  <c r="BK335" i="3"/>
  <c r="BJ335" i="3"/>
  <c r="BI335" i="3"/>
  <c r="BH335" i="3"/>
  <c r="BG335" i="3"/>
  <c r="BF335" i="3"/>
  <c r="BE335" i="3"/>
  <c r="BD335" i="3"/>
  <c r="BC335" i="3"/>
  <c r="BB335" i="3"/>
  <c r="BA335" i="3"/>
  <c r="AZ335" i="3"/>
  <c r="AY335" i="3"/>
  <c r="AX335" i="3"/>
  <c r="AW335" i="3"/>
  <c r="AV335" i="3"/>
  <c r="AU335" i="3"/>
  <c r="AT335" i="3"/>
  <c r="AS335" i="3"/>
  <c r="AR335" i="3"/>
  <c r="AQ335" i="3"/>
  <c r="AP335" i="3"/>
  <c r="AO335" i="3"/>
  <c r="AN335" i="3"/>
  <c r="AM335" i="3"/>
  <c r="AK335" i="3"/>
  <c r="AJ335" i="3"/>
  <c r="AG335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P335" i="3"/>
  <c r="O335" i="3"/>
  <c r="N335" i="3"/>
  <c r="M335" i="3"/>
  <c r="L335" i="3"/>
  <c r="K335" i="3"/>
  <c r="J335" i="3"/>
  <c r="I335" i="3"/>
  <c r="H335" i="3"/>
  <c r="G335" i="3"/>
  <c r="BW334" i="3"/>
  <c r="BV334" i="3"/>
  <c r="BU334" i="3"/>
  <c r="BT334" i="3"/>
  <c r="BS334" i="3"/>
  <c r="BQ334" i="3"/>
  <c r="BP334" i="3"/>
  <c r="BO334" i="3"/>
  <c r="BN334" i="3"/>
  <c r="BM334" i="3"/>
  <c r="BL334" i="3"/>
  <c r="BK334" i="3"/>
  <c r="BJ334" i="3"/>
  <c r="BI334" i="3"/>
  <c r="BH334" i="3"/>
  <c r="BG334" i="3"/>
  <c r="BF334" i="3"/>
  <c r="BE334" i="3"/>
  <c r="BD334" i="3"/>
  <c r="BC334" i="3"/>
  <c r="BB334" i="3"/>
  <c r="BA334" i="3"/>
  <c r="AZ334" i="3"/>
  <c r="AY334" i="3"/>
  <c r="AX334" i="3"/>
  <c r="AW334" i="3"/>
  <c r="AV334" i="3"/>
  <c r="AU334" i="3"/>
  <c r="AT334" i="3"/>
  <c r="AS334" i="3"/>
  <c r="AR334" i="3"/>
  <c r="AQ334" i="3"/>
  <c r="AP334" i="3"/>
  <c r="AO334" i="3"/>
  <c r="AN334" i="3"/>
  <c r="AM334" i="3"/>
  <c r="AK334" i="3"/>
  <c r="AJ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P334" i="3"/>
  <c r="O334" i="3"/>
  <c r="N334" i="3"/>
  <c r="M334" i="3"/>
  <c r="L334" i="3"/>
  <c r="K334" i="3"/>
  <c r="J334" i="3"/>
  <c r="I334" i="3"/>
  <c r="H334" i="3"/>
  <c r="G334" i="3"/>
  <c r="BW333" i="3"/>
  <c r="BV333" i="3"/>
  <c r="BU333" i="3"/>
  <c r="BT333" i="3"/>
  <c r="BS333" i="3"/>
  <c r="BQ333" i="3"/>
  <c r="BP333" i="3"/>
  <c r="BO333" i="3"/>
  <c r="BN333" i="3"/>
  <c r="BM333" i="3"/>
  <c r="BL333" i="3"/>
  <c r="BK333" i="3"/>
  <c r="BJ333" i="3"/>
  <c r="BI333" i="3"/>
  <c r="BH333" i="3"/>
  <c r="BG333" i="3"/>
  <c r="BF333" i="3"/>
  <c r="BE333" i="3"/>
  <c r="BD333" i="3"/>
  <c r="BC333" i="3"/>
  <c r="BB333" i="3"/>
  <c r="BA333" i="3"/>
  <c r="AZ333" i="3"/>
  <c r="AY333" i="3"/>
  <c r="AX333" i="3"/>
  <c r="AW333" i="3"/>
  <c r="AV333" i="3"/>
  <c r="AU333" i="3"/>
  <c r="AT333" i="3"/>
  <c r="AS333" i="3"/>
  <c r="AR333" i="3"/>
  <c r="AQ333" i="3"/>
  <c r="AP333" i="3"/>
  <c r="AO333" i="3"/>
  <c r="AN333" i="3"/>
  <c r="AM333" i="3"/>
  <c r="AK333" i="3"/>
  <c r="AJ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P333" i="3"/>
  <c r="O333" i="3"/>
  <c r="N333" i="3"/>
  <c r="M333" i="3"/>
  <c r="L333" i="3"/>
  <c r="K333" i="3"/>
  <c r="J333" i="3"/>
  <c r="I333" i="3"/>
  <c r="H333" i="3"/>
  <c r="G333" i="3"/>
  <c r="BW332" i="3"/>
  <c r="BV332" i="3"/>
  <c r="BU332" i="3"/>
  <c r="BT332" i="3"/>
  <c r="BS332" i="3"/>
  <c r="BQ332" i="3"/>
  <c r="BP332" i="3"/>
  <c r="BO332" i="3"/>
  <c r="BN332" i="3"/>
  <c r="BM332" i="3"/>
  <c r="BL332" i="3"/>
  <c r="BK332" i="3"/>
  <c r="BJ332" i="3"/>
  <c r="BI332" i="3"/>
  <c r="BH332" i="3"/>
  <c r="BG332" i="3"/>
  <c r="BF332" i="3"/>
  <c r="BE332" i="3"/>
  <c r="BD332" i="3"/>
  <c r="BC332" i="3"/>
  <c r="BB332" i="3"/>
  <c r="BA332" i="3"/>
  <c r="AZ332" i="3"/>
  <c r="AY332" i="3"/>
  <c r="AX332" i="3"/>
  <c r="AW332" i="3"/>
  <c r="AV332" i="3"/>
  <c r="AU332" i="3"/>
  <c r="AT332" i="3"/>
  <c r="AS332" i="3"/>
  <c r="AR332" i="3"/>
  <c r="AQ332" i="3"/>
  <c r="AP332" i="3"/>
  <c r="AO332" i="3"/>
  <c r="AN332" i="3"/>
  <c r="AM332" i="3"/>
  <c r="AK332" i="3"/>
  <c r="AJ332" i="3"/>
  <c r="AG332" i="3"/>
  <c r="AF332" i="3"/>
  <c r="AE332" i="3"/>
  <c r="AD332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P332" i="3"/>
  <c r="O332" i="3"/>
  <c r="N332" i="3"/>
  <c r="M332" i="3"/>
  <c r="L332" i="3"/>
  <c r="K332" i="3"/>
  <c r="I332" i="3"/>
  <c r="H332" i="3"/>
  <c r="G332" i="3"/>
  <c r="BW331" i="3"/>
  <c r="BV331" i="3"/>
  <c r="BU331" i="3"/>
  <c r="BT331" i="3"/>
  <c r="BS331" i="3"/>
  <c r="BQ331" i="3"/>
  <c r="BP331" i="3"/>
  <c r="BO331" i="3"/>
  <c r="BN331" i="3"/>
  <c r="BM331" i="3"/>
  <c r="BL331" i="3"/>
  <c r="BK331" i="3"/>
  <c r="BJ331" i="3"/>
  <c r="BI331" i="3"/>
  <c r="BH331" i="3"/>
  <c r="BG331" i="3"/>
  <c r="BF331" i="3"/>
  <c r="BE331" i="3"/>
  <c r="BD331" i="3"/>
  <c r="BC331" i="3"/>
  <c r="BB331" i="3"/>
  <c r="BA331" i="3"/>
  <c r="AZ331" i="3"/>
  <c r="AY331" i="3"/>
  <c r="AX331" i="3"/>
  <c r="AW331" i="3"/>
  <c r="AV331" i="3"/>
  <c r="AU331" i="3"/>
  <c r="AT331" i="3"/>
  <c r="AS331" i="3"/>
  <c r="AR331" i="3"/>
  <c r="AQ331" i="3"/>
  <c r="AP331" i="3"/>
  <c r="AO331" i="3"/>
  <c r="AN331" i="3"/>
  <c r="AM331" i="3"/>
  <c r="AK331" i="3"/>
  <c r="AJ331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P331" i="3"/>
  <c r="O331" i="3"/>
  <c r="N331" i="3"/>
  <c r="M331" i="3"/>
  <c r="L331" i="3"/>
  <c r="K331" i="3"/>
  <c r="I331" i="3"/>
  <c r="H331" i="3"/>
  <c r="G331" i="3"/>
  <c r="BW330" i="3"/>
  <c r="BV330" i="3"/>
  <c r="BU330" i="3"/>
  <c r="BT330" i="3"/>
  <c r="BT482" i="3" s="1"/>
  <c r="BS330" i="3"/>
  <c r="BQ330" i="3"/>
  <c r="BP330" i="3"/>
  <c r="BO330" i="3"/>
  <c r="BO482" i="3" s="1"/>
  <c r="BN330" i="3"/>
  <c r="BM330" i="3"/>
  <c r="BL330" i="3"/>
  <c r="BK330" i="3"/>
  <c r="BK482" i="3" s="1"/>
  <c r="BJ330" i="3"/>
  <c r="BI330" i="3"/>
  <c r="BH330" i="3"/>
  <c r="BG330" i="3"/>
  <c r="BG482" i="3" s="1"/>
  <c r="BF330" i="3"/>
  <c r="BE330" i="3"/>
  <c r="BD330" i="3"/>
  <c r="BC330" i="3"/>
  <c r="BC482" i="3" s="1"/>
  <c r="BB330" i="3"/>
  <c r="BA330" i="3"/>
  <c r="AZ330" i="3"/>
  <c r="AY330" i="3"/>
  <c r="AX330" i="3"/>
  <c r="AW330" i="3"/>
  <c r="AV330" i="3"/>
  <c r="AU330" i="3"/>
  <c r="AU482" i="3" s="1"/>
  <c r="AT330" i="3"/>
  <c r="AS330" i="3"/>
  <c r="AR330" i="3"/>
  <c r="AQ330" i="3"/>
  <c r="AQ482" i="3" s="1"/>
  <c r="AP330" i="3"/>
  <c r="AO330" i="3"/>
  <c r="AN330" i="3"/>
  <c r="AM330" i="3"/>
  <c r="AM482" i="3" s="1"/>
  <c r="AK330" i="3"/>
  <c r="AJ330" i="3"/>
  <c r="AG330" i="3"/>
  <c r="AF330" i="3"/>
  <c r="AF482" i="3" s="1"/>
  <c r="AE330" i="3"/>
  <c r="AD330" i="3"/>
  <c r="AC330" i="3"/>
  <c r="AB330" i="3"/>
  <c r="AB482" i="3" s="1"/>
  <c r="AA330" i="3"/>
  <c r="Z330" i="3"/>
  <c r="Y330" i="3"/>
  <c r="X330" i="3"/>
  <c r="X482" i="3" s="1"/>
  <c r="W330" i="3"/>
  <c r="V330" i="3"/>
  <c r="U330" i="3"/>
  <c r="T330" i="3"/>
  <c r="S330" i="3"/>
  <c r="R330" i="3"/>
  <c r="P330" i="3"/>
  <c r="O330" i="3"/>
  <c r="O482" i="3" s="1"/>
  <c r="N330" i="3"/>
  <c r="M330" i="3"/>
  <c r="L330" i="3"/>
  <c r="K330" i="3"/>
  <c r="K482" i="3" s="1"/>
  <c r="I330" i="3"/>
  <c r="H330" i="3"/>
  <c r="G330" i="3"/>
  <c r="BW329" i="3"/>
  <c r="BV329" i="3"/>
  <c r="BU329" i="3"/>
  <c r="BT329" i="3"/>
  <c r="BS329" i="3"/>
  <c r="BQ329" i="3"/>
  <c r="BP329" i="3"/>
  <c r="BO329" i="3"/>
  <c r="BN329" i="3"/>
  <c r="BM329" i="3"/>
  <c r="BL329" i="3"/>
  <c r="BK329" i="3"/>
  <c r="BJ329" i="3"/>
  <c r="BI329" i="3"/>
  <c r="BH329" i="3"/>
  <c r="BG329" i="3"/>
  <c r="BF329" i="3"/>
  <c r="BE329" i="3"/>
  <c r="BD329" i="3"/>
  <c r="BC329" i="3"/>
  <c r="BB329" i="3"/>
  <c r="BA329" i="3"/>
  <c r="AZ329" i="3"/>
  <c r="AY329" i="3"/>
  <c r="AX329" i="3"/>
  <c r="AW329" i="3"/>
  <c r="AV329" i="3"/>
  <c r="AU329" i="3"/>
  <c r="AT329" i="3"/>
  <c r="AS329" i="3"/>
  <c r="AR329" i="3"/>
  <c r="AQ329" i="3"/>
  <c r="AP329" i="3"/>
  <c r="AO329" i="3"/>
  <c r="AN329" i="3"/>
  <c r="AM329" i="3"/>
  <c r="AK329" i="3"/>
  <c r="AJ329" i="3"/>
  <c r="AG329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P329" i="3"/>
  <c r="O329" i="3"/>
  <c r="N329" i="3"/>
  <c r="M329" i="3"/>
  <c r="L329" i="3"/>
  <c r="K329" i="3"/>
  <c r="I329" i="3"/>
  <c r="H329" i="3"/>
  <c r="G329" i="3"/>
  <c r="BW328" i="3"/>
  <c r="BV328" i="3"/>
  <c r="BU328" i="3"/>
  <c r="BT328" i="3"/>
  <c r="BS328" i="3"/>
  <c r="BQ328" i="3"/>
  <c r="BP328" i="3"/>
  <c r="BO328" i="3"/>
  <c r="BN328" i="3"/>
  <c r="BM328" i="3"/>
  <c r="BL328" i="3"/>
  <c r="BK328" i="3"/>
  <c r="BJ328" i="3"/>
  <c r="BI328" i="3"/>
  <c r="BH328" i="3"/>
  <c r="BG328" i="3"/>
  <c r="BF328" i="3"/>
  <c r="BE328" i="3"/>
  <c r="BD328" i="3"/>
  <c r="BC328" i="3"/>
  <c r="BB328" i="3"/>
  <c r="BA328" i="3"/>
  <c r="AZ328" i="3"/>
  <c r="AY328" i="3"/>
  <c r="AX328" i="3"/>
  <c r="AW328" i="3"/>
  <c r="AV328" i="3"/>
  <c r="AU328" i="3"/>
  <c r="AT328" i="3"/>
  <c r="AS328" i="3"/>
  <c r="AR328" i="3"/>
  <c r="AQ328" i="3"/>
  <c r="AP328" i="3"/>
  <c r="AO328" i="3"/>
  <c r="AN328" i="3"/>
  <c r="AM328" i="3"/>
  <c r="AK328" i="3"/>
  <c r="AJ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P328" i="3"/>
  <c r="O328" i="3"/>
  <c r="N328" i="3"/>
  <c r="M328" i="3"/>
  <c r="L328" i="3"/>
  <c r="K328" i="3"/>
  <c r="I328" i="3"/>
  <c r="H328" i="3"/>
  <c r="G328" i="3"/>
  <c r="BW327" i="3"/>
  <c r="BV327" i="3"/>
  <c r="BU327" i="3"/>
  <c r="BT327" i="3"/>
  <c r="BS327" i="3"/>
  <c r="BQ327" i="3"/>
  <c r="BP327" i="3"/>
  <c r="BO327" i="3"/>
  <c r="BN327" i="3"/>
  <c r="BM327" i="3"/>
  <c r="BL327" i="3"/>
  <c r="BK327" i="3"/>
  <c r="BJ327" i="3"/>
  <c r="BI327" i="3"/>
  <c r="BH327" i="3"/>
  <c r="BG327" i="3"/>
  <c r="BF327" i="3"/>
  <c r="BE327" i="3"/>
  <c r="BD327" i="3"/>
  <c r="BC327" i="3"/>
  <c r="BB327" i="3"/>
  <c r="BA327" i="3"/>
  <c r="AZ327" i="3"/>
  <c r="AY327" i="3"/>
  <c r="AX327" i="3"/>
  <c r="AW327" i="3"/>
  <c r="AV327" i="3"/>
  <c r="AU327" i="3"/>
  <c r="AT327" i="3"/>
  <c r="AS327" i="3"/>
  <c r="AR327" i="3"/>
  <c r="AQ327" i="3"/>
  <c r="AP327" i="3"/>
  <c r="AO327" i="3"/>
  <c r="AN327" i="3"/>
  <c r="AM327" i="3"/>
  <c r="AK327" i="3"/>
  <c r="AJ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P327" i="3"/>
  <c r="O327" i="3"/>
  <c r="N327" i="3"/>
  <c r="M327" i="3"/>
  <c r="L327" i="3"/>
  <c r="K327" i="3"/>
  <c r="I327" i="3"/>
  <c r="H327" i="3"/>
  <c r="G327" i="3"/>
  <c r="BW326" i="3"/>
  <c r="BV326" i="3"/>
  <c r="BU326" i="3"/>
  <c r="BT326" i="3"/>
  <c r="BS326" i="3"/>
  <c r="BQ326" i="3"/>
  <c r="BP326" i="3"/>
  <c r="BO326" i="3"/>
  <c r="BN326" i="3"/>
  <c r="BM326" i="3"/>
  <c r="BL326" i="3"/>
  <c r="BK326" i="3"/>
  <c r="BJ326" i="3"/>
  <c r="BI326" i="3"/>
  <c r="BH326" i="3"/>
  <c r="BG326" i="3"/>
  <c r="BF326" i="3"/>
  <c r="BE326" i="3"/>
  <c r="BD326" i="3"/>
  <c r="BC326" i="3"/>
  <c r="BB326" i="3"/>
  <c r="BA326" i="3"/>
  <c r="AZ326" i="3"/>
  <c r="AY326" i="3"/>
  <c r="AX326" i="3"/>
  <c r="AW326" i="3"/>
  <c r="AV326" i="3"/>
  <c r="AU326" i="3"/>
  <c r="AT326" i="3"/>
  <c r="AS326" i="3"/>
  <c r="AR326" i="3"/>
  <c r="AQ326" i="3"/>
  <c r="AP326" i="3"/>
  <c r="AO326" i="3"/>
  <c r="AN326" i="3"/>
  <c r="AM326" i="3"/>
  <c r="AK326" i="3"/>
  <c r="AJ326" i="3"/>
  <c r="AG326" i="3"/>
  <c r="AF326" i="3"/>
  <c r="AE326" i="3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P326" i="3"/>
  <c r="O326" i="3"/>
  <c r="N326" i="3"/>
  <c r="M326" i="3"/>
  <c r="L326" i="3"/>
  <c r="K326" i="3"/>
  <c r="J326" i="3"/>
  <c r="I326" i="3"/>
  <c r="H326" i="3"/>
  <c r="G326" i="3"/>
  <c r="BW325" i="3"/>
  <c r="BV325" i="3"/>
  <c r="BU325" i="3"/>
  <c r="BT325" i="3"/>
  <c r="BS325" i="3"/>
  <c r="BQ325" i="3"/>
  <c r="BP325" i="3"/>
  <c r="BO325" i="3"/>
  <c r="BN325" i="3"/>
  <c r="BM325" i="3"/>
  <c r="BL325" i="3"/>
  <c r="BK325" i="3"/>
  <c r="BJ325" i="3"/>
  <c r="BI325" i="3"/>
  <c r="BH325" i="3"/>
  <c r="BG325" i="3"/>
  <c r="BF325" i="3"/>
  <c r="BE325" i="3"/>
  <c r="BD325" i="3"/>
  <c r="BC325" i="3"/>
  <c r="BB325" i="3"/>
  <c r="BA325" i="3"/>
  <c r="AZ325" i="3"/>
  <c r="AY325" i="3"/>
  <c r="AX325" i="3"/>
  <c r="AW325" i="3"/>
  <c r="AV325" i="3"/>
  <c r="AU325" i="3"/>
  <c r="AT325" i="3"/>
  <c r="AS325" i="3"/>
  <c r="AR325" i="3"/>
  <c r="AQ325" i="3"/>
  <c r="AP325" i="3"/>
  <c r="AO325" i="3"/>
  <c r="AN325" i="3"/>
  <c r="AM325" i="3"/>
  <c r="AK325" i="3"/>
  <c r="AJ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P325" i="3"/>
  <c r="O325" i="3"/>
  <c r="N325" i="3"/>
  <c r="M325" i="3"/>
  <c r="L325" i="3"/>
  <c r="K325" i="3"/>
  <c r="J325" i="3"/>
  <c r="I325" i="3"/>
  <c r="H325" i="3"/>
  <c r="G325" i="3"/>
  <c r="BW324" i="3"/>
  <c r="BV324" i="3"/>
  <c r="BU324" i="3"/>
  <c r="BT324" i="3"/>
  <c r="BS324" i="3"/>
  <c r="BQ324" i="3"/>
  <c r="BP324" i="3"/>
  <c r="BO324" i="3"/>
  <c r="BN324" i="3"/>
  <c r="BM324" i="3"/>
  <c r="BL324" i="3"/>
  <c r="BK324" i="3"/>
  <c r="BJ324" i="3"/>
  <c r="BI324" i="3"/>
  <c r="BH324" i="3"/>
  <c r="BG324" i="3"/>
  <c r="BF324" i="3"/>
  <c r="BE324" i="3"/>
  <c r="BD324" i="3"/>
  <c r="BC324" i="3"/>
  <c r="BB324" i="3"/>
  <c r="BA324" i="3"/>
  <c r="AZ324" i="3"/>
  <c r="AY324" i="3"/>
  <c r="AX324" i="3"/>
  <c r="AW324" i="3"/>
  <c r="AV324" i="3"/>
  <c r="AU324" i="3"/>
  <c r="AT324" i="3"/>
  <c r="AS324" i="3"/>
  <c r="AR324" i="3"/>
  <c r="AQ324" i="3"/>
  <c r="AP324" i="3"/>
  <c r="AO324" i="3"/>
  <c r="AN324" i="3"/>
  <c r="AM324" i="3"/>
  <c r="AK324" i="3"/>
  <c r="AJ324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P324" i="3"/>
  <c r="O324" i="3"/>
  <c r="N324" i="3"/>
  <c r="M324" i="3"/>
  <c r="L324" i="3"/>
  <c r="K324" i="3"/>
  <c r="J324" i="3"/>
  <c r="I324" i="3"/>
  <c r="H324" i="3"/>
  <c r="G324" i="3"/>
  <c r="BW323" i="3"/>
  <c r="BV323" i="3"/>
  <c r="BU323" i="3"/>
  <c r="BT323" i="3"/>
  <c r="BS323" i="3"/>
  <c r="BQ323" i="3"/>
  <c r="BP323" i="3"/>
  <c r="BO323" i="3"/>
  <c r="BN323" i="3"/>
  <c r="BM323" i="3"/>
  <c r="BL323" i="3"/>
  <c r="BK323" i="3"/>
  <c r="BJ323" i="3"/>
  <c r="BI323" i="3"/>
  <c r="BH323" i="3"/>
  <c r="BG323" i="3"/>
  <c r="BF323" i="3"/>
  <c r="BE323" i="3"/>
  <c r="BD323" i="3"/>
  <c r="BC323" i="3"/>
  <c r="BB323" i="3"/>
  <c r="BA323" i="3"/>
  <c r="AZ323" i="3"/>
  <c r="AY323" i="3"/>
  <c r="AX323" i="3"/>
  <c r="AW323" i="3"/>
  <c r="AV323" i="3"/>
  <c r="AU323" i="3"/>
  <c r="AT323" i="3"/>
  <c r="AS323" i="3"/>
  <c r="AR323" i="3"/>
  <c r="AQ323" i="3"/>
  <c r="AP323" i="3"/>
  <c r="AO323" i="3"/>
  <c r="AN323" i="3"/>
  <c r="AM323" i="3"/>
  <c r="AK323" i="3"/>
  <c r="AJ323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P323" i="3"/>
  <c r="O323" i="3"/>
  <c r="N323" i="3"/>
  <c r="M323" i="3"/>
  <c r="L323" i="3"/>
  <c r="K323" i="3"/>
  <c r="J323" i="3"/>
  <c r="I323" i="3"/>
  <c r="H323" i="3"/>
  <c r="G323" i="3"/>
  <c r="BW322" i="3"/>
  <c r="BV322" i="3"/>
  <c r="BU322" i="3"/>
  <c r="BT322" i="3"/>
  <c r="BS322" i="3"/>
  <c r="BQ322" i="3"/>
  <c r="BP322" i="3"/>
  <c r="BO322" i="3"/>
  <c r="BN322" i="3"/>
  <c r="BM322" i="3"/>
  <c r="BL322" i="3"/>
  <c r="BK322" i="3"/>
  <c r="BJ322" i="3"/>
  <c r="BI322" i="3"/>
  <c r="BH322" i="3"/>
  <c r="BG322" i="3"/>
  <c r="BF322" i="3"/>
  <c r="BE322" i="3"/>
  <c r="BD322" i="3"/>
  <c r="BC322" i="3"/>
  <c r="BB322" i="3"/>
  <c r="BA322" i="3"/>
  <c r="AZ322" i="3"/>
  <c r="AY322" i="3"/>
  <c r="AX322" i="3"/>
  <c r="AW322" i="3"/>
  <c r="AV322" i="3"/>
  <c r="AU322" i="3"/>
  <c r="AT322" i="3"/>
  <c r="AS322" i="3"/>
  <c r="AR322" i="3"/>
  <c r="AQ322" i="3"/>
  <c r="AP322" i="3"/>
  <c r="AO322" i="3"/>
  <c r="AN322" i="3"/>
  <c r="AM322" i="3"/>
  <c r="AK322" i="3"/>
  <c r="AJ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P322" i="3"/>
  <c r="O322" i="3"/>
  <c r="N322" i="3"/>
  <c r="M322" i="3"/>
  <c r="L322" i="3"/>
  <c r="K322" i="3"/>
  <c r="J322" i="3"/>
  <c r="I322" i="3"/>
  <c r="H322" i="3"/>
  <c r="G322" i="3"/>
  <c r="BW321" i="3"/>
  <c r="BV321" i="3"/>
  <c r="BU321" i="3"/>
  <c r="BT321" i="3"/>
  <c r="BS321" i="3"/>
  <c r="BQ321" i="3"/>
  <c r="BP321" i="3"/>
  <c r="BO321" i="3"/>
  <c r="BN321" i="3"/>
  <c r="BM321" i="3"/>
  <c r="BL321" i="3"/>
  <c r="BK321" i="3"/>
  <c r="BJ321" i="3"/>
  <c r="BI321" i="3"/>
  <c r="BH321" i="3"/>
  <c r="BG321" i="3"/>
  <c r="BF321" i="3"/>
  <c r="BE321" i="3"/>
  <c r="BD321" i="3"/>
  <c r="BC321" i="3"/>
  <c r="BB321" i="3"/>
  <c r="BA321" i="3"/>
  <c r="AZ321" i="3"/>
  <c r="AY321" i="3"/>
  <c r="AX321" i="3"/>
  <c r="AW321" i="3"/>
  <c r="AV321" i="3"/>
  <c r="AU321" i="3"/>
  <c r="AT321" i="3"/>
  <c r="AS321" i="3"/>
  <c r="AR321" i="3"/>
  <c r="AQ321" i="3"/>
  <c r="AP321" i="3"/>
  <c r="AO321" i="3"/>
  <c r="AN321" i="3"/>
  <c r="AM321" i="3"/>
  <c r="AK321" i="3"/>
  <c r="AJ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P321" i="3"/>
  <c r="O321" i="3"/>
  <c r="N321" i="3"/>
  <c r="M321" i="3"/>
  <c r="L321" i="3"/>
  <c r="K321" i="3"/>
  <c r="J321" i="3"/>
  <c r="I321" i="3"/>
  <c r="H321" i="3"/>
  <c r="G321" i="3"/>
  <c r="BW320" i="3"/>
  <c r="BV320" i="3"/>
  <c r="BU320" i="3"/>
  <c r="BT320" i="3"/>
  <c r="BS320" i="3"/>
  <c r="BQ320" i="3"/>
  <c r="BP320" i="3"/>
  <c r="BO320" i="3"/>
  <c r="BN320" i="3"/>
  <c r="BM320" i="3"/>
  <c r="BL320" i="3"/>
  <c r="BK320" i="3"/>
  <c r="BJ320" i="3"/>
  <c r="BI320" i="3"/>
  <c r="BH320" i="3"/>
  <c r="BG320" i="3"/>
  <c r="BF320" i="3"/>
  <c r="BE320" i="3"/>
  <c r="BD320" i="3"/>
  <c r="BC320" i="3"/>
  <c r="BB320" i="3"/>
  <c r="BA320" i="3"/>
  <c r="AZ320" i="3"/>
  <c r="AY320" i="3"/>
  <c r="AX320" i="3"/>
  <c r="AW320" i="3"/>
  <c r="AV320" i="3"/>
  <c r="AU320" i="3"/>
  <c r="AT320" i="3"/>
  <c r="AS320" i="3"/>
  <c r="AR320" i="3"/>
  <c r="AQ320" i="3"/>
  <c r="AP320" i="3"/>
  <c r="AO320" i="3"/>
  <c r="AN320" i="3"/>
  <c r="AM320" i="3"/>
  <c r="AK320" i="3"/>
  <c r="AJ320" i="3"/>
  <c r="AG320" i="3"/>
  <c r="AF320" i="3"/>
  <c r="AE320" i="3"/>
  <c r="AD320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P320" i="3"/>
  <c r="O320" i="3"/>
  <c r="N320" i="3"/>
  <c r="M320" i="3"/>
  <c r="L320" i="3"/>
  <c r="K320" i="3"/>
  <c r="J320" i="3"/>
  <c r="I320" i="3"/>
  <c r="H320" i="3"/>
  <c r="G320" i="3"/>
  <c r="BW319" i="3"/>
  <c r="BV319" i="3"/>
  <c r="BU319" i="3"/>
  <c r="BT319" i="3"/>
  <c r="BS319" i="3"/>
  <c r="BQ319" i="3"/>
  <c r="BP319" i="3"/>
  <c r="BO319" i="3"/>
  <c r="BN319" i="3"/>
  <c r="BM319" i="3"/>
  <c r="BL319" i="3"/>
  <c r="BK319" i="3"/>
  <c r="BJ319" i="3"/>
  <c r="BI319" i="3"/>
  <c r="BH319" i="3"/>
  <c r="BG319" i="3"/>
  <c r="BF319" i="3"/>
  <c r="BE319" i="3"/>
  <c r="BD319" i="3"/>
  <c r="BC319" i="3"/>
  <c r="BB319" i="3"/>
  <c r="BA319" i="3"/>
  <c r="AZ319" i="3"/>
  <c r="AY319" i="3"/>
  <c r="AX319" i="3"/>
  <c r="AW319" i="3"/>
  <c r="AV319" i="3"/>
  <c r="AU319" i="3"/>
  <c r="AT319" i="3"/>
  <c r="AS319" i="3"/>
  <c r="AR319" i="3"/>
  <c r="AQ319" i="3"/>
  <c r="AP319" i="3"/>
  <c r="AO319" i="3"/>
  <c r="AN319" i="3"/>
  <c r="AM319" i="3"/>
  <c r="AK319" i="3"/>
  <c r="AJ319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P319" i="3"/>
  <c r="O319" i="3"/>
  <c r="N319" i="3"/>
  <c r="M319" i="3"/>
  <c r="L319" i="3"/>
  <c r="K319" i="3"/>
  <c r="J319" i="3"/>
  <c r="I319" i="3"/>
  <c r="H319" i="3"/>
  <c r="G319" i="3"/>
  <c r="BW318" i="3"/>
  <c r="BV318" i="3"/>
  <c r="BU318" i="3"/>
  <c r="BT318" i="3"/>
  <c r="BS318" i="3"/>
  <c r="BQ318" i="3"/>
  <c r="BP318" i="3"/>
  <c r="BO318" i="3"/>
  <c r="BN318" i="3"/>
  <c r="BM318" i="3"/>
  <c r="BL318" i="3"/>
  <c r="BK318" i="3"/>
  <c r="BJ318" i="3"/>
  <c r="BI318" i="3"/>
  <c r="BH318" i="3"/>
  <c r="BG318" i="3"/>
  <c r="BF318" i="3"/>
  <c r="BE318" i="3"/>
  <c r="BD318" i="3"/>
  <c r="BC318" i="3"/>
  <c r="BB318" i="3"/>
  <c r="BA318" i="3"/>
  <c r="AZ318" i="3"/>
  <c r="AY318" i="3"/>
  <c r="AX318" i="3"/>
  <c r="AW318" i="3"/>
  <c r="AV318" i="3"/>
  <c r="AU318" i="3"/>
  <c r="AT318" i="3"/>
  <c r="AS318" i="3"/>
  <c r="AR318" i="3"/>
  <c r="AQ318" i="3"/>
  <c r="AP318" i="3"/>
  <c r="AO318" i="3"/>
  <c r="AN318" i="3"/>
  <c r="AM318" i="3"/>
  <c r="AK318" i="3"/>
  <c r="AJ318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P318" i="3"/>
  <c r="O318" i="3"/>
  <c r="N318" i="3"/>
  <c r="M318" i="3"/>
  <c r="L318" i="3"/>
  <c r="K318" i="3"/>
  <c r="J318" i="3"/>
  <c r="I318" i="3"/>
  <c r="H318" i="3"/>
  <c r="G318" i="3"/>
  <c r="BW317" i="3"/>
  <c r="BV317" i="3"/>
  <c r="BU317" i="3"/>
  <c r="BT317" i="3"/>
  <c r="BS317" i="3"/>
  <c r="BQ317" i="3"/>
  <c r="BP317" i="3"/>
  <c r="BO317" i="3"/>
  <c r="BN317" i="3"/>
  <c r="BM317" i="3"/>
  <c r="BL317" i="3"/>
  <c r="BK317" i="3"/>
  <c r="BJ317" i="3"/>
  <c r="BI317" i="3"/>
  <c r="BH317" i="3"/>
  <c r="BG317" i="3"/>
  <c r="BF317" i="3"/>
  <c r="BE317" i="3"/>
  <c r="BD317" i="3"/>
  <c r="BC317" i="3"/>
  <c r="BB317" i="3"/>
  <c r="BA317" i="3"/>
  <c r="AZ317" i="3"/>
  <c r="AY317" i="3"/>
  <c r="AX317" i="3"/>
  <c r="AW317" i="3"/>
  <c r="AV317" i="3"/>
  <c r="AU317" i="3"/>
  <c r="AT317" i="3"/>
  <c r="AS317" i="3"/>
  <c r="AR317" i="3"/>
  <c r="AQ317" i="3"/>
  <c r="AP317" i="3"/>
  <c r="AO317" i="3"/>
  <c r="AN317" i="3"/>
  <c r="AM317" i="3"/>
  <c r="AK317" i="3"/>
  <c r="AJ317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P317" i="3"/>
  <c r="O317" i="3"/>
  <c r="N317" i="3"/>
  <c r="M317" i="3"/>
  <c r="L317" i="3"/>
  <c r="K317" i="3"/>
  <c r="J317" i="3"/>
  <c r="I317" i="3"/>
  <c r="H317" i="3"/>
  <c r="G317" i="3"/>
  <c r="BW316" i="3"/>
  <c r="BV316" i="3"/>
  <c r="BU316" i="3"/>
  <c r="BT316" i="3"/>
  <c r="BS316" i="3"/>
  <c r="BQ316" i="3"/>
  <c r="BP316" i="3"/>
  <c r="BO316" i="3"/>
  <c r="BN316" i="3"/>
  <c r="BM316" i="3"/>
  <c r="BL316" i="3"/>
  <c r="BK316" i="3"/>
  <c r="BJ316" i="3"/>
  <c r="BI316" i="3"/>
  <c r="BH316" i="3"/>
  <c r="BG316" i="3"/>
  <c r="BF316" i="3"/>
  <c r="BE316" i="3"/>
  <c r="BD316" i="3"/>
  <c r="BC316" i="3"/>
  <c r="BB316" i="3"/>
  <c r="BA316" i="3"/>
  <c r="AZ316" i="3"/>
  <c r="AY316" i="3"/>
  <c r="AX316" i="3"/>
  <c r="AW316" i="3"/>
  <c r="AV316" i="3"/>
  <c r="AU316" i="3"/>
  <c r="AT316" i="3"/>
  <c r="AS316" i="3"/>
  <c r="AR316" i="3"/>
  <c r="AQ316" i="3"/>
  <c r="AP316" i="3"/>
  <c r="AO316" i="3"/>
  <c r="AN316" i="3"/>
  <c r="AM316" i="3"/>
  <c r="AK316" i="3"/>
  <c r="AJ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P316" i="3"/>
  <c r="O316" i="3"/>
  <c r="N316" i="3"/>
  <c r="M316" i="3"/>
  <c r="L316" i="3"/>
  <c r="K316" i="3"/>
  <c r="J316" i="3"/>
  <c r="I316" i="3"/>
  <c r="H316" i="3"/>
  <c r="G316" i="3"/>
  <c r="BW315" i="3"/>
  <c r="BV315" i="3"/>
  <c r="BU315" i="3"/>
  <c r="BT315" i="3"/>
  <c r="BS315" i="3"/>
  <c r="BQ315" i="3"/>
  <c r="BP315" i="3"/>
  <c r="BO315" i="3"/>
  <c r="BN315" i="3"/>
  <c r="BM315" i="3"/>
  <c r="BL315" i="3"/>
  <c r="BK315" i="3"/>
  <c r="BJ315" i="3"/>
  <c r="BI315" i="3"/>
  <c r="BH315" i="3"/>
  <c r="BG315" i="3"/>
  <c r="BF315" i="3"/>
  <c r="BE315" i="3"/>
  <c r="BD315" i="3"/>
  <c r="BC315" i="3"/>
  <c r="BB315" i="3"/>
  <c r="BA315" i="3"/>
  <c r="AZ315" i="3"/>
  <c r="AY315" i="3"/>
  <c r="AX315" i="3"/>
  <c r="AW315" i="3"/>
  <c r="AV315" i="3"/>
  <c r="AU315" i="3"/>
  <c r="AT315" i="3"/>
  <c r="AS315" i="3"/>
  <c r="AR315" i="3"/>
  <c r="AQ315" i="3"/>
  <c r="AP315" i="3"/>
  <c r="AO315" i="3"/>
  <c r="AN315" i="3"/>
  <c r="AM315" i="3"/>
  <c r="AK315" i="3"/>
  <c r="AJ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P315" i="3"/>
  <c r="O315" i="3"/>
  <c r="N315" i="3"/>
  <c r="M315" i="3"/>
  <c r="L315" i="3"/>
  <c r="K315" i="3"/>
  <c r="J315" i="3"/>
  <c r="I315" i="3"/>
  <c r="H315" i="3"/>
  <c r="G315" i="3"/>
  <c r="BW314" i="3"/>
  <c r="BV314" i="3"/>
  <c r="BU314" i="3"/>
  <c r="BT314" i="3"/>
  <c r="BS314" i="3"/>
  <c r="BQ314" i="3"/>
  <c r="BP314" i="3"/>
  <c r="BO314" i="3"/>
  <c r="BN314" i="3"/>
  <c r="BM314" i="3"/>
  <c r="BL314" i="3"/>
  <c r="BK314" i="3"/>
  <c r="BJ314" i="3"/>
  <c r="BI314" i="3"/>
  <c r="BH314" i="3"/>
  <c r="BG314" i="3"/>
  <c r="BF314" i="3"/>
  <c r="BE314" i="3"/>
  <c r="BD314" i="3"/>
  <c r="BC314" i="3"/>
  <c r="BB314" i="3"/>
  <c r="BA314" i="3"/>
  <c r="AZ314" i="3"/>
  <c r="AY314" i="3"/>
  <c r="AX314" i="3"/>
  <c r="AW314" i="3"/>
  <c r="AV314" i="3"/>
  <c r="AU314" i="3"/>
  <c r="AT314" i="3"/>
  <c r="AS314" i="3"/>
  <c r="AR314" i="3"/>
  <c r="AQ314" i="3"/>
  <c r="AP314" i="3"/>
  <c r="AO314" i="3"/>
  <c r="AN314" i="3"/>
  <c r="AM314" i="3"/>
  <c r="AK314" i="3"/>
  <c r="AJ314" i="3"/>
  <c r="AG314" i="3"/>
  <c r="AF314" i="3"/>
  <c r="AE314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P314" i="3"/>
  <c r="O314" i="3"/>
  <c r="N314" i="3"/>
  <c r="M314" i="3"/>
  <c r="L314" i="3"/>
  <c r="K314" i="3"/>
  <c r="J314" i="3"/>
  <c r="I314" i="3"/>
  <c r="H314" i="3"/>
  <c r="G314" i="3"/>
  <c r="BW313" i="3"/>
  <c r="BV313" i="3"/>
  <c r="BU313" i="3"/>
  <c r="BT313" i="3"/>
  <c r="BS313" i="3"/>
  <c r="BQ313" i="3"/>
  <c r="BP313" i="3"/>
  <c r="BO313" i="3"/>
  <c r="BN313" i="3"/>
  <c r="BM313" i="3"/>
  <c r="BL313" i="3"/>
  <c r="BK313" i="3"/>
  <c r="BJ313" i="3"/>
  <c r="BI313" i="3"/>
  <c r="BH313" i="3"/>
  <c r="BG313" i="3"/>
  <c r="BF313" i="3"/>
  <c r="BE313" i="3"/>
  <c r="BD313" i="3"/>
  <c r="BC313" i="3"/>
  <c r="BB313" i="3"/>
  <c r="BA313" i="3"/>
  <c r="AZ313" i="3"/>
  <c r="AY313" i="3"/>
  <c r="AX313" i="3"/>
  <c r="AW313" i="3"/>
  <c r="AV313" i="3"/>
  <c r="AU313" i="3"/>
  <c r="AT313" i="3"/>
  <c r="AS313" i="3"/>
  <c r="AR313" i="3"/>
  <c r="AQ313" i="3"/>
  <c r="AP313" i="3"/>
  <c r="AO313" i="3"/>
  <c r="AN313" i="3"/>
  <c r="AM313" i="3"/>
  <c r="AK313" i="3"/>
  <c r="AJ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P313" i="3"/>
  <c r="O313" i="3"/>
  <c r="N313" i="3"/>
  <c r="M313" i="3"/>
  <c r="L313" i="3"/>
  <c r="K313" i="3"/>
  <c r="J313" i="3"/>
  <c r="I313" i="3"/>
  <c r="H313" i="3"/>
  <c r="G313" i="3"/>
  <c r="BW312" i="3"/>
  <c r="BV312" i="3"/>
  <c r="BU312" i="3"/>
  <c r="BT312" i="3"/>
  <c r="BS312" i="3"/>
  <c r="BQ312" i="3"/>
  <c r="BP312" i="3"/>
  <c r="BO312" i="3"/>
  <c r="BN312" i="3"/>
  <c r="BM312" i="3"/>
  <c r="BL312" i="3"/>
  <c r="BK312" i="3"/>
  <c r="BJ312" i="3"/>
  <c r="BI312" i="3"/>
  <c r="BH312" i="3"/>
  <c r="BG312" i="3"/>
  <c r="BF312" i="3"/>
  <c r="BE312" i="3"/>
  <c r="BD312" i="3"/>
  <c r="BC312" i="3"/>
  <c r="BB312" i="3"/>
  <c r="BA312" i="3"/>
  <c r="AZ312" i="3"/>
  <c r="AY312" i="3"/>
  <c r="AX312" i="3"/>
  <c r="AW312" i="3"/>
  <c r="AV312" i="3"/>
  <c r="AU312" i="3"/>
  <c r="AT312" i="3"/>
  <c r="AS312" i="3"/>
  <c r="AR312" i="3"/>
  <c r="AQ312" i="3"/>
  <c r="AP312" i="3"/>
  <c r="AO312" i="3"/>
  <c r="AN312" i="3"/>
  <c r="AM312" i="3"/>
  <c r="AK312" i="3"/>
  <c r="AJ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P312" i="3"/>
  <c r="O312" i="3"/>
  <c r="N312" i="3"/>
  <c r="M312" i="3"/>
  <c r="L312" i="3"/>
  <c r="K312" i="3"/>
  <c r="J312" i="3"/>
  <c r="I312" i="3"/>
  <c r="H312" i="3"/>
  <c r="G312" i="3"/>
  <c r="BW311" i="3"/>
  <c r="BV311" i="3"/>
  <c r="BU311" i="3"/>
  <c r="BT311" i="3"/>
  <c r="BS311" i="3"/>
  <c r="BQ311" i="3"/>
  <c r="BP311" i="3"/>
  <c r="BO311" i="3"/>
  <c r="BN311" i="3"/>
  <c r="BM311" i="3"/>
  <c r="BL311" i="3"/>
  <c r="BK311" i="3"/>
  <c r="BJ311" i="3"/>
  <c r="BI311" i="3"/>
  <c r="BH311" i="3"/>
  <c r="BG311" i="3"/>
  <c r="BF311" i="3"/>
  <c r="BE311" i="3"/>
  <c r="BD311" i="3"/>
  <c r="BC311" i="3"/>
  <c r="BB311" i="3"/>
  <c r="BA311" i="3"/>
  <c r="AZ311" i="3"/>
  <c r="AY311" i="3"/>
  <c r="AX311" i="3"/>
  <c r="AW311" i="3"/>
  <c r="AV311" i="3"/>
  <c r="AU311" i="3"/>
  <c r="AT311" i="3"/>
  <c r="AS311" i="3"/>
  <c r="AR311" i="3"/>
  <c r="AQ311" i="3"/>
  <c r="AP311" i="3"/>
  <c r="AO311" i="3"/>
  <c r="AN311" i="3"/>
  <c r="AM311" i="3"/>
  <c r="AK311" i="3"/>
  <c r="AJ311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P311" i="3"/>
  <c r="O311" i="3"/>
  <c r="N311" i="3"/>
  <c r="M311" i="3"/>
  <c r="L311" i="3"/>
  <c r="K311" i="3"/>
  <c r="J311" i="3"/>
  <c r="I311" i="3"/>
  <c r="H311" i="3"/>
  <c r="G311" i="3"/>
  <c r="BW310" i="3"/>
  <c r="BV310" i="3"/>
  <c r="BU310" i="3"/>
  <c r="BT310" i="3"/>
  <c r="BS310" i="3"/>
  <c r="BQ310" i="3"/>
  <c r="BP310" i="3"/>
  <c r="BO310" i="3"/>
  <c r="BN310" i="3"/>
  <c r="BM310" i="3"/>
  <c r="BL310" i="3"/>
  <c r="BK310" i="3"/>
  <c r="BJ310" i="3"/>
  <c r="BI310" i="3"/>
  <c r="BH310" i="3"/>
  <c r="BG310" i="3"/>
  <c r="BF310" i="3"/>
  <c r="BE310" i="3"/>
  <c r="BD310" i="3"/>
  <c r="BC310" i="3"/>
  <c r="BB310" i="3"/>
  <c r="BA310" i="3"/>
  <c r="AZ310" i="3"/>
  <c r="AY310" i="3"/>
  <c r="AX310" i="3"/>
  <c r="AW310" i="3"/>
  <c r="AV310" i="3"/>
  <c r="AU310" i="3"/>
  <c r="AT310" i="3"/>
  <c r="AS310" i="3"/>
  <c r="AR310" i="3"/>
  <c r="AQ310" i="3"/>
  <c r="AP310" i="3"/>
  <c r="AO310" i="3"/>
  <c r="AN310" i="3"/>
  <c r="AM310" i="3"/>
  <c r="AK310" i="3"/>
  <c r="AJ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P310" i="3"/>
  <c r="O310" i="3"/>
  <c r="N310" i="3"/>
  <c r="M310" i="3"/>
  <c r="L310" i="3"/>
  <c r="K310" i="3"/>
  <c r="J310" i="3"/>
  <c r="I310" i="3"/>
  <c r="H310" i="3"/>
  <c r="G310" i="3"/>
  <c r="BW309" i="3"/>
  <c r="BV309" i="3"/>
  <c r="BU309" i="3"/>
  <c r="BT309" i="3"/>
  <c r="BS309" i="3"/>
  <c r="BR309" i="3"/>
  <c r="BQ309" i="3"/>
  <c r="BP309" i="3"/>
  <c r="BO309" i="3"/>
  <c r="BN309" i="3"/>
  <c r="BM309" i="3"/>
  <c r="BL309" i="3"/>
  <c r="BK309" i="3"/>
  <c r="BJ309" i="3"/>
  <c r="BI309" i="3"/>
  <c r="BH309" i="3"/>
  <c r="BG309" i="3"/>
  <c r="BF309" i="3"/>
  <c r="BE309" i="3"/>
  <c r="BD309" i="3"/>
  <c r="BC309" i="3"/>
  <c r="BB309" i="3"/>
  <c r="BA309" i="3"/>
  <c r="AZ309" i="3"/>
  <c r="AY309" i="3"/>
  <c r="AX309" i="3"/>
  <c r="AW309" i="3"/>
  <c r="AV309" i="3"/>
  <c r="AU309" i="3"/>
  <c r="AT309" i="3"/>
  <c r="AS309" i="3"/>
  <c r="AR309" i="3"/>
  <c r="AQ309" i="3"/>
  <c r="AP309" i="3"/>
  <c r="AO309" i="3"/>
  <c r="AN309" i="3"/>
  <c r="AM309" i="3"/>
  <c r="AK309" i="3"/>
  <c r="AJ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P309" i="3"/>
  <c r="O309" i="3"/>
  <c r="N309" i="3"/>
  <c r="M309" i="3"/>
  <c r="L309" i="3"/>
  <c r="K309" i="3"/>
  <c r="J309" i="3"/>
  <c r="I309" i="3"/>
  <c r="H309" i="3"/>
  <c r="G309" i="3"/>
  <c r="BW308" i="3"/>
  <c r="BV308" i="3"/>
  <c r="BU308" i="3"/>
  <c r="BT308" i="3"/>
  <c r="BS308" i="3"/>
  <c r="BR308" i="3"/>
  <c r="BQ308" i="3"/>
  <c r="BP308" i="3"/>
  <c r="BO308" i="3"/>
  <c r="BN308" i="3"/>
  <c r="BM308" i="3"/>
  <c r="BL308" i="3"/>
  <c r="BK308" i="3"/>
  <c r="BJ308" i="3"/>
  <c r="BI308" i="3"/>
  <c r="BH308" i="3"/>
  <c r="BG308" i="3"/>
  <c r="BF308" i="3"/>
  <c r="BE308" i="3"/>
  <c r="BD308" i="3"/>
  <c r="BC308" i="3"/>
  <c r="BB308" i="3"/>
  <c r="BA308" i="3"/>
  <c r="AZ308" i="3"/>
  <c r="AY308" i="3"/>
  <c r="AX308" i="3"/>
  <c r="AW308" i="3"/>
  <c r="AV308" i="3"/>
  <c r="AU308" i="3"/>
  <c r="AT308" i="3"/>
  <c r="AS308" i="3"/>
  <c r="AR308" i="3"/>
  <c r="AQ308" i="3"/>
  <c r="AP308" i="3"/>
  <c r="AO308" i="3"/>
  <c r="AN308" i="3"/>
  <c r="AM308" i="3"/>
  <c r="AK308" i="3"/>
  <c r="AJ308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P308" i="3"/>
  <c r="O308" i="3"/>
  <c r="N308" i="3"/>
  <c r="M308" i="3"/>
  <c r="L308" i="3"/>
  <c r="K308" i="3"/>
  <c r="J308" i="3"/>
  <c r="I308" i="3"/>
  <c r="H308" i="3"/>
  <c r="G308" i="3"/>
  <c r="BW307" i="3"/>
  <c r="BV307" i="3"/>
  <c r="BU307" i="3"/>
  <c r="BT307" i="3"/>
  <c r="BS307" i="3"/>
  <c r="BR307" i="3"/>
  <c r="BQ307" i="3"/>
  <c r="BP307" i="3"/>
  <c r="BO307" i="3"/>
  <c r="BN307" i="3"/>
  <c r="BM307" i="3"/>
  <c r="BL307" i="3"/>
  <c r="BK307" i="3"/>
  <c r="BJ307" i="3"/>
  <c r="BI307" i="3"/>
  <c r="BH307" i="3"/>
  <c r="BG307" i="3"/>
  <c r="BF307" i="3"/>
  <c r="BE307" i="3"/>
  <c r="BD307" i="3"/>
  <c r="BC307" i="3"/>
  <c r="BB307" i="3"/>
  <c r="BA307" i="3"/>
  <c r="AZ307" i="3"/>
  <c r="AY307" i="3"/>
  <c r="AX307" i="3"/>
  <c r="AW307" i="3"/>
  <c r="AV307" i="3"/>
  <c r="AU307" i="3"/>
  <c r="AT307" i="3"/>
  <c r="AS307" i="3"/>
  <c r="AR307" i="3"/>
  <c r="AQ307" i="3"/>
  <c r="AP307" i="3"/>
  <c r="AO307" i="3"/>
  <c r="AN307" i="3"/>
  <c r="AM307" i="3"/>
  <c r="AK307" i="3"/>
  <c r="AJ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P307" i="3"/>
  <c r="O307" i="3"/>
  <c r="N307" i="3"/>
  <c r="M307" i="3"/>
  <c r="L307" i="3"/>
  <c r="K307" i="3"/>
  <c r="J307" i="3"/>
  <c r="I307" i="3"/>
  <c r="H307" i="3"/>
  <c r="G307" i="3"/>
  <c r="BW306" i="3"/>
  <c r="BV306" i="3"/>
  <c r="BU306" i="3"/>
  <c r="BT306" i="3"/>
  <c r="BS306" i="3"/>
  <c r="BR306" i="3"/>
  <c r="BQ306" i="3"/>
  <c r="BP306" i="3"/>
  <c r="BO306" i="3"/>
  <c r="BN306" i="3"/>
  <c r="BM306" i="3"/>
  <c r="BL306" i="3"/>
  <c r="BK306" i="3"/>
  <c r="BJ306" i="3"/>
  <c r="BI306" i="3"/>
  <c r="BH306" i="3"/>
  <c r="BG306" i="3"/>
  <c r="BF306" i="3"/>
  <c r="BE306" i="3"/>
  <c r="BD306" i="3"/>
  <c r="BC306" i="3"/>
  <c r="BB306" i="3"/>
  <c r="BA306" i="3"/>
  <c r="AZ306" i="3"/>
  <c r="AY306" i="3"/>
  <c r="AX306" i="3"/>
  <c r="AW306" i="3"/>
  <c r="AV306" i="3"/>
  <c r="AU306" i="3"/>
  <c r="AT306" i="3"/>
  <c r="AS306" i="3"/>
  <c r="AR306" i="3"/>
  <c r="AQ306" i="3"/>
  <c r="AP306" i="3"/>
  <c r="AO306" i="3"/>
  <c r="AN306" i="3"/>
  <c r="AM306" i="3"/>
  <c r="AK306" i="3"/>
  <c r="AJ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P306" i="3"/>
  <c r="O306" i="3"/>
  <c r="N306" i="3"/>
  <c r="M306" i="3"/>
  <c r="L306" i="3"/>
  <c r="K306" i="3"/>
  <c r="J306" i="3"/>
  <c r="I306" i="3"/>
  <c r="H306" i="3"/>
  <c r="G306" i="3"/>
  <c r="BW305" i="3"/>
  <c r="BV305" i="3"/>
  <c r="BU305" i="3"/>
  <c r="BT305" i="3"/>
  <c r="BS305" i="3"/>
  <c r="BR305" i="3"/>
  <c r="BQ305" i="3"/>
  <c r="BP305" i="3"/>
  <c r="BO305" i="3"/>
  <c r="BN305" i="3"/>
  <c r="BM305" i="3"/>
  <c r="BL305" i="3"/>
  <c r="BK305" i="3"/>
  <c r="BJ305" i="3"/>
  <c r="BI305" i="3"/>
  <c r="BH305" i="3"/>
  <c r="BG305" i="3"/>
  <c r="BF305" i="3"/>
  <c r="BE305" i="3"/>
  <c r="BD305" i="3"/>
  <c r="BC305" i="3"/>
  <c r="BB305" i="3"/>
  <c r="BA305" i="3"/>
  <c r="AZ305" i="3"/>
  <c r="AY305" i="3"/>
  <c r="AX305" i="3"/>
  <c r="AW305" i="3"/>
  <c r="AV305" i="3"/>
  <c r="AU305" i="3"/>
  <c r="AT305" i="3"/>
  <c r="AS305" i="3"/>
  <c r="AR305" i="3"/>
  <c r="AQ305" i="3"/>
  <c r="AP305" i="3"/>
  <c r="AO305" i="3"/>
  <c r="AN305" i="3"/>
  <c r="AM305" i="3"/>
  <c r="AK305" i="3"/>
  <c r="AJ305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P305" i="3"/>
  <c r="O305" i="3"/>
  <c r="N305" i="3"/>
  <c r="M305" i="3"/>
  <c r="L305" i="3"/>
  <c r="K305" i="3"/>
  <c r="J305" i="3"/>
  <c r="I305" i="3"/>
  <c r="H305" i="3"/>
  <c r="G305" i="3"/>
  <c r="BW304" i="3"/>
  <c r="BV304" i="3"/>
  <c r="BU304" i="3"/>
  <c r="BT304" i="3"/>
  <c r="BS304" i="3"/>
  <c r="BR304" i="3"/>
  <c r="BQ304" i="3"/>
  <c r="BP304" i="3"/>
  <c r="BO304" i="3"/>
  <c r="BN304" i="3"/>
  <c r="BM304" i="3"/>
  <c r="BL304" i="3"/>
  <c r="BK304" i="3"/>
  <c r="BJ304" i="3"/>
  <c r="BI304" i="3"/>
  <c r="BH304" i="3"/>
  <c r="BG304" i="3"/>
  <c r="BF304" i="3"/>
  <c r="BE304" i="3"/>
  <c r="BD304" i="3"/>
  <c r="BC304" i="3"/>
  <c r="BB304" i="3"/>
  <c r="BA304" i="3"/>
  <c r="AZ304" i="3"/>
  <c r="AY304" i="3"/>
  <c r="AX304" i="3"/>
  <c r="AW304" i="3"/>
  <c r="AV304" i="3"/>
  <c r="AU304" i="3"/>
  <c r="AT304" i="3"/>
  <c r="AS304" i="3"/>
  <c r="AR304" i="3"/>
  <c r="AQ304" i="3"/>
  <c r="AP304" i="3"/>
  <c r="AO304" i="3"/>
  <c r="AN304" i="3"/>
  <c r="AM304" i="3"/>
  <c r="AK304" i="3"/>
  <c r="AJ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P304" i="3"/>
  <c r="O304" i="3"/>
  <c r="N304" i="3"/>
  <c r="M304" i="3"/>
  <c r="L304" i="3"/>
  <c r="K304" i="3"/>
  <c r="J304" i="3"/>
  <c r="I304" i="3"/>
  <c r="H304" i="3"/>
  <c r="G304" i="3"/>
  <c r="BW303" i="3"/>
  <c r="BV303" i="3"/>
  <c r="BU303" i="3"/>
  <c r="BT303" i="3"/>
  <c r="BS303" i="3"/>
  <c r="BQ303" i="3"/>
  <c r="BP303" i="3"/>
  <c r="BO303" i="3"/>
  <c r="BN303" i="3"/>
  <c r="BM303" i="3"/>
  <c r="BL303" i="3"/>
  <c r="BK303" i="3"/>
  <c r="BJ303" i="3"/>
  <c r="BI303" i="3"/>
  <c r="BH303" i="3"/>
  <c r="BG303" i="3"/>
  <c r="BF303" i="3"/>
  <c r="BE303" i="3"/>
  <c r="BD303" i="3"/>
  <c r="BC303" i="3"/>
  <c r="BB303" i="3"/>
  <c r="BA303" i="3"/>
  <c r="AZ303" i="3"/>
  <c r="AY303" i="3"/>
  <c r="AX303" i="3"/>
  <c r="AW303" i="3"/>
  <c r="AV303" i="3"/>
  <c r="AU303" i="3"/>
  <c r="AT303" i="3"/>
  <c r="AS303" i="3"/>
  <c r="AR303" i="3"/>
  <c r="AQ303" i="3"/>
  <c r="AP303" i="3"/>
  <c r="AO303" i="3"/>
  <c r="AN303" i="3"/>
  <c r="AM303" i="3"/>
  <c r="AK303" i="3"/>
  <c r="AJ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P303" i="3"/>
  <c r="O303" i="3"/>
  <c r="N303" i="3"/>
  <c r="M303" i="3"/>
  <c r="L303" i="3"/>
  <c r="K303" i="3"/>
  <c r="J303" i="3"/>
  <c r="I303" i="3"/>
  <c r="H303" i="3"/>
  <c r="G303" i="3"/>
  <c r="BW302" i="3"/>
  <c r="BV302" i="3"/>
  <c r="BU302" i="3"/>
  <c r="BT302" i="3"/>
  <c r="BS302" i="3"/>
  <c r="BQ302" i="3"/>
  <c r="BP302" i="3"/>
  <c r="BO302" i="3"/>
  <c r="BN302" i="3"/>
  <c r="BM302" i="3"/>
  <c r="BL302" i="3"/>
  <c r="BK302" i="3"/>
  <c r="BJ302" i="3"/>
  <c r="BI302" i="3"/>
  <c r="BH302" i="3"/>
  <c r="BG302" i="3"/>
  <c r="BF302" i="3"/>
  <c r="BE302" i="3"/>
  <c r="BD302" i="3"/>
  <c r="BC302" i="3"/>
  <c r="BB302" i="3"/>
  <c r="BA302" i="3"/>
  <c r="AZ302" i="3"/>
  <c r="AY302" i="3"/>
  <c r="AX302" i="3"/>
  <c r="AW302" i="3"/>
  <c r="AV302" i="3"/>
  <c r="AU302" i="3"/>
  <c r="AT302" i="3"/>
  <c r="AS302" i="3"/>
  <c r="AR302" i="3"/>
  <c r="AQ302" i="3"/>
  <c r="AP302" i="3"/>
  <c r="AO302" i="3"/>
  <c r="AN302" i="3"/>
  <c r="AM302" i="3"/>
  <c r="AK302" i="3"/>
  <c r="AJ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P302" i="3"/>
  <c r="O302" i="3"/>
  <c r="N302" i="3"/>
  <c r="M302" i="3"/>
  <c r="L302" i="3"/>
  <c r="K302" i="3"/>
  <c r="J302" i="3"/>
  <c r="I302" i="3"/>
  <c r="H302" i="3"/>
  <c r="G302" i="3"/>
  <c r="BW301" i="3"/>
  <c r="BV301" i="3"/>
  <c r="BU301" i="3"/>
  <c r="BT301" i="3"/>
  <c r="BS301" i="3"/>
  <c r="BQ301" i="3"/>
  <c r="BP301" i="3"/>
  <c r="BO301" i="3"/>
  <c r="BN301" i="3"/>
  <c r="BM301" i="3"/>
  <c r="BL301" i="3"/>
  <c r="BK301" i="3"/>
  <c r="BJ301" i="3"/>
  <c r="BI301" i="3"/>
  <c r="BH301" i="3"/>
  <c r="BG301" i="3"/>
  <c r="BF301" i="3"/>
  <c r="BE301" i="3"/>
  <c r="BD301" i="3"/>
  <c r="BC301" i="3"/>
  <c r="BB301" i="3"/>
  <c r="BA301" i="3"/>
  <c r="AZ301" i="3"/>
  <c r="AY301" i="3"/>
  <c r="AX301" i="3"/>
  <c r="AW301" i="3"/>
  <c r="AV301" i="3"/>
  <c r="AU301" i="3"/>
  <c r="AT301" i="3"/>
  <c r="AS301" i="3"/>
  <c r="AR301" i="3"/>
  <c r="AQ301" i="3"/>
  <c r="AP301" i="3"/>
  <c r="AO301" i="3"/>
  <c r="AN301" i="3"/>
  <c r="AM301" i="3"/>
  <c r="AK301" i="3"/>
  <c r="AJ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P301" i="3"/>
  <c r="O301" i="3"/>
  <c r="N301" i="3"/>
  <c r="M301" i="3"/>
  <c r="L301" i="3"/>
  <c r="K301" i="3"/>
  <c r="J301" i="3"/>
  <c r="I301" i="3"/>
  <c r="H301" i="3"/>
  <c r="G301" i="3"/>
  <c r="BW300" i="3"/>
  <c r="BV300" i="3"/>
  <c r="BU300" i="3"/>
  <c r="BT300" i="3"/>
  <c r="BS300" i="3"/>
  <c r="BQ300" i="3"/>
  <c r="BP300" i="3"/>
  <c r="BO300" i="3"/>
  <c r="BN300" i="3"/>
  <c r="BM300" i="3"/>
  <c r="BL300" i="3"/>
  <c r="BK300" i="3"/>
  <c r="BJ300" i="3"/>
  <c r="BI300" i="3"/>
  <c r="BH300" i="3"/>
  <c r="BG300" i="3"/>
  <c r="BF300" i="3"/>
  <c r="BE300" i="3"/>
  <c r="BD300" i="3"/>
  <c r="BC300" i="3"/>
  <c r="BB300" i="3"/>
  <c r="BA300" i="3"/>
  <c r="AZ300" i="3"/>
  <c r="AY300" i="3"/>
  <c r="AX300" i="3"/>
  <c r="AW300" i="3"/>
  <c r="AV300" i="3"/>
  <c r="AU300" i="3"/>
  <c r="AT300" i="3"/>
  <c r="AS300" i="3"/>
  <c r="AR300" i="3"/>
  <c r="AQ300" i="3"/>
  <c r="AP300" i="3"/>
  <c r="AO300" i="3"/>
  <c r="AN300" i="3"/>
  <c r="AM300" i="3"/>
  <c r="AK300" i="3"/>
  <c r="AJ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P300" i="3"/>
  <c r="O300" i="3"/>
  <c r="N300" i="3"/>
  <c r="M300" i="3"/>
  <c r="L300" i="3"/>
  <c r="K300" i="3"/>
  <c r="J300" i="3"/>
  <c r="I300" i="3"/>
  <c r="H300" i="3"/>
  <c r="G300" i="3"/>
  <c r="BW299" i="3"/>
  <c r="BV299" i="3"/>
  <c r="BU299" i="3"/>
  <c r="BT299" i="3"/>
  <c r="BS299" i="3"/>
  <c r="BQ299" i="3"/>
  <c r="BP299" i="3"/>
  <c r="BO299" i="3"/>
  <c r="BN299" i="3"/>
  <c r="BM299" i="3"/>
  <c r="BL299" i="3"/>
  <c r="BK299" i="3"/>
  <c r="BJ299" i="3"/>
  <c r="BI299" i="3"/>
  <c r="BH299" i="3"/>
  <c r="BG299" i="3"/>
  <c r="BF299" i="3"/>
  <c r="BE299" i="3"/>
  <c r="BD299" i="3"/>
  <c r="BC299" i="3"/>
  <c r="BB299" i="3"/>
  <c r="BA299" i="3"/>
  <c r="AZ299" i="3"/>
  <c r="AY299" i="3"/>
  <c r="AX299" i="3"/>
  <c r="AW299" i="3"/>
  <c r="AV299" i="3"/>
  <c r="AU299" i="3"/>
  <c r="AT299" i="3"/>
  <c r="AS299" i="3"/>
  <c r="AR299" i="3"/>
  <c r="AQ299" i="3"/>
  <c r="AP299" i="3"/>
  <c r="AO299" i="3"/>
  <c r="AN299" i="3"/>
  <c r="AM299" i="3"/>
  <c r="AK299" i="3"/>
  <c r="AJ299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P299" i="3"/>
  <c r="O299" i="3"/>
  <c r="N299" i="3"/>
  <c r="M299" i="3"/>
  <c r="L299" i="3"/>
  <c r="K299" i="3"/>
  <c r="J299" i="3"/>
  <c r="I299" i="3"/>
  <c r="H299" i="3"/>
  <c r="G299" i="3"/>
  <c r="BW298" i="3"/>
  <c r="BV298" i="3"/>
  <c r="BU298" i="3"/>
  <c r="BT298" i="3"/>
  <c r="BS298" i="3"/>
  <c r="BQ298" i="3"/>
  <c r="BP298" i="3"/>
  <c r="BO298" i="3"/>
  <c r="BN298" i="3"/>
  <c r="BM298" i="3"/>
  <c r="BL298" i="3"/>
  <c r="BK298" i="3"/>
  <c r="BJ298" i="3"/>
  <c r="BI298" i="3"/>
  <c r="BH298" i="3"/>
  <c r="BG298" i="3"/>
  <c r="BF298" i="3"/>
  <c r="BE298" i="3"/>
  <c r="BD298" i="3"/>
  <c r="BC298" i="3"/>
  <c r="BB298" i="3"/>
  <c r="BA298" i="3"/>
  <c r="AZ298" i="3"/>
  <c r="AY298" i="3"/>
  <c r="AX298" i="3"/>
  <c r="AW298" i="3"/>
  <c r="AV298" i="3"/>
  <c r="AU298" i="3"/>
  <c r="AT298" i="3"/>
  <c r="AS298" i="3"/>
  <c r="AR298" i="3"/>
  <c r="AQ298" i="3"/>
  <c r="AP298" i="3"/>
  <c r="AO298" i="3"/>
  <c r="AN298" i="3"/>
  <c r="AM298" i="3"/>
  <c r="AK298" i="3"/>
  <c r="AJ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P298" i="3"/>
  <c r="O298" i="3"/>
  <c r="N298" i="3"/>
  <c r="M298" i="3"/>
  <c r="L298" i="3"/>
  <c r="K298" i="3"/>
  <c r="J298" i="3"/>
  <c r="I298" i="3"/>
  <c r="H298" i="3"/>
  <c r="G298" i="3"/>
  <c r="BW297" i="3"/>
  <c r="BV297" i="3"/>
  <c r="BU297" i="3"/>
  <c r="BT297" i="3"/>
  <c r="BS297" i="3"/>
  <c r="BQ297" i="3"/>
  <c r="BP297" i="3"/>
  <c r="BO297" i="3"/>
  <c r="BN297" i="3"/>
  <c r="BM297" i="3"/>
  <c r="BL297" i="3"/>
  <c r="BK297" i="3"/>
  <c r="BJ297" i="3"/>
  <c r="BI297" i="3"/>
  <c r="BH297" i="3"/>
  <c r="BG297" i="3"/>
  <c r="BF297" i="3"/>
  <c r="BE297" i="3"/>
  <c r="BD297" i="3"/>
  <c r="BC297" i="3"/>
  <c r="BB297" i="3"/>
  <c r="BA297" i="3"/>
  <c r="AZ297" i="3"/>
  <c r="AY297" i="3"/>
  <c r="AX297" i="3"/>
  <c r="AW297" i="3"/>
  <c r="AV297" i="3"/>
  <c r="AU297" i="3"/>
  <c r="AT297" i="3"/>
  <c r="AS297" i="3"/>
  <c r="AR297" i="3"/>
  <c r="AQ297" i="3"/>
  <c r="AP297" i="3"/>
  <c r="AO297" i="3"/>
  <c r="AN297" i="3"/>
  <c r="AM297" i="3"/>
  <c r="AK297" i="3"/>
  <c r="AJ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P297" i="3"/>
  <c r="O297" i="3"/>
  <c r="N297" i="3"/>
  <c r="M297" i="3"/>
  <c r="L297" i="3"/>
  <c r="K297" i="3"/>
  <c r="J297" i="3"/>
  <c r="I297" i="3"/>
  <c r="H297" i="3"/>
  <c r="G297" i="3"/>
  <c r="BW296" i="3"/>
  <c r="BV296" i="3"/>
  <c r="BU296" i="3"/>
  <c r="BT296" i="3"/>
  <c r="BS296" i="3"/>
  <c r="BQ296" i="3"/>
  <c r="BP296" i="3"/>
  <c r="BO296" i="3"/>
  <c r="BN296" i="3"/>
  <c r="BM296" i="3"/>
  <c r="BL296" i="3"/>
  <c r="BK296" i="3"/>
  <c r="BJ296" i="3"/>
  <c r="BI296" i="3"/>
  <c r="BH296" i="3"/>
  <c r="BG296" i="3"/>
  <c r="BF296" i="3"/>
  <c r="BE296" i="3"/>
  <c r="BD296" i="3"/>
  <c r="BC296" i="3"/>
  <c r="BB296" i="3"/>
  <c r="BA296" i="3"/>
  <c r="AZ296" i="3"/>
  <c r="AY296" i="3"/>
  <c r="AX296" i="3"/>
  <c r="AW296" i="3"/>
  <c r="AV296" i="3"/>
  <c r="AU296" i="3"/>
  <c r="AT296" i="3"/>
  <c r="AS296" i="3"/>
  <c r="AR296" i="3"/>
  <c r="AQ296" i="3"/>
  <c r="AP296" i="3"/>
  <c r="AO296" i="3"/>
  <c r="AN296" i="3"/>
  <c r="AM296" i="3"/>
  <c r="AK296" i="3"/>
  <c r="AJ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P296" i="3"/>
  <c r="O296" i="3"/>
  <c r="N296" i="3"/>
  <c r="M296" i="3"/>
  <c r="L296" i="3"/>
  <c r="K296" i="3"/>
  <c r="J296" i="3"/>
  <c r="I296" i="3"/>
  <c r="H296" i="3"/>
  <c r="G296" i="3"/>
  <c r="BW295" i="3"/>
  <c r="BV295" i="3"/>
  <c r="BU295" i="3"/>
  <c r="BT295" i="3"/>
  <c r="BS295" i="3"/>
  <c r="BQ295" i="3"/>
  <c r="BP295" i="3"/>
  <c r="BO295" i="3"/>
  <c r="BN295" i="3"/>
  <c r="BM295" i="3"/>
  <c r="BL295" i="3"/>
  <c r="BK295" i="3"/>
  <c r="BJ295" i="3"/>
  <c r="BI295" i="3"/>
  <c r="BH295" i="3"/>
  <c r="BG295" i="3"/>
  <c r="BF295" i="3"/>
  <c r="BE295" i="3"/>
  <c r="BD295" i="3"/>
  <c r="BC295" i="3"/>
  <c r="BB295" i="3"/>
  <c r="BA295" i="3"/>
  <c r="AZ295" i="3"/>
  <c r="AY295" i="3"/>
  <c r="AX295" i="3"/>
  <c r="AW295" i="3"/>
  <c r="AV295" i="3"/>
  <c r="AU295" i="3"/>
  <c r="AT295" i="3"/>
  <c r="AS295" i="3"/>
  <c r="AR295" i="3"/>
  <c r="AQ295" i="3"/>
  <c r="AP295" i="3"/>
  <c r="AO295" i="3"/>
  <c r="AN295" i="3"/>
  <c r="AM295" i="3"/>
  <c r="AK295" i="3"/>
  <c r="AJ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P295" i="3"/>
  <c r="O295" i="3"/>
  <c r="N295" i="3"/>
  <c r="M295" i="3"/>
  <c r="L295" i="3"/>
  <c r="K295" i="3"/>
  <c r="J295" i="3"/>
  <c r="I295" i="3"/>
  <c r="H295" i="3"/>
  <c r="G295" i="3"/>
  <c r="BW294" i="3"/>
  <c r="BV294" i="3"/>
  <c r="BU294" i="3"/>
  <c r="BT294" i="3"/>
  <c r="BS294" i="3"/>
  <c r="BQ294" i="3"/>
  <c r="BP294" i="3"/>
  <c r="BO294" i="3"/>
  <c r="BN294" i="3"/>
  <c r="BM294" i="3"/>
  <c r="BL294" i="3"/>
  <c r="BK294" i="3"/>
  <c r="BJ294" i="3"/>
  <c r="BI294" i="3"/>
  <c r="BH294" i="3"/>
  <c r="BG294" i="3"/>
  <c r="BF294" i="3"/>
  <c r="BE294" i="3"/>
  <c r="BD294" i="3"/>
  <c r="BC294" i="3"/>
  <c r="BB294" i="3"/>
  <c r="BA294" i="3"/>
  <c r="AZ294" i="3"/>
  <c r="AY294" i="3"/>
  <c r="AX294" i="3"/>
  <c r="AW294" i="3"/>
  <c r="AV294" i="3"/>
  <c r="AU294" i="3"/>
  <c r="AT294" i="3"/>
  <c r="AS294" i="3"/>
  <c r="AR294" i="3"/>
  <c r="AQ294" i="3"/>
  <c r="AP294" i="3"/>
  <c r="AO294" i="3"/>
  <c r="AN294" i="3"/>
  <c r="AM294" i="3"/>
  <c r="AK294" i="3"/>
  <c r="AJ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P294" i="3"/>
  <c r="O294" i="3"/>
  <c r="N294" i="3"/>
  <c r="M294" i="3"/>
  <c r="L294" i="3"/>
  <c r="K294" i="3"/>
  <c r="J294" i="3"/>
  <c r="I294" i="3"/>
  <c r="H294" i="3"/>
  <c r="G294" i="3"/>
  <c r="BW293" i="3"/>
  <c r="BV293" i="3"/>
  <c r="BU293" i="3"/>
  <c r="BT293" i="3"/>
  <c r="BS293" i="3"/>
  <c r="BQ293" i="3"/>
  <c r="BP293" i="3"/>
  <c r="BO293" i="3"/>
  <c r="BN293" i="3"/>
  <c r="BM293" i="3"/>
  <c r="BL293" i="3"/>
  <c r="BK293" i="3"/>
  <c r="BJ293" i="3"/>
  <c r="BI293" i="3"/>
  <c r="BH293" i="3"/>
  <c r="BG293" i="3"/>
  <c r="BF293" i="3"/>
  <c r="BE293" i="3"/>
  <c r="BD293" i="3"/>
  <c r="BC293" i="3"/>
  <c r="BB293" i="3"/>
  <c r="BA293" i="3"/>
  <c r="AZ293" i="3"/>
  <c r="AY293" i="3"/>
  <c r="AX293" i="3"/>
  <c r="AW293" i="3"/>
  <c r="AV293" i="3"/>
  <c r="AU293" i="3"/>
  <c r="AT293" i="3"/>
  <c r="AS293" i="3"/>
  <c r="AR293" i="3"/>
  <c r="AQ293" i="3"/>
  <c r="AP293" i="3"/>
  <c r="AO293" i="3"/>
  <c r="AN293" i="3"/>
  <c r="AM293" i="3"/>
  <c r="AK293" i="3"/>
  <c r="AJ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P293" i="3"/>
  <c r="O293" i="3"/>
  <c r="N293" i="3"/>
  <c r="M293" i="3"/>
  <c r="L293" i="3"/>
  <c r="K293" i="3"/>
  <c r="J293" i="3"/>
  <c r="I293" i="3"/>
  <c r="H293" i="3"/>
  <c r="G293" i="3"/>
  <c r="BW292" i="3"/>
  <c r="BV292" i="3"/>
  <c r="BU292" i="3"/>
  <c r="BT292" i="3"/>
  <c r="BS292" i="3"/>
  <c r="BQ292" i="3"/>
  <c r="BP292" i="3"/>
  <c r="BO292" i="3"/>
  <c r="BN292" i="3"/>
  <c r="BM292" i="3"/>
  <c r="BL292" i="3"/>
  <c r="BK292" i="3"/>
  <c r="BJ292" i="3"/>
  <c r="BI292" i="3"/>
  <c r="BH292" i="3"/>
  <c r="BG292" i="3"/>
  <c r="BF292" i="3"/>
  <c r="BE292" i="3"/>
  <c r="BD292" i="3"/>
  <c r="BC292" i="3"/>
  <c r="BB292" i="3"/>
  <c r="BA292" i="3"/>
  <c r="AZ292" i="3"/>
  <c r="AY292" i="3"/>
  <c r="AX292" i="3"/>
  <c r="AW292" i="3"/>
  <c r="AV292" i="3"/>
  <c r="AU292" i="3"/>
  <c r="AT292" i="3"/>
  <c r="AS292" i="3"/>
  <c r="AR292" i="3"/>
  <c r="AQ292" i="3"/>
  <c r="AP292" i="3"/>
  <c r="AO292" i="3"/>
  <c r="AN292" i="3"/>
  <c r="AM292" i="3"/>
  <c r="AK292" i="3"/>
  <c r="AJ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P292" i="3"/>
  <c r="O292" i="3"/>
  <c r="N292" i="3"/>
  <c r="M292" i="3"/>
  <c r="L292" i="3"/>
  <c r="K292" i="3"/>
  <c r="J292" i="3"/>
  <c r="I292" i="3"/>
  <c r="H292" i="3"/>
  <c r="G292" i="3"/>
  <c r="BW291" i="3"/>
  <c r="BV291" i="3"/>
  <c r="BU291" i="3"/>
  <c r="BT291" i="3"/>
  <c r="BS291" i="3"/>
  <c r="BQ291" i="3"/>
  <c r="BP291" i="3"/>
  <c r="BO291" i="3"/>
  <c r="BN291" i="3"/>
  <c r="BM291" i="3"/>
  <c r="BL291" i="3"/>
  <c r="BK291" i="3"/>
  <c r="BJ291" i="3"/>
  <c r="BI291" i="3"/>
  <c r="BH291" i="3"/>
  <c r="BG291" i="3"/>
  <c r="BF291" i="3"/>
  <c r="BE291" i="3"/>
  <c r="BD291" i="3"/>
  <c r="BC291" i="3"/>
  <c r="BB291" i="3"/>
  <c r="BA291" i="3"/>
  <c r="AZ291" i="3"/>
  <c r="AY291" i="3"/>
  <c r="AX291" i="3"/>
  <c r="AW291" i="3"/>
  <c r="AV291" i="3"/>
  <c r="AU291" i="3"/>
  <c r="AT291" i="3"/>
  <c r="AS291" i="3"/>
  <c r="AR291" i="3"/>
  <c r="AQ291" i="3"/>
  <c r="AP291" i="3"/>
  <c r="AO291" i="3"/>
  <c r="AN291" i="3"/>
  <c r="AM291" i="3"/>
  <c r="AK291" i="3"/>
  <c r="AJ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P291" i="3"/>
  <c r="O291" i="3"/>
  <c r="N291" i="3"/>
  <c r="M291" i="3"/>
  <c r="L291" i="3"/>
  <c r="K291" i="3"/>
  <c r="J291" i="3"/>
  <c r="I291" i="3"/>
  <c r="H291" i="3"/>
  <c r="G291" i="3"/>
  <c r="BW290" i="3"/>
  <c r="BV290" i="3"/>
  <c r="BU290" i="3"/>
  <c r="BT290" i="3"/>
  <c r="BS290" i="3"/>
  <c r="BQ290" i="3"/>
  <c r="BP290" i="3"/>
  <c r="BO290" i="3"/>
  <c r="BN290" i="3"/>
  <c r="BM290" i="3"/>
  <c r="BL290" i="3"/>
  <c r="BK290" i="3"/>
  <c r="BJ290" i="3"/>
  <c r="BI290" i="3"/>
  <c r="BH290" i="3"/>
  <c r="BG290" i="3"/>
  <c r="BF290" i="3"/>
  <c r="BE290" i="3"/>
  <c r="BD290" i="3"/>
  <c r="BC290" i="3"/>
  <c r="BB290" i="3"/>
  <c r="BA290" i="3"/>
  <c r="AZ290" i="3"/>
  <c r="AY290" i="3"/>
  <c r="AX290" i="3"/>
  <c r="AW290" i="3"/>
  <c r="AV290" i="3"/>
  <c r="AU290" i="3"/>
  <c r="AT290" i="3"/>
  <c r="AS290" i="3"/>
  <c r="AR290" i="3"/>
  <c r="AQ290" i="3"/>
  <c r="AP290" i="3"/>
  <c r="AO290" i="3"/>
  <c r="AN290" i="3"/>
  <c r="AM290" i="3"/>
  <c r="AK290" i="3"/>
  <c r="AJ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P290" i="3"/>
  <c r="O290" i="3"/>
  <c r="N290" i="3"/>
  <c r="M290" i="3"/>
  <c r="L290" i="3"/>
  <c r="K290" i="3"/>
  <c r="J290" i="3"/>
  <c r="I290" i="3"/>
  <c r="H290" i="3"/>
  <c r="G290" i="3"/>
  <c r="BW289" i="3"/>
  <c r="BV289" i="3"/>
  <c r="BU289" i="3"/>
  <c r="BT289" i="3"/>
  <c r="BS289" i="3"/>
  <c r="BQ289" i="3"/>
  <c r="BP289" i="3"/>
  <c r="BO289" i="3"/>
  <c r="BN289" i="3"/>
  <c r="BM289" i="3"/>
  <c r="BL289" i="3"/>
  <c r="BK289" i="3"/>
  <c r="BJ289" i="3"/>
  <c r="BI289" i="3"/>
  <c r="BH289" i="3"/>
  <c r="BG289" i="3"/>
  <c r="BF289" i="3"/>
  <c r="BE289" i="3"/>
  <c r="BD289" i="3"/>
  <c r="BC289" i="3"/>
  <c r="BB289" i="3"/>
  <c r="BA289" i="3"/>
  <c r="AZ289" i="3"/>
  <c r="AY289" i="3"/>
  <c r="AX289" i="3"/>
  <c r="AW289" i="3"/>
  <c r="AV289" i="3"/>
  <c r="AU289" i="3"/>
  <c r="AT289" i="3"/>
  <c r="AS289" i="3"/>
  <c r="AR289" i="3"/>
  <c r="AQ289" i="3"/>
  <c r="AP289" i="3"/>
  <c r="AO289" i="3"/>
  <c r="AN289" i="3"/>
  <c r="AM289" i="3"/>
  <c r="AK289" i="3"/>
  <c r="AJ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P289" i="3"/>
  <c r="O289" i="3"/>
  <c r="N289" i="3"/>
  <c r="M289" i="3"/>
  <c r="L289" i="3"/>
  <c r="K289" i="3"/>
  <c r="J289" i="3"/>
  <c r="I289" i="3"/>
  <c r="H289" i="3"/>
  <c r="G289" i="3"/>
  <c r="BW288" i="3"/>
  <c r="BV288" i="3"/>
  <c r="BU288" i="3"/>
  <c r="BT288" i="3"/>
  <c r="BS288" i="3"/>
  <c r="BQ288" i="3"/>
  <c r="BP288" i="3"/>
  <c r="BO288" i="3"/>
  <c r="BN288" i="3"/>
  <c r="BM288" i="3"/>
  <c r="BL288" i="3"/>
  <c r="BK288" i="3"/>
  <c r="BJ288" i="3"/>
  <c r="BI288" i="3"/>
  <c r="BH288" i="3"/>
  <c r="BG288" i="3"/>
  <c r="BF288" i="3"/>
  <c r="BE288" i="3"/>
  <c r="BD288" i="3"/>
  <c r="BC288" i="3"/>
  <c r="BB288" i="3"/>
  <c r="BA288" i="3"/>
  <c r="AZ288" i="3"/>
  <c r="AY288" i="3"/>
  <c r="AX288" i="3"/>
  <c r="AW288" i="3"/>
  <c r="AV288" i="3"/>
  <c r="AU288" i="3"/>
  <c r="AT288" i="3"/>
  <c r="AS288" i="3"/>
  <c r="AR288" i="3"/>
  <c r="AQ288" i="3"/>
  <c r="AP288" i="3"/>
  <c r="AO288" i="3"/>
  <c r="AN288" i="3"/>
  <c r="AM288" i="3"/>
  <c r="AK288" i="3"/>
  <c r="AJ288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P288" i="3"/>
  <c r="O288" i="3"/>
  <c r="N288" i="3"/>
  <c r="M288" i="3"/>
  <c r="L288" i="3"/>
  <c r="K288" i="3"/>
  <c r="J288" i="3"/>
  <c r="I288" i="3"/>
  <c r="H288" i="3"/>
  <c r="G288" i="3"/>
  <c r="BW287" i="3"/>
  <c r="BV287" i="3"/>
  <c r="BU287" i="3"/>
  <c r="BT287" i="3"/>
  <c r="BS287" i="3"/>
  <c r="BQ287" i="3"/>
  <c r="BP287" i="3"/>
  <c r="BO287" i="3"/>
  <c r="BN287" i="3"/>
  <c r="BM287" i="3"/>
  <c r="BL287" i="3"/>
  <c r="BK287" i="3"/>
  <c r="BJ287" i="3"/>
  <c r="BI287" i="3"/>
  <c r="BH287" i="3"/>
  <c r="BG287" i="3"/>
  <c r="BF287" i="3"/>
  <c r="BE287" i="3"/>
  <c r="BD287" i="3"/>
  <c r="BC287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AO287" i="3"/>
  <c r="AN287" i="3"/>
  <c r="AM287" i="3"/>
  <c r="AK287" i="3"/>
  <c r="AJ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P287" i="3"/>
  <c r="O287" i="3"/>
  <c r="N287" i="3"/>
  <c r="M287" i="3"/>
  <c r="L287" i="3"/>
  <c r="K287" i="3"/>
  <c r="J287" i="3"/>
  <c r="I287" i="3"/>
  <c r="H287" i="3"/>
  <c r="G287" i="3"/>
  <c r="BW286" i="3"/>
  <c r="BV286" i="3"/>
  <c r="BU286" i="3"/>
  <c r="BT286" i="3"/>
  <c r="BS286" i="3"/>
  <c r="BQ286" i="3"/>
  <c r="BP286" i="3"/>
  <c r="BO286" i="3"/>
  <c r="BN286" i="3"/>
  <c r="BM286" i="3"/>
  <c r="BL286" i="3"/>
  <c r="BK286" i="3"/>
  <c r="BJ286" i="3"/>
  <c r="BI286" i="3"/>
  <c r="BH286" i="3"/>
  <c r="BG286" i="3"/>
  <c r="BF286" i="3"/>
  <c r="BE286" i="3"/>
  <c r="BD286" i="3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AO286" i="3"/>
  <c r="AN286" i="3"/>
  <c r="AM286" i="3"/>
  <c r="AK286" i="3"/>
  <c r="AJ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P286" i="3"/>
  <c r="O286" i="3"/>
  <c r="N286" i="3"/>
  <c r="M286" i="3"/>
  <c r="L286" i="3"/>
  <c r="K286" i="3"/>
  <c r="J286" i="3"/>
  <c r="I286" i="3"/>
  <c r="H286" i="3"/>
  <c r="G286" i="3"/>
  <c r="BW285" i="3"/>
  <c r="BV285" i="3"/>
  <c r="BU285" i="3"/>
  <c r="BT285" i="3"/>
  <c r="BS285" i="3"/>
  <c r="BQ285" i="3"/>
  <c r="BP285" i="3"/>
  <c r="BO285" i="3"/>
  <c r="BN285" i="3"/>
  <c r="BM285" i="3"/>
  <c r="BL285" i="3"/>
  <c r="BK285" i="3"/>
  <c r="BJ285" i="3"/>
  <c r="BI285" i="3"/>
  <c r="BH285" i="3"/>
  <c r="BG285" i="3"/>
  <c r="BF285" i="3"/>
  <c r="BE285" i="3"/>
  <c r="BD285" i="3"/>
  <c r="BC285" i="3"/>
  <c r="BB285" i="3"/>
  <c r="BA285" i="3"/>
  <c r="AZ285" i="3"/>
  <c r="AY285" i="3"/>
  <c r="AX285" i="3"/>
  <c r="AW285" i="3"/>
  <c r="AV285" i="3"/>
  <c r="AU285" i="3"/>
  <c r="AT285" i="3"/>
  <c r="AS285" i="3"/>
  <c r="AR285" i="3"/>
  <c r="AQ285" i="3"/>
  <c r="AP285" i="3"/>
  <c r="AO285" i="3"/>
  <c r="AN285" i="3"/>
  <c r="AM285" i="3"/>
  <c r="AK285" i="3"/>
  <c r="AJ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P285" i="3"/>
  <c r="O285" i="3"/>
  <c r="N285" i="3"/>
  <c r="M285" i="3"/>
  <c r="L285" i="3"/>
  <c r="K285" i="3"/>
  <c r="J285" i="3"/>
  <c r="I285" i="3"/>
  <c r="H285" i="3"/>
  <c r="G285" i="3"/>
  <c r="BW284" i="3"/>
  <c r="BV284" i="3"/>
  <c r="BU284" i="3"/>
  <c r="BT284" i="3"/>
  <c r="BS284" i="3"/>
  <c r="BQ284" i="3"/>
  <c r="BP284" i="3"/>
  <c r="BO284" i="3"/>
  <c r="BN284" i="3"/>
  <c r="BM284" i="3"/>
  <c r="BL284" i="3"/>
  <c r="BK284" i="3"/>
  <c r="BJ284" i="3"/>
  <c r="BI284" i="3"/>
  <c r="BH284" i="3"/>
  <c r="BG284" i="3"/>
  <c r="BF284" i="3"/>
  <c r="BE284" i="3"/>
  <c r="BD284" i="3"/>
  <c r="BC284" i="3"/>
  <c r="BB284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AO284" i="3"/>
  <c r="AN284" i="3"/>
  <c r="AM284" i="3"/>
  <c r="AK284" i="3"/>
  <c r="AJ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P284" i="3"/>
  <c r="O284" i="3"/>
  <c r="N284" i="3"/>
  <c r="M284" i="3"/>
  <c r="L284" i="3"/>
  <c r="K284" i="3"/>
  <c r="J284" i="3"/>
  <c r="I284" i="3"/>
  <c r="H284" i="3"/>
  <c r="G284" i="3"/>
  <c r="BW283" i="3"/>
  <c r="BV283" i="3"/>
  <c r="BU283" i="3"/>
  <c r="BT283" i="3"/>
  <c r="BS283" i="3"/>
  <c r="BQ283" i="3"/>
  <c r="BP283" i="3"/>
  <c r="BO283" i="3"/>
  <c r="BN283" i="3"/>
  <c r="BM283" i="3"/>
  <c r="BL283" i="3"/>
  <c r="BK283" i="3"/>
  <c r="BJ283" i="3"/>
  <c r="BI283" i="3"/>
  <c r="BH283" i="3"/>
  <c r="BG283" i="3"/>
  <c r="BF283" i="3"/>
  <c r="BE283" i="3"/>
  <c r="BD283" i="3"/>
  <c r="BC283" i="3"/>
  <c r="BB283" i="3"/>
  <c r="BA283" i="3"/>
  <c r="AZ283" i="3"/>
  <c r="AY283" i="3"/>
  <c r="AX283" i="3"/>
  <c r="AW283" i="3"/>
  <c r="AV283" i="3"/>
  <c r="AU283" i="3"/>
  <c r="AT283" i="3"/>
  <c r="AS283" i="3"/>
  <c r="AR283" i="3"/>
  <c r="AQ283" i="3"/>
  <c r="AP283" i="3"/>
  <c r="AO283" i="3"/>
  <c r="AN283" i="3"/>
  <c r="AM283" i="3"/>
  <c r="AK283" i="3"/>
  <c r="AJ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P283" i="3"/>
  <c r="O283" i="3"/>
  <c r="N283" i="3"/>
  <c r="M283" i="3"/>
  <c r="L283" i="3"/>
  <c r="K283" i="3"/>
  <c r="J283" i="3"/>
  <c r="I283" i="3"/>
  <c r="H283" i="3"/>
  <c r="G283" i="3"/>
  <c r="BW282" i="3"/>
  <c r="BV282" i="3"/>
  <c r="BU282" i="3"/>
  <c r="BT282" i="3"/>
  <c r="BS282" i="3"/>
  <c r="BQ282" i="3"/>
  <c r="BP282" i="3"/>
  <c r="BO282" i="3"/>
  <c r="BN282" i="3"/>
  <c r="BM282" i="3"/>
  <c r="BL282" i="3"/>
  <c r="BK282" i="3"/>
  <c r="BJ282" i="3"/>
  <c r="BI282" i="3"/>
  <c r="BH282" i="3"/>
  <c r="BG282" i="3"/>
  <c r="BF282" i="3"/>
  <c r="BE282" i="3"/>
  <c r="BD282" i="3"/>
  <c r="BC282" i="3"/>
  <c r="BB282" i="3"/>
  <c r="BA282" i="3"/>
  <c r="AZ282" i="3"/>
  <c r="AY282" i="3"/>
  <c r="AX282" i="3"/>
  <c r="AW282" i="3"/>
  <c r="AV282" i="3"/>
  <c r="AU282" i="3"/>
  <c r="AT282" i="3"/>
  <c r="AS282" i="3"/>
  <c r="AR282" i="3"/>
  <c r="AQ282" i="3"/>
  <c r="AP282" i="3"/>
  <c r="AO282" i="3"/>
  <c r="AN282" i="3"/>
  <c r="AM282" i="3"/>
  <c r="AK282" i="3"/>
  <c r="AJ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P282" i="3"/>
  <c r="O282" i="3"/>
  <c r="N282" i="3"/>
  <c r="M282" i="3"/>
  <c r="L282" i="3"/>
  <c r="K282" i="3"/>
  <c r="J282" i="3"/>
  <c r="I282" i="3"/>
  <c r="H282" i="3"/>
  <c r="G282" i="3"/>
  <c r="BW281" i="3"/>
  <c r="BV281" i="3"/>
  <c r="BU281" i="3"/>
  <c r="BT281" i="3"/>
  <c r="BS281" i="3"/>
  <c r="BQ281" i="3"/>
  <c r="BP281" i="3"/>
  <c r="BO281" i="3"/>
  <c r="BN281" i="3"/>
  <c r="BM281" i="3"/>
  <c r="BL281" i="3"/>
  <c r="BK281" i="3"/>
  <c r="BJ281" i="3"/>
  <c r="BI281" i="3"/>
  <c r="BH281" i="3"/>
  <c r="BG281" i="3"/>
  <c r="BF281" i="3"/>
  <c r="BE281" i="3"/>
  <c r="BD281" i="3"/>
  <c r="BC281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AO281" i="3"/>
  <c r="AN281" i="3"/>
  <c r="AM281" i="3"/>
  <c r="AK281" i="3"/>
  <c r="AJ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P281" i="3"/>
  <c r="O281" i="3"/>
  <c r="N281" i="3"/>
  <c r="M281" i="3"/>
  <c r="L281" i="3"/>
  <c r="K281" i="3"/>
  <c r="J281" i="3"/>
  <c r="I281" i="3"/>
  <c r="H281" i="3"/>
  <c r="G281" i="3"/>
  <c r="BW280" i="3"/>
  <c r="BV280" i="3"/>
  <c r="BU280" i="3"/>
  <c r="BT280" i="3"/>
  <c r="BS280" i="3"/>
  <c r="BQ280" i="3"/>
  <c r="BP280" i="3"/>
  <c r="BO280" i="3"/>
  <c r="BN280" i="3"/>
  <c r="BM280" i="3"/>
  <c r="BL280" i="3"/>
  <c r="BK280" i="3"/>
  <c r="BJ280" i="3"/>
  <c r="BI280" i="3"/>
  <c r="BH280" i="3"/>
  <c r="BG280" i="3"/>
  <c r="BF280" i="3"/>
  <c r="BE280" i="3"/>
  <c r="BD280" i="3"/>
  <c r="BC280" i="3"/>
  <c r="BB280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AO280" i="3"/>
  <c r="AN280" i="3"/>
  <c r="AM280" i="3"/>
  <c r="AK280" i="3"/>
  <c r="AJ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P280" i="3"/>
  <c r="O280" i="3"/>
  <c r="N280" i="3"/>
  <c r="M280" i="3"/>
  <c r="L280" i="3"/>
  <c r="K280" i="3"/>
  <c r="J280" i="3"/>
  <c r="I280" i="3"/>
  <c r="H280" i="3"/>
  <c r="G280" i="3"/>
  <c r="BW279" i="3"/>
  <c r="BV279" i="3"/>
  <c r="BU279" i="3"/>
  <c r="BT279" i="3"/>
  <c r="BS279" i="3"/>
  <c r="BQ279" i="3"/>
  <c r="BP279" i="3"/>
  <c r="BO279" i="3"/>
  <c r="BN279" i="3"/>
  <c r="BM279" i="3"/>
  <c r="BL279" i="3"/>
  <c r="BK279" i="3"/>
  <c r="BJ279" i="3"/>
  <c r="BI279" i="3"/>
  <c r="BH279" i="3"/>
  <c r="BG279" i="3"/>
  <c r="BF279" i="3"/>
  <c r="BE279" i="3"/>
  <c r="BD279" i="3"/>
  <c r="BC279" i="3"/>
  <c r="BB279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AO279" i="3"/>
  <c r="AN279" i="3"/>
  <c r="AM279" i="3"/>
  <c r="AK279" i="3"/>
  <c r="AJ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P279" i="3"/>
  <c r="O279" i="3"/>
  <c r="N279" i="3"/>
  <c r="M279" i="3"/>
  <c r="L279" i="3"/>
  <c r="K279" i="3"/>
  <c r="J279" i="3"/>
  <c r="I279" i="3"/>
  <c r="H279" i="3"/>
  <c r="G279" i="3"/>
  <c r="BW278" i="3"/>
  <c r="BV278" i="3"/>
  <c r="BU278" i="3"/>
  <c r="BT278" i="3"/>
  <c r="BS278" i="3"/>
  <c r="BQ278" i="3"/>
  <c r="BP278" i="3"/>
  <c r="BO278" i="3"/>
  <c r="BN278" i="3"/>
  <c r="BM278" i="3"/>
  <c r="BL278" i="3"/>
  <c r="BK278" i="3"/>
  <c r="BJ278" i="3"/>
  <c r="BI278" i="3"/>
  <c r="BH278" i="3"/>
  <c r="BG278" i="3"/>
  <c r="BF278" i="3"/>
  <c r="BE278" i="3"/>
  <c r="BD278" i="3"/>
  <c r="BC278" i="3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AO278" i="3"/>
  <c r="AN278" i="3"/>
  <c r="AM278" i="3"/>
  <c r="AK278" i="3"/>
  <c r="AJ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P278" i="3"/>
  <c r="O278" i="3"/>
  <c r="N278" i="3"/>
  <c r="M278" i="3"/>
  <c r="L278" i="3"/>
  <c r="K278" i="3"/>
  <c r="J278" i="3"/>
  <c r="I278" i="3"/>
  <c r="H278" i="3"/>
  <c r="G278" i="3"/>
  <c r="BW277" i="3"/>
  <c r="BV277" i="3"/>
  <c r="BU277" i="3"/>
  <c r="BT277" i="3"/>
  <c r="BS277" i="3"/>
  <c r="BQ277" i="3"/>
  <c r="BP277" i="3"/>
  <c r="BO277" i="3"/>
  <c r="BN277" i="3"/>
  <c r="BM277" i="3"/>
  <c r="BL277" i="3"/>
  <c r="BK277" i="3"/>
  <c r="BJ277" i="3"/>
  <c r="BI277" i="3"/>
  <c r="BH277" i="3"/>
  <c r="BG277" i="3"/>
  <c r="BF277" i="3"/>
  <c r="BE277" i="3"/>
  <c r="BD277" i="3"/>
  <c r="BC277" i="3"/>
  <c r="BB277" i="3"/>
  <c r="BA277" i="3"/>
  <c r="AZ277" i="3"/>
  <c r="AY277" i="3"/>
  <c r="AX277" i="3"/>
  <c r="AW277" i="3"/>
  <c r="AV277" i="3"/>
  <c r="AU277" i="3"/>
  <c r="AT277" i="3"/>
  <c r="AS277" i="3"/>
  <c r="AR277" i="3"/>
  <c r="AQ277" i="3"/>
  <c r="AP277" i="3"/>
  <c r="AO277" i="3"/>
  <c r="AN277" i="3"/>
  <c r="AM277" i="3"/>
  <c r="AK277" i="3"/>
  <c r="AJ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P277" i="3"/>
  <c r="O277" i="3"/>
  <c r="N277" i="3"/>
  <c r="M277" i="3"/>
  <c r="L277" i="3"/>
  <c r="K277" i="3"/>
  <c r="J277" i="3"/>
  <c r="I277" i="3"/>
  <c r="H277" i="3"/>
  <c r="G277" i="3"/>
  <c r="BW276" i="3"/>
  <c r="BV276" i="3"/>
  <c r="BU276" i="3"/>
  <c r="BT276" i="3"/>
  <c r="BS276" i="3"/>
  <c r="BQ276" i="3"/>
  <c r="BP276" i="3"/>
  <c r="BO276" i="3"/>
  <c r="BN276" i="3"/>
  <c r="BM276" i="3"/>
  <c r="BL276" i="3"/>
  <c r="BK276" i="3"/>
  <c r="BJ276" i="3"/>
  <c r="BI276" i="3"/>
  <c r="BH276" i="3"/>
  <c r="BG276" i="3"/>
  <c r="BF276" i="3"/>
  <c r="BE276" i="3"/>
  <c r="BD276" i="3"/>
  <c r="BC276" i="3"/>
  <c r="BB276" i="3"/>
  <c r="BA276" i="3"/>
  <c r="AZ276" i="3"/>
  <c r="AY276" i="3"/>
  <c r="AX276" i="3"/>
  <c r="AW276" i="3"/>
  <c r="AV276" i="3"/>
  <c r="AU276" i="3"/>
  <c r="AT276" i="3"/>
  <c r="AS276" i="3"/>
  <c r="AR276" i="3"/>
  <c r="AQ276" i="3"/>
  <c r="AP276" i="3"/>
  <c r="AO276" i="3"/>
  <c r="AN276" i="3"/>
  <c r="AM276" i="3"/>
  <c r="AK276" i="3"/>
  <c r="AJ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P276" i="3"/>
  <c r="O276" i="3"/>
  <c r="N276" i="3"/>
  <c r="M276" i="3"/>
  <c r="L276" i="3"/>
  <c r="K276" i="3"/>
  <c r="J276" i="3"/>
  <c r="I276" i="3"/>
  <c r="H276" i="3"/>
  <c r="G276" i="3"/>
  <c r="BW275" i="3"/>
  <c r="BV275" i="3"/>
  <c r="BU275" i="3"/>
  <c r="BT275" i="3"/>
  <c r="BS275" i="3"/>
  <c r="BQ275" i="3"/>
  <c r="BP275" i="3"/>
  <c r="BO275" i="3"/>
  <c r="BN275" i="3"/>
  <c r="BM275" i="3"/>
  <c r="BL275" i="3"/>
  <c r="BK275" i="3"/>
  <c r="BJ275" i="3"/>
  <c r="BI275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N275" i="3"/>
  <c r="AM275" i="3"/>
  <c r="AK275" i="3"/>
  <c r="AJ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P275" i="3"/>
  <c r="O275" i="3"/>
  <c r="N275" i="3"/>
  <c r="M275" i="3"/>
  <c r="L275" i="3"/>
  <c r="K275" i="3"/>
  <c r="J275" i="3"/>
  <c r="I275" i="3"/>
  <c r="H275" i="3"/>
  <c r="G275" i="3"/>
  <c r="BW274" i="3"/>
  <c r="BV274" i="3"/>
  <c r="BU274" i="3"/>
  <c r="BT274" i="3"/>
  <c r="BS274" i="3"/>
  <c r="BQ274" i="3"/>
  <c r="BP274" i="3"/>
  <c r="BO274" i="3"/>
  <c r="BN274" i="3"/>
  <c r="BM274" i="3"/>
  <c r="BL274" i="3"/>
  <c r="BK274" i="3"/>
  <c r="BJ274" i="3"/>
  <c r="BI274" i="3"/>
  <c r="BH274" i="3"/>
  <c r="BG274" i="3"/>
  <c r="BF274" i="3"/>
  <c r="BE274" i="3"/>
  <c r="BD274" i="3"/>
  <c r="BC274" i="3"/>
  <c r="BB274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AO274" i="3"/>
  <c r="AN274" i="3"/>
  <c r="AM274" i="3"/>
  <c r="AK274" i="3"/>
  <c r="AJ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P274" i="3"/>
  <c r="O274" i="3"/>
  <c r="N274" i="3"/>
  <c r="M274" i="3"/>
  <c r="L274" i="3"/>
  <c r="K274" i="3"/>
  <c r="J274" i="3"/>
  <c r="I274" i="3"/>
  <c r="H274" i="3"/>
  <c r="G274" i="3"/>
  <c r="BW273" i="3"/>
  <c r="BV273" i="3"/>
  <c r="BU273" i="3"/>
  <c r="BT273" i="3"/>
  <c r="BS273" i="3"/>
  <c r="BQ273" i="3"/>
  <c r="BP273" i="3"/>
  <c r="BO273" i="3"/>
  <c r="BN273" i="3"/>
  <c r="BM273" i="3"/>
  <c r="BL273" i="3"/>
  <c r="BK273" i="3"/>
  <c r="BJ273" i="3"/>
  <c r="BI273" i="3"/>
  <c r="BH273" i="3"/>
  <c r="BG273" i="3"/>
  <c r="BF273" i="3"/>
  <c r="BE273" i="3"/>
  <c r="BD273" i="3"/>
  <c r="BC273" i="3"/>
  <c r="BB273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AO273" i="3"/>
  <c r="AN273" i="3"/>
  <c r="AM273" i="3"/>
  <c r="AK273" i="3"/>
  <c r="AJ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P273" i="3"/>
  <c r="O273" i="3"/>
  <c r="N273" i="3"/>
  <c r="M273" i="3"/>
  <c r="L273" i="3"/>
  <c r="K273" i="3"/>
  <c r="J273" i="3"/>
  <c r="I273" i="3"/>
  <c r="H273" i="3"/>
  <c r="G273" i="3"/>
  <c r="BW272" i="3"/>
  <c r="BV272" i="3"/>
  <c r="BU272" i="3"/>
  <c r="BT272" i="3"/>
  <c r="BS272" i="3"/>
  <c r="BQ272" i="3"/>
  <c r="BP272" i="3"/>
  <c r="BO272" i="3"/>
  <c r="BN272" i="3"/>
  <c r="BM272" i="3"/>
  <c r="BL272" i="3"/>
  <c r="BK272" i="3"/>
  <c r="BJ272" i="3"/>
  <c r="BI272" i="3"/>
  <c r="BH272" i="3"/>
  <c r="BG272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O272" i="3"/>
  <c r="AN272" i="3"/>
  <c r="AM272" i="3"/>
  <c r="AK272" i="3"/>
  <c r="AJ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P272" i="3"/>
  <c r="O272" i="3"/>
  <c r="N272" i="3"/>
  <c r="M272" i="3"/>
  <c r="L272" i="3"/>
  <c r="K272" i="3"/>
  <c r="J272" i="3"/>
  <c r="I272" i="3"/>
  <c r="H272" i="3"/>
  <c r="G272" i="3"/>
  <c r="BW271" i="3"/>
  <c r="BV271" i="3"/>
  <c r="BU271" i="3"/>
  <c r="BT271" i="3"/>
  <c r="BS271" i="3"/>
  <c r="BQ271" i="3"/>
  <c r="BP271" i="3"/>
  <c r="BO271" i="3"/>
  <c r="BN271" i="3"/>
  <c r="BM271" i="3"/>
  <c r="BL271" i="3"/>
  <c r="BK271" i="3"/>
  <c r="BJ271" i="3"/>
  <c r="BI271" i="3"/>
  <c r="BH271" i="3"/>
  <c r="BG271" i="3"/>
  <c r="BF271" i="3"/>
  <c r="BE271" i="3"/>
  <c r="BD271" i="3"/>
  <c r="BC271" i="3"/>
  <c r="BB271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AO271" i="3"/>
  <c r="AN271" i="3"/>
  <c r="AM271" i="3"/>
  <c r="AK271" i="3"/>
  <c r="AJ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P271" i="3"/>
  <c r="O271" i="3"/>
  <c r="N271" i="3"/>
  <c r="M271" i="3"/>
  <c r="L271" i="3"/>
  <c r="K271" i="3"/>
  <c r="J271" i="3"/>
  <c r="I271" i="3"/>
  <c r="H271" i="3"/>
  <c r="G271" i="3"/>
  <c r="BW270" i="3"/>
  <c r="BV270" i="3"/>
  <c r="BU270" i="3"/>
  <c r="BT270" i="3"/>
  <c r="BS270" i="3"/>
  <c r="BQ270" i="3"/>
  <c r="BP270" i="3"/>
  <c r="BO270" i="3"/>
  <c r="BN270" i="3"/>
  <c r="BM270" i="3"/>
  <c r="BL270" i="3"/>
  <c r="BK270" i="3"/>
  <c r="BJ270" i="3"/>
  <c r="BI270" i="3"/>
  <c r="BH270" i="3"/>
  <c r="BG270" i="3"/>
  <c r="BF270" i="3"/>
  <c r="BE270" i="3"/>
  <c r="BD270" i="3"/>
  <c r="BC270" i="3"/>
  <c r="BB270" i="3"/>
  <c r="BA270" i="3"/>
  <c r="AZ270" i="3"/>
  <c r="AY270" i="3"/>
  <c r="AX270" i="3"/>
  <c r="AW270" i="3"/>
  <c r="AV270" i="3"/>
  <c r="AU270" i="3"/>
  <c r="AT270" i="3"/>
  <c r="AS270" i="3"/>
  <c r="AR270" i="3"/>
  <c r="AQ270" i="3"/>
  <c r="AP270" i="3"/>
  <c r="AO270" i="3"/>
  <c r="AN270" i="3"/>
  <c r="AM270" i="3"/>
  <c r="AK270" i="3"/>
  <c r="AJ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P270" i="3"/>
  <c r="O270" i="3"/>
  <c r="N270" i="3"/>
  <c r="M270" i="3"/>
  <c r="L270" i="3"/>
  <c r="K270" i="3"/>
  <c r="J270" i="3"/>
  <c r="I270" i="3"/>
  <c r="H270" i="3"/>
  <c r="G270" i="3"/>
  <c r="BW269" i="3"/>
  <c r="BV269" i="3"/>
  <c r="BU269" i="3"/>
  <c r="BT269" i="3"/>
  <c r="BS269" i="3"/>
  <c r="BQ269" i="3"/>
  <c r="BP269" i="3"/>
  <c r="BO269" i="3"/>
  <c r="BN269" i="3"/>
  <c r="BM269" i="3"/>
  <c r="BL269" i="3"/>
  <c r="BK269" i="3"/>
  <c r="BJ269" i="3"/>
  <c r="BI269" i="3"/>
  <c r="BH269" i="3"/>
  <c r="BG269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O269" i="3"/>
  <c r="AN269" i="3"/>
  <c r="AM269" i="3"/>
  <c r="AK269" i="3"/>
  <c r="AJ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P269" i="3"/>
  <c r="O269" i="3"/>
  <c r="N269" i="3"/>
  <c r="M269" i="3"/>
  <c r="L269" i="3"/>
  <c r="K269" i="3"/>
  <c r="J269" i="3"/>
  <c r="I269" i="3"/>
  <c r="H269" i="3"/>
  <c r="G269" i="3"/>
  <c r="BW268" i="3"/>
  <c r="BV268" i="3"/>
  <c r="BU268" i="3"/>
  <c r="BT268" i="3"/>
  <c r="BS268" i="3"/>
  <c r="BQ268" i="3"/>
  <c r="BP268" i="3"/>
  <c r="BO268" i="3"/>
  <c r="BN268" i="3"/>
  <c r="BM268" i="3"/>
  <c r="BL268" i="3"/>
  <c r="BK268" i="3"/>
  <c r="BJ268" i="3"/>
  <c r="BI268" i="3"/>
  <c r="BH268" i="3"/>
  <c r="BG268" i="3"/>
  <c r="BF268" i="3"/>
  <c r="BE268" i="3"/>
  <c r="BD268" i="3"/>
  <c r="BC268" i="3"/>
  <c r="BB268" i="3"/>
  <c r="BA268" i="3"/>
  <c r="AZ268" i="3"/>
  <c r="AY268" i="3"/>
  <c r="AX268" i="3"/>
  <c r="AW268" i="3"/>
  <c r="AV268" i="3"/>
  <c r="AU268" i="3"/>
  <c r="AT268" i="3"/>
  <c r="AS268" i="3"/>
  <c r="AR268" i="3"/>
  <c r="AQ268" i="3"/>
  <c r="AP268" i="3"/>
  <c r="AO268" i="3"/>
  <c r="AN268" i="3"/>
  <c r="AM268" i="3"/>
  <c r="AK268" i="3"/>
  <c r="AJ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P268" i="3"/>
  <c r="O268" i="3"/>
  <c r="N268" i="3"/>
  <c r="M268" i="3"/>
  <c r="L268" i="3"/>
  <c r="K268" i="3"/>
  <c r="J268" i="3"/>
  <c r="I268" i="3"/>
  <c r="H268" i="3"/>
  <c r="G268" i="3"/>
  <c r="BW267" i="3"/>
  <c r="BV267" i="3"/>
  <c r="BU267" i="3"/>
  <c r="BT267" i="3"/>
  <c r="BS267" i="3"/>
  <c r="BQ267" i="3"/>
  <c r="BP267" i="3"/>
  <c r="BO267" i="3"/>
  <c r="BN267" i="3"/>
  <c r="BM267" i="3"/>
  <c r="BL267" i="3"/>
  <c r="BK267" i="3"/>
  <c r="BJ267" i="3"/>
  <c r="BI267" i="3"/>
  <c r="BH267" i="3"/>
  <c r="BG267" i="3"/>
  <c r="BF267" i="3"/>
  <c r="BE267" i="3"/>
  <c r="BD267" i="3"/>
  <c r="BC267" i="3"/>
  <c r="BB267" i="3"/>
  <c r="BA267" i="3"/>
  <c r="AZ267" i="3"/>
  <c r="AY267" i="3"/>
  <c r="AX267" i="3"/>
  <c r="AW267" i="3"/>
  <c r="AV267" i="3"/>
  <c r="AU267" i="3"/>
  <c r="AT267" i="3"/>
  <c r="AS267" i="3"/>
  <c r="AR267" i="3"/>
  <c r="AQ267" i="3"/>
  <c r="AP267" i="3"/>
  <c r="AO267" i="3"/>
  <c r="AN267" i="3"/>
  <c r="AM267" i="3"/>
  <c r="AK267" i="3"/>
  <c r="AJ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P267" i="3"/>
  <c r="O267" i="3"/>
  <c r="N267" i="3"/>
  <c r="M267" i="3"/>
  <c r="L267" i="3"/>
  <c r="K267" i="3"/>
  <c r="J267" i="3"/>
  <c r="I267" i="3"/>
  <c r="H267" i="3"/>
  <c r="G267" i="3"/>
  <c r="BW266" i="3"/>
  <c r="BV266" i="3"/>
  <c r="BU266" i="3"/>
  <c r="BT266" i="3"/>
  <c r="BS266" i="3"/>
  <c r="BQ266" i="3"/>
  <c r="BP266" i="3"/>
  <c r="BO266" i="3"/>
  <c r="BN266" i="3"/>
  <c r="BM266" i="3"/>
  <c r="BL266" i="3"/>
  <c r="BK266" i="3"/>
  <c r="BJ266" i="3"/>
  <c r="BI266" i="3"/>
  <c r="BH266" i="3"/>
  <c r="BG266" i="3"/>
  <c r="BF266" i="3"/>
  <c r="BE266" i="3"/>
  <c r="BD266" i="3"/>
  <c r="BC266" i="3"/>
  <c r="BB266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AK266" i="3"/>
  <c r="AJ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P266" i="3"/>
  <c r="O266" i="3"/>
  <c r="N266" i="3"/>
  <c r="M266" i="3"/>
  <c r="L266" i="3"/>
  <c r="K266" i="3"/>
  <c r="J266" i="3"/>
  <c r="I266" i="3"/>
  <c r="H266" i="3"/>
  <c r="G266" i="3"/>
  <c r="BW265" i="3"/>
  <c r="BV265" i="3"/>
  <c r="BU265" i="3"/>
  <c r="BT265" i="3"/>
  <c r="BS265" i="3"/>
  <c r="BQ265" i="3"/>
  <c r="BP265" i="3"/>
  <c r="BO265" i="3"/>
  <c r="BN265" i="3"/>
  <c r="BM265" i="3"/>
  <c r="BL265" i="3"/>
  <c r="BK265" i="3"/>
  <c r="BJ265" i="3"/>
  <c r="BI265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K265" i="3"/>
  <c r="AJ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P265" i="3"/>
  <c r="O265" i="3"/>
  <c r="N265" i="3"/>
  <c r="M265" i="3"/>
  <c r="L265" i="3"/>
  <c r="K265" i="3"/>
  <c r="J265" i="3"/>
  <c r="I265" i="3"/>
  <c r="H265" i="3"/>
  <c r="G265" i="3"/>
  <c r="BW264" i="3"/>
  <c r="BV264" i="3"/>
  <c r="BU264" i="3"/>
  <c r="BT264" i="3"/>
  <c r="BS264" i="3"/>
  <c r="BQ264" i="3"/>
  <c r="BP264" i="3"/>
  <c r="BO264" i="3"/>
  <c r="BN264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K264" i="3"/>
  <c r="AJ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P264" i="3"/>
  <c r="O264" i="3"/>
  <c r="N264" i="3"/>
  <c r="M264" i="3"/>
  <c r="L264" i="3"/>
  <c r="K264" i="3"/>
  <c r="J264" i="3"/>
  <c r="I264" i="3"/>
  <c r="H264" i="3"/>
  <c r="G264" i="3"/>
  <c r="BW263" i="3"/>
  <c r="BV263" i="3"/>
  <c r="BU263" i="3"/>
  <c r="BT263" i="3"/>
  <c r="BS263" i="3"/>
  <c r="BQ263" i="3"/>
  <c r="BP263" i="3"/>
  <c r="BO263" i="3"/>
  <c r="BN263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K263" i="3"/>
  <c r="AJ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P263" i="3"/>
  <c r="O263" i="3"/>
  <c r="N263" i="3"/>
  <c r="M263" i="3"/>
  <c r="L263" i="3"/>
  <c r="K263" i="3"/>
  <c r="J263" i="3"/>
  <c r="I263" i="3"/>
  <c r="H263" i="3"/>
  <c r="G263" i="3"/>
  <c r="BW262" i="3"/>
  <c r="BV262" i="3"/>
  <c r="BU262" i="3"/>
  <c r="BT262" i="3"/>
  <c r="BS262" i="3"/>
  <c r="BQ262" i="3"/>
  <c r="BP262" i="3"/>
  <c r="BO262" i="3"/>
  <c r="BN262" i="3"/>
  <c r="BM262" i="3"/>
  <c r="BL262" i="3"/>
  <c r="BK262" i="3"/>
  <c r="BJ262" i="3"/>
  <c r="BI262" i="3"/>
  <c r="BH262" i="3"/>
  <c r="BG262" i="3"/>
  <c r="BF262" i="3"/>
  <c r="BE262" i="3"/>
  <c r="BD262" i="3"/>
  <c r="BC262" i="3"/>
  <c r="BB262" i="3"/>
  <c r="BA262" i="3"/>
  <c r="AZ262" i="3"/>
  <c r="AY262" i="3"/>
  <c r="AX262" i="3"/>
  <c r="AW262" i="3"/>
  <c r="AV262" i="3"/>
  <c r="AU262" i="3"/>
  <c r="AT262" i="3"/>
  <c r="AS262" i="3"/>
  <c r="AR262" i="3"/>
  <c r="AQ262" i="3"/>
  <c r="AP262" i="3"/>
  <c r="AO262" i="3"/>
  <c r="AN262" i="3"/>
  <c r="AM262" i="3"/>
  <c r="AK262" i="3"/>
  <c r="AJ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P262" i="3"/>
  <c r="O262" i="3"/>
  <c r="N262" i="3"/>
  <c r="M262" i="3"/>
  <c r="L262" i="3"/>
  <c r="K262" i="3"/>
  <c r="J262" i="3"/>
  <c r="I262" i="3"/>
  <c r="H262" i="3"/>
  <c r="G262" i="3"/>
  <c r="BW261" i="3"/>
  <c r="BV261" i="3"/>
  <c r="BU261" i="3"/>
  <c r="BT261" i="3"/>
  <c r="BS261" i="3"/>
  <c r="BQ261" i="3"/>
  <c r="BO261" i="3"/>
  <c r="BN261" i="3"/>
  <c r="BM261" i="3"/>
  <c r="BL261" i="3"/>
  <c r="BK261" i="3"/>
  <c r="BJ261" i="3"/>
  <c r="BI261" i="3"/>
  <c r="BH261" i="3"/>
  <c r="BG261" i="3"/>
  <c r="BF261" i="3"/>
  <c r="BE261" i="3"/>
  <c r="BD261" i="3"/>
  <c r="BC261" i="3"/>
  <c r="BB261" i="3"/>
  <c r="BA261" i="3"/>
  <c r="AZ261" i="3"/>
  <c r="AY261" i="3"/>
  <c r="AX261" i="3"/>
  <c r="AW261" i="3"/>
  <c r="AV261" i="3"/>
  <c r="AU261" i="3"/>
  <c r="AT261" i="3"/>
  <c r="AS261" i="3"/>
  <c r="AR261" i="3"/>
  <c r="AQ261" i="3"/>
  <c r="AP261" i="3"/>
  <c r="AO261" i="3"/>
  <c r="AN261" i="3"/>
  <c r="AM261" i="3"/>
  <c r="AK261" i="3"/>
  <c r="AJ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P261" i="3"/>
  <c r="O261" i="3"/>
  <c r="N261" i="3"/>
  <c r="M261" i="3"/>
  <c r="L261" i="3"/>
  <c r="K261" i="3"/>
  <c r="J261" i="3"/>
  <c r="I261" i="3"/>
  <c r="H261" i="3"/>
  <c r="G261" i="3"/>
  <c r="BW260" i="3"/>
  <c r="BV260" i="3"/>
  <c r="BU260" i="3"/>
  <c r="BU468" i="3" s="1"/>
  <c r="BT260" i="3"/>
  <c r="BS260" i="3"/>
  <c r="BQ260" i="3"/>
  <c r="BO260" i="3"/>
  <c r="BO468" i="3" s="1"/>
  <c r="BN260" i="3"/>
  <c r="BM260" i="3"/>
  <c r="BL260" i="3"/>
  <c r="BK260" i="3"/>
  <c r="BK468" i="3" s="1"/>
  <c r="BJ260" i="3"/>
  <c r="BI260" i="3"/>
  <c r="BH260" i="3"/>
  <c r="BG260" i="3"/>
  <c r="BG468" i="3" s="1"/>
  <c r="BF260" i="3"/>
  <c r="BE260" i="3"/>
  <c r="BD260" i="3"/>
  <c r="BC260" i="3"/>
  <c r="BC468" i="3" s="1"/>
  <c r="BB260" i="3"/>
  <c r="BA260" i="3"/>
  <c r="AZ260" i="3"/>
  <c r="AY260" i="3"/>
  <c r="AX260" i="3"/>
  <c r="AW260" i="3"/>
  <c r="AV260" i="3"/>
  <c r="AU260" i="3"/>
  <c r="AU468" i="3" s="1"/>
  <c r="AT260" i="3"/>
  <c r="AS260" i="3"/>
  <c r="AR260" i="3"/>
  <c r="AQ260" i="3"/>
  <c r="AQ468" i="3" s="1"/>
  <c r="AP260" i="3"/>
  <c r="AO260" i="3"/>
  <c r="AN260" i="3"/>
  <c r="AM260" i="3"/>
  <c r="AK260" i="3"/>
  <c r="AJ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P260" i="3"/>
  <c r="O260" i="3"/>
  <c r="O468" i="3" s="1"/>
  <c r="N260" i="3"/>
  <c r="M260" i="3"/>
  <c r="L260" i="3"/>
  <c r="K260" i="3"/>
  <c r="K468" i="3" s="1"/>
  <c r="J260" i="3"/>
  <c r="I260" i="3"/>
  <c r="H260" i="3"/>
  <c r="G260" i="3"/>
  <c r="BW259" i="3"/>
  <c r="BV259" i="3"/>
  <c r="BU259" i="3"/>
  <c r="BT259" i="3"/>
  <c r="BS259" i="3"/>
  <c r="BQ259" i="3"/>
  <c r="BO259" i="3"/>
  <c r="BN259" i="3"/>
  <c r="BM259" i="3"/>
  <c r="BL259" i="3"/>
  <c r="BK259" i="3"/>
  <c r="BJ259" i="3"/>
  <c r="BI259" i="3"/>
  <c r="BH259" i="3"/>
  <c r="BG259" i="3"/>
  <c r="BF259" i="3"/>
  <c r="BE259" i="3"/>
  <c r="BD259" i="3"/>
  <c r="BC259" i="3"/>
  <c r="BB259" i="3"/>
  <c r="BA259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AK259" i="3"/>
  <c r="AJ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P259" i="3"/>
  <c r="O259" i="3"/>
  <c r="N259" i="3"/>
  <c r="M259" i="3"/>
  <c r="L259" i="3"/>
  <c r="K259" i="3"/>
  <c r="J259" i="3"/>
  <c r="I259" i="3"/>
  <c r="H259" i="3"/>
  <c r="G259" i="3"/>
  <c r="BW258" i="3"/>
  <c r="BV258" i="3"/>
  <c r="BU258" i="3"/>
  <c r="BT258" i="3"/>
  <c r="BS258" i="3"/>
  <c r="BQ258" i="3"/>
  <c r="BO258" i="3"/>
  <c r="BN258" i="3"/>
  <c r="BM258" i="3"/>
  <c r="BL258" i="3"/>
  <c r="BK258" i="3"/>
  <c r="BJ258" i="3"/>
  <c r="BI258" i="3"/>
  <c r="BH258" i="3"/>
  <c r="BG258" i="3"/>
  <c r="BF258" i="3"/>
  <c r="BE258" i="3"/>
  <c r="BD258" i="3"/>
  <c r="BC258" i="3"/>
  <c r="BB258" i="3"/>
  <c r="BA258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M258" i="3"/>
  <c r="AK258" i="3"/>
  <c r="AJ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P258" i="3"/>
  <c r="O258" i="3"/>
  <c r="N258" i="3"/>
  <c r="M258" i="3"/>
  <c r="L258" i="3"/>
  <c r="K258" i="3"/>
  <c r="J258" i="3"/>
  <c r="I258" i="3"/>
  <c r="H258" i="3"/>
  <c r="G258" i="3"/>
  <c r="BW257" i="3"/>
  <c r="BV257" i="3"/>
  <c r="BU257" i="3"/>
  <c r="BT257" i="3"/>
  <c r="BS257" i="3"/>
  <c r="BQ257" i="3"/>
  <c r="BO257" i="3"/>
  <c r="BN257" i="3"/>
  <c r="BM257" i="3"/>
  <c r="BL257" i="3"/>
  <c r="BK257" i="3"/>
  <c r="BJ257" i="3"/>
  <c r="BI257" i="3"/>
  <c r="BH257" i="3"/>
  <c r="BG257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AK257" i="3"/>
  <c r="AJ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P257" i="3"/>
  <c r="O257" i="3"/>
  <c r="N257" i="3"/>
  <c r="M257" i="3"/>
  <c r="L257" i="3"/>
  <c r="K257" i="3"/>
  <c r="J257" i="3"/>
  <c r="I257" i="3"/>
  <c r="H257" i="3"/>
  <c r="G257" i="3"/>
  <c r="BW256" i="3"/>
  <c r="BV256" i="3"/>
  <c r="BU256" i="3"/>
  <c r="BT256" i="3"/>
  <c r="BS256" i="3"/>
  <c r="BQ256" i="3"/>
  <c r="BP256" i="3"/>
  <c r="BO256" i="3"/>
  <c r="BN256" i="3"/>
  <c r="BM256" i="3"/>
  <c r="BL256" i="3"/>
  <c r="BK256" i="3"/>
  <c r="BJ256" i="3"/>
  <c r="BI256" i="3"/>
  <c r="BH256" i="3"/>
  <c r="BG256" i="3"/>
  <c r="BF256" i="3"/>
  <c r="BE256" i="3"/>
  <c r="BD256" i="3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AK256" i="3"/>
  <c r="AJ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P256" i="3"/>
  <c r="O256" i="3"/>
  <c r="N256" i="3"/>
  <c r="M256" i="3"/>
  <c r="L256" i="3"/>
  <c r="K256" i="3"/>
  <c r="J256" i="3"/>
  <c r="I256" i="3"/>
  <c r="H256" i="3"/>
  <c r="G256" i="3"/>
  <c r="BW255" i="3"/>
  <c r="BV255" i="3"/>
  <c r="BU255" i="3"/>
  <c r="BT255" i="3"/>
  <c r="BS255" i="3"/>
  <c r="BQ255" i="3"/>
  <c r="BP255" i="3"/>
  <c r="BO255" i="3"/>
  <c r="BN255" i="3"/>
  <c r="BM255" i="3"/>
  <c r="BL255" i="3"/>
  <c r="BK255" i="3"/>
  <c r="BJ255" i="3"/>
  <c r="BI255" i="3"/>
  <c r="BH255" i="3"/>
  <c r="BG255" i="3"/>
  <c r="BF255" i="3"/>
  <c r="BE255" i="3"/>
  <c r="BD255" i="3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AK255" i="3"/>
  <c r="AJ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P255" i="3"/>
  <c r="O255" i="3"/>
  <c r="N255" i="3"/>
  <c r="M255" i="3"/>
  <c r="L255" i="3"/>
  <c r="K255" i="3"/>
  <c r="J255" i="3"/>
  <c r="I255" i="3"/>
  <c r="H255" i="3"/>
  <c r="G255" i="3"/>
  <c r="BW254" i="3"/>
  <c r="BV254" i="3"/>
  <c r="BU254" i="3"/>
  <c r="BT254" i="3"/>
  <c r="BS254" i="3"/>
  <c r="BQ254" i="3"/>
  <c r="BP254" i="3"/>
  <c r="BO254" i="3"/>
  <c r="BN254" i="3"/>
  <c r="BM254" i="3"/>
  <c r="BL254" i="3"/>
  <c r="BK254" i="3"/>
  <c r="BJ254" i="3"/>
  <c r="BI254" i="3"/>
  <c r="BH254" i="3"/>
  <c r="BG254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AK254" i="3"/>
  <c r="AJ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P254" i="3"/>
  <c r="O254" i="3"/>
  <c r="N254" i="3"/>
  <c r="M254" i="3"/>
  <c r="L254" i="3"/>
  <c r="K254" i="3"/>
  <c r="J254" i="3"/>
  <c r="I254" i="3"/>
  <c r="H254" i="3"/>
  <c r="G254" i="3"/>
  <c r="BW253" i="3"/>
  <c r="BV253" i="3"/>
  <c r="BU253" i="3"/>
  <c r="BT253" i="3"/>
  <c r="BS253" i="3"/>
  <c r="BQ253" i="3"/>
  <c r="BP253" i="3"/>
  <c r="BO253" i="3"/>
  <c r="BN253" i="3"/>
  <c r="BM253" i="3"/>
  <c r="BL253" i="3"/>
  <c r="BK253" i="3"/>
  <c r="BJ253" i="3"/>
  <c r="BI253" i="3"/>
  <c r="BH253" i="3"/>
  <c r="BG253" i="3"/>
  <c r="BF253" i="3"/>
  <c r="BE253" i="3"/>
  <c r="BD253" i="3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AK253" i="3"/>
  <c r="AJ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P253" i="3"/>
  <c r="O253" i="3"/>
  <c r="N253" i="3"/>
  <c r="M253" i="3"/>
  <c r="L253" i="3"/>
  <c r="K253" i="3"/>
  <c r="J253" i="3"/>
  <c r="I253" i="3"/>
  <c r="H253" i="3"/>
  <c r="G253" i="3"/>
  <c r="BW252" i="3"/>
  <c r="BV252" i="3"/>
  <c r="BU252" i="3"/>
  <c r="BT252" i="3"/>
  <c r="BS252" i="3"/>
  <c r="BQ252" i="3"/>
  <c r="BP252" i="3"/>
  <c r="BO252" i="3"/>
  <c r="BN252" i="3"/>
  <c r="BM252" i="3"/>
  <c r="BL252" i="3"/>
  <c r="BK252" i="3"/>
  <c r="BJ252" i="3"/>
  <c r="BI252" i="3"/>
  <c r="BH252" i="3"/>
  <c r="BG252" i="3"/>
  <c r="BF252" i="3"/>
  <c r="BE252" i="3"/>
  <c r="BD252" i="3"/>
  <c r="BC252" i="3"/>
  <c r="BB252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AK252" i="3"/>
  <c r="AJ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P252" i="3"/>
  <c r="O252" i="3"/>
  <c r="N252" i="3"/>
  <c r="M252" i="3"/>
  <c r="L252" i="3"/>
  <c r="K252" i="3"/>
  <c r="J252" i="3"/>
  <c r="I252" i="3"/>
  <c r="H252" i="3"/>
  <c r="G252" i="3"/>
  <c r="BW251" i="3"/>
  <c r="BV251" i="3"/>
  <c r="BU251" i="3"/>
  <c r="BT251" i="3"/>
  <c r="BS251" i="3"/>
  <c r="BQ251" i="3"/>
  <c r="BP251" i="3"/>
  <c r="BO251" i="3"/>
  <c r="BN251" i="3"/>
  <c r="BM251" i="3"/>
  <c r="BL251" i="3"/>
  <c r="BK251" i="3"/>
  <c r="BJ251" i="3"/>
  <c r="BI251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K251" i="3"/>
  <c r="AJ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P251" i="3"/>
  <c r="O251" i="3"/>
  <c r="N251" i="3"/>
  <c r="M251" i="3"/>
  <c r="L251" i="3"/>
  <c r="K251" i="3"/>
  <c r="J251" i="3"/>
  <c r="I251" i="3"/>
  <c r="H251" i="3"/>
  <c r="G251" i="3"/>
  <c r="BW250" i="3"/>
  <c r="BV250" i="3"/>
  <c r="BU250" i="3"/>
  <c r="BT250" i="3"/>
  <c r="BS250" i="3"/>
  <c r="BQ250" i="3"/>
  <c r="BP250" i="3"/>
  <c r="BO250" i="3"/>
  <c r="BN250" i="3"/>
  <c r="BM250" i="3"/>
  <c r="BL250" i="3"/>
  <c r="BK250" i="3"/>
  <c r="BJ250" i="3"/>
  <c r="BI250" i="3"/>
  <c r="BH250" i="3"/>
  <c r="BG250" i="3"/>
  <c r="BF250" i="3"/>
  <c r="BE250" i="3"/>
  <c r="BD250" i="3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AK250" i="3"/>
  <c r="AJ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P250" i="3"/>
  <c r="O250" i="3"/>
  <c r="N250" i="3"/>
  <c r="M250" i="3"/>
  <c r="L250" i="3"/>
  <c r="K250" i="3"/>
  <c r="J250" i="3"/>
  <c r="I250" i="3"/>
  <c r="H250" i="3"/>
  <c r="G250" i="3"/>
  <c r="BW249" i="3"/>
  <c r="BV249" i="3"/>
  <c r="BU249" i="3"/>
  <c r="BT249" i="3"/>
  <c r="BS249" i="3"/>
  <c r="BQ249" i="3"/>
  <c r="BP249" i="3"/>
  <c r="BO249" i="3"/>
  <c r="BN249" i="3"/>
  <c r="BM249" i="3"/>
  <c r="BL249" i="3"/>
  <c r="BK249" i="3"/>
  <c r="BJ249" i="3"/>
  <c r="BI249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K249" i="3"/>
  <c r="AJ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P249" i="3"/>
  <c r="O249" i="3"/>
  <c r="N249" i="3"/>
  <c r="M249" i="3"/>
  <c r="L249" i="3"/>
  <c r="K249" i="3"/>
  <c r="J249" i="3"/>
  <c r="I249" i="3"/>
  <c r="H249" i="3"/>
  <c r="G249" i="3"/>
  <c r="BW248" i="3"/>
  <c r="BV248" i="3"/>
  <c r="BU248" i="3"/>
  <c r="BT248" i="3"/>
  <c r="BS248" i="3"/>
  <c r="BQ248" i="3"/>
  <c r="BP248" i="3"/>
  <c r="BO248" i="3"/>
  <c r="BN248" i="3"/>
  <c r="BM248" i="3"/>
  <c r="BL248" i="3"/>
  <c r="BK248" i="3"/>
  <c r="BJ248" i="3"/>
  <c r="BI248" i="3"/>
  <c r="BH248" i="3"/>
  <c r="BG248" i="3"/>
  <c r="BF248" i="3"/>
  <c r="BE248" i="3"/>
  <c r="BD248" i="3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AK248" i="3"/>
  <c r="AJ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P248" i="3"/>
  <c r="O248" i="3"/>
  <c r="N248" i="3"/>
  <c r="M248" i="3"/>
  <c r="L248" i="3"/>
  <c r="K248" i="3"/>
  <c r="J248" i="3"/>
  <c r="I248" i="3"/>
  <c r="H248" i="3"/>
  <c r="G248" i="3"/>
  <c r="BW247" i="3"/>
  <c r="BV247" i="3"/>
  <c r="BU247" i="3"/>
  <c r="BT247" i="3"/>
  <c r="BS247" i="3"/>
  <c r="BQ247" i="3"/>
  <c r="BP247" i="3"/>
  <c r="BO247" i="3"/>
  <c r="BN247" i="3"/>
  <c r="BM247" i="3"/>
  <c r="BL247" i="3"/>
  <c r="BK247" i="3"/>
  <c r="BJ247" i="3"/>
  <c r="BI247" i="3"/>
  <c r="BH247" i="3"/>
  <c r="BG247" i="3"/>
  <c r="BF247" i="3"/>
  <c r="BE247" i="3"/>
  <c r="BD247" i="3"/>
  <c r="BC247" i="3"/>
  <c r="BB247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K247" i="3"/>
  <c r="AJ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P247" i="3"/>
  <c r="O247" i="3"/>
  <c r="N247" i="3"/>
  <c r="M247" i="3"/>
  <c r="L247" i="3"/>
  <c r="K247" i="3"/>
  <c r="J247" i="3"/>
  <c r="I247" i="3"/>
  <c r="H247" i="3"/>
  <c r="G247" i="3"/>
  <c r="BW246" i="3"/>
  <c r="BV246" i="3"/>
  <c r="BU246" i="3"/>
  <c r="BT246" i="3"/>
  <c r="BS246" i="3"/>
  <c r="BQ246" i="3"/>
  <c r="BP246" i="3"/>
  <c r="BO246" i="3"/>
  <c r="BN246" i="3"/>
  <c r="BM246" i="3"/>
  <c r="BL246" i="3"/>
  <c r="BK246" i="3"/>
  <c r="BJ246" i="3"/>
  <c r="BI246" i="3"/>
  <c r="BH246" i="3"/>
  <c r="BG246" i="3"/>
  <c r="BF246" i="3"/>
  <c r="BE246" i="3"/>
  <c r="BD246" i="3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AK246" i="3"/>
  <c r="AJ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P246" i="3"/>
  <c r="O246" i="3"/>
  <c r="N246" i="3"/>
  <c r="M246" i="3"/>
  <c r="L246" i="3"/>
  <c r="L466" i="3" s="1"/>
  <c r="K246" i="3"/>
  <c r="J246" i="3"/>
  <c r="I246" i="3"/>
  <c r="H246" i="3"/>
  <c r="G246" i="3"/>
  <c r="BW245" i="3"/>
  <c r="BV245" i="3"/>
  <c r="BU245" i="3"/>
  <c r="BT245" i="3"/>
  <c r="BS245" i="3"/>
  <c r="BQ245" i="3"/>
  <c r="BP245" i="3"/>
  <c r="BO245" i="3"/>
  <c r="BN245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K245" i="3"/>
  <c r="AJ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S245" i="3"/>
  <c r="R245" i="3"/>
  <c r="P245" i="3"/>
  <c r="O245" i="3"/>
  <c r="N245" i="3"/>
  <c r="M245" i="3"/>
  <c r="L245" i="3"/>
  <c r="K245" i="3"/>
  <c r="J245" i="3"/>
  <c r="I245" i="3"/>
  <c r="H245" i="3"/>
  <c r="G245" i="3"/>
  <c r="BW244" i="3"/>
  <c r="BV244" i="3"/>
  <c r="BU244" i="3"/>
  <c r="BT244" i="3"/>
  <c r="BS244" i="3"/>
  <c r="BQ244" i="3"/>
  <c r="BP244" i="3"/>
  <c r="BO244" i="3"/>
  <c r="BN244" i="3"/>
  <c r="BM244" i="3"/>
  <c r="BL244" i="3"/>
  <c r="BK244" i="3"/>
  <c r="BJ244" i="3"/>
  <c r="BI244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AK244" i="3"/>
  <c r="AJ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S244" i="3"/>
  <c r="R244" i="3"/>
  <c r="P244" i="3"/>
  <c r="O244" i="3"/>
  <c r="N244" i="3"/>
  <c r="M244" i="3"/>
  <c r="L244" i="3"/>
  <c r="K244" i="3"/>
  <c r="J244" i="3"/>
  <c r="I244" i="3"/>
  <c r="H244" i="3"/>
  <c r="G244" i="3"/>
  <c r="BW243" i="3"/>
  <c r="BV243" i="3"/>
  <c r="BU243" i="3"/>
  <c r="BT243" i="3"/>
  <c r="BS243" i="3"/>
  <c r="BQ243" i="3"/>
  <c r="BP243" i="3"/>
  <c r="BO243" i="3"/>
  <c r="BN243" i="3"/>
  <c r="BM243" i="3"/>
  <c r="BL243" i="3"/>
  <c r="BK243" i="3"/>
  <c r="BJ243" i="3"/>
  <c r="BI243" i="3"/>
  <c r="BH243" i="3"/>
  <c r="BG243" i="3"/>
  <c r="BF243" i="3"/>
  <c r="BE243" i="3"/>
  <c r="BD243" i="3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AK243" i="3"/>
  <c r="AJ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S243" i="3"/>
  <c r="R243" i="3"/>
  <c r="P243" i="3"/>
  <c r="O243" i="3"/>
  <c r="N243" i="3"/>
  <c r="M243" i="3"/>
  <c r="L243" i="3"/>
  <c r="K243" i="3"/>
  <c r="J243" i="3"/>
  <c r="I243" i="3"/>
  <c r="H243" i="3"/>
  <c r="G243" i="3"/>
  <c r="BW242" i="3"/>
  <c r="BV242" i="3"/>
  <c r="BU242" i="3"/>
  <c r="BT242" i="3"/>
  <c r="BS242" i="3"/>
  <c r="BQ242" i="3"/>
  <c r="BP242" i="3"/>
  <c r="BO242" i="3"/>
  <c r="BN242" i="3"/>
  <c r="BM242" i="3"/>
  <c r="BL242" i="3"/>
  <c r="BK242" i="3"/>
  <c r="BJ242" i="3"/>
  <c r="BI242" i="3"/>
  <c r="BH242" i="3"/>
  <c r="BG242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K242" i="3"/>
  <c r="AJ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S242" i="3"/>
  <c r="R242" i="3"/>
  <c r="P242" i="3"/>
  <c r="O242" i="3"/>
  <c r="N242" i="3"/>
  <c r="M242" i="3"/>
  <c r="L242" i="3"/>
  <c r="K242" i="3"/>
  <c r="J242" i="3"/>
  <c r="I242" i="3"/>
  <c r="H242" i="3"/>
  <c r="G242" i="3"/>
  <c r="BW241" i="3"/>
  <c r="BV241" i="3"/>
  <c r="BU241" i="3"/>
  <c r="BT241" i="3"/>
  <c r="BS241" i="3"/>
  <c r="BQ241" i="3"/>
  <c r="BP241" i="3"/>
  <c r="BO241" i="3"/>
  <c r="BN241" i="3"/>
  <c r="BM241" i="3"/>
  <c r="BL241" i="3"/>
  <c r="BK241" i="3"/>
  <c r="BJ241" i="3"/>
  <c r="BI241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AK241" i="3"/>
  <c r="AJ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P241" i="3"/>
  <c r="O241" i="3"/>
  <c r="N241" i="3"/>
  <c r="M241" i="3"/>
  <c r="L241" i="3"/>
  <c r="K241" i="3"/>
  <c r="J241" i="3"/>
  <c r="I241" i="3"/>
  <c r="H241" i="3"/>
  <c r="G241" i="3"/>
  <c r="BW240" i="3"/>
  <c r="BV240" i="3"/>
  <c r="BU240" i="3"/>
  <c r="BT240" i="3"/>
  <c r="BS240" i="3"/>
  <c r="BQ240" i="3"/>
  <c r="BP240" i="3"/>
  <c r="BO240" i="3"/>
  <c r="BN240" i="3"/>
  <c r="BM240" i="3"/>
  <c r="BL240" i="3"/>
  <c r="BK240" i="3"/>
  <c r="BJ240" i="3"/>
  <c r="BI240" i="3"/>
  <c r="BH240" i="3"/>
  <c r="BG240" i="3"/>
  <c r="BF240" i="3"/>
  <c r="BE240" i="3"/>
  <c r="BD240" i="3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AK240" i="3"/>
  <c r="AJ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P240" i="3"/>
  <c r="O240" i="3"/>
  <c r="N240" i="3"/>
  <c r="M240" i="3"/>
  <c r="L240" i="3"/>
  <c r="K240" i="3"/>
  <c r="J240" i="3"/>
  <c r="I240" i="3"/>
  <c r="H240" i="3"/>
  <c r="G240" i="3"/>
  <c r="BW239" i="3"/>
  <c r="BV239" i="3"/>
  <c r="BU239" i="3"/>
  <c r="BT239" i="3"/>
  <c r="BS239" i="3"/>
  <c r="BQ239" i="3"/>
  <c r="BP239" i="3"/>
  <c r="BO239" i="3"/>
  <c r="BN239" i="3"/>
  <c r="BM239" i="3"/>
  <c r="BL239" i="3"/>
  <c r="BK239" i="3"/>
  <c r="BJ239" i="3"/>
  <c r="BI239" i="3"/>
  <c r="BH239" i="3"/>
  <c r="BG239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K239" i="3"/>
  <c r="AJ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P239" i="3"/>
  <c r="O239" i="3"/>
  <c r="N239" i="3"/>
  <c r="M239" i="3"/>
  <c r="L239" i="3"/>
  <c r="K239" i="3"/>
  <c r="J239" i="3"/>
  <c r="I239" i="3"/>
  <c r="H239" i="3"/>
  <c r="G239" i="3"/>
  <c r="BW238" i="3"/>
  <c r="BV238" i="3"/>
  <c r="BU238" i="3"/>
  <c r="BT238" i="3"/>
  <c r="BS238" i="3"/>
  <c r="BQ238" i="3"/>
  <c r="BP238" i="3"/>
  <c r="BO238" i="3"/>
  <c r="BN238" i="3"/>
  <c r="BM238" i="3"/>
  <c r="BL238" i="3"/>
  <c r="BK238" i="3"/>
  <c r="BJ238" i="3"/>
  <c r="BI238" i="3"/>
  <c r="BH238" i="3"/>
  <c r="BG238" i="3"/>
  <c r="BF238" i="3"/>
  <c r="BE238" i="3"/>
  <c r="BD238" i="3"/>
  <c r="BC238" i="3"/>
  <c r="BB238" i="3"/>
  <c r="BA238" i="3"/>
  <c r="AZ238" i="3"/>
  <c r="AY238" i="3"/>
  <c r="AX238" i="3"/>
  <c r="AW238" i="3"/>
  <c r="AV238" i="3"/>
  <c r="AU238" i="3"/>
  <c r="AT238" i="3"/>
  <c r="AS238" i="3"/>
  <c r="AR238" i="3"/>
  <c r="AQ238" i="3"/>
  <c r="AP238" i="3"/>
  <c r="AO238" i="3"/>
  <c r="AN238" i="3"/>
  <c r="AM238" i="3"/>
  <c r="AK238" i="3"/>
  <c r="AJ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P238" i="3"/>
  <c r="O238" i="3"/>
  <c r="N238" i="3"/>
  <c r="M238" i="3"/>
  <c r="L238" i="3"/>
  <c r="K238" i="3"/>
  <c r="J238" i="3"/>
  <c r="I238" i="3"/>
  <c r="H238" i="3"/>
  <c r="G238" i="3"/>
  <c r="BW237" i="3"/>
  <c r="BV237" i="3"/>
  <c r="BU237" i="3"/>
  <c r="BT237" i="3"/>
  <c r="BS237" i="3"/>
  <c r="BQ237" i="3"/>
  <c r="BP237" i="3"/>
  <c r="BO237" i="3"/>
  <c r="BN237" i="3"/>
  <c r="BM237" i="3"/>
  <c r="BL237" i="3"/>
  <c r="BK237" i="3"/>
  <c r="BJ237" i="3"/>
  <c r="BI237" i="3"/>
  <c r="BH237" i="3"/>
  <c r="BG237" i="3"/>
  <c r="BF237" i="3"/>
  <c r="BE237" i="3"/>
  <c r="BD237" i="3"/>
  <c r="BC237" i="3"/>
  <c r="BB237" i="3"/>
  <c r="BA237" i="3"/>
  <c r="AZ237" i="3"/>
  <c r="AY237" i="3"/>
  <c r="AX237" i="3"/>
  <c r="AW237" i="3"/>
  <c r="AV237" i="3"/>
  <c r="AU237" i="3"/>
  <c r="AT237" i="3"/>
  <c r="AS237" i="3"/>
  <c r="AR237" i="3"/>
  <c r="AQ237" i="3"/>
  <c r="AP237" i="3"/>
  <c r="AO237" i="3"/>
  <c r="AN237" i="3"/>
  <c r="AM237" i="3"/>
  <c r="AK237" i="3"/>
  <c r="AJ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P237" i="3"/>
  <c r="O237" i="3"/>
  <c r="N237" i="3"/>
  <c r="M237" i="3"/>
  <c r="L237" i="3"/>
  <c r="K237" i="3"/>
  <c r="J237" i="3"/>
  <c r="I237" i="3"/>
  <c r="H237" i="3"/>
  <c r="G237" i="3"/>
  <c r="BW236" i="3"/>
  <c r="BV236" i="3"/>
  <c r="BU236" i="3"/>
  <c r="BT236" i="3"/>
  <c r="BS236" i="3"/>
  <c r="BQ236" i="3"/>
  <c r="BP236" i="3"/>
  <c r="BO236" i="3"/>
  <c r="BN236" i="3"/>
  <c r="BM236" i="3"/>
  <c r="BL236" i="3"/>
  <c r="BK236" i="3"/>
  <c r="BJ236" i="3"/>
  <c r="BI236" i="3"/>
  <c r="BH236" i="3"/>
  <c r="BG236" i="3"/>
  <c r="BF236" i="3"/>
  <c r="BE236" i="3"/>
  <c r="BD236" i="3"/>
  <c r="BC236" i="3"/>
  <c r="BB236" i="3"/>
  <c r="BA236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AK236" i="3"/>
  <c r="AJ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P236" i="3"/>
  <c r="O236" i="3"/>
  <c r="N236" i="3"/>
  <c r="M236" i="3"/>
  <c r="L236" i="3"/>
  <c r="K236" i="3"/>
  <c r="J236" i="3"/>
  <c r="I236" i="3"/>
  <c r="H236" i="3"/>
  <c r="G236" i="3"/>
  <c r="BW235" i="3"/>
  <c r="BV235" i="3"/>
  <c r="BU235" i="3"/>
  <c r="BT235" i="3"/>
  <c r="BS235" i="3"/>
  <c r="BQ235" i="3"/>
  <c r="BP235" i="3"/>
  <c r="BO235" i="3"/>
  <c r="BN235" i="3"/>
  <c r="BM235" i="3"/>
  <c r="BL235" i="3"/>
  <c r="BK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AK235" i="3"/>
  <c r="AJ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P235" i="3"/>
  <c r="O235" i="3"/>
  <c r="N235" i="3"/>
  <c r="M235" i="3"/>
  <c r="L235" i="3"/>
  <c r="K235" i="3"/>
  <c r="J235" i="3"/>
  <c r="I235" i="3"/>
  <c r="H235" i="3"/>
  <c r="G235" i="3"/>
  <c r="BW234" i="3"/>
  <c r="BV234" i="3"/>
  <c r="BU234" i="3"/>
  <c r="BT234" i="3"/>
  <c r="BS234" i="3"/>
  <c r="BQ234" i="3"/>
  <c r="BP234" i="3"/>
  <c r="BO234" i="3"/>
  <c r="BN234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K234" i="3"/>
  <c r="AJ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P234" i="3"/>
  <c r="O234" i="3"/>
  <c r="N234" i="3"/>
  <c r="M234" i="3"/>
  <c r="L234" i="3"/>
  <c r="K234" i="3"/>
  <c r="J234" i="3"/>
  <c r="I234" i="3"/>
  <c r="H234" i="3"/>
  <c r="G234" i="3"/>
  <c r="BW233" i="3"/>
  <c r="BV233" i="3"/>
  <c r="BU233" i="3"/>
  <c r="BT233" i="3"/>
  <c r="BS233" i="3"/>
  <c r="BQ233" i="3"/>
  <c r="BP233" i="3"/>
  <c r="BP462" i="3" s="1"/>
  <c r="BO233" i="3"/>
  <c r="BN233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K233" i="3"/>
  <c r="AJ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P233" i="3"/>
  <c r="O233" i="3"/>
  <c r="N233" i="3"/>
  <c r="M233" i="3"/>
  <c r="L233" i="3"/>
  <c r="K233" i="3"/>
  <c r="J233" i="3"/>
  <c r="I233" i="3"/>
  <c r="H233" i="3"/>
  <c r="G233" i="3"/>
  <c r="BV230" i="3"/>
  <c r="BQ230" i="3"/>
  <c r="BP230" i="3"/>
  <c r="BO230" i="3"/>
  <c r="BN230" i="3"/>
  <c r="BM230" i="3"/>
  <c r="BL230" i="3"/>
  <c r="BK230" i="3"/>
  <c r="BJ230" i="3"/>
  <c r="BG230" i="3"/>
  <c r="BF230" i="3"/>
  <c r="BE230" i="3"/>
  <c r="BD230" i="3"/>
  <c r="BC230" i="3"/>
  <c r="BB230" i="3"/>
  <c r="BW229" i="3"/>
  <c r="BV229" i="3"/>
  <c r="BW228" i="3"/>
  <c r="BV228" i="3"/>
  <c r="BW227" i="3"/>
  <c r="BV227" i="3"/>
  <c r="BW226" i="3"/>
  <c r="BV226" i="3"/>
  <c r="BW225" i="3"/>
  <c r="BV225" i="3"/>
  <c r="BW224" i="3"/>
  <c r="BV224" i="3"/>
  <c r="AK224" i="3"/>
  <c r="AJ224" i="3"/>
  <c r="AI224" i="3"/>
  <c r="BW223" i="3"/>
  <c r="BV223" i="3"/>
  <c r="BW222" i="3"/>
  <c r="BV222" i="3"/>
  <c r="BW221" i="3"/>
  <c r="BV221" i="3"/>
  <c r="AK221" i="3"/>
  <c r="AJ221" i="3"/>
  <c r="AI221" i="3"/>
  <c r="BW220" i="3"/>
  <c r="BV220" i="3"/>
  <c r="BW219" i="3"/>
  <c r="BV219" i="3"/>
  <c r="BW218" i="3"/>
  <c r="BV218" i="3"/>
  <c r="BW217" i="3"/>
  <c r="BV217" i="3"/>
  <c r="BW216" i="3"/>
  <c r="BV216" i="3"/>
  <c r="AK216" i="3"/>
  <c r="AJ216" i="3"/>
  <c r="AI216" i="3"/>
  <c r="BW215" i="3"/>
  <c r="BV215" i="3"/>
  <c r="BW214" i="3"/>
  <c r="BV214" i="3"/>
  <c r="BW213" i="3"/>
  <c r="BV213" i="3"/>
  <c r="BW212" i="3"/>
  <c r="BV212" i="3"/>
  <c r="BW211" i="3"/>
  <c r="BV211" i="3"/>
  <c r="AK211" i="3"/>
  <c r="AJ211" i="3"/>
  <c r="AI211" i="3"/>
  <c r="BW210" i="3"/>
  <c r="BV210" i="3"/>
  <c r="BW209" i="3"/>
  <c r="BV209" i="3"/>
  <c r="BW208" i="3"/>
  <c r="BV208" i="3"/>
  <c r="BW207" i="3"/>
  <c r="BV207" i="3"/>
  <c r="BW206" i="3"/>
  <c r="BV206" i="3"/>
  <c r="BW205" i="3"/>
  <c r="BV205" i="3"/>
  <c r="BW204" i="3"/>
  <c r="BV204" i="3"/>
  <c r="BW203" i="3"/>
  <c r="BV203" i="3"/>
  <c r="BW202" i="3"/>
  <c r="BV202" i="3"/>
  <c r="BW201" i="3"/>
  <c r="BV201" i="3"/>
  <c r="BW200" i="3"/>
  <c r="BV200" i="3"/>
  <c r="AK200" i="3"/>
  <c r="AJ200" i="3"/>
  <c r="AI200" i="3"/>
  <c r="BW199" i="3"/>
  <c r="BV199" i="3"/>
  <c r="BW198" i="3"/>
  <c r="BV198" i="3"/>
  <c r="BW197" i="3"/>
  <c r="BV197" i="3"/>
  <c r="BW196" i="3"/>
  <c r="BV196" i="3"/>
  <c r="BW195" i="3"/>
  <c r="BV195" i="3"/>
  <c r="BW194" i="3"/>
  <c r="BV194" i="3"/>
  <c r="BW193" i="3"/>
  <c r="BV193" i="3"/>
  <c r="AK193" i="3"/>
  <c r="AJ193" i="3"/>
  <c r="AI193" i="3"/>
  <c r="BW192" i="3"/>
  <c r="BV192" i="3"/>
  <c r="BW191" i="3"/>
  <c r="BV191" i="3"/>
  <c r="BW190" i="3"/>
  <c r="BV190" i="3"/>
  <c r="BW189" i="3"/>
  <c r="BV189" i="3"/>
  <c r="BW188" i="3"/>
  <c r="BV188" i="3"/>
  <c r="AK188" i="3"/>
  <c r="AJ188" i="3"/>
  <c r="AI188" i="3"/>
  <c r="BW187" i="3"/>
  <c r="BV187" i="3"/>
  <c r="BW186" i="3"/>
  <c r="BV186" i="3"/>
  <c r="BW185" i="3"/>
  <c r="BV185" i="3"/>
  <c r="BW184" i="3"/>
  <c r="BV184" i="3"/>
  <c r="BW183" i="3"/>
  <c r="BV183" i="3"/>
  <c r="AK183" i="3"/>
  <c r="AJ183" i="3"/>
  <c r="AI183" i="3"/>
  <c r="BW182" i="3"/>
  <c r="BV182" i="3"/>
  <c r="BW181" i="3"/>
  <c r="BV181" i="3"/>
  <c r="BW180" i="3"/>
  <c r="BV180" i="3"/>
  <c r="BW179" i="3"/>
  <c r="BV179" i="3"/>
  <c r="AK179" i="3"/>
  <c r="AJ179" i="3"/>
  <c r="AI179" i="3"/>
  <c r="BW178" i="3"/>
  <c r="BV178" i="3"/>
  <c r="BW177" i="3"/>
  <c r="BV177" i="3"/>
  <c r="BW176" i="3"/>
  <c r="BV176" i="3"/>
  <c r="BW175" i="3"/>
  <c r="BV175" i="3"/>
  <c r="BW174" i="3"/>
  <c r="BV174" i="3"/>
  <c r="AK174" i="3"/>
  <c r="AJ174" i="3"/>
  <c r="AI174" i="3"/>
  <c r="BW173" i="3"/>
  <c r="BV173" i="3"/>
  <c r="BW172" i="3"/>
  <c r="BV172" i="3"/>
  <c r="BW171" i="3"/>
  <c r="BV171" i="3"/>
  <c r="BW170" i="3"/>
  <c r="BV170" i="3"/>
  <c r="BW169" i="3"/>
  <c r="BV169" i="3"/>
  <c r="AK169" i="3"/>
  <c r="AJ169" i="3"/>
  <c r="AI169" i="3"/>
  <c r="BW168" i="3"/>
  <c r="BV168" i="3"/>
  <c r="BW167" i="3"/>
  <c r="BV167" i="3"/>
  <c r="BW166" i="3"/>
  <c r="BV166" i="3"/>
  <c r="BW165" i="3"/>
  <c r="BV165" i="3"/>
  <c r="BW164" i="3"/>
  <c r="BV164" i="3"/>
  <c r="AK164" i="3"/>
  <c r="AJ164" i="3"/>
  <c r="AI164" i="3"/>
  <c r="BW163" i="3"/>
  <c r="BV163" i="3"/>
  <c r="BW162" i="3"/>
  <c r="BV162" i="3"/>
  <c r="BW161" i="3"/>
  <c r="BV161" i="3"/>
  <c r="BW160" i="3"/>
  <c r="BV160" i="3"/>
  <c r="BW159" i="3"/>
  <c r="BV159" i="3"/>
  <c r="AK159" i="3"/>
  <c r="AJ159" i="3"/>
  <c r="AI159" i="3"/>
  <c r="BW158" i="3"/>
  <c r="BV158" i="3"/>
  <c r="BW157" i="3"/>
  <c r="BV157" i="3"/>
  <c r="BW156" i="3"/>
  <c r="BV156" i="3"/>
  <c r="BW155" i="3"/>
  <c r="BV155" i="3"/>
  <c r="AK155" i="3"/>
  <c r="AJ155" i="3"/>
  <c r="AI155" i="3"/>
  <c r="BW154" i="3"/>
  <c r="BV154" i="3"/>
  <c r="BW153" i="3"/>
  <c r="BV153" i="3"/>
  <c r="BW152" i="3"/>
  <c r="BV152" i="3"/>
  <c r="BW151" i="3"/>
  <c r="BV151" i="3"/>
  <c r="BW150" i="3"/>
  <c r="BV150" i="3"/>
  <c r="AK150" i="3"/>
  <c r="AJ150" i="3"/>
  <c r="AI150" i="3"/>
  <c r="BW149" i="3"/>
  <c r="BV149" i="3"/>
  <c r="BW148" i="3"/>
  <c r="BV148" i="3"/>
  <c r="BW147" i="3"/>
  <c r="BV147" i="3"/>
  <c r="BW146" i="3"/>
  <c r="BV146" i="3"/>
  <c r="AK146" i="3"/>
  <c r="AJ146" i="3"/>
  <c r="AI146" i="3"/>
  <c r="BW145" i="3"/>
  <c r="BV145" i="3"/>
  <c r="BW144" i="3"/>
  <c r="BV144" i="3"/>
  <c r="BW143" i="3"/>
  <c r="BV143" i="3"/>
  <c r="BW142" i="3"/>
  <c r="BV142" i="3"/>
  <c r="BW141" i="3"/>
  <c r="BV141" i="3"/>
  <c r="AK141" i="3"/>
  <c r="AJ141" i="3"/>
  <c r="AI141" i="3"/>
  <c r="BW140" i="3"/>
  <c r="BV140" i="3"/>
  <c r="BW139" i="3"/>
  <c r="BV139" i="3"/>
  <c r="BW138" i="3"/>
  <c r="BV138" i="3"/>
  <c r="BW137" i="3"/>
  <c r="BV137" i="3"/>
  <c r="BW136" i="3"/>
  <c r="BV136" i="3"/>
  <c r="BW135" i="3"/>
  <c r="BV135" i="3"/>
  <c r="BW134" i="3"/>
  <c r="BV134" i="3"/>
  <c r="AK134" i="3"/>
  <c r="AJ134" i="3"/>
  <c r="AI134" i="3"/>
  <c r="BW133" i="3"/>
  <c r="BV133" i="3"/>
  <c r="BW132" i="3"/>
  <c r="BV132" i="3"/>
  <c r="BW131" i="3"/>
  <c r="BV131" i="3"/>
  <c r="BW130" i="3"/>
  <c r="BV130" i="3"/>
  <c r="BW129" i="3"/>
  <c r="BV129" i="3"/>
  <c r="BW128" i="3"/>
  <c r="BV128" i="3"/>
  <c r="AK128" i="3"/>
  <c r="AJ128" i="3"/>
  <c r="AI128" i="3"/>
  <c r="BW127" i="3"/>
  <c r="BV127" i="3"/>
  <c r="BW126" i="3"/>
  <c r="BV126" i="3"/>
  <c r="BW125" i="3"/>
  <c r="BV125" i="3"/>
  <c r="BW124" i="3"/>
  <c r="BV124" i="3"/>
  <c r="BW123" i="3"/>
  <c r="BV123" i="3"/>
  <c r="BW122" i="3"/>
  <c r="BV122" i="3"/>
  <c r="AK122" i="3"/>
  <c r="AJ122" i="3"/>
  <c r="AI122" i="3"/>
  <c r="BW121" i="3"/>
  <c r="BV121" i="3"/>
  <c r="BW120" i="3"/>
  <c r="BV120" i="3"/>
  <c r="BW119" i="3"/>
  <c r="BV119" i="3"/>
  <c r="BW118" i="3"/>
  <c r="BV118" i="3"/>
  <c r="BW117" i="3"/>
  <c r="BV117" i="3"/>
  <c r="AK117" i="3"/>
  <c r="AJ117" i="3"/>
  <c r="AI117" i="3"/>
  <c r="BW116" i="3"/>
  <c r="BV116" i="3"/>
  <c r="BW115" i="3"/>
  <c r="BV115" i="3"/>
  <c r="BW114" i="3"/>
  <c r="BV114" i="3"/>
  <c r="BW113" i="3"/>
  <c r="BV113" i="3"/>
  <c r="BW112" i="3"/>
  <c r="BV112" i="3"/>
  <c r="BW111" i="3"/>
  <c r="BV111" i="3"/>
  <c r="BW110" i="3"/>
  <c r="BV110" i="3"/>
  <c r="AK110" i="3"/>
  <c r="AJ110" i="3"/>
  <c r="AI110" i="3"/>
  <c r="BW109" i="3"/>
  <c r="BV109" i="3"/>
  <c r="BW108" i="3"/>
  <c r="BV108" i="3"/>
  <c r="BW107" i="3"/>
  <c r="BV107" i="3"/>
  <c r="BW106" i="3"/>
  <c r="BV106" i="3"/>
  <c r="BW105" i="3"/>
  <c r="BV105" i="3"/>
  <c r="BW104" i="3"/>
  <c r="BV104" i="3"/>
  <c r="BW103" i="3"/>
  <c r="BV103" i="3"/>
  <c r="AK103" i="3"/>
  <c r="AJ103" i="3"/>
  <c r="AI103" i="3"/>
  <c r="BW102" i="3"/>
  <c r="BV102" i="3"/>
  <c r="BW101" i="3"/>
  <c r="BV101" i="3"/>
  <c r="BW100" i="3"/>
  <c r="BV100" i="3"/>
  <c r="BW99" i="3"/>
  <c r="BV99" i="3"/>
  <c r="BW98" i="3"/>
  <c r="BV98" i="3"/>
  <c r="BW97" i="3"/>
  <c r="BV97" i="3"/>
  <c r="AK97" i="3"/>
  <c r="AJ97" i="3"/>
  <c r="AI97" i="3"/>
  <c r="BW96" i="3"/>
  <c r="BV96" i="3"/>
  <c r="BW95" i="3"/>
  <c r="BV95" i="3"/>
  <c r="BW94" i="3"/>
  <c r="BV94" i="3"/>
  <c r="BW93" i="3"/>
  <c r="BV93" i="3"/>
  <c r="BW92" i="3"/>
  <c r="BV92" i="3"/>
  <c r="AK92" i="3"/>
  <c r="AJ92" i="3"/>
  <c r="AI92" i="3"/>
  <c r="BW91" i="3"/>
  <c r="BV91" i="3"/>
  <c r="BW90" i="3"/>
  <c r="BV90" i="3"/>
  <c r="BW89" i="3"/>
  <c r="BV89" i="3"/>
  <c r="BW88" i="3"/>
  <c r="BV88" i="3"/>
  <c r="BW87" i="3"/>
  <c r="BV87" i="3"/>
  <c r="BW86" i="3"/>
  <c r="BV86" i="3"/>
  <c r="AK86" i="3"/>
  <c r="AJ86" i="3"/>
  <c r="AI86" i="3"/>
  <c r="BW85" i="3"/>
  <c r="BV85" i="3"/>
  <c r="BW84" i="3"/>
  <c r="BV84" i="3"/>
  <c r="BW83" i="3"/>
  <c r="BV83" i="3"/>
  <c r="BW82" i="3"/>
  <c r="BV82" i="3"/>
  <c r="BW81" i="3"/>
  <c r="BV81" i="3"/>
  <c r="BW80" i="3"/>
  <c r="BV80" i="3"/>
  <c r="AK80" i="3"/>
  <c r="AJ80" i="3"/>
  <c r="AI80" i="3"/>
  <c r="BW79" i="3"/>
  <c r="BV79" i="3"/>
  <c r="BW78" i="3"/>
  <c r="BV78" i="3"/>
  <c r="BW77" i="3"/>
  <c r="BV77" i="3"/>
  <c r="BW76" i="3"/>
  <c r="BV76" i="3"/>
  <c r="BW75" i="3"/>
  <c r="BV75" i="3"/>
  <c r="BW74" i="3"/>
  <c r="BV74" i="3"/>
  <c r="AK74" i="3"/>
  <c r="AJ74" i="3"/>
  <c r="AI74" i="3"/>
  <c r="BW73" i="3"/>
  <c r="BV73" i="3"/>
  <c r="BW72" i="3"/>
  <c r="BV72" i="3"/>
  <c r="BW71" i="3"/>
  <c r="BV71" i="3"/>
  <c r="BW70" i="3"/>
  <c r="BV70" i="3"/>
  <c r="BW69" i="3"/>
  <c r="BV69" i="3"/>
  <c r="BW68" i="3"/>
  <c r="BV68" i="3"/>
  <c r="AK68" i="3"/>
  <c r="AJ68" i="3"/>
  <c r="AI68" i="3"/>
  <c r="BW67" i="3"/>
  <c r="BV67" i="3"/>
  <c r="BW66" i="3"/>
  <c r="BV66" i="3"/>
  <c r="BW65" i="3"/>
  <c r="BV65" i="3"/>
  <c r="BW64" i="3"/>
  <c r="BV64" i="3"/>
  <c r="BW63" i="3"/>
  <c r="BV63" i="3"/>
  <c r="AK63" i="3"/>
  <c r="AJ63" i="3"/>
  <c r="AI63" i="3"/>
  <c r="BW62" i="3"/>
  <c r="BV62" i="3"/>
  <c r="BW61" i="3"/>
  <c r="BV61" i="3"/>
  <c r="BW60" i="3"/>
  <c r="BV60" i="3"/>
  <c r="BW59" i="3"/>
  <c r="BV59" i="3"/>
  <c r="BW58" i="3"/>
  <c r="BV58" i="3"/>
  <c r="BW57" i="3"/>
  <c r="BV57" i="3"/>
  <c r="AK57" i="3"/>
  <c r="AJ57" i="3"/>
  <c r="AI57" i="3"/>
  <c r="BW56" i="3"/>
  <c r="BV56" i="3"/>
  <c r="BW55" i="3"/>
  <c r="BV55" i="3"/>
  <c r="BW54" i="3"/>
  <c r="BV54" i="3"/>
  <c r="BW53" i="3"/>
  <c r="BV53" i="3"/>
  <c r="BW52" i="3"/>
  <c r="BV52" i="3"/>
  <c r="AK52" i="3"/>
  <c r="AJ52" i="3"/>
  <c r="AI52" i="3"/>
  <c r="BW51" i="3"/>
  <c r="BV51" i="3"/>
  <c r="BW50" i="3"/>
  <c r="BV50" i="3"/>
  <c r="BW49" i="3"/>
  <c r="BV49" i="3"/>
  <c r="BW48" i="3"/>
  <c r="BV48" i="3"/>
  <c r="BW47" i="3"/>
  <c r="BV47" i="3"/>
  <c r="AK47" i="3"/>
  <c r="AJ47" i="3"/>
  <c r="AI47" i="3"/>
  <c r="BW46" i="3"/>
  <c r="BV46" i="3"/>
  <c r="BW45" i="3"/>
  <c r="BV45" i="3"/>
  <c r="BW44" i="3"/>
  <c r="BV44" i="3"/>
  <c r="BW43" i="3"/>
  <c r="BV43" i="3"/>
  <c r="BW42" i="3"/>
  <c r="BV42" i="3"/>
  <c r="AK42" i="3"/>
  <c r="AJ42" i="3"/>
  <c r="AI42" i="3"/>
  <c r="BW41" i="3"/>
  <c r="BV41" i="3"/>
  <c r="BW40" i="3"/>
  <c r="BV40" i="3"/>
  <c r="BW39" i="3"/>
  <c r="BV39" i="3"/>
  <c r="BW38" i="3"/>
  <c r="BV38" i="3"/>
  <c r="BW37" i="3"/>
  <c r="BV37" i="3"/>
  <c r="AK37" i="3"/>
  <c r="AJ37" i="3"/>
  <c r="AI37" i="3"/>
  <c r="BW36" i="3"/>
  <c r="BV36" i="3"/>
  <c r="BW35" i="3"/>
  <c r="BV35" i="3"/>
  <c r="BW34" i="3"/>
  <c r="BV34" i="3"/>
  <c r="BW33" i="3"/>
  <c r="BV33" i="3"/>
  <c r="BW32" i="3"/>
  <c r="BV32" i="3"/>
  <c r="AK32" i="3"/>
  <c r="AJ32" i="3"/>
  <c r="AI32" i="3"/>
  <c r="BW31" i="3"/>
  <c r="BV31" i="3"/>
  <c r="BW30" i="3"/>
  <c r="BV30" i="3"/>
  <c r="BW29" i="3"/>
  <c r="BV29" i="3"/>
  <c r="BW28" i="3"/>
  <c r="BV28" i="3"/>
  <c r="BW27" i="3"/>
  <c r="BV27" i="3"/>
  <c r="AK27" i="3"/>
  <c r="AJ27" i="3"/>
  <c r="AI27" i="3"/>
  <c r="BW26" i="3"/>
  <c r="BV26" i="3"/>
  <c r="BW25" i="3"/>
  <c r="BV25" i="3"/>
  <c r="BW24" i="3"/>
  <c r="BV24" i="3"/>
  <c r="BW23" i="3"/>
  <c r="BV23" i="3"/>
  <c r="AK23" i="3"/>
  <c r="AJ23" i="3"/>
  <c r="AI23" i="3"/>
  <c r="BW22" i="3"/>
  <c r="BV22" i="3"/>
  <c r="BW21" i="3"/>
  <c r="BV21" i="3"/>
  <c r="BW20" i="3"/>
  <c r="BV20" i="3"/>
  <c r="BW19" i="3"/>
  <c r="BV19" i="3"/>
  <c r="BW18" i="3"/>
  <c r="BV18" i="3"/>
  <c r="BW17" i="3"/>
  <c r="BV17" i="3"/>
  <c r="BW16" i="3"/>
  <c r="BV16" i="3"/>
  <c r="AK16" i="3"/>
  <c r="AJ16" i="3"/>
  <c r="AI16" i="3"/>
  <c r="BW15" i="3"/>
  <c r="BV15" i="3"/>
  <c r="BW14" i="3"/>
  <c r="BV14" i="3"/>
  <c r="BW13" i="3"/>
  <c r="BV13" i="3"/>
  <c r="BW12" i="3"/>
  <c r="BV12" i="3"/>
  <c r="AK12" i="3"/>
  <c r="AJ12" i="3"/>
  <c r="AI12" i="3"/>
  <c r="BW11" i="3"/>
  <c r="BV11" i="3"/>
  <c r="BW10" i="3"/>
  <c r="BV10" i="3"/>
  <c r="BW9" i="3"/>
  <c r="BV9" i="3"/>
  <c r="BW8" i="3"/>
  <c r="BV8" i="3"/>
  <c r="AK8" i="3"/>
  <c r="AJ8" i="3"/>
  <c r="AI8" i="3"/>
  <c r="BW7" i="3"/>
  <c r="BV7" i="3"/>
  <c r="BW6" i="3"/>
  <c r="BV6" i="3"/>
  <c r="BW5" i="3"/>
  <c r="BV5" i="3"/>
  <c r="BW4" i="3"/>
  <c r="BV4" i="3"/>
  <c r="BW3" i="3"/>
  <c r="BV3" i="3"/>
  <c r="AK3" i="3"/>
  <c r="AJ3" i="3"/>
  <c r="AI3" i="3"/>
  <c r="BU2" i="3"/>
  <c r="BU461" i="3" s="1"/>
  <c r="BU480" i="3" s="1"/>
  <c r="BT2" i="3"/>
  <c r="BT461" i="3" s="1"/>
  <c r="BT480" i="3" s="1"/>
  <c r="BS2" i="3"/>
  <c r="BS461" i="3" s="1"/>
  <c r="BS480" i="3" s="1"/>
  <c r="BQ2" i="3"/>
  <c r="BQ461" i="3" s="1"/>
  <c r="BQ480" i="3" s="1"/>
  <c r="BP2" i="3"/>
  <c r="BP461" i="3" s="1"/>
  <c r="BP480" i="3" s="1"/>
  <c r="BO2" i="3"/>
  <c r="BO461" i="3" s="1"/>
  <c r="BO480" i="3" s="1"/>
  <c r="BN2" i="3"/>
  <c r="BN461" i="3" s="1"/>
  <c r="BN480" i="3" s="1"/>
  <c r="BM2" i="3"/>
  <c r="BM461" i="3" s="1"/>
  <c r="BM480" i="3" s="1"/>
  <c r="BL2" i="3"/>
  <c r="BL461" i="3" s="1"/>
  <c r="BL480" i="3" s="1"/>
  <c r="BK2" i="3"/>
  <c r="BK461" i="3" s="1"/>
  <c r="BK480" i="3" s="1"/>
  <c r="BJ2" i="3"/>
  <c r="BJ461" i="3" s="1"/>
  <c r="BJ480" i="3" s="1"/>
  <c r="BI2" i="3"/>
  <c r="BI461" i="3" s="1"/>
  <c r="BI480" i="3" s="1"/>
  <c r="BH2" i="3"/>
  <c r="BH461" i="3" s="1"/>
  <c r="BH480" i="3" s="1"/>
  <c r="BG2" i="3"/>
  <c r="BG461" i="3" s="1"/>
  <c r="BG480" i="3" s="1"/>
  <c r="BF2" i="3"/>
  <c r="BF461" i="3" s="1"/>
  <c r="BF480" i="3" s="1"/>
  <c r="BE2" i="3"/>
  <c r="BE461" i="3" s="1"/>
  <c r="BE480" i="3" s="1"/>
  <c r="BD2" i="3"/>
  <c r="BD461" i="3" s="1"/>
  <c r="BD480" i="3" s="1"/>
  <c r="BC2" i="3"/>
  <c r="BC461" i="3" s="1"/>
  <c r="BC480" i="3" s="1"/>
  <c r="BB2" i="3"/>
  <c r="BB461" i="3" s="1"/>
  <c r="BB480" i="3" s="1"/>
  <c r="BA2" i="3"/>
  <c r="BA461" i="3" s="1"/>
  <c r="BA480" i="3" s="1"/>
  <c r="AZ2" i="3"/>
  <c r="AZ461" i="3" s="1"/>
  <c r="AZ480" i="3" s="1"/>
  <c r="AY2" i="3"/>
  <c r="AY461" i="3" s="1"/>
  <c r="AY480" i="3" s="1"/>
  <c r="AX2" i="3"/>
  <c r="AX461" i="3" s="1"/>
  <c r="AX480" i="3" s="1"/>
  <c r="AW2" i="3"/>
  <c r="AW461" i="3" s="1"/>
  <c r="AW480" i="3" s="1"/>
  <c r="AV2" i="3"/>
  <c r="AV461" i="3" s="1"/>
  <c r="AV480" i="3" s="1"/>
  <c r="AU2" i="3"/>
  <c r="AU461" i="3" s="1"/>
  <c r="AU480" i="3" s="1"/>
  <c r="AT2" i="3"/>
  <c r="AT461" i="3" s="1"/>
  <c r="AT480" i="3" s="1"/>
  <c r="AS2" i="3"/>
  <c r="AS461" i="3" s="1"/>
  <c r="AS480" i="3" s="1"/>
  <c r="AR2" i="3"/>
  <c r="AR461" i="3" s="1"/>
  <c r="AR480" i="3" s="1"/>
  <c r="AQ2" i="3"/>
  <c r="AQ461" i="3" s="1"/>
  <c r="AQ480" i="3" s="1"/>
  <c r="AP2" i="3"/>
  <c r="AP461" i="3" s="1"/>
  <c r="AP480" i="3" s="1"/>
  <c r="AO2" i="3"/>
  <c r="AO461" i="3" s="1"/>
  <c r="AO480" i="3" s="1"/>
  <c r="AN2" i="3"/>
  <c r="AN461" i="3" s="1"/>
  <c r="AN480" i="3" s="1"/>
  <c r="AM2" i="3"/>
  <c r="AM461" i="3" s="1"/>
  <c r="AM480" i="3" s="1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P2" i="3"/>
  <c r="O2" i="3"/>
  <c r="N2" i="3"/>
  <c r="M2" i="3"/>
  <c r="L2" i="3"/>
  <c r="K2" i="3"/>
  <c r="J2" i="3"/>
  <c r="I2" i="3"/>
  <c r="H2" i="3"/>
  <c r="G2" i="3"/>
  <c r="F2" i="3"/>
  <c r="U462" i="3" l="1"/>
  <c r="I474" i="3"/>
  <c r="L462" i="3"/>
  <c r="L463" i="3"/>
  <c r="L464" i="3"/>
  <c r="I482" i="3"/>
  <c r="N482" i="3"/>
  <c r="W482" i="3"/>
  <c r="AA482" i="3"/>
  <c r="AE482" i="3"/>
  <c r="AP482" i="3"/>
  <c r="AT482" i="3"/>
  <c r="AX482" i="3"/>
  <c r="BB482" i="3"/>
  <c r="BF482" i="3"/>
  <c r="BJ482" i="3"/>
  <c r="BN482" i="3"/>
  <c r="BS482" i="3"/>
  <c r="P484" i="3"/>
  <c r="H492" i="3"/>
  <c r="L492" i="3"/>
  <c r="BE496" i="3"/>
  <c r="BM496" i="3"/>
  <c r="I497" i="3"/>
  <c r="M483" i="3"/>
  <c r="CH165" i="1"/>
  <c r="CE165" i="1"/>
  <c r="AC462" i="3"/>
  <c r="AR462" i="3"/>
  <c r="BD462" i="3"/>
  <c r="U463" i="3"/>
  <c r="AG463" i="3"/>
  <c r="AR463" i="3"/>
  <c r="BD463" i="3"/>
  <c r="BL463" i="3"/>
  <c r="BU463" i="3"/>
  <c r="Z464" i="3"/>
  <c r="K462" i="3"/>
  <c r="O462" i="3"/>
  <c r="X462" i="3"/>
  <c r="AB462" i="3"/>
  <c r="AF462" i="3"/>
  <c r="AM462" i="3"/>
  <c r="AQ462" i="3"/>
  <c r="AU462" i="3"/>
  <c r="BC462" i="3"/>
  <c r="BG462" i="3"/>
  <c r="BK462" i="3"/>
  <c r="BO462" i="3"/>
  <c r="BT462" i="3"/>
  <c r="K463" i="3"/>
  <c r="X463" i="3"/>
  <c r="AB463" i="3"/>
  <c r="AF463" i="3"/>
  <c r="AM463" i="3"/>
  <c r="AQ463" i="3"/>
  <c r="AU463" i="3"/>
  <c r="BC463" i="3"/>
  <c r="BG463" i="3"/>
  <c r="BK463" i="3"/>
  <c r="BO463" i="3"/>
  <c r="BT463" i="3"/>
  <c r="K464" i="3"/>
  <c r="U464" i="3"/>
  <c r="Y464" i="3"/>
  <c r="AC464" i="3"/>
  <c r="AG464" i="3"/>
  <c r="AN464" i="3"/>
  <c r="AR464" i="3"/>
  <c r="AV464" i="3"/>
  <c r="AZ464" i="3"/>
  <c r="BD464" i="3"/>
  <c r="BL464" i="3"/>
  <c r="BP464" i="3"/>
  <c r="BU464" i="3"/>
  <c r="K466" i="3"/>
  <c r="O466" i="3"/>
  <c r="AB466" i="3"/>
  <c r="AF466" i="3"/>
  <c r="AM466" i="3"/>
  <c r="AQ466" i="3"/>
  <c r="AU466" i="3"/>
  <c r="BC466" i="3"/>
  <c r="BG466" i="3"/>
  <c r="BK466" i="3"/>
  <c r="BO466" i="3"/>
  <c r="BT466" i="3"/>
  <c r="J468" i="3"/>
  <c r="N468" i="3"/>
  <c r="AP468" i="3"/>
  <c r="AT468" i="3"/>
  <c r="AX468" i="3"/>
  <c r="BB468" i="3"/>
  <c r="BF468" i="3"/>
  <c r="BJ468" i="3"/>
  <c r="BN468" i="3"/>
  <c r="BT468" i="3"/>
  <c r="L469" i="3"/>
  <c r="U469" i="3"/>
  <c r="Y469" i="3"/>
  <c r="AC469" i="3"/>
  <c r="AG469" i="3"/>
  <c r="AN470" i="3"/>
  <c r="AR470" i="3"/>
  <c r="AV470" i="3"/>
  <c r="AZ470" i="3"/>
  <c r="BD470" i="3"/>
  <c r="BL470" i="3"/>
  <c r="BP470" i="3"/>
  <c r="BU470" i="3"/>
  <c r="AN471" i="3"/>
  <c r="AR471" i="3"/>
  <c r="AV471" i="3"/>
  <c r="AZ471" i="3"/>
  <c r="BD471" i="3"/>
  <c r="BL471" i="3"/>
  <c r="BP471" i="3"/>
  <c r="BU471" i="3"/>
  <c r="AN472" i="3"/>
  <c r="AR472" i="3"/>
  <c r="AV472" i="3"/>
  <c r="AZ472" i="3"/>
  <c r="BD472" i="3"/>
  <c r="BL472" i="3"/>
  <c r="BP472" i="3"/>
  <c r="BU472" i="3"/>
  <c r="AN473" i="3"/>
  <c r="AR473" i="3"/>
  <c r="AV473" i="3"/>
  <c r="AZ473" i="3"/>
  <c r="BD473" i="3"/>
  <c r="BL473" i="3"/>
  <c r="BP473" i="3"/>
  <c r="BU473" i="3"/>
  <c r="L474" i="3"/>
  <c r="P474" i="3"/>
  <c r="Y474" i="3"/>
  <c r="AC474" i="3"/>
  <c r="AG474" i="3"/>
  <c r="AN474" i="3"/>
  <c r="AR474" i="3"/>
  <c r="AV474" i="3"/>
  <c r="AZ474" i="3"/>
  <c r="BD474" i="3"/>
  <c r="BL474" i="3"/>
  <c r="BP474" i="3"/>
  <c r="BU474" i="3"/>
  <c r="L476" i="3"/>
  <c r="P476" i="3"/>
  <c r="Y476" i="3"/>
  <c r="AC476" i="3"/>
  <c r="AG476" i="3"/>
  <c r="AR476" i="3"/>
  <c r="AZ476" i="3"/>
  <c r="BD476" i="3"/>
  <c r="BU476" i="3"/>
  <c r="AN477" i="3"/>
  <c r="AR477" i="3"/>
  <c r="AV477" i="3"/>
  <c r="AZ477" i="3"/>
  <c r="BD477" i="3"/>
  <c r="BL477" i="3"/>
  <c r="BP477" i="3"/>
  <c r="BT477" i="3"/>
  <c r="AX478" i="3"/>
  <c r="BB478" i="3"/>
  <c r="BF478" i="3"/>
  <c r="BJ478" i="3"/>
  <c r="BN478" i="3"/>
  <c r="BS478" i="3"/>
  <c r="J481" i="3"/>
  <c r="N481" i="3"/>
  <c r="W481" i="3"/>
  <c r="Y462" i="3"/>
  <c r="AN462" i="3"/>
  <c r="AZ462" i="3"/>
  <c r="BU462" i="3"/>
  <c r="AC463" i="3"/>
  <c r="AN463" i="3"/>
  <c r="AZ463" i="3"/>
  <c r="BP463" i="3"/>
  <c r="V464" i="3"/>
  <c r="N462" i="3"/>
  <c r="S462" i="3"/>
  <c r="W462" i="3"/>
  <c r="AA462" i="3"/>
  <c r="AE462" i="3"/>
  <c r="AP462" i="3"/>
  <c r="AT462" i="3"/>
  <c r="AX462" i="3"/>
  <c r="BB462" i="3"/>
  <c r="BF462" i="3"/>
  <c r="BJ462" i="3"/>
  <c r="BN462" i="3"/>
  <c r="BS462" i="3"/>
  <c r="N463" i="3"/>
  <c r="S463" i="3"/>
  <c r="W463" i="3"/>
  <c r="AA463" i="3"/>
  <c r="AE463" i="3"/>
  <c r="AP463" i="3"/>
  <c r="AT463" i="3"/>
  <c r="AX463" i="3"/>
  <c r="BB463" i="3"/>
  <c r="BF463" i="3"/>
  <c r="BJ463" i="3"/>
  <c r="BN463" i="3"/>
  <c r="BS463" i="3"/>
  <c r="N464" i="3"/>
  <c r="X464" i="3"/>
  <c r="AB464" i="3"/>
  <c r="AF464" i="3"/>
  <c r="AM464" i="3"/>
  <c r="AQ464" i="3"/>
  <c r="AU464" i="3"/>
  <c r="BC464" i="3"/>
  <c r="BG464" i="3"/>
  <c r="BK464" i="3"/>
  <c r="BO464" i="3"/>
  <c r="BT464" i="3"/>
  <c r="N466" i="3"/>
  <c r="AE466" i="3"/>
  <c r="AP466" i="3"/>
  <c r="AT466" i="3"/>
  <c r="AX466" i="3"/>
  <c r="BB466" i="3"/>
  <c r="BF466" i="3"/>
  <c r="BJ466" i="3"/>
  <c r="BN466" i="3"/>
  <c r="BS466" i="3"/>
  <c r="I468" i="3"/>
  <c r="M468" i="3"/>
  <c r="R468" i="3"/>
  <c r="AO468" i="3"/>
  <c r="AS468" i="3"/>
  <c r="AW468" i="3"/>
  <c r="BE468" i="3"/>
  <c r="BI468" i="3"/>
  <c r="BM468" i="3"/>
  <c r="K469" i="3"/>
  <c r="O469" i="3"/>
  <c r="T469" i="3"/>
  <c r="X469" i="3"/>
  <c r="AB469" i="3"/>
  <c r="AF469" i="3"/>
  <c r="AM470" i="3"/>
  <c r="AQ470" i="3"/>
  <c r="AU470" i="3"/>
  <c r="BC470" i="3"/>
  <c r="BG470" i="3"/>
  <c r="BK470" i="3"/>
  <c r="BO470" i="3"/>
  <c r="BT470" i="3"/>
  <c r="AM471" i="3"/>
  <c r="AQ471" i="3"/>
  <c r="AU471" i="3"/>
  <c r="BC471" i="3"/>
  <c r="BG471" i="3"/>
  <c r="BK471" i="3"/>
  <c r="BO471" i="3"/>
  <c r="BT471" i="3"/>
  <c r="AM472" i="3"/>
  <c r="AQ472" i="3"/>
  <c r="AU472" i="3"/>
  <c r="BC472" i="3"/>
  <c r="BG472" i="3"/>
  <c r="BK472" i="3"/>
  <c r="BO472" i="3"/>
  <c r="BT472" i="3"/>
  <c r="AM473" i="3"/>
  <c r="AQ473" i="3"/>
  <c r="AU473" i="3"/>
  <c r="BC473" i="3"/>
  <c r="BG473" i="3"/>
  <c r="BK473" i="3"/>
  <c r="BO473" i="3"/>
  <c r="BT473" i="3"/>
  <c r="K474" i="3"/>
  <c r="O474" i="3"/>
  <c r="X474" i="3"/>
  <c r="AB474" i="3"/>
  <c r="AF474" i="3"/>
  <c r="AM474" i="3"/>
  <c r="AQ474" i="3"/>
  <c r="AU474" i="3"/>
  <c r="BC474" i="3"/>
  <c r="BG474" i="3"/>
  <c r="BK474" i="3"/>
  <c r="BO474" i="3"/>
  <c r="BT474" i="3"/>
  <c r="K476" i="3"/>
  <c r="O476" i="3"/>
  <c r="X476" i="3"/>
  <c r="AB476" i="3"/>
  <c r="AF476" i="3"/>
  <c r="AQ476" i="3"/>
  <c r="AU476" i="3"/>
  <c r="BG476" i="3"/>
  <c r="BO476" i="3"/>
  <c r="AM477" i="3"/>
  <c r="AQ477" i="3"/>
  <c r="AU477" i="3"/>
  <c r="AY477" i="3"/>
  <c r="BC477" i="3"/>
  <c r="BG477" i="3"/>
  <c r="BK477" i="3"/>
  <c r="BO477" i="3"/>
  <c r="AO478" i="3"/>
  <c r="AW478" i="3"/>
  <c r="BE478" i="3"/>
  <c r="BM478" i="3"/>
  <c r="M462" i="3"/>
  <c r="V462" i="3"/>
  <c r="Z462" i="3"/>
  <c r="AD462" i="3"/>
  <c r="AO462" i="3"/>
  <c r="AS462" i="3"/>
  <c r="AW462" i="3"/>
  <c r="BE462" i="3"/>
  <c r="BI462" i="3"/>
  <c r="BM462" i="3"/>
  <c r="BQ462" i="3"/>
  <c r="M463" i="3"/>
  <c r="V463" i="3"/>
  <c r="Z463" i="3"/>
  <c r="AD463" i="3"/>
  <c r="AO463" i="3"/>
  <c r="AS463" i="3"/>
  <c r="AW463" i="3"/>
  <c r="BE463" i="3"/>
  <c r="BI463" i="3"/>
  <c r="BM463" i="3"/>
  <c r="BQ463" i="3"/>
  <c r="M464" i="3"/>
  <c r="R464" i="3"/>
  <c r="W464" i="3"/>
  <c r="AA464" i="3"/>
  <c r="AE464" i="3"/>
  <c r="AP464" i="3"/>
  <c r="AT464" i="3"/>
  <c r="AX464" i="3"/>
  <c r="BB464" i="3"/>
  <c r="BF464" i="3"/>
  <c r="BJ464" i="3"/>
  <c r="BN464" i="3"/>
  <c r="BS464" i="3"/>
  <c r="M466" i="3"/>
  <c r="Z466" i="3"/>
  <c r="AD466" i="3"/>
  <c r="AO466" i="3"/>
  <c r="AS466" i="3"/>
  <c r="AW466" i="3"/>
  <c r="BE466" i="3"/>
  <c r="BI466" i="3"/>
  <c r="BM466" i="3"/>
  <c r="BQ466" i="3"/>
  <c r="L468" i="3"/>
  <c r="P468" i="3"/>
  <c r="AR468" i="3"/>
  <c r="AV468" i="3"/>
  <c r="AZ468" i="3"/>
  <c r="BD468" i="3"/>
  <c r="BL468" i="3"/>
  <c r="N469" i="3"/>
  <c r="S469" i="3"/>
  <c r="W469" i="3"/>
  <c r="AA469" i="3"/>
  <c r="AE469" i="3"/>
  <c r="AP470" i="3"/>
  <c r="AT470" i="3"/>
  <c r="AX470" i="3"/>
  <c r="BB470" i="3"/>
  <c r="BF470" i="3"/>
  <c r="BJ470" i="3"/>
  <c r="BN470" i="3"/>
  <c r="BS470" i="3"/>
  <c r="AP471" i="3"/>
  <c r="AT471" i="3"/>
  <c r="AX471" i="3"/>
  <c r="BB471" i="3"/>
  <c r="BF471" i="3"/>
  <c r="BJ471" i="3"/>
  <c r="BN471" i="3"/>
  <c r="BS471" i="3"/>
  <c r="J472" i="3"/>
  <c r="N472" i="3"/>
  <c r="AP472" i="3"/>
  <c r="AT472" i="3"/>
  <c r="AX472" i="3"/>
  <c r="BB472" i="3"/>
  <c r="BF472" i="3"/>
  <c r="BJ472" i="3"/>
  <c r="BN472" i="3"/>
  <c r="BS472" i="3"/>
  <c r="J473" i="3"/>
  <c r="N473" i="3"/>
  <c r="AP473" i="3"/>
  <c r="AT473" i="3"/>
  <c r="AX473" i="3"/>
  <c r="BB473" i="3"/>
  <c r="BF473" i="3"/>
  <c r="BJ473" i="3"/>
  <c r="BN473" i="3"/>
  <c r="BS473" i="3"/>
  <c r="J474" i="3"/>
  <c r="N474" i="3"/>
  <c r="AA474" i="3"/>
  <c r="AE474" i="3"/>
  <c r="AP474" i="3"/>
  <c r="AT474" i="3"/>
  <c r="AX474" i="3"/>
  <c r="BF474" i="3"/>
  <c r="BJ474" i="3"/>
  <c r="BN474" i="3"/>
  <c r="BS474" i="3"/>
  <c r="J476" i="3"/>
  <c r="N476" i="3"/>
  <c r="AA476" i="3"/>
  <c r="AE476" i="3"/>
  <c r="AT476" i="3"/>
  <c r="BF476" i="3"/>
  <c r="BN476" i="3"/>
  <c r="BS476" i="3"/>
  <c r="AP477" i="3"/>
  <c r="AT477" i="3"/>
  <c r="AX477" i="3"/>
  <c r="BB477" i="3"/>
  <c r="BF477" i="3"/>
  <c r="BJ477" i="3"/>
  <c r="BN477" i="3"/>
  <c r="AN478" i="3"/>
  <c r="AZ478" i="3"/>
  <c r="BD478" i="3"/>
  <c r="BL478" i="3"/>
  <c r="BP478" i="3"/>
  <c r="BU478" i="3"/>
  <c r="L481" i="3"/>
  <c r="P481" i="3"/>
  <c r="Y481" i="3"/>
  <c r="AC481" i="3"/>
  <c r="AG481" i="3"/>
  <c r="AN481" i="3"/>
  <c r="AR481" i="3"/>
  <c r="AV481" i="3"/>
  <c r="AZ481" i="3"/>
  <c r="BD481" i="3"/>
  <c r="BL481" i="3"/>
  <c r="BP481" i="3"/>
  <c r="BU481" i="3"/>
  <c r="L482" i="3"/>
  <c r="P482" i="3"/>
  <c r="Y482" i="3"/>
  <c r="AC482" i="3"/>
  <c r="AG482" i="3"/>
  <c r="AN482" i="3"/>
  <c r="AR482" i="3"/>
  <c r="AV482" i="3"/>
  <c r="AZ482" i="3"/>
  <c r="BD482" i="3"/>
  <c r="BL482" i="3"/>
  <c r="BP482" i="3"/>
  <c r="AG462" i="3"/>
  <c r="AV462" i="3"/>
  <c r="BL462" i="3"/>
  <c r="Y463" i="3"/>
  <c r="AV463" i="3"/>
  <c r="AD464" i="3"/>
  <c r="AO464" i="3"/>
  <c r="AS464" i="3"/>
  <c r="AW464" i="3"/>
  <c r="BE464" i="3"/>
  <c r="BI464" i="3"/>
  <c r="BM464" i="3"/>
  <c r="BQ464" i="3"/>
  <c r="P466" i="3"/>
  <c r="AC466" i="3"/>
  <c r="AG466" i="3"/>
  <c r="AN466" i="3"/>
  <c r="AR466" i="3"/>
  <c r="AV466" i="3"/>
  <c r="AZ466" i="3"/>
  <c r="BD466" i="3"/>
  <c r="BL466" i="3"/>
  <c r="BP466" i="3"/>
  <c r="BU466" i="3"/>
  <c r="M469" i="3"/>
  <c r="R469" i="3"/>
  <c r="V469" i="3"/>
  <c r="Z469" i="3"/>
  <c r="AD469" i="3"/>
  <c r="AS469" i="3"/>
  <c r="AW469" i="3"/>
  <c r="BQ469" i="3"/>
  <c r="AO470" i="3"/>
  <c r="AS470" i="3"/>
  <c r="AW470" i="3"/>
  <c r="BE470" i="3"/>
  <c r="BI470" i="3"/>
  <c r="BM470" i="3"/>
  <c r="AO471" i="3"/>
  <c r="AS471" i="3"/>
  <c r="AW471" i="3"/>
  <c r="BE471" i="3"/>
  <c r="BI471" i="3"/>
  <c r="BM471" i="3"/>
  <c r="M472" i="3"/>
  <c r="AO472" i="3"/>
  <c r="AS472" i="3"/>
  <c r="AW472" i="3"/>
  <c r="BE472" i="3"/>
  <c r="BI472" i="3"/>
  <c r="BM472" i="3"/>
  <c r="BQ472" i="3"/>
  <c r="M473" i="3"/>
  <c r="AO473" i="3"/>
  <c r="AS473" i="3"/>
  <c r="AW473" i="3"/>
  <c r="BE473" i="3"/>
  <c r="BI473" i="3"/>
  <c r="BM473" i="3"/>
  <c r="BQ473" i="3"/>
  <c r="M474" i="3"/>
  <c r="Z474" i="3"/>
  <c r="AD474" i="3"/>
  <c r="AO474" i="3"/>
  <c r="AS474" i="3"/>
  <c r="AW474" i="3"/>
  <c r="BE474" i="3"/>
  <c r="BI474" i="3"/>
  <c r="BQ474" i="3"/>
  <c r="I476" i="3"/>
  <c r="M476" i="3"/>
  <c r="Z476" i="3"/>
  <c r="AD476" i="3"/>
  <c r="AS476" i="3"/>
  <c r="BI476" i="3"/>
  <c r="AO477" i="3"/>
  <c r="AS477" i="3"/>
  <c r="AW477" i="3"/>
  <c r="BE477" i="3"/>
  <c r="BI477" i="3"/>
  <c r="BM477" i="3"/>
  <c r="BQ477" i="3"/>
  <c r="BU477" i="3"/>
  <c r="AY478" i="3"/>
  <c r="BG478" i="3"/>
  <c r="BK478" i="3"/>
  <c r="BO478" i="3"/>
  <c r="BT478" i="3"/>
  <c r="K481" i="3"/>
  <c r="O481" i="3"/>
  <c r="X481" i="3"/>
  <c r="AB481" i="3"/>
  <c r="AF481" i="3"/>
  <c r="AM481" i="3"/>
  <c r="AQ481" i="3"/>
  <c r="AU481" i="3"/>
  <c r="BC481" i="3"/>
  <c r="BG481" i="3"/>
  <c r="BK481" i="3"/>
  <c r="BO481" i="3"/>
  <c r="BT481" i="3"/>
  <c r="AA481" i="3"/>
  <c r="AE481" i="3"/>
  <c r="AP481" i="3"/>
  <c r="AT481" i="3"/>
  <c r="AX481" i="3"/>
  <c r="BB481" i="3"/>
  <c r="BF481" i="3"/>
  <c r="BJ481" i="3"/>
  <c r="BN481" i="3"/>
  <c r="BS481" i="3"/>
  <c r="O483" i="3"/>
  <c r="AB483" i="3"/>
  <c r="AF483" i="3"/>
  <c r="AM483" i="3"/>
  <c r="AQ483" i="3"/>
  <c r="AU483" i="3"/>
  <c r="BC483" i="3"/>
  <c r="BG483" i="3"/>
  <c r="BK483" i="3"/>
  <c r="BO483" i="3"/>
  <c r="BT483" i="3"/>
  <c r="O484" i="3"/>
  <c r="AF484" i="3"/>
  <c r="AM484" i="3"/>
  <c r="AQ484" i="3"/>
  <c r="AU484" i="3"/>
  <c r="BC484" i="3"/>
  <c r="BG484" i="3"/>
  <c r="BK484" i="3"/>
  <c r="BO484" i="3"/>
  <c r="BT484" i="3"/>
  <c r="K485" i="3"/>
  <c r="O485" i="3"/>
  <c r="X485" i="3"/>
  <c r="AB485" i="3"/>
  <c r="AF485" i="3"/>
  <c r="AM485" i="3"/>
  <c r="AQ485" i="3"/>
  <c r="AU485" i="3"/>
  <c r="BC485" i="3"/>
  <c r="BG485" i="3"/>
  <c r="BK485" i="3"/>
  <c r="BO485" i="3"/>
  <c r="BT485" i="3"/>
  <c r="K486" i="3"/>
  <c r="O486" i="3"/>
  <c r="X486" i="3"/>
  <c r="AB486" i="3"/>
  <c r="AF486" i="3"/>
  <c r="AM486" i="3"/>
  <c r="BT486" i="3"/>
  <c r="K487" i="3"/>
  <c r="O487" i="3"/>
  <c r="AF487" i="3"/>
  <c r="AM487" i="3"/>
  <c r="AQ487" i="3"/>
  <c r="AU487" i="3"/>
  <c r="BC487" i="3"/>
  <c r="BG487" i="3"/>
  <c r="BK487" i="3"/>
  <c r="BO487" i="3"/>
  <c r="BT487" i="3"/>
  <c r="G488" i="3"/>
  <c r="K488" i="3"/>
  <c r="O488" i="3"/>
  <c r="T488" i="3"/>
  <c r="X488" i="3"/>
  <c r="AB488" i="3"/>
  <c r="AF488" i="3"/>
  <c r="AM488" i="3"/>
  <c r="AQ488" i="3"/>
  <c r="AU488" i="3"/>
  <c r="AY488" i="3"/>
  <c r="BC488" i="3"/>
  <c r="BG488" i="3"/>
  <c r="BK488" i="3"/>
  <c r="BO488" i="3"/>
  <c r="BT488" i="3"/>
  <c r="AM489" i="3"/>
  <c r="AQ489" i="3"/>
  <c r="AU489" i="3"/>
  <c r="BC489" i="3"/>
  <c r="BG489" i="3"/>
  <c r="BK489" i="3"/>
  <c r="BO489" i="3"/>
  <c r="BT489" i="3"/>
  <c r="AM490" i="3"/>
  <c r="AQ490" i="3"/>
  <c r="AU490" i="3"/>
  <c r="BC490" i="3"/>
  <c r="BG490" i="3"/>
  <c r="BK490" i="3"/>
  <c r="BO490" i="3"/>
  <c r="BT490" i="3"/>
  <c r="AM491" i="3"/>
  <c r="AQ491" i="3"/>
  <c r="AU491" i="3"/>
  <c r="BC491" i="3"/>
  <c r="BG491" i="3"/>
  <c r="BK491" i="3"/>
  <c r="BO491" i="3"/>
  <c r="BT491" i="3"/>
  <c r="G492" i="3"/>
  <c r="K492" i="3"/>
  <c r="O492" i="3"/>
  <c r="T492" i="3"/>
  <c r="X492" i="3"/>
  <c r="AB492" i="3"/>
  <c r="AF492" i="3"/>
  <c r="AM492" i="3"/>
  <c r="AQ492" i="3"/>
  <c r="AU492" i="3"/>
  <c r="BC492" i="3"/>
  <c r="BG492" i="3"/>
  <c r="BK492" i="3"/>
  <c r="BO492" i="3"/>
  <c r="BT492" i="3"/>
  <c r="G493" i="3"/>
  <c r="K493" i="3"/>
  <c r="O493" i="3"/>
  <c r="T493" i="3"/>
  <c r="X493" i="3"/>
  <c r="AB493" i="3"/>
  <c r="AF493" i="3"/>
  <c r="AM493" i="3"/>
  <c r="AQ493" i="3"/>
  <c r="AU493" i="3"/>
  <c r="BC493" i="3"/>
  <c r="BG493" i="3"/>
  <c r="BK493" i="3"/>
  <c r="BO493" i="3"/>
  <c r="BT493" i="3"/>
  <c r="J495" i="3"/>
  <c r="N495" i="3"/>
  <c r="W495" i="3"/>
  <c r="AA495" i="3"/>
  <c r="AE495" i="3"/>
  <c r="AP495" i="3"/>
  <c r="AT495" i="3"/>
  <c r="AX495" i="3"/>
  <c r="BB495" i="3"/>
  <c r="BF495" i="3"/>
  <c r="BJ495" i="3"/>
  <c r="BN495" i="3"/>
  <c r="BS495" i="3"/>
  <c r="BD496" i="3"/>
  <c r="BL496" i="3"/>
  <c r="L497" i="3"/>
  <c r="AC497" i="3"/>
  <c r="AG497" i="3"/>
  <c r="AN497" i="3"/>
  <c r="AR497" i="3"/>
  <c r="AV497" i="3"/>
  <c r="AZ497" i="3"/>
  <c r="BD497" i="3"/>
  <c r="BL497" i="3"/>
  <c r="BP497" i="3"/>
  <c r="BU497" i="3"/>
  <c r="I481" i="3"/>
  <c r="M481" i="3"/>
  <c r="V481" i="3"/>
  <c r="Z481" i="3"/>
  <c r="AD481" i="3"/>
  <c r="AO481" i="3"/>
  <c r="AS481" i="3"/>
  <c r="AW481" i="3"/>
  <c r="BE481" i="3"/>
  <c r="BI481" i="3"/>
  <c r="BM481" i="3"/>
  <c r="BQ481" i="3"/>
  <c r="M482" i="3"/>
  <c r="V482" i="3"/>
  <c r="Z482" i="3"/>
  <c r="AD482" i="3"/>
  <c r="AO482" i="3"/>
  <c r="AS482" i="3"/>
  <c r="AW482" i="3"/>
  <c r="BE482" i="3"/>
  <c r="BI482" i="3"/>
  <c r="BM482" i="3"/>
  <c r="BQ482" i="3"/>
  <c r="N483" i="3"/>
  <c r="AP483" i="3"/>
  <c r="AT483" i="3"/>
  <c r="AX483" i="3"/>
  <c r="BF483" i="3"/>
  <c r="BJ483" i="3"/>
  <c r="BN483" i="3"/>
  <c r="BS483" i="3"/>
  <c r="N484" i="3"/>
  <c r="AP484" i="3"/>
  <c r="AT484" i="3"/>
  <c r="AX484" i="3"/>
  <c r="BF484" i="3"/>
  <c r="BJ484" i="3"/>
  <c r="BN484" i="3"/>
  <c r="BS484" i="3"/>
  <c r="J485" i="3"/>
  <c r="N485" i="3"/>
  <c r="AE485" i="3"/>
  <c r="AP485" i="3"/>
  <c r="AT485" i="3"/>
  <c r="AX485" i="3"/>
  <c r="BB485" i="3"/>
  <c r="BF485" i="3"/>
  <c r="BJ485" i="3"/>
  <c r="BN485" i="3"/>
  <c r="BS485" i="3"/>
  <c r="J486" i="3"/>
  <c r="N486" i="3"/>
  <c r="AE486" i="3"/>
  <c r="AP486" i="3"/>
  <c r="BF486" i="3"/>
  <c r="BJ486" i="3"/>
  <c r="BS486" i="3"/>
  <c r="AP487" i="3"/>
  <c r="AT487" i="3"/>
  <c r="AX487" i="3"/>
  <c r="BB487" i="3"/>
  <c r="BF487" i="3"/>
  <c r="BJ487" i="3"/>
  <c r="BN487" i="3"/>
  <c r="BS487" i="3"/>
  <c r="J488" i="3"/>
  <c r="N488" i="3"/>
  <c r="S488" i="3"/>
  <c r="W488" i="3"/>
  <c r="AA488" i="3"/>
  <c r="AE488" i="3"/>
  <c r="AP488" i="3"/>
  <c r="AT488" i="3"/>
  <c r="AX488" i="3"/>
  <c r="BF488" i="3"/>
  <c r="BJ488" i="3"/>
  <c r="BN488" i="3"/>
  <c r="BS488" i="3"/>
  <c r="AP489" i="3"/>
  <c r="AT489" i="3"/>
  <c r="AX489" i="3"/>
  <c r="BB489" i="3"/>
  <c r="BF489" i="3"/>
  <c r="BJ489" i="3"/>
  <c r="BN489" i="3"/>
  <c r="BS489" i="3"/>
  <c r="AP490" i="3"/>
  <c r="AT490" i="3"/>
  <c r="AX490" i="3"/>
  <c r="BF490" i="3"/>
  <c r="BJ490" i="3"/>
  <c r="BN490" i="3"/>
  <c r="BS490" i="3"/>
  <c r="AP491" i="3"/>
  <c r="AT491" i="3"/>
  <c r="AX491" i="3"/>
  <c r="BF491" i="3"/>
  <c r="BJ491" i="3"/>
  <c r="BN491" i="3"/>
  <c r="BS491" i="3"/>
  <c r="J492" i="3"/>
  <c r="N492" i="3"/>
  <c r="S492" i="3"/>
  <c r="W492" i="3"/>
  <c r="AA492" i="3"/>
  <c r="AE492" i="3"/>
  <c r="AP492" i="3"/>
  <c r="AT492" i="3"/>
  <c r="AX492" i="3"/>
  <c r="BB492" i="3"/>
  <c r="BF492" i="3"/>
  <c r="BJ492" i="3"/>
  <c r="BN492" i="3"/>
  <c r="BS492" i="3"/>
  <c r="J493" i="3"/>
  <c r="N493" i="3"/>
  <c r="S493" i="3"/>
  <c r="W493" i="3"/>
  <c r="AA493" i="3"/>
  <c r="AE493" i="3"/>
  <c r="AP493" i="3"/>
  <c r="AT493" i="3"/>
  <c r="AX493" i="3"/>
  <c r="BB493" i="3"/>
  <c r="BF493" i="3"/>
  <c r="BJ493" i="3"/>
  <c r="BN493" i="3"/>
  <c r="BS493" i="3"/>
  <c r="I495" i="3"/>
  <c r="M495" i="3"/>
  <c r="V495" i="3"/>
  <c r="Z495" i="3"/>
  <c r="AD495" i="3"/>
  <c r="AO495" i="3"/>
  <c r="AS495" i="3"/>
  <c r="AW495" i="3"/>
  <c r="BE495" i="3"/>
  <c r="BI495" i="3"/>
  <c r="BM495" i="3"/>
  <c r="BQ495" i="3"/>
  <c r="BC496" i="3"/>
  <c r="BK496" i="3"/>
  <c r="K497" i="3"/>
  <c r="X497" i="3"/>
  <c r="AB497" i="3"/>
  <c r="AF497" i="3"/>
  <c r="AM497" i="3"/>
  <c r="AQ497" i="3"/>
  <c r="AU497" i="3"/>
  <c r="BC497" i="3"/>
  <c r="BG497" i="3"/>
  <c r="BK497" i="3"/>
  <c r="BO497" i="3"/>
  <c r="BT497" i="3"/>
  <c r="AD483" i="3"/>
  <c r="AO483" i="3"/>
  <c r="AS483" i="3"/>
  <c r="AW483" i="3"/>
  <c r="BE483" i="3"/>
  <c r="BI483" i="3"/>
  <c r="M484" i="3"/>
  <c r="AD484" i="3"/>
  <c r="AO484" i="3"/>
  <c r="AS484" i="3"/>
  <c r="AW484" i="3"/>
  <c r="BE484" i="3"/>
  <c r="BI484" i="3"/>
  <c r="I485" i="3"/>
  <c r="M485" i="3"/>
  <c r="Z485" i="3"/>
  <c r="AD485" i="3"/>
  <c r="AO485" i="3"/>
  <c r="AS485" i="3"/>
  <c r="AW485" i="3"/>
  <c r="BE485" i="3"/>
  <c r="BI485" i="3"/>
  <c r="BM485" i="3"/>
  <c r="I486" i="3"/>
  <c r="M486" i="3"/>
  <c r="Z486" i="3"/>
  <c r="AD486" i="3"/>
  <c r="AO486" i="3"/>
  <c r="AS486" i="3"/>
  <c r="BE486" i="3"/>
  <c r="AO487" i="3"/>
  <c r="AS487" i="3"/>
  <c r="AW487" i="3"/>
  <c r="BE487" i="3"/>
  <c r="BI487" i="3"/>
  <c r="BM487" i="3"/>
  <c r="I488" i="3"/>
  <c r="M488" i="3"/>
  <c r="R488" i="3"/>
  <c r="V488" i="3"/>
  <c r="Z488" i="3"/>
  <c r="AD488" i="3"/>
  <c r="AO488" i="3"/>
  <c r="AS488" i="3"/>
  <c r="AW488" i="3"/>
  <c r="BA488" i="3"/>
  <c r="BE488" i="3"/>
  <c r="BI488" i="3"/>
  <c r="BM488" i="3"/>
  <c r="BQ488" i="3"/>
  <c r="AO489" i="3"/>
  <c r="AS489" i="3"/>
  <c r="AW489" i="3"/>
  <c r="BE489" i="3"/>
  <c r="BI489" i="3"/>
  <c r="BM489" i="3"/>
  <c r="BQ489" i="3"/>
  <c r="AO490" i="3"/>
  <c r="AS490" i="3"/>
  <c r="AW490" i="3"/>
  <c r="BE490" i="3"/>
  <c r="BI490" i="3"/>
  <c r="BQ490" i="3"/>
  <c r="AO491" i="3"/>
  <c r="AS491" i="3"/>
  <c r="AW491" i="3"/>
  <c r="BE491" i="3"/>
  <c r="BI491" i="3"/>
  <c r="BQ491" i="3"/>
  <c r="I492" i="3"/>
  <c r="M492" i="3"/>
  <c r="R492" i="3"/>
  <c r="V492" i="3"/>
  <c r="Z492" i="3"/>
  <c r="AD492" i="3"/>
  <c r="AO492" i="3"/>
  <c r="AS492" i="3"/>
  <c r="AW492" i="3"/>
  <c r="BA492" i="3"/>
  <c r="BE492" i="3"/>
  <c r="BI492" i="3"/>
  <c r="BM492" i="3"/>
  <c r="BQ492" i="3"/>
  <c r="I493" i="3"/>
  <c r="M493" i="3"/>
  <c r="R493" i="3"/>
  <c r="V493" i="3"/>
  <c r="Z493" i="3"/>
  <c r="AD493" i="3"/>
  <c r="AO493" i="3"/>
  <c r="AS493" i="3"/>
  <c r="AW493" i="3"/>
  <c r="BA493" i="3"/>
  <c r="BE493" i="3"/>
  <c r="BI493" i="3"/>
  <c r="BM493" i="3"/>
  <c r="BQ493" i="3"/>
  <c r="L495" i="3"/>
  <c r="P495" i="3"/>
  <c r="Y495" i="3"/>
  <c r="AC495" i="3"/>
  <c r="AG495" i="3"/>
  <c r="AN495" i="3"/>
  <c r="AR495" i="3"/>
  <c r="AV495" i="3"/>
  <c r="AZ495" i="3"/>
  <c r="BD495" i="3"/>
  <c r="BL495" i="3"/>
  <c r="BP495" i="3"/>
  <c r="BU495" i="3"/>
  <c r="BB496" i="3"/>
  <c r="BJ496" i="3"/>
  <c r="J497" i="3"/>
  <c r="AA497" i="3"/>
  <c r="AE497" i="3"/>
  <c r="AP497" i="3"/>
  <c r="AT497" i="3"/>
  <c r="AX497" i="3"/>
  <c r="BB497" i="3"/>
  <c r="BF497" i="3"/>
  <c r="BJ497" i="3"/>
  <c r="BN497" i="3"/>
  <c r="BS497" i="3"/>
  <c r="P483" i="3"/>
  <c r="AG483" i="3"/>
  <c r="AN483" i="3"/>
  <c r="AR483" i="3"/>
  <c r="AV483" i="3"/>
  <c r="AZ483" i="3"/>
  <c r="BD483" i="3"/>
  <c r="BL483" i="3"/>
  <c r="BP483" i="3"/>
  <c r="BU483" i="3"/>
  <c r="AG484" i="3"/>
  <c r="AN484" i="3"/>
  <c r="AR484" i="3"/>
  <c r="AV484" i="3"/>
  <c r="AZ484" i="3"/>
  <c r="BD484" i="3"/>
  <c r="BL484" i="3"/>
  <c r="BP484" i="3"/>
  <c r="BU484" i="3"/>
  <c r="L485" i="3"/>
  <c r="P485" i="3"/>
  <c r="AG485" i="3"/>
  <c r="AN485" i="3"/>
  <c r="AR485" i="3"/>
  <c r="AV485" i="3"/>
  <c r="AZ485" i="3"/>
  <c r="BD485" i="3"/>
  <c r="BL485" i="3"/>
  <c r="BP485" i="3"/>
  <c r="BU485" i="3"/>
  <c r="L486" i="3"/>
  <c r="P486" i="3"/>
  <c r="AG486" i="3"/>
  <c r="BD486" i="3"/>
  <c r="BL486" i="3"/>
  <c r="BU486" i="3"/>
  <c r="L487" i="3"/>
  <c r="P487" i="3"/>
  <c r="AN487" i="3"/>
  <c r="AR487" i="3"/>
  <c r="AV487" i="3"/>
  <c r="AZ487" i="3"/>
  <c r="BD487" i="3"/>
  <c r="BL487" i="3"/>
  <c r="BP487" i="3"/>
  <c r="BU487" i="3"/>
  <c r="H488" i="3"/>
  <c r="L488" i="3"/>
  <c r="P488" i="3"/>
  <c r="U488" i="3"/>
  <c r="Y488" i="3"/>
  <c r="AC488" i="3"/>
  <c r="AG488" i="3"/>
  <c r="AN488" i="3"/>
  <c r="AR488" i="3"/>
  <c r="AV488" i="3"/>
  <c r="AZ488" i="3"/>
  <c r="BD488" i="3"/>
  <c r="BL488" i="3"/>
  <c r="BP488" i="3"/>
  <c r="BU488" i="3"/>
  <c r="AN489" i="3"/>
  <c r="AR489" i="3"/>
  <c r="AV489" i="3"/>
  <c r="AZ489" i="3"/>
  <c r="BD489" i="3"/>
  <c r="BL489" i="3"/>
  <c r="BP489" i="3"/>
  <c r="BU489" i="3"/>
  <c r="AN490" i="3"/>
  <c r="AR490" i="3"/>
  <c r="AV490" i="3"/>
  <c r="AZ490" i="3"/>
  <c r="BD490" i="3"/>
  <c r="BL490" i="3"/>
  <c r="BP490" i="3"/>
  <c r="BU490" i="3"/>
  <c r="AN491" i="3"/>
  <c r="AR491" i="3"/>
  <c r="AV491" i="3"/>
  <c r="AZ491" i="3"/>
  <c r="BD491" i="3"/>
  <c r="BL491" i="3"/>
  <c r="BP491" i="3"/>
  <c r="BU491" i="3"/>
  <c r="P492" i="3"/>
  <c r="U492" i="3"/>
  <c r="Y492" i="3"/>
  <c r="AC492" i="3"/>
  <c r="AG492" i="3"/>
  <c r="AN492" i="3"/>
  <c r="AR492" i="3"/>
  <c r="AV492" i="3"/>
  <c r="AZ492" i="3"/>
  <c r="BD492" i="3"/>
  <c r="BL492" i="3"/>
  <c r="BP492" i="3"/>
  <c r="BU492" i="3"/>
  <c r="H493" i="3"/>
  <c r="L493" i="3"/>
  <c r="P493" i="3"/>
  <c r="U493" i="3"/>
  <c r="Y493" i="3"/>
  <c r="AC493" i="3"/>
  <c r="AG493" i="3"/>
  <c r="AN493" i="3"/>
  <c r="AR493" i="3"/>
  <c r="AV493" i="3"/>
  <c r="AZ493" i="3"/>
  <c r="BD493" i="3"/>
  <c r="BL493" i="3"/>
  <c r="BP493" i="3"/>
  <c r="BU493" i="3"/>
  <c r="K495" i="3"/>
  <c r="O495" i="3"/>
  <c r="T495" i="3"/>
  <c r="X495" i="3"/>
  <c r="AB495" i="3"/>
  <c r="AF495" i="3"/>
  <c r="AM495" i="3"/>
  <c r="AQ495" i="3"/>
  <c r="AU495" i="3"/>
  <c r="BC495" i="3"/>
  <c r="BG495" i="3"/>
  <c r="BK495" i="3"/>
  <c r="BO495" i="3"/>
  <c r="BT495" i="3"/>
  <c r="Z497" i="3"/>
  <c r="AD497" i="3"/>
  <c r="AO497" i="3"/>
  <c r="AS497" i="3"/>
  <c r="AW497" i="3"/>
  <c r="BE497" i="3"/>
  <c r="BI497" i="3"/>
  <c r="BM497" i="3"/>
  <c r="AN469" i="3" l="1"/>
  <c r="BM469" i="3"/>
  <c r="AQ469" i="3"/>
  <c r="BE469" i="3"/>
  <c r="CI165" i="1"/>
  <c r="CW165" i="1"/>
  <c r="CD165" i="1"/>
  <c r="CV165" i="1"/>
  <c r="BZ165" i="1"/>
  <c r="CA165" i="1"/>
  <c r="BI469" i="3"/>
  <c r="AO469" i="3"/>
  <c r="BN469" i="3"/>
  <c r="AX469" i="3"/>
  <c r="BK469" i="3"/>
  <c r="AU469" i="3"/>
  <c r="BL469" i="3"/>
  <c r="AR469" i="3"/>
  <c r="BS469" i="3"/>
  <c r="BB469" i="3"/>
  <c r="BO469" i="3"/>
  <c r="AY469" i="3"/>
  <c r="BP469" i="3"/>
  <c r="AV469" i="3"/>
  <c r="BF469" i="3"/>
  <c r="AP469" i="3"/>
  <c r="BT469" i="3"/>
  <c r="BC469" i="3"/>
  <c r="AM469" i="3"/>
  <c r="BU469" i="3"/>
  <c r="AZ469" i="3"/>
  <c r="BJ469" i="3"/>
  <c r="AT469" i="3"/>
  <c r="BG469" i="3"/>
  <c r="BD469" i="3"/>
  <c r="A33" i="2" l="1"/>
  <c r="A34" i="2"/>
  <c r="A40" i="2"/>
  <c r="BX140" i="1"/>
  <c r="C140" i="1"/>
  <c r="B140" i="1"/>
  <c r="BQ140" i="1" s="1"/>
  <c r="BQ159" i="1" s="1"/>
  <c r="BX139" i="1"/>
  <c r="C139" i="1"/>
  <c r="B139" i="1"/>
  <c r="BQ139" i="1" s="1"/>
  <c r="BQ158" i="1" s="1"/>
  <c r="BX144" i="1"/>
  <c r="A38" i="2" s="1"/>
  <c r="C144" i="1"/>
  <c r="H126" i="1"/>
  <c r="CA190" i="1"/>
  <c r="B143" i="1"/>
  <c r="BQ143" i="1" s="1"/>
  <c r="BQ162" i="1" s="1"/>
  <c r="BX143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M80" i="1"/>
  <c r="AL80" i="1"/>
  <c r="DA80" i="1" s="1"/>
  <c r="AK80" i="1"/>
  <c r="CZ80" i="1" s="1"/>
  <c r="AJ80" i="1"/>
  <c r="CY80" i="1" s="1"/>
  <c r="AI80" i="1"/>
  <c r="CX80" i="1" s="1"/>
  <c r="AH80" i="1"/>
  <c r="AH143" i="1" s="1"/>
  <c r="AG80" i="1"/>
  <c r="AG143" i="1" s="1"/>
  <c r="AF80" i="1"/>
  <c r="CU80" i="1" s="1"/>
  <c r="AE80" i="1"/>
  <c r="CT80" i="1" s="1"/>
  <c r="AD80" i="1"/>
  <c r="CS80" i="1" s="1"/>
  <c r="AC80" i="1"/>
  <c r="CR80" i="1" s="1"/>
  <c r="AB80" i="1"/>
  <c r="CQ80" i="1" s="1"/>
  <c r="AA80" i="1"/>
  <c r="CP80" i="1" s="1"/>
  <c r="Z80" i="1"/>
  <c r="CO80" i="1" s="1"/>
  <c r="Y80" i="1"/>
  <c r="CN80" i="1" s="1"/>
  <c r="X80" i="1"/>
  <c r="CM80" i="1" s="1"/>
  <c r="W80" i="1"/>
  <c r="CL80" i="1" s="1"/>
  <c r="V80" i="1"/>
  <c r="CK80" i="1" s="1"/>
  <c r="U80" i="1"/>
  <c r="CJ80" i="1" s="1"/>
  <c r="T80" i="1"/>
  <c r="T143" i="1" s="1"/>
  <c r="S80" i="1"/>
  <c r="S143" i="1" s="1"/>
  <c r="R80" i="1"/>
  <c r="CG80" i="1" s="1"/>
  <c r="Q80" i="1"/>
  <c r="CF80" i="1" s="1"/>
  <c r="P80" i="1"/>
  <c r="P143" i="1" s="1"/>
  <c r="O80" i="1"/>
  <c r="O143" i="1" s="1"/>
  <c r="N80" i="1"/>
  <c r="CC80" i="1" s="1"/>
  <c r="M80" i="1"/>
  <c r="CB80" i="1" s="1"/>
  <c r="L80" i="1"/>
  <c r="L143" i="1" s="1"/>
  <c r="K80" i="1"/>
  <c r="K143" i="1" s="1"/>
  <c r="J80" i="1"/>
  <c r="I80" i="1"/>
  <c r="BX80" i="1" s="1"/>
  <c r="B80" i="1"/>
  <c r="BQ80" i="1" s="1"/>
  <c r="H80" i="1" l="1"/>
  <c r="CW162" i="1"/>
  <c r="H162" i="1"/>
  <c r="BZ162" i="1" s="1"/>
  <c r="CD162" i="1"/>
  <c r="A33" i="4"/>
  <c r="BX158" i="1"/>
  <c r="BX159" i="1"/>
  <c r="A34" i="4"/>
  <c r="CA162" i="1"/>
  <c r="CI162" i="1"/>
  <c r="A37" i="4"/>
  <c r="BX163" i="1"/>
  <c r="CA187" i="1"/>
  <c r="A36" i="4"/>
  <c r="BX162" i="1"/>
  <c r="A37" i="2"/>
  <c r="CA188" i="1"/>
  <c r="H143" i="1"/>
  <c r="CW143" i="1" s="1"/>
  <c r="K37" i="2" s="1"/>
  <c r="CW80" i="1"/>
  <c r="CV80" i="1"/>
  <c r="CE80" i="1"/>
  <c r="CI80" i="1"/>
  <c r="CA80" i="1"/>
  <c r="BZ80" i="1"/>
  <c r="CD80" i="1"/>
  <c r="CH80" i="1"/>
  <c r="BY80" i="1"/>
  <c r="AH146" i="1"/>
  <c r="AG146" i="1"/>
  <c r="T146" i="1"/>
  <c r="S146" i="1"/>
  <c r="P146" i="1"/>
  <c r="O146" i="1"/>
  <c r="L146" i="1"/>
  <c r="K146" i="1"/>
  <c r="BX145" i="1"/>
  <c r="BX142" i="1"/>
  <c r="BX141" i="1"/>
  <c r="BX138" i="1"/>
  <c r="BX137" i="1"/>
  <c r="BX136" i="1"/>
  <c r="BX135" i="1"/>
  <c r="BX134" i="1"/>
  <c r="BX133" i="1"/>
  <c r="BX132" i="1"/>
  <c r="BX131" i="1"/>
  <c r="C145" i="1"/>
  <c r="C142" i="1"/>
  <c r="C141" i="1"/>
  <c r="B145" i="1"/>
  <c r="BQ145" i="1" s="1"/>
  <c r="BQ164" i="1" s="1"/>
  <c r="B142" i="1"/>
  <c r="BQ142" i="1" s="1"/>
  <c r="BQ161" i="1" s="1"/>
  <c r="B141" i="1"/>
  <c r="BQ141" i="1" s="1"/>
  <c r="BQ160" i="1" s="1"/>
  <c r="C138" i="1"/>
  <c r="B138" i="1"/>
  <c r="BQ138" i="1" s="1"/>
  <c r="BQ157" i="1" s="1"/>
  <c r="C137" i="1"/>
  <c r="B137" i="1"/>
  <c r="BQ137" i="1" s="1"/>
  <c r="BQ156" i="1" s="1"/>
  <c r="C136" i="1"/>
  <c r="B136" i="1"/>
  <c r="BQ136" i="1" s="1"/>
  <c r="BQ155" i="1" s="1"/>
  <c r="C135" i="1"/>
  <c r="B135" i="1"/>
  <c r="BQ135" i="1" s="1"/>
  <c r="BQ154" i="1" s="1"/>
  <c r="C134" i="1"/>
  <c r="B134" i="1"/>
  <c r="BQ134" i="1" s="1"/>
  <c r="BQ153" i="1" s="1"/>
  <c r="C133" i="1"/>
  <c r="B133" i="1"/>
  <c r="BQ133" i="1" s="1"/>
  <c r="BQ152" i="1" s="1"/>
  <c r="C132" i="1"/>
  <c r="B132" i="1"/>
  <c r="BQ132" i="1" s="1"/>
  <c r="BQ151" i="1" s="1"/>
  <c r="C131" i="1"/>
  <c r="B131" i="1"/>
  <c r="BQ131" i="1" s="1"/>
  <c r="BQ150" i="1" s="1"/>
  <c r="BY93" i="1"/>
  <c r="CB93" i="1"/>
  <c r="CC93" i="1"/>
  <c r="CF93" i="1"/>
  <c r="CG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X93" i="1"/>
  <c r="CY93" i="1"/>
  <c r="CZ93" i="1"/>
  <c r="DA93" i="1"/>
  <c r="BY94" i="1"/>
  <c r="CB94" i="1"/>
  <c r="CC94" i="1"/>
  <c r="CF94" i="1"/>
  <c r="CG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X94" i="1"/>
  <c r="CY94" i="1"/>
  <c r="CZ94" i="1"/>
  <c r="DA94" i="1"/>
  <c r="BY95" i="1"/>
  <c r="CB95" i="1"/>
  <c r="CC95" i="1"/>
  <c r="CF95" i="1"/>
  <c r="CG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X95" i="1"/>
  <c r="CY95" i="1"/>
  <c r="CZ95" i="1"/>
  <c r="DA95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BY97" i="1"/>
  <c r="CB97" i="1"/>
  <c r="CC97" i="1"/>
  <c r="CF97" i="1"/>
  <c r="CG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X97" i="1"/>
  <c r="CY97" i="1"/>
  <c r="CZ97" i="1"/>
  <c r="DA97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BY99" i="1"/>
  <c r="CB99" i="1"/>
  <c r="CC99" i="1"/>
  <c r="CF99" i="1"/>
  <c r="CG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X99" i="1"/>
  <c r="CY99" i="1"/>
  <c r="CZ99" i="1"/>
  <c r="DA99" i="1"/>
  <c r="BY100" i="1"/>
  <c r="CB100" i="1"/>
  <c r="CC100" i="1"/>
  <c r="CF100" i="1"/>
  <c r="CG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X100" i="1"/>
  <c r="CY100" i="1"/>
  <c r="CZ100" i="1"/>
  <c r="DA100" i="1"/>
  <c r="BY101" i="1"/>
  <c r="CB101" i="1"/>
  <c r="CC101" i="1"/>
  <c r="CF101" i="1"/>
  <c r="CG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X101" i="1"/>
  <c r="CY101" i="1"/>
  <c r="CZ101" i="1"/>
  <c r="DA101" i="1"/>
  <c r="BY102" i="1"/>
  <c r="CB102" i="1"/>
  <c r="CC102" i="1"/>
  <c r="CF102" i="1"/>
  <c r="CG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X102" i="1"/>
  <c r="CY102" i="1"/>
  <c r="CZ102" i="1"/>
  <c r="DA102" i="1"/>
  <c r="BY103" i="1"/>
  <c r="CB103" i="1"/>
  <c r="CC103" i="1"/>
  <c r="CF103" i="1"/>
  <c r="CG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X103" i="1"/>
  <c r="CY103" i="1"/>
  <c r="CZ103" i="1"/>
  <c r="DA103" i="1"/>
  <c r="BY104" i="1"/>
  <c r="CB104" i="1"/>
  <c r="CC104" i="1"/>
  <c r="CF104" i="1"/>
  <c r="CG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X104" i="1"/>
  <c r="CY104" i="1"/>
  <c r="CZ104" i="1"/>
  <c r="DA104" i="1"/>
  <c r="BY105" i="1"/>
  <c r="CA105" i="1"/>
  <c r="CB105" i="1"/>
  <c r="CC105" i="1"/>
  <c r="CD105" i="1"/>
  <c r="CF105" i="1"/>
  <c r="CG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X105" i="1"/>
  <c r="CY105" i="1"/>
  <c r="CZ105" i="1"/>
  <c r="DA105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BY107" i="1"/>
  <c r="BZ107" i="1"/>
  <c r="CA107" i="1"/>
  <c r="CB107" i="1"/>
  <c r="CC107" i="1"/>
  <c r="CD107" i="1"/>
  <c r="CE107" i="1"/>
  <c r="CF107" i="1"/>
  <c r="CG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BY108" i="1"/>
  <c r="CB108" i="1"/>
  <c r="CC108" i="1"/>
  <c r="CF108" i="1"/>
  <c r="CG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X108" i="1"/>
  <c r="CY108" i="1"/>
  <c r="CZ108" i="1"/>
  <c r="DA108" i="1"/>
  <c r="BY109" i="1"/>
  <c r="CB109" i="1"/>
  <c r="CC109" i="1"/>
  <c r="CE109" i="1"/>
  <c r="CF109" i="1"/>
  <c r="CG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X109" i="1"/>
  <c r="CY109" i="1"/>
  <c r="CZ109" i="1"/>
  <c r="DA109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BY111" i="1"/>
  <c r="CX111" i="1"/>
  <c r="CY111" i="1"/>
  <c r="CZ111" i="1"/>
  <c r="DA111" i="1"/>
  <c r="BY112" i="1"/>
  <c r="CB112" i="1"/>
  <c r="CC112" i="1"/>
  <c r="CF112" i="1"/>
  <c r="CG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X112" i="1"/>
  <c r="CY112" i="1"/>
  <c r="CZ112" i="1"/>
  <c r="DA112" i="1"/>
  <c r="BY113" i="1"/>
  <c r="CB113" i="1"/>
  <c r="CC113" i="1"/>
  <c r="CF113" i="1"/>
  <c r="CG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X113" i="1"/>
  <c r="CY113" i="1"/>
  <c r="CZ113" i="1"/>
  <c r="DA113" i="1"/>
  <c r="BY114" i="1"/>
  <c r="CA114" i="1"/>
  <c r="CB114" i="1"/>
  <c r="CC114" i="1"/>
  <c r="CD114" i="1"/>
  <c r="CF114" i="1"/>
  <c r="CG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X114" i="1"/>
  <c r="CY114" i="1"/>
  <c r="CZ114" i="1"/>
  <c r="DA114" i="1"/>
  <c r="BY115" i="1"/>
  <c r="CA115" i="1"/>
  <c r="CB115" i="1"/>
  <c r="CC115" i="1"/>
  <c r="CD115" i="1"/>
  <c r="CF115" i="1"/>
  <c r="CG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X115" i="1"/>
  <c r="CY115" i="1"/>
  <c r="CZ115" i="1"/>
  <c r="DA115" i="1"/>
  <c r="BY116" i="1"/>
  <c r="CB116" i="1"/>
  <c r="CC116" i="1"/>
  <c r="CF116" i="1"/>
  <c r="CG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X116" i="1"/>
  <c r="CY116" i="1"/>
  <c r="CZ116" i="1"/>
  <c r="DA116" i="1"/>
  <c r="BY117" i="1"/>
  <c r="CA117" i="1"/>
  <c r="CB117" i="1"/>
  <c r="CC117" i="1"/>
  <c r="CD117" i="1"/>
  <c r="CE117" i="1"/>
  <c r="CF117" i="1"/>
  <c r="CG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W117" i="1"/>
  <c r="CX117" i="1"/>
  <c r="CY117" i="1"/>
  <c r="CZ117" i="1"/>
  <c r="DA117" i="1"/>
  <c r="BY118" i="1"/>
  <c r="CB118" i="1"/>
  <c r="CC118" i="1"/>
  <c r="CF118" i="1"/>
  <c r="CG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X118" i="1"/>
  <c r="CY118" i="1"/>
  <c r="CZ118" i="1"/>
  <c r="DA118" i="1"/>
  <c r="BY119" i="1"/>
  <c r="CB119" i="1"/>
  <c r="CC119" i="1"/>
  <c r="CD119" i="1"/>
  <c r="CF119" i="1"/>
  <c r="CG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X119" i="1"/>
  <c r="CY119" i="1"/>
  <c r="CZ119" i="1"/>
  <c r="DA119" i="1"/>
  <c r="BY120" i="1"/>
  <c r="CB120" i="1"/>
  <c r="CC120" i="1"/>
  <c r="CF120" i="1"/>
  <c r="CG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X120" i="1"/>
  <c r="CY120" i="1"/>
  <c r="CZ120" i="1"/>
  <c r="DA120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BY122" i="1"/>
  <c r="CB122" i="1"/>
  <c r="CC122" i="1"/>
  <c r="CF122" i="1"/>
  <c r="CG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X122" i="1"/>
  <c r="CY122" i="1"/>
  <c r="CZ122" i="1"/>
  <c r="DA122" i="1"/>
  <c r="BY123" i="1"/>
  <c r="CB123" i="1"/>
  <c r="CC123" i="1"/>
  <c r="CF123" i="1"/>
  <c r="CG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X123" i="1"/>
  <c r="CY123" i="1"/>
  <c r="CZ123" i="1"/>
  <c r="DA123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BY125" i="1"/>
  <c r="CB125" i="1"/>
  <c r="CC125" i="1"/>
  <c r="CF125" i="1"/>
  <c r="CG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X125" i="1"/>
  <c r="CY125" i="1"/>
  <c r="CZ125" i="1"/>
  <c r="DA125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BY127" i="1"/>
  <c r="CB127" i="1"/>
  <c r="CC127" i="1"/>
  <c r="CF127" i="1"/>
  <c r="CG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X127" i="1"/>
  <c r="CY127" i="1"/>
  <c r="CZ127" i="1"/>
  <c r="DA127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7" i="1"/>
  <c r="BQ93" i="1"/>
  <c r="BX93" i="1"/>
  <c r="H112" i="1"/>
  <c r="CV112" i="1" s="1"/>
  <c r="H127" i="1"/>
  <c r="CW127" i="1" s="1"/>
  <c r="H125" i="1"/>
  <c r="CA125" i="1" s="1"/>
  <c r="H123" i="1"/>
  <c r="CW123" i="1" s="1"/>
  <c r="H122" i="1"/>
  <c r="BZ122" i="1" s="1"/>
  <c r="H120" i="1"/>
  <c r="CV120" i="1" s="1"/>
  <c r="H119" i="1"/>
  <c r="CW119" i="1" s="1"/>
  <c r="H118" i="1"/>
  <c r="BZ118" i="1" s="1"/>
  <c r="H117" i="1"/>
  <c r="CI117" i="1" s="1"/>
  <c r="H116" i="1"/>
  <c r="CV116" i="1" s="1"/>
  <c r="H115" i="1"/>
  <c r="CW115" i="1" s="1"/>
  <c r="H114" i="1"/>
  <c r="BZ114" i="1" s="1"/>
  <c r="H113" i="1"/>
  <c r="CA113" i="1" s="1"/>
  <c r="H109" i="1"/>
  <c r="CA109" i="1" s="1"/>
  <c r="H108" i="1"/>
  <c r="CV108" i="1" s="1"/>
  <c r="H107" i="1"/>
  <c r="CH107" i="1" s="1"/>
  <c r="H105" i="1"/>
  <c r="CE105" i="1" s="1"/>
  <c r="H104" i="1"/>
  <c r="CV104" i="1" s="1"/>
  <c r="H103" i="1"/>
  <c r="CW103" i="1" s="1"/>
  <c r="H102" i="1"/>
  <c r="BZ102" i="1" s="1"/>
  <c r="H101" i="1"/>
  <c r="CA101" i="1" s="1"/>
  <c r="H100" i="1"/>
  <c r="CV100" i="1" s="1"/>
  <c r="H99" i="1"/>
  <c r="CW99" i="1" s="1"/>
  <c r="H97" i="1"/>
  <c r="CA97" i="1" s="1"/>
  <c r="H95" i="1"/>
  <c r="CW95" i="1" s="1"/>
  <c r="H94" i="1"/>
  <c r="BZ94" i="1" s="1"/>
  <c r="H93" i="1"/>
  <c r="CA93" i="1" s="1"/>
  <c r="CA179" i="1" l="1"/>
  <c r="A27" i="4"/>
  <c r="BX152" i="1"/>
  <c r="A27" i="2"/>
  <c r="CA183" i="1"/>
  <c r="A31" i="4"/>
  <c r="BX156" i="1"/>
  <c r="A31" i="2"/>
  <c r="CA189" i="1"/>
  <c r="A38" i="4"/>
  <c r="BX164" i="1"/>
  <c r="A39" i="2"/>
  <c r="CA180" i="1"/>
  <c r="BX153" i="1"/>
  <c r="A28" i="4"/>
  <c r="A28" i="2"/>
  <c r="CA184" i="1"/>
  <c r="BX157" i="1"/>
  <c r="A32" i="4"/>
  <c r="A32" i="2"/>
  <c r="H146" i="1"/>
  <c r="CH162" i="1"/>
  <c r="CV162" i="1"/>
  <c r="CA177" i="1"/>
  <c r="A25" i="4"/>
  <c r="BX150" i="1"/>
  <c r="CA181" i="1"/>
  <c r="A29" i="4"/>
  <c r="BX154" i="1"/>
  <c r="A29" i="2"/>
  <c r="CA185" i="1"/>
  <c r="A35" i="4"/>
  <c r="BX160" i="1"/>
  <c r="A35" i="2"/>
  <c r="CA178" i="1"/>
  <c r="BX151" i="1"/>
  <c r="A26" i="4"/>
  <c r="A26" i="2"/>
  <c r="CA182" i="1"/>
  <c r="BX155" i="1"/>
  <c r="A30" i="4"/>
  <c r="A30" i="2"/>
  <c r="CE162" i="1"/>
  <c r="CA186" i="1"/>
  <c r="BX161" i="1"/>
  <c r="A36" i="2"/>
  <c r="CD146" i="1"/>
  <c r="F40" i="2" s="1"/>
  <c r="CV146" i="1"/>
  <c r="CI146" i="1"/>
  <c r="I40" i="2" s="1"/>
  <c r="CA146" i="1"/>
  <c r="E40" i="2" s="1"/>
  <c r="CH146" i="1"/>
  <c r="H40" i="2" s="1"/>
  <c r="CE146" i="1"/>
  <c r="G40" i="2" s="1"/>
  <c r="CW146" i="1"/>
  <c r="K40" i="2" s="1"/>
  <c r="CH127" i="1"/>
  <c r="CD127" i="1"/>
  <c r="BZ127" i="1"/>
  <c r="CV125" i="1"/>
  <c r="CH123" i="1"/>
  <c r="CD123" i="1"/>
  <c r="BZ123" i="1"/>
  <c r="CI122" i="1"/>
  <c r="CE122" i="1"/>
  <c r="CA122" i="1"/>
  <c r="CW120" i="1"/>
  <c r="CH119" i="1"/>
  <c r="BZ119" i="1"/>
  <c r="CI118" i="1"/>
  <c r="CE118" i="1"/>
  <c r="CA118" i="1"/>
  <c r="CV117" i="1"/>
  <c r="CW116" i="1"/>
  <c r="CH115" i="1"/>
  <c r="BZ115" i="1"/>
  <c r="CI114" i="1"/>
  <c r="CE114" i="1"/>
  <c r="CV113" i="1"/>
  <c r="CW112" i="1"/>
  <c r="CV109" i="1"/>
  <c r="CW108" i="1"/>
  <c r="CV105" i="1"/>
  <c r="CW104" i="1"/>
  <c r="CH103" i="1"/>
  <c r="CD103" i="1"/>
  <c r="BZ103" i="1"/>
  <c r="CI102" i="1"/>
  <c r="CE102" i="1"/>
  <c r="CA102" i="1"/>
  <c r="CV101" i="1"/>
  <c r="CW100" i="1"/>
  <c r="CH99" i="1"/>
  <c r="CD99" i="1"/>
  <c r="BZ99" i="1"/>
  <c r="CV97" i="1"/>
  <c r="CH95" i="1"/>
  <c r="CD95" i="1"/>
  <c r="BZ95" i="1"/>
  <c r="CI94" i="1"/>
  <c r="CE94" i="1"/>
  <c r="CA94" i="1"/>
  <c r="CV93" i="1"/>
  <c r="CI127" i="1"/>
  <c r="CW125" i="1"/>
  <c r="CI123" i="1"/>
  <c r="CE123" i="1"/>
  <c r="CA123" i="1"/>
  <c r="CV122" i="1"/>
  <c r="CH120" i="1"/>
  <c r="CD120" i="1"/>
  <c r="BZ120" i="1"/>
  <c r="CI119" i="1"/>
  <c r="CE119" i="1"/>
  <c r="CA119" i="1"/>
  <c r="CV118" i="1"/>
  <c r="CH116" i="1"/>
  <c r="CD116" i="1"/>
  <c r="BZ116" i="1"/>
  <c r="CI115" i="1"/>
  <c r="CE115" i="1"/>
  <c r="CV114" i="1"/>
  <c r="CW113" i="1"/>
  <c r="CH112" i="1"/>
  <c r="CD112" i="1"/>
  <c r="BZ112" i="1"/>
  <c r="CW109" i="1"/>
  <c r="CH108" i="1"/>
  <c r="CD108" i="1"/>
  <c r="BZ108" i="1"/>
  <c r="CW105" i="1"/>
  <c r="CH104" i="1"/>
  <c r="CD104" i="1"/>
  <c r="BZ104" i="1"/>
  <c r="CI103" i="1"/>
  <c r="CE103" i="1"/>
  <c r="CA103" i="1"/>
  <c r="CV102" i="1"/>
  <c r="CW101" i="1"/>
  <c r="CH100" i="1"/>
  <c r="CD100" i="1"/>
  <c r="BZ100" i="1"/>
  <c r="CI99" i="1"/>
  <c r="CE99" i="1"/>
  <c r="CA99" i="1"/>
  <c r="CW97" i="1"/>
  <c r="CI95" i="1"/>
  <c r="CE95" i="1"/>
  <c r="CA95" i="1"/>
  <c r="CV94" i="1"/>
  <c r="CW93" i="1"/>
  <c r="CE127" i="1"/>
  <c r="CA127" i="1"/>
  <c r="CV127" i="1"/>
  <c r="CH125" i="1"/>
  <c r="CD125" i="1"/>
  <c r="BZ125" i="1"/>
  <c r="CV123" i="1"/>
  <c r="CW122" i="1"/>
  <c r="CI120" i="1"/>
  <c r="CE120" i="1"/>
  <c r="CA120" i="1"/>
  <c r="CV119" i="1"/>
  <c r="CW118" i="1"/>
  <c r="CH117" i="1"/>
  <c r="BZ117" i="1"/>
  <c r="CI116" i="1"/>
  <c r="CE116" i="1"/>
  <c r="CA116" i="1"/>
  <c r="CV115" i="1"/>
  <c r="CW114" i="1"/>
  <c r="CH113" i="1"/>
  <c r="CD113" i="1"/>
  <c r="BZ113" i="1"/>
  <c r="CI112" i="1"/>
  <c r="CE112" i="1"/>
  <c r="CA112" i="1"/>
  <c r="CH109" i="1"/>
  <c r="CD109" i="1"/>
  <c r="BZ109" i="1"/>
  <c r="CI108" i="1"/>
  <c r="CE108" i="1"/>
  <c r="CA108" i="1"/>
  <c r="CH105" i="1"/>
  <c r="BZ105" i="1"/>
  <c r="CI104" i="1"/>
  <c r="CE104" i="1"/>
  <c r="CA104" i="1"/>
  <c r="CV103" i="1"/>
  <c r="CW102" i="1"/>
  <c r="CH101" i="1"/>
  <c r="CD101" i="1"/>
  <c r="BZ101" i="1"/>
  <c r="CI100" i="1"/>
  <c r="CE100" i="1"/>
  <c r="CA100" i="1"/>
  <c r="CV99" i="1"/>
  <c r="CH97" i="1"/>
  <c r="CD97" i="1"/>
  <c r="BZ97" i="1"/>
  <c r="CV95" i="1"/>
  <c r="CW94" i="1"/>
  <c r="CH93" i="1"/>
  <c r="CD93" i="1"/>
  <c r="BZ93" i="1"/>
  <c r="A25" i="2"/>
  <c r="BZ146" i="1"/>
  <c r="D40" i="2" s="1"/>
  <c r="CI125" i="1"/>
  <c r="CE125" i="1"/>
  <c r="CH122" i="1"/>
  <c r="CD122" i="1"/>
  <c r="CH118" i="1"/>
  <c r="CD118" i="1"/>
  <c r="CH114" i="1"/>
  <c r="CI113" i="1"/>
  <c r="CE113" i="1"/>
  <c r="CI109" i="1"/>
  <c r="CI105" i="1"/>
  <c r="CH102" i="1"/>
  <c r="CD102" i="1"/>
  <c r="CI101" i="1"/>
  <c r="CE101" i="1"/>
  <c r="CI97" i="1"/>
  <c r="CE97" i="1"/>
  <c r="CH94" i="1"/>
  <c r="CD94" i="1"/>
  <c r="CI93" i="1"/>
  <c r="CE93" i="1"/>
  <c r="CV143" i="1"/>
  <c r="J37" i="2" s="1"/>
  <c r="BZ143" i="1"/>
  <c r="D37" i="2" s="1"/>
  <c r="CD143" i="1"/>
  <c r="F37" i="2" s="1"/>
  <c r="CH143" i="1"/>
  <c r="H37" i="2" s="1"/>
  <c r="CA143" i="1"/>
  <c r="E37" i="2" s="1"/>
  <c r="CE143" i="1"/>
  <c r="G37" i="2" s="1"/>
  <c r="CI143" i="1"/>
  <c r="I37" i="2" s="1"/>
  <c r="CJ190" i="1" l="1"/>
  <c r="J40" i="2"/>
  <c r="CD190" i="1"/>
  <c r="CI190" i="1"/>
  <c r="CC190" i="1"/>
  <c r="CD187" i="1"/>
  <c r="CI187" i="1"/>
  <c r="CB190" i="1"/>
  <c r="CG190" i="1"/>
  <c r="CH190" i="1"/>
  <c r="CE187" i="1"/>
  <c r="CJ187" i="1"/>
  <c r="CB187" i="1"/>
  <c r="CG187" i="1"/>
  <c r="CC187" i="1"/>
  <c r="CH187" i="1"/>
  <c r="CE190" i="1"/>
  <c r="CU58" i="1"/>
  <c r="CU78" i="1"/>
  <c r="CU82" i="1"/>
  <c r="I87" i="1"/>
  <c r="J87" i="1"/>
  <c r="K87" i="1"/>
  <c r="K145" i="1" s="1"/>
  <c r="L87" i="1"/>
  <c r="L145" i="1" s="1"/>
  <c r="M87" i="1"/>
  <c r="N87" i="1"/>
  <c r="O87" i="1"/>
  <c r="O145" i="1" s="1"/>
  <c r="P87" i="1"/>
  <c r="P145" i="1" s="1"/>
  <c r="Q87" i="1"/>
  <c r="R87" i="1"/>
  <c r="S87" i="1"/>
  <c r="S145" i="1" s="1"/>
  <c r="T87" i="1"/>
  <c r="T145" i="1" s="1"/>
  <c r="U87" i="1"/>
  <c r="V87" i="1"/>
  <c r="W87" i="1"/>
  <c r="X87" i="1"/>
  <c r="Y87" i="1"/>
  <c r="Z87" i="1"/>
  <c r="AA87" i="1"/>
  <c r="AB87" i="1"/>
  <c r="AC87" i="1"/>
  <c r="AD87" i="1"/>
  <c r="AE87" i="1"/>
  <c r="AF87" i="1"/>
  <c r="CU87" i="1" s="1"/>
  <c r="AG87" i="1"/>
  <c r="AG145" i="1" s="1"/>
  <c r="AH87" i="1"/>
  <c r="AH145" i="1" s="1"/>
  <c r="AI87" i="1"/>
  <c r="AJ87" i="1"/>
  <c r="CY87" i="1" s="1"/>
  <c r="AK87" i="1"/>
  <c r="AL87" i="1"/>
  <c r="AM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CU88" i="1" s="1"/>
  <c r="AG88" i="1"/>
  <c r="AH88" i="1"/>
  <c r="AI88" i="1"/>
  <c r="AJ88" i="1"/>
  <c r="CY88" i="1" s="1"/>
  <c r="AK88" i="1"/>
  <c r="AL88" i="1"/>
  <c r="AM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J53" i="1"/>
  <c r="K53" i="1"/>
  <c r="BZ53" i="1" s="1"/>
  <c r="L53" i="1"/>
  <c r="CA53" i="1" s="1"/>
  <c r="M53" i="1"/>
  <c r="N53" i="1"/>
  <c r="CC53" i="1" s="1"/>
  <c r="O53" i="1"/>
  <c r="CD53" i="1" s="1"/>
  <c r="P53" i="1"/>
  <c r="Q53" i="1"/>
  <c r="CF53" i="1" s="1"/>
  <c r="R53" i="1"/>
  <c r="CG53" i="1" s="1"/>
  <c r="S53" i="1"/>
  <c r="CH53" i="1" s="1"/>
  <c r="T53" i="1"/>
  <c r="CI53" i="1" s="1"/>
  <c r="U53" i="1"/>
  <c r="V53" i="1"/>
  <c r="CK53" i="1" s="1"/>
  <c r="W53" i="1"/>
  <c r="CL53" i="1" s="1"/>
  <c r="X53" i="1"/>
  <c r="CM53" i="1" s="1"/>
  <c r="Y53" i="1"/>
  <c r="Z53" i="1"/>
  <c r="AA53" i="1"/>
  <c r="AB53" i="1"/>
  <c r="CQ53" i="1" s="1"/>
  <c r="AC53" i="1"/>
  <c r="AD53" i="1"/>
  <c r="AE53" i="1"/>
  <c r="CT53" i="1" s="1"/>
  <c r="AF53" i="1"/>
  <c r="CU53" i="1" s="1"/>
  <c r="AG53" i="1"/>
  <c r="CV53" i="1" s="1"/>
  <c r="AH53" i="1"/>
  <c r="CW53" i="1" s="1"/>
  <c r="AI53" i="1"/>
  <c r="CX53" i="1" s="1"/>
  <c r="AJ53" i="1"/>
  <c r="CY53" i="1" s="1"/>
  <c r="AK53" i="1"/>
  <c r="CZ53" i="1" s="1"/>
  <c r="AL53" i="1"/>
  <c r="DA53" i="1" s="1"/>
  <c r="AM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CU54" i="1" s="1"/>
  <c r="AG54" i="1"/>
  <c r="AH54" i="1"/>
  <c r="AI54" i="1"/>
  <c r="AJ54" i="1"/>
  <c r="CY54" i="1" s="1"/>
  <c r="AK54" i="1"/>
  <c r="AL54" i="1"/>
  <c r="AM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J55" i="1"/>
  <c r="K55" i="1"/>
  <c r="K131" i="1" s="1"/>
  <c r="L55" i="1"/>
  <c r="L131" i="1" s="1"/>
  <c r="M55" i="1"/>
  <c r="N55" i="1"/>
  <c r="O55" i="1"/>
  <c r="O131" i="1" s="1"/>
  <c r="P55" i="1"/>
  <c r="P131" i="1" s="1"/>
  <c r="Q55" i="1"/>
  <c r="R55" i="1"/>
  <c r="S55" i="1"/>
  <c r="S131" i="1" s="1"/>
  <c r="T55" i="1"/>
  <c r="T131" i="1" s="1"/>
  <c r="U55" i="1"/>
  <c r="V55" i="1"/>
  <c r="W55" i="1"/>
  <c r="X55" i="1"/>
  <c r="Y55" i="1"/>
  <c r="Z55" i="1"/>
  <c r="AA55" i="1"/>
  <c r="AB55" i="1"/>
  <c r="AC55" i="1"/>
  <c r="AD55" i="1"/>
  <c r="AE55" i="1"/>
  <c r="AF55" i="1"/>
  <c r="CU55" i="1" s="1"/>
  <c r="AG55" i="1"/>
  <c r="AG131" i="1" s="1"/>
  <c r="AH55" i="1"/>
  <c r="AH131" i="1" s="1"/>
  <c r="AI55" i="1"/>
  <c r="AJ55" i="1"/>
  <c r="CY55" i="1" s="1"/>
  <c r="AK55" i="1"/>
  <c r="AL55" i="1"/>
  <c r="AM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J56" i="1"/>
  <c r="K56" i="1"/>
  <c r="K132" i="1" s="1"/>
  <c r="L56" i="1"/>
  <c r="L132" i="1" s="1"/>
  <c r="M56" i="1"/>
  <c r="N56" i="1"/>
  <c r="O56" i="1"/>
  <c r="O132" i="1" s="1"/>
  <c r="P56" i="1"/>
  <c r="P132" i="1" s="1"/>
  <c r="Q56" i="1"/>
  <c r="R56" i="1"/>
  <c r="S56" i="1"/>
  <c r="S132" i="1" s="1"/>
  <c r="T56" i="1"/>
  <c r="T132" i="1" s="1"/>
  <c r="U56" i="1"/>
  <c r="V56" i="1"/>
  <c r="W56" i="1"/>
  <c r="X56" i="1"/>
  <c r="Y56" i="1"/>
  <c r="Z56" i="1"/>
  <c r="AA56" i="1"/>
  <c r="AB56" i="1"/>
  <c r="AC56" i="1"/>
  <c r="AD56" i="1"/>
  <c r="AE56" i="1"/>
  <c r="AF56" i="1"/>
  <c r="CU56" i="1" s="1"/>
  <c r="AG56" i="1"/>
  <c r="AG132" i="1" s="1"/>
  <c r="AH56" i="1"/>
  <c r="AH132" i="1" s="1"/>
  <c r="AI56" i="1"/>
  <c r="AJ56" i="1"/>
  <c r="CY56" i="1" s="1"/>
  <c r="AK56" i="1"/>
  <c r="AL56" i="1"/>
  <c r="AM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J57" i="1"/>
  <c r="K57" i="1"/>
  <c r="K133" i="1" s="1"/>
  <c r="L57" i="1"/>
  <c r="L133" i="1" s="1"/>
  <c r="M57" i="1"/>
  <c r="CB57" i="1" s="1"/>
  <c r="N57" i="1"/>
  <c r="O57" i="1"/>
  <c r="O133" i="1" s="1"/>
  <c r="P57" i="1"/>
  <c r="P133" i="1" s="1"/>
  <c r="Q57" i="1"/>
  <c r="R57" i="1"/>
  <c r="S57" i="1"/>
  <c r="S133" i="1" s="1"/>
  <c r="T57" i="1"/>
  <c r="T133" i="1" s="1"/>
  <c r="U57" i="1"/>
  <c r="V57" i="1"/>
  <c r="W57" i="1"/>
  <c r="X57" i="1"/>
  <c r="Y57" i="1"/>
  <c r="Z57" i="1"/>
  <c r="AA57" i="1"/>
  <c r="AB57" i="1"/>
  <c r="AC57" i="1"/>
  <c r="AD57" i="1"/>
  <c r="AE57" i="1"/>
  <c r="AF57" i="1"/>
  <c r="CU57" i="1" s="1"/>
  <c r="AG57" i="1"/>
  <c r="AG133" i="1" s="1"/>
  <c r="AH57" i="1"/>
  <c r="AH133" i="1" s="1"/>
  <c r="AI57" i="1"/>
  <c r="AJ57" i="1"/>
  <c r="CY57" i="1" s="1"/>
  <c r="AK57" i="1"/>
  <c r="AL57" i="1"/>
  <c r="DA57" i="1" s="1"/>
  <c r="AM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J58" i="1"/>
  <c r="K58" i="1"/>
  <c r="K134" i="1" s="1"/>
  <c r="L58" i="1"/>
  <c r="L134" i="1" s="1"/>
  <c r="M58" i="1"/>
  <c r="N58" i="1"/>
  <c r="O58" i="1"/>
  <c r="O134" i="1" s="1"/>
  <c r="P58" i="1"/>
  <c r="P134" i="1" s="1"/>
  <c r="Q58" i="1"/>
  <c r="R58" i="1"/>
  <c r="S58" i="1"/>
  <c r="S134" i="1" s="1"/>
  <c r="T58" i="1"/>
  <c r="T134" i="1" s="1"/>
  <c r="U58" i="1"/>
  <c r="V58" i="1"/>
  <c r="W58" i="1"/>
  <c r="X58" i="1"/>
  <c r="Y58" i="1"/>
  <c r="Z58" i="1"/>
  <c r="AA58" i="1"/>
  <c r="AB58" i="1"/>
  <c r="AC58" i="1"/>
  <c r="AD58" i="1"/>
  <c r="AE58" i="1"/>
  <c r="AG58" i="1"/>
  <c r="AG134" i="1" s="1"/>
  <c r="AH58" i="1"/>
  <c r="AH134" i="1" s="1"/>
  <c r="AI58" i="1"/>
  <c r="AJ58" i="1"/>
  <c r="AK58" i="1"/>
  <c r="AL58" i="1"/>
  <c r="AM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J59" i="1"/>
  <c r="K59" i="1"/>
  <c r="K135" i="1" s="1"/>
  <c r="L59" i="1"/>
  <c r="L135" i="1" s="1"/>
  <c r="M59" i="1"/>
  <c r="N59" i="1"/>
  <c r="O59" i="1"/>
  <c r="O135" i="1" s="1"/>
  <c r="P59" i="1"/>
  <c r="P135" i="1" s="1"/>
  <c r="Q59" i="1"/>
  <c r="R59" i="1"/>
  <c r="S59" i="1"/>
  <c r="S135" i="1" s="1"/>
  <c r="T59" i="1"/>
  <c r="T135" i="1" s="1"/>
  <c r="U59" i="1"/>
  <c r="V59" i="1"/>
  <c r="W59" i="1"/>
  <c r="X59" i="1"/>
  <c r="Y59" i="1"/>
  <c r="Z59" i="1"/>
  <c r="AA59" i="1"/>
  <c r="AB59" i="1"/>
  <c r="AC59" i="1"/>
  <c r="AD59" i="1"/>
  <c r="AE59" i="1"/>
  <c r="AF59" i="1"/>
  <c r="CU59" i="1" s="1"/>
  <c r="AG59" i="1"/>
  <c r="AG135" i="1" s="1"/>
  <c r="AH59" i="1"/>
  <c r="AH135" i="1" s="1"/>
  <c r="AI59" i="1"/>
  <c r="AJ59" i="1"/>
  <c r="CY59" i="1" s="1"/>
  <c r="AK59" i="1"/>
  <c r="AL59" i="1"/>
  <c r="DA59" i="1" s="1"/>
  <c r="AM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J60" i="1"/>
  <c r="K60" i="1"/>
  <c r="K136" i="1" s="1"/>
  <c r="L60" i="1"/>
  <c r="L136" i="1" s="1"/>
  <c r="M60" i="1"/>
  <c r="N60" i="1"/>
  <c r="O60" i="1"/>
  <c r="O136" i="1" s="1"/>
  <c r="P60" i="1"/>
  <c r="P136" i="1" s="1"/>
  <c r="Q60" i="1"/>
  <c r="R60" i="1"/>
  <c r="S60" i="1"/>
  <c r="S136" i="1" s="1"/>
  <c r="T60" i="1"/>
  <c r="T136" i="1" s="1"/>
  <c r="U60" i="1"/>
  <c r="V60" i="1"/>
  <c r="W60" i="1"/>
  <c r="X60" i="1"/>
  <c r="Y60" i="1"/>
  <c r="Z60" i="1"/>
  <c r="AA60" i="1"/>
  <c r="AB60" i="1"/>
  <c r="AC60" i="1"/>
  <c r="AD60" i="1"/>
  <c r="AE60" i="1"/>
  <c r="AF60" i="1"/>
  <c r="CU60" i="1" s="1"/>
  <c r="AG60" i="1"/>
  <c r="AG136" i="1" s="1"/>
  <c r="AH60" i="1"/>
  <c r="AH136" i="1" s="1"/>
  <c r="AI60" i="1"/>
  <c r="AJ60" i="1"/>
  <c r="CY60" i="1" s="1"/>
  <c r="AK60" i="1"/>
  <c r="AL60" i="1"/>
  <c r="AM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CU61" i="1" s="1"/>
  <c r="AG61" i="1"/>
  <c r="AH61" i="1"/>
  <c r="AI61" i="1"/>
  <c r="AJ61" i="1"/>
  <c r="CY61" i="1" s="1"/>
  <c r="AK61" i="1"/>
  <c r="AL61" i="1"/>
  <c r="AM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J62" i="1"/>
  <c r="BY62" i="1" s="1"/>
  <c r="K62" i="1"/>
  <c r="BZ62" i="1" s="1"/>
  <c r="L62" i="1"/>
  <c r="CA62" i="1" s="1"/>
  <c r="M62" i="1"/>
  <c r="CB62" i="1" s="1"/>
  <c r="N62" i="1"/>
  <c r="CC62" i="1" s="1"/>
  <c r="O62" i="1"/>
  <c r="CD62" i="1" s="1"/>
  <c r="P62" i="1"/>
  <c r="CE62" i="1" s="1"/>
  <c r="Q62" i="1"/>
  <c r="CF62" i="1" s="1"/>
  <c r="R62" i="1"/>
  <c r="CG62" i="1" s="1"/>
  <c r="S62" i="1"/>
  <c r="T62" i="1"/>
  <c r="CI62" i="1" s="1"/>
  <c r="U62" i="1"/>
  <c r="V62" i="1"/>
  <c r="CK62" i="1" s="1"/>
  <c r="W62" i="1"/>
  <c r="X62" i="1"/>
  <c r="Y62" i="1"/>
  <c r="Z62" i="1"/>
  <c r="AA62" i="1"/>
  <c r="AB62" i="1"/>
  <c r="AC62" i="1"/>
  <c r="AD62" i="1"/>
  <c r="AE62" i="1"/>
  <c r="AF62" i="1"/>
  <c r="CU62" i="1" s="1"/>
  <c r="AG62" i="1"/>
  <c r="CV62" i="1" s="1"/>
  <c r="AH62" i="1"/>
  <c r="CW62" i="1" s="1"/>
  <c r="AI62" i="1"/>
  <c r="AJ62" i="1"/>
  <c r="CY62" i="1" s="1"/>
  <c r="AK62" i="1"/>
  <c r="CZ62" i="1" s="1"/>
  <c r="AL62" i="1"/>
  <c r="DA62" i="1" s="1"/>
  <c r="AM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J63" i="1"/>
  <c r="K63" i="1"/>
  <c r="L63" i="1"/>
  <c r="M63" i="1"/>
  <c r="N63" i="1"/>
  <c r="O63" i="1"/>
  <c r="P63" i="1"/>
  <c r="Q63" i="1"/>
  <c r="R63" i="1"/>
  <c r="S63" i="1"/>
  <c r="T63" i="1"/>
  <c r="CI63" i="1" s="1"/>
  <c r="U63" i="1"/>
  <c r="CJ63" i="1" s="1"/>
  <c r="V63" i="1"/>
  <c r="CK63" i="1" s="1"/>
  <c r="W63" i="1"/>
  <c r="X63" i="1"/>
  <c r="Y63" i="1"/>
  <c r="CN63" i="1" s="1"/>
  <c r="Z63" i="1"/>
  <c r="CO63" i="1" s="1"/>
  <c r="AA63" i="1"/>
  <c r="AB63" i="1"/>
  <c r="AC63" i="1"/>
  <c r="CR63" i="1" s="1"/>
  <c r="AD63" i="1"/>
  <c r="AE63" i="1"/>
  <c r="AF63" i="1"/>
  <c r="CU63" i="1" s="1"/>
  <c r="AG63" i="1"/>
  <c r="AH63" i="1"/>
  <c r="AI63" i="1"/>
  <c r="AJ63" i="1"/>
  <c r="AK63" i="1"/>
  <c r="AL63" i="1"/>
  <c r="AM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J64" i="1"/>
  <c r="K64" i="1"/>
  <c r="L64" i="1"/>
  <c r="M64" i="1"/>
  <c r="CB64" i="1" s="1"/>
  <c r="N64" i="1"/>
  <c r="O64" i="1"/>
  <c r="P64" i="1"/>
  <c r="CE64" i="1" s="1"/>
  <c r="Q64" i="1"/>
  <c r="R64" i="1"/>
  <c r="CG64" i="1" s="1"/>
  <c r="S64" i="1"/>
  <c r="T64" i="1"/>
  <c r="U64" i="1"/>
  <c r="V64" i="1"/>
  <c r="CK64" i="1" s="1"/>
  <c r="W64" i="1"/>
  <c r="X64" i="1"/>
  <c r="Y64" i="1"/>
  <c r="CN64" i="1" s="1"/>
  <c r="Z64" i="1"/>
  <c r="CO64" i="1" s="1"/>
  <c r="AA64" i="1"/>
  <c r="AB64" i="1"/>
  <c r="AC64" i="1"/>
  <c r="CR64" i="1" s="1"/>
  <c r="AD64" i="1"/>
  <c r="CS64" i="1" s="1"/>
  <c r="AE64" i="1"/>
  <c r="AF64" i="1"/>
  <c r="CU64" i="1" s="1"/>
  <c r="AG64" i="1"/>
  <c r="AH64" i="1"/>
  <c r="AI64" i="1"/>
  <c r="AJ64" i="1"/>
  <c r="AK64" i="1"/>
  <c r="AL64" i="1"/>
  <c r="DA64" i="1" s="1"/>
  <c r="AM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J65" i="1"/>
  <c r="BY65" i="1" s="1"/>
  <c r="K65" i="1"/>
  <c r="L65" i="1"/>
  <c r="CA65" i="1" s="1"/>
  <c r="M65" i="1"/>
  <c r="N65" i="1"/>
  <c r="O65" i="1"/>
  <c r="P65" i="1"/>
  <c r="Q65" i="1"/>
  <c r="R65" i="1"/>
  <c r="S65" i="1"/>
  <c r="T65" i="1"/>
  <c r="U65" i="1"/>
  <c r="V65" i="1"/>
  <c r="CK65" i="1" s="1"/>
  <c r="W65" i="1"/>
  <c r="X65" i="1"/>
  <c r="CM65" i="1" s="1"/>
  <c r="Y65" i="1"/>
  <c r="Z65" i="1"/>
  <c r="AA65" i="1"/>
  <c r="AB65" i="1"/>
  <c r="AC65" i="1"/>
  <c r="AD65" i="1"/>
  <c r="AE65" i="1"/>
  <c r="AF65" i="1"/>
  <c r="CU65" i="1" s="1"/>
  <c r="AG65" i="1"/>
  <c r="CV65" i="1" s="1"/>
  <c r="AH65" i="1"/>
  <c r="CW65" i="1" s="1"/>
  <c r="AI65" i="1"/>
  <c r="CX65" i="1" s="1"/>
  <c r="AJ65" i="1"/>
  <c r="CY65" i="1" s="1"/>
  <c r="AK65" i="1"/>
  <c r="CZ65" i="1" s="1"/>
  <c r="AL65" i="1"/>
  <c r="DA65" i="1" s="1"/>
  <c r="AM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J66" i="1"/>
  <c r="K66" i="1"/>
  <c r="K137" i="1" s="1"/>
  <c r="L66" i="1"/>
  <c r="L137" i="1" s="1"/>
  <c r="M66" i="1"/>
  <c r="N66" i="1"/>
  <c r="O66" i="1"/>
  <c r="O137" i="1" s="1"/>
  <c r="P66" i="1"/>
  <c r="P137" i="1" s="1"/>
  <c r="Q66" i="1"/>
  <c r="R66" i="1"/>
  <c r="S66" i="1"/>
  <c r="S137" i="1" s="1"/>
  <c r="T66" i="1"/>
  <c r="T137" i="1" s="1"/>
  <c r="U66" i="1"/>
  <c r="V66" i="1"/>
  <c r="W66" i="1"/>
  <c r="X66" i="1"/>
  <c r="Y66" i="1"/>
  <c r="Z66" i="1"/>
  <c r="AA66" i="1"/>
  <c r="AB66" i="1"/>
  <c r="AC66" i="1"/>
  <c r="AD66" i="1"/>
  <c r="AE66" i="1"/>
  <c r="AF66" i="1"/>
  <c r="CU66" i="1" s="1"/>
  <c r="AG66" i="1"/>
  <c r="AG137" i="1" s="1"/>
  <c r="AH66" i="1"/>
  <c r="AH137" i="1" s="1"/>
  <c r="AI66" i="1"/>
  <c r="AJ66" i="1"/>
  <c r="CY66" i="1" s="1"/>
  <c r="AK66" i="1"/>
  <c r="AL66" i="1"/>
  <c r="AM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J67" i="1"/>
  <c r="K67" i="1"/>
  <c r="L67" i="1"/>
  <c r="CA67" i="1" s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CU67" i="1" s="1"/>
  <c r="AG67" i="1"/>
  <c r="AH67" i="1"/>
  <c r="AI67" i="1"/>
  <c r="AJ67" i="1"/>
  <c r="CY67" i="1" s="1"/>
  <c r="AK67" i="1"/>
  <c r="AL67" i="1"/>
  <c r="AM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J68" i="1"/>
  <c r="K68" i="1"/>
  <c r="L68" i="1"/>
  <c r="CA68" i="1" s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CU68" i="1" s="1"/>
  <c r="AG68" i="1"/>
  <c r="AH68" i="1"/>
  <c r="AI68" i="1"/>
  <c r="AJ68" i="1"/>
  <c r="CY68" i="1" s="1"/>
  <c r="AK68" i="1"/>
  <c r="AL68" i="1"/>
  <c r="AM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J69" i="1"/>
  <c r="K69" i="1"/>
  <c r="L69" i="1"/>
  <c r="CA69" i="1" s="1"/>
  <c r="M69" i="1"/>
  <c r="N69" i="1"/>
  <c r="O69" i="1"/>
  <c r="P69" i="1"/>
  <c r="Q69" i="1"/>
  <c r="R69" i="1"/>
  <c r="S69" i="1"/>
  <c r="T69" i="1"/>
  <c r="U69" i="1"/>
  <c r="V69" i="1"/>
  <c r="W69" i="1"/>
  <c r="X69" i="1"/>
  <c r="CM69" i="1" s="1"/>
  <c r="Y69" i="1"/>
  <c r="Z69" i="1"/>
  <c r="AA69" i="1"/>
  <c r="AB69" i="1"/>
  <c r="AC69" i="1"/>
  <c r="AD69" i="1"/>
  <c r="AE69" i="1"/>
  <c r="AF69" i="1"/>
  <c r="CU69" i="1" s="1"/>
  <c r="AG69" i="1"/>
  <c r="CV69" i="1" s="1"/>
  <c r="AH69" i="1"/>
  <c r="CW69" i="1" s="1"/>
  <c r="AI69" i="1"/>
  <c r="CX69" i="1" s="1"/>
  <c r="AJ69" i="1"/>
  <c r="CY69" i="1" s="1"/>
  <c r="AK69" i="1"/>
  <c r="CZ69" i="1" s="1"/>
  <c r="AL69" i="1"/>
  <c r="DA69" i="1" s="1"/>
  <c r="AM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J70" i="1"/>
  <c r="K70" i="1"/>
  <c r="L70" i="1"/>
  <c r="CA70" i="1" s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CU70" i="1" s="1"/>
  <c r="AG70" i="1"/>
  <c r="AH70" i="1"/>
  <c r="AI70" i="1"/>
  <c r="AJ70" i="1"/>
  <c r="CY70" i="1" s="1"/>
  <c r="AK70" i="1"/>
  <c r="AL70" i="1"/>
  <c r="AM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J71" i="1"/>
  <c r="K71" i="1"/>
  <c r="L71" i="1"/>
  <c r="CA71" i="1" s="1"/>
  <c r="M71" i="1"/>
  <c r="N71" i="1"/>
  <c r="O71" i="1"/>
  <c r="CD71" i="1" s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CU71" i="1" s="1"/>
  <c r="AG71" i="1"/>
  <c r="AH71" i="1"/>
  <c r="AI71" i="1"/>
  <c r="AJ71" i="1"/>
  <c r="CY71" i="1" s="1"/>
  <c r="AK71" i="1"/>
  <c r="AL71" i="1"/>
  <c r="DA71" i="1" s="1"/>
  <c r="AM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J72" i="1"/>
  <c r="BY72" i="1" s="1"/>
  <c r="K72" i="1"/>
  <c r="L72" i="1"/>
  <c r="M72" i="1"/>
  <c r="N72" i="1"/>
  <c r="CC72" i="1" s="1"/>
  <c r="O72" i="1"/>
  <c r="P72" i="1"/>
  <c r="Q72" i="1"/>
  <c r="R72" i="1"/>
  <c r="S72" i="1"/>
  <c r="T72" i="1"/>
  <c r="U72" i="1"/>
  <c r="CJ72" i="1" s="1"/>
  <c r="V72" i="1"/>
  <c r="CK72" i="1" s="1"/>
  <c r="W72" i="1"/>
  <c r="CL72" i="1" s="1"/>
  <c r="X72" i="1"/>
  <c r="CM72" i="1" s="1"/>
  <c r="Y72" i="1"/>
  <c r="CN72" i="1" s="1"/>
  <c r="Z72" i="1"/>
  <c r="CO72" i="1" s="1"/>
  <c r="AA72" i="1"/>
  <c r="AB72" i="1"/>
  <c r="CQ72" i="1" s="1"/>
  <c r="AC72" i="1"/>
  <c r="AD72" i="1"/>
  <c r="CS72" i="1" s="1"/>
  <c r="AE72" i="1"/>
  <c r="CT72" i="1" s="1"/>
  <c r="AF72" i="1"/>
  <c r="CU72" i="1" s="1"/>
  <c r="AG72" i="1"/>
  <c r="AH72" i="1"/>
  <c r="CW72" i="1" s="1"/>
  <c r="AI72" i="1"/>
  <c r="CX72" i="1" s="1"/>
  <c r="AJ72" i="1"/>
  <c r="CY72" i="1" s="1"/>
  <c r="AK72" i="1"/>
  <c r="CZ72" i="1" s="1"/>
  <c r="AL72" i="1"/>
  <c r="DA72" i="1" s="1"/>
  <c r="AM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J73" i="1"/>
  <c r="K73" i="1"/>
  <c r="K138" i="1" s="1"/>
  <c r="L73" i="1"/>
  <c r="L138" i="1" s="1"/>
  <c r="M73" i="1"/>
  <c r="N73" i="1"/>
  <c r="O73" i="1"/>
  <c r="O138" i="1" s="1"/>
  <c r="P73" i="1"/>
  <c r="P138" i="1" s="1"/>
  <c r="Q73" i="1"/>
  <c r="R73" i="1"/>
  <c r="S73" i="1"/>
  <c r="S138" i="1" s="1"/>
  <c r="T73" i="1"/>
  <c r="T138" i="1" s="1"/>
  <c r="U73" i="1"/>
  <c r="V73" i="1"/>
  <c r="W73" i="1"/>
  <c r="X73" i="1"/>
  <c r="Y73" i="1"/>
  <c r="Z73" i="1"/>
  <c r="AA73" i="1"/>
  <c r="AB73" i="1"/>
  <c r="AC73" i="1"/>
  <c r="AD73" i="1"/>
  <c r="AE73" i="1"/>
  <c r="AF73" i="1"/>
  <c r="CU73" i="1" s="1"/>
  <c r="AG73" i="1"/>
  <c r="AG138" i="1" s="1"/>
  <c r="AH73" i="1"/>
  <c r="AH138" i="1" s="1"/>
  <c r="AI73" i="1"/>
  <c r="AJ73" i="1"/>
  <c r="CY73" i="1" s="1"/>
  <c r="AK73" i="1"/>
  <c r="AL73" i="1"/>
  <c r="DA73" i="1" s="1"/>
  <c r="AM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J74" i="1"/>
  <c r="K74" i="1"/>
  <c r="K139" i="1" s="1"/>
  <c r="L74" i="1"/>
  <c r="L139" i="1" s="1"/>
  <c r="M74" i="1"/>
  <c r="N74" i="1"/>
  <c r="O74" i="1"/>
  <c r="O139" i="1" s="1"/>
  <c r="P74" i="1"/>
  <c r="P139" i="1" s="1"/>
  <c r="Q74" i="1"/>
  <c r="R74" i="1"/>
  <c r="S74" i="1"/>
  <c r="S139" i="1" s="1"/>
  <c r="T74" i="1"/>
  <c r="T139" i="1" s="1"/>
  <c r="U74" i="1"/>
  <c r="V74" i="1"/>
  <c r="W74" i="1"/>
  <c r="X74" i="1"/>
  <c r="Y74" i="1"/>
  <c r="Z74" i="1"/>
  <c r="AA74" i="1"/>
  <c r="AB74" i="1"/>
  <c r="AC74" i="1"/>
  <c r="AD74" i="1"/>
  <c r="AE74" i="1"/>
  <c r="AF74" i="1"/>
  <c r="CU74" i="1" s="1"/>
  <c r="AG74" i="1"/>
  <c r="AG139" i="1" s="1"/>
  <c r="AH74" i="1"/>
  <c r="AH139" i="1" s="1"/>
  <c r="AI74" i="1"/>
  <c r="AJ74" i="1"/>
  <c r="AK74" i="1"/>
  <c r="AL74" i="1"/>
  <c r="AM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J75" i="1"/>
  <c r="K75" i="1"/>
  <c r="K140" i="1" s="1"/>
  <c r="L75" i="1"/>
  <c r="L140" i="1" s="1"/>
  <c r="M75" i="1"/>
  <c r="N75" i="1"/>
  <c r="O75" i="1"/>
  <c r="O140" i="1" s="1"/>
  <c r="P75" i="1"/>
  <c r="P140" i="1" s="1"/>
  <c r="Q75" i="1"/>
  <c r="R75" i="1"/>
  <c r="S75" i="1"/>
  <c r="S140" i="1" s="1"/>
  <c r="T75" i="1"/>
  <c r="T140" i="1" s="1"/>
  <c r="U75" i="1"/>
  <c r="V75" i="1"/>
  <c r="W75" i="1"/>
  <c r="X75" i="1"/>
  <c r="Y75" i="1"/>
  <c r="Z75" i="1"/>
  <c r="AA75" i="1"/>
  <c r="AB75" i="1"/>
  <c r="AC75" i="1"/>
  <c r="AD75" i="1"/>
  <c r="AE75" i="1"/>
  <c r="AF75" i="1"/>
  <c r="CU75" i="1" s="1"/>
  <c r="AG75" i="1"/>
  <c r="AG140" i="1" s="1"/>
  <c r="AH75" i="1"/>
  <c r="AH140" i="1" s="1"/>
  <c r="AI75" i="1"/>
  <c r="AJ75" i="1"/>
  <c r="CY75" i="1" s="1"/>
  <c r="AK75" i="1"/>
  <c r="AL75" i="1"/>
  <c r="AM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J76" i="1"/>
  <c r="K76" i="1"/>
  <c r="L76" i="1"/>
  <c r="CA76" i="1" s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CU76" i="1" s="1"/>
  <c r="AG76" i="1"/>
  <c r="AH76" i="1"/>
  <c r="AI76" i="1"/>
  <c r="AJ76" i="1"/>
  <c r="CY76" i="1" s="1"/>
  <c r="AK76" i="1"/>
  <c r="AL76" i="1"/>
  <c r="AM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J77" i="1"/>
  <c r="K77" i="1"/>
  <c r="L77" i="1"/>
  <c r="M77" i="1"/>
  <c r="N77" i="1"/>
  <c r="O77" i="1"/>
  <c r="CD77" i="1" s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CU77" i="1" s="1"/>
  <c r="AG77" i="1"/>
  <c r="AH77" i="1"/>
  <c r="AI77" i="1"/>
  <c r="AJ77" i="1"/>
  <c r="CY77" i="1" s="1"/>
  <c r="AK77" i="1"/>
  <c r="AL77" i="1"/>
  <c r="AM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G78" i="1"/>
  <c r="AH78" i="1"/>
  <c r="AI78" i="1"/>
  <c r="AJ78" i="1"/>
  <c r="AK78" i="1"/>
  <c r="AL78" i="1"/>
  <c r="AM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J79" i="1"/>
  <c r="K79" i="1"/>
  <c r="K142" i="1" s="1"/>
  <c r="L79" i="1"/>
  <c r="L142" i="1" s="1"/>
  <c r="M79" i="1"/>
  <c r="N79" i="1"/>
  <c r="O79" i="1"/>
  <c r="P79" i="1"/>
  <c r="P142" i="1" s="1"/>
  <c r="Q79" i="1"/>
  <c r="R79" i="1"/>
  <c r="S79" i="1"/>
  <c r="S142" i="1" s="1"/>
  <c r="T79" i="1"/>
  <c r="T142" i="1" s="1"/>
  <c r="U79" i="1"/>
  <c r="V79" i="1"/>
  <c r="W79" i="1"/>
  <c r="X79" i="1"/>
  <c r="Y79" i="1"/>
  <c r="Z79" i="1"/>
  <c r="AA79" i="1"/>
  <c r="AB79" i="1"/>
  <c r="AC79" i="1"/>
  <c r="AD79" i="1"/>
  <c r="AE79" i="1"/>
  <c r="AF79" i="1"/>
  <c r="CU79" i="1" s="1"/>
  <c r="AG79" i="1"/>
  <c r="AG142" i="1" s="1"/>
  <c r="AH79" i="1"/>
  <c r="AH142" i="1" s="1"/>
  <c r="AI79" i="1"/>
  <c r="AJ79" i="1"/>
  <c r="CY79" i="1" s="1"/>
  <c r="AK79" i="1"/>
  <c r="AL79" i="1"/>
  <c r="AM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CU81" i="1" s="1"/>
  <c r="AG81" i="1"/>
  <c r="AH81" i="1"/>
  <c r="AI81" i="1"/>
  <c r="AJ81" i="1"/>
  <c r="CY81" i="1" s="1"/>
  <c r="AK81" i="1"/>
  <c r="AL81" i="1"/>
  <c r="AM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J82" i="1"/>
  <c r="K82" i="1"/>
  <c r="L82" i="1"/>
  <c r="CA82" i="1" s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G82" i="1"/>
  <c r="AH82" i="1"/>
  <c r="AI82" i="1"/>
  <c r="AJ82" i="1"/>
  <c r="CY82" i="1" s="1"/>
  <c r="AK82" i="1"/>
  <c r="AL82" i="1"/>
  <c r="AM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J83" i="1"/>
  <c r="K83" i="1"/>
  <c r="L83" i="1"/>
  <c r="CA83" i="1" s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CU83" i="1" s="1"/>
  <c r="AG83" i="1"/>
  <c r="AH83" i="1"/>
  <c r="AI83" i="1"/>
  <c r="AJ83" i="1"/>
  <c r="CY83" i="1" s="1"/>
  <c r="AK83" i="1"/>
  <c r="AL83" i="1"/>
  <c r="AM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J84" i="1"/>
  <c r="K84" i="1"/>
  <c r="K141" i="1" s="1"/>
  <c r="L84" i="1"/>
  <c r="L141" i="1" s="1"/>
  <c r="M84" i="1"/>
  <c r="N84" i="1"/>
  <c r="O84" i="1"/>
  <c r="O141" i="1" s="1"/>
  <c r="P84" i="1"/>
  <c r="P141" i="1" s="1"/>
  <c r="Q84" i="1"/>
  <c r="R84" i="1"/>
  <c r="S84" i="1"/>
  <c r="S141" i="1" s="1"/>
  <c r="T84" i="1"/>
  <c r="T141" i="1" s="1"/>
  <c r="U84" i="1"/>
  <c r="V84" i="1"/>
  <c r="W84" i="1"/>
  <c r="X84" i="1"/>
  <c r="Y84" i="1"/>
  <c r="Z84" i="1"/>
  <c r="AA84" i="1"/>
  <c r="AB84" i="1"/>
  <c r="AC84" i="1"/>
  <c r="AD84" i="1"/>
  <c r="AE84" i="1"/>
  <c r="AF84" i="1"/>
  <c r="CU84" i="1" s="1"/>
  <c r="AG84" i="1"/>
  <c r="AG141" i="1" s="1"/>
  <c r="AH84" i="1"/>
  <c r="AH141" i="1" s="1"/>
  <c r="AI84" i="1"/>
  <c r="AJ84" i="1"/>
  <c r="CY84" i="1" s="1"/>
  <c r="AK84" i="1"/>
  <c r="AL84" i="1"/>
  <c r="AM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J85" i="1"/>
  <c r="K85" i="1"/>
  <c r="K144" i="1" s="1"/>
  <c r="L85" i="1"/>
  <c r="L144" i="1" s="1"/>
  <c r="M85" i="1"/>
  <c r="N85" i="1"/>
  <c r="O85" i="1"/>
  <c r="O144" i="1" s="1"/>
  <c r="P85" i="1"/>
  <c r="P144" i="1" s="1"/>
  <c r="Q85" i="1"/>
  <c r="R85" i="1"/>
  <c r="S85" i="1"/>
  <c r="S144" i="1" s="1"/>
  <c r="T85" i="1"/>
  <c r="T144" i="1" s="1"/>
  <c r="U85" i="1"/>
  <c r="V85" i="1"/>
  <c r="W85" i="1"/>
  <c r="X85" i="1"/>
  <c r="Y85" i="1"/>
  <c r="Z85" i="1"/>
  <c r="AA85" i="1"/>
  <c r="AB85" i="1"/>
  <c r="AC85" i="1"/>
  <c r="AD85" i="1"/>
  <c r="AE85" i="1"/>
  <c r="AF85" i="1"/>
  <c r="CU85" i="1" s="1"/>
  <c r="AG85" i="1"/>
  <c r="AG144" i="1" s="1"/>
  <c r="AH85" i="1"/>
  <c r="AH144" i="1" s="1"/>
  <c r="AI85" i="1"/>
  <c r="AJ85" i="1"/>
  <c r="CY85" i="1" s="1"/>
  <c r="AK85" i="1"/>
  <c r="AL85" i="1"/>
  <c r="AM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J86" i="1"/>
  <c r="K86" i="1"/>
  <c r="L86" i="1"/>
  <c r="M86" i="1"/>
  <c r="N86" i="1"/>
  <c r="O86" i="1"/>
  <c r="CD86" i="1" s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CU86" i="1" s="1"/>
  <c r="AG86" i="1"/>
  <c r="AH86" i="1"/>
  <c r="AI86" i="1"/>
  <c r="AJ86" i="1"/>
  <c r="CY86" i="1" s="1"/>
  <c r="AK86" i="1"/>
  <c r="AL86" i="1"/>
  <c r="AM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1" i="1"/>
  <c r="I82" i="1"/>
  <c r="I83" i="1"/>
  <c r="I84" i="1"/>
  <c r="I85" i="1"/>
  <c r="I86" i="1"/>
  <c r="I53" i="1"/>
  <c r="B54" i="1"/>
  <c r="BQ54" i="1" s="1"/>
  <c r="B55" i="1"/>
  <c r="BQ55" i="1" s="1"/>
  <c r="B56" i="1"/>
  <c r="BQ56" i="1" s="1"/>
  <c r="B57" i="1"/>
  <c r="BQ57" i="1" s="1"/>
  <c r="B58" i="1"/>
  <c r="BQ58" i="1" s="1"/>
  <c r="B59" i="1"/>
  <c r="BQ59" i="1" s="1"/>
  <c r="B60" i="1"/>
  <c r="BQ60" i="1" s="1"/>
  <c r="B61" i="1"/>
  <c r="BQ61" i="1" s="1"/>
  <c r="B62" i="1"/>
  <c r="BQ62" i="1" s="1"/>
  <c r="B63" i="1"/>
  <c r="BQ63" i="1" s="1"/>
  <c r="B64" i="1"/>
  <c r="BQ64" i="1" s="1"/>
  <c r="B65" i="1"/>
  <c r="BQ65" i="1" s="1"/>
  <c r="B66" i="1"/>
  <c r="BQ66" i="1" s="1"/>
  <c r="B67" i="1"/>
  <c r="BQ67" i="1" s="1"/>
  <c r="B68" i="1"/>
  <c r="BQ68" i="1" s="1"/>
  <c r="B69" i="1"/>
  <c r="BQ69" i="1" s="1"/>
  <c r="B70" i="1"/>
  <c r="BQ70" i="1" s="1"/>
  <c r="B71" i="1"/>
  <c r="BQ71" i="1" s="1"/>
  <c r="B72" i="1"/>
  <c r="BQ72" i="1" s="1"/>
  <c r="B73" i="1"/>
  <c r="BQ73" i="1" s="1"/>
  <c r="B74" i="1"/>
  <c r="BQ74" i="1" s="1"/>
  <c r="B75" i="1"/>
  <c r="BQ75" i="1" s="1"/>
  <c r="B76" i="1"/>
  <c r="BQ76" i="1" s="1"/>
  <c r="B77" i="1"/>
  <c r="BQ77" i="1" s="1"/>
  <c r="B78" i="1"/>
  <c r="BQ78" i="1" s="1"/>
  <c r="B79" i="1"/>
  <c r="BQ79" i="1" s="1"/>
  <c r="B81" i="1"/>
  <c r="BQ81" i="1" s="1"/>
  <c r="B82" i="1"/>
  <c r="BQ82" i="1" s="1"/>
  <c r="B83" i="1"/>
  <c r="BQ83" i="1" s="1"/>
  <c r="B84" i="1"/>
  <c r="BQ84" i="1" s="1"/>
  <c r="B85" i="1"/>
  <c r="B86" i="1"/>
  <c r="BQ86" i="1" s="1"/>
  <c r="B87" i="1"/>
  <c r="BQ87" i="1" s="1"/>
  <c r="B88" i="1"/>
  <c r="BQ88" i="1" s="1"/>
  <c r="B53" i="1"/>
  <c r="BQ53" i="1" s="1"/>
  <c r="K3" i="1"/>
  <c r="BL3" i="1"/>
  <c r="BF3" i="1"/>
  <c r="AZ3" i="1"/>
  <c r="BJ3" i="1"/>
  <c r="BD3" i="1"/>
  <c r="AX3" i="1"/>
  <c r="G3" i="1"/>
  <c r="AU3" i="1"/>
  <c r="BO3" i="1"/>
  <c r="N3" i="1"/>
  <c r="R3" i="1"/>
  <c r="Z3" i="1"/>
  <c r="AD3" i="1"/>
  <c r="V3" i="1"/>
  <c r="J3" i="1"/>
  <c r="AI3" i="1"/>
  <c r="P3" i="1"/>
  <c r="T3" i="1"/>
  <c r="AB3" i="1"/>
  <c r="AF3" i="1"/>
  <c r="AH3" i="1"/>
  <c r="X3" i="1"/>
  <c r="L3" i="1"/>
  <c r="AL3" i="1"/>
  <c r="BH3" i="1"/>
  <c r="BB3" i="1"/>
  <c r="AE3" i="1"/>
  <c r="AG3" i="1"/>
  <c r="W3" i="1"/>
  <c r="AK3" i="1"/>
  <c r="BG3" i="1"/>
  <c r="BA3" i="1"/>
  <c r="BK3" i="1"/>
  <c r="BE3" i="1"/>
  <c r="AY3" i="1"/>
  <c r="BI3" i="1"/>
  <c r="BC3" i="1"/>
  <c r="AW3" i="1"/>
  <c r="AO3" i="1"/>
  <c r="AQ3" i="1"/>
  <c r="AS3" i="1"/>
  <c r="Q3" i="1"/>
  <c r="Y3" i="1"/>
  <c r="AC3" i="1"/>
  <c r="U3" i="1"/>
  <c r="I3" i="1"/>
  <c r="AJ3" i="1"/>
  <c r="BM3" i="1"/>
  <c r="O3" i="1"/>
  <c r="S3" i="1"/>
  <c r="AA3" i="1"/>
  <c r="M3" i="1"/>
  <c r="BN3" i="1"/>
  <c r="F3" i="1"/>
  <c r="AN3" i="1"/>
  <c r="AP3" i="1"/>
  <c r="AR3" i="1"/>
  <c r="AT3" i="1"/>
  <c r="H154" i="1" l="1"/>
  <c r="CV154" i="1" s="1"/>
  <c r="CW163" i="1"/>
  <c r="CV163" i="1"/>
  <c r="H163" i="1"/>
  <c r="CV161" i="1"/>
  <c r="H161" i="1"/>
  <c r="H158" i="1"/>
  <c r="CV158" i="1" s="1"/>
  <c r="H156" i="1"/>
  <c r="CW156" i="1" s="1"/>
  <c r="CI154" i="1"/>
  <c r="CE154" i="1"/>
  <c r="CA154" i="1"/>
  <c r="H153" i="1"/>
  <c r="CI153" i="1" s="1"/>
  <c r="CV152" i="1"/>
  <c r="H152" i="1"/>
  <c r="CW152" i="1" s="1"/>
  <c r="H87" i="1"/>
  <c r="BY87" i="1" s="1"/>
  <c r="CV159" i="1"/>
  <c r="H159" i="1"/>
  <c r="CE159" i="1" s="1"/>
  <c r="CW158" i="1"/>
  <c r="H78" i="1"/>
  <c r="BY78" i="1" s="1"/>
  <c r="CI163" i="1"/>
  <c r="CA163" i="1"/>
  <c r="H160" i="1"/>
  <c r="CH160" i="1" s="1"/>
  <c r="CV160" i="1"/>
  <c r="CE161" i="1"/>
  <c r="CA158" i="1"/>
  <c r="CI156" i="1"/>
  <c r="CE156" i="1"/>
  <c r="CA156" i="1"/>
  <c r="CH154" i="1"/>
  <c r="CD154" i="1"/>
  <c r="BZ154" i="1"/>
  <c r="CH153" i="1"/>
  <c r="CD153" i="1"/>
  <c r="BZ153" i="1"/>
  <c r="CI152" i="1"/>
  <c r="CE152" i="1"/>
  <c r="CA152" i="1"/>
  <c r="H151" i="1"/>
  <c r="CD151" i="1" s="1"/>
  <c r="CD160" i="1"/>
  <c r="CW161" i="1"/>
  <c r="CE163" i="1"/>
  <c r="CI161" i="1"/>
  <c r="CA161" i="1"/>
  <c r="CH140" i="1"/>
  <c r="H34" i="2" s="1"/>
  <c r="CH159" i="1"/>
  <c r="CD159" i="1"/>
  <c r="BZ140" i="1"/>
  <c r="D34" i="2" s="1"/>
  <c r="BZ159" i="1"/>
  <c r="H140" i="1"/>
  <c r="CA140" i="1" s="1"/>
  <c r="E34" i="2" s="1"/>
  <c r="CI158" i="1"/>
  <c r="CE158" i="1"/>
  <c r="CV157" i="1"/>
  <c r="H157" i="1"/>
  <c r="CH157" i="1" s="1"/>
  <c r="H82" i="1"/>
  <c r="BZ82" i="1" s="1"/>
  <c r="CH163" i="1"/>
  <c r="CD163" i="1"/>
  <c r="BZ163" i="1"/>
  <c r="CI160" i="1"/>
  <c r="CE160" i="1"/>
  <c r="CA160" i="1"/>
  <c r="CH161" i="1"/>
  <c r="BZ161" i="1"/>
  <c r="CW140" i="1"/>
  <c r="K34" i="2" s="1"/>
  <c r="CW159" i="1"/>
  <c r="CH158" i="1"/>
  <c r="CH139" i="1"/>
  <c r="H33" i="2" s="1"/>
  <c r="CD158" i="1"/>
  <c r="BZ158" i="1"/>
  <c r="H139" i="1"/>
  <c r="CD139" i="1" s="1"/>
  <c r="F33" i="2" s="1"/>
  <c r="BZ139" i="1"/>
  <c r="D33" i="2" s="1"/>
  <c r="CI157" i="1"/>
  <c r="CE157" i="1"/>
  <c r="CA157" i="1"/>
  <c r="CH156" i="1"/>
  <c r="CD156" i="1"/>
  <c r="BZ156" i="1"/>
  <c r="H155" i="1"/>
  <c r="CE155" i="1" s="1"/>
  <c r="CW154" i="1"/>
  <c r="CH152" i="1"/>
  <c r="CD152" i="1"/>
  <c r="BZ152" i="1"/>
  <c r="CI151" i="1"/>
  <c r="CE151" i="1"/>
  <c r="CA151" i="1"/>
  <c r="CV150" i="1"/>
  <c r="H150" i="1"/>
  <c r="BZ150" i="1" s="1"/>
  <c r="H164" i="1"/>
  <c r="BQ85" i="1"/>
  <c r="B126" i="1"/>
  <c r="H144" i="1"/>
  <c r="CA144" i="1" s="1"/>
  <c r="E38" i="2" s="1"/>
  <c r="H137" i="1"/>
  <c r="BZ137" i="1" s="1"/>
  <c r="D31" i="2" s="1"/>
  <c r="H133" i="1"/>
  <c r="H135" i="1"/>
  <c r="BZ135" i="1" s="1"/>
  <c r="D29" i="2" s="1"/>
  <c r="H134" i="1"/>
  <c r="CE133" i="1"/>
  <c r="G27" i="2" s="1"/>
  <c r="H136" i="1"/>
  <c r="CV136" i="1" s="1"/>
  <c r="J30" i="2" s="1"/>
  <c r="H131" i="1"/>
  <c r="CW131" i="1" s="1"/>
  <c r="K25" i="2" s="1"/>
  <c r="H145" i="1"/>
  <c r="CV145" i="1" s="1"/>
  <c r="J39" i="2" s="1"/>
  <c r="CV137" i="1"/>
  <c r="J31" i="2" s="1"/>
  <c r="CE135" i="1"/>
  <c r="G29" i="2" s="1"/>
  <c r="CA135" i="1"/>
  <c r="E29" i="2" s="1"/>
  <c r="CV134" i="1"/>
  <c r="J28" i="2" s="1"/>
  <c r="CV133" i="1"/>
  <c r="J27" i="2" s="1"/>
  <c r="CD131" i="1"/>
  <c r="CH145" i="1"/>
  <c r="H39" i="2" s="1"/>
  <c r="H138" i="1"/>
  <c r="CE138" i="1" s="1"/>
  <c r="G32" i="2" s="1"/>
  <c r="CW137" i="1"/>
  <c r="K31" i="2" s="1"/>
  <c r="CI136" i="1"/>
  <c r="I30" i="2" s="1"/>
  <c r="CE136" i="1"/>
  <c r="G30" i="2" s="1"/>
  <c r="CA136" i="1"/>
  <c r="E30" i="2" s="1"/>
  <c r="H132" i="1"/>
  <c r="BZ132" i="1" s="1"/>
  <c r="D26" i="2" s="1"/>
  <c r="CE131" i="1"/>
  <c r="G25" i="2" s="1"/>
  <c r="CA131" i="1"/>
  <c r="E25" i="2" s="1"/>
  <c r="CI145" i="1"/>
  <c r="I39" i="2" s="1"/>
  <c r="CV141" i="1"/>
  <c r="J35" i="2" s="1"/>
  <c r="CW141" i="1"/>
  <c r="K35" i="2" s="1"/>
  <c r="BZ141" i="1"/>
  <c r="D35" i="2" s="1"/>
  <c r="H141" i="1"/>
  <c r="CA141" i="1" s="1"/>
  <c r="E35" i="2" s="1"/>
  <c r="CH141" i="1"/>
  <c r="H35" i="2" s="1"/>
  <c r="CD141" i="1"/>
  <c r="F35" i="2" s="1"/>
  <c r="O142" i="1"/>
  <c r="CD161" i="1" s="1"/>
  <c r="H88" i="1"/>
  <c r="CD88" i="1" s="1"/>
  <c r="CZ87" i="1"/>
  <c r="CV87" i="1"/>
  <c r="CR87" i="1"/>
  <c r="CN87" i="1"/>
  <c r="CJ87" i="1"/>
  <c r="CF87" i="1"/>
  <c r="CB87" i="1"/>
  <c r="BX87" i="1"/>
  <c r="DA87" i="1"/>
  <c r="CW87" i="1"/>
  <c r="CS87" i="1"/>
  <c r="CZ88" i="1"/>
  <c r="CX87" i="1"/>
  <c r="CT87" i="1"/>
  <c r="CP87" i="1"/>
  <c r="CL87" i="1"/>
  <c r="CH87" i="1"/>
  <c r="CD87" i="1"/>
  <c r="BZ87" i="1"/>
  <c r="CQ87" i="1"/>
  <c r="CM87" i="1"/>
  <c r="CI87" i="1"/>
  <c r="CE87" i="1"/>
  <c r="CA87" i="1"/>
  <c r="H84" i="1"/>
  <c r="BX84" i="1" s="1"/>
  <c r="H73" i="1"/>
  <c r="BX73" i="1" s="1"/>
  <c r="H69" i="1"/>
  <c r="BX69" i="1"/>
  <c r="H65" i="1"/>
  <c r="BX65" i="1" s="1"/>
  <c r="H61" i="1"/>
  <c r="BX61" i="1" s="1"/>
  <c r="H57" i="1"/>
  <c r="CE57" i="1" s="1"/>
  <c r="H76" i="1"/>
  <c r="BX76" i="1" s="1"/>
  <c r="H53" i="1"/>
  <c r="BX53" i="1" s="1"/>
  <c r="H83" i="1"/>
  <c r="BX83" i="1" s="1"/>
  <c r="H79" i="1"/>
  <c r="H75" i="1"/>
  <c r="BX75" i="1" s="1"/>
  <c r="BX72" i="1"/>
  <c r="H72" i="1"/>
  <c r="H68" i="1"/>
  <c r="CX68" i="1" s="1"/>
  <c r="H64" i="1"/>
  <c r="BX64" i="1" s="1"/>
  <c r="H60" i="1"/>
  <c r="BX60" i="1" s="1"/>
  <c r="H56" i="1"/>
  <c r="BX56" i="1" s="1"/>
  <c r="CT84" i="1"/>
  <c r="CH84" i="1"/>
  <c r="CD84" i="1"/>
  <c r="BZ84" i="1"/>
  <c r="CZ76" i="1"/>
  <c r="CR76" i="1"/>
  <c r="CN76" i="1"/>
  <c r="CJ76" i="1"/>
  <c r="CB76" i="1"/>
  <c r="DA75" i="1"/>
  <c r="CW75" i="1"/>
  <c r="CO75" i="1"/>
  <c r="CK75" i="1"/>
  <c r="CG75" i="1"/>
  <c r="BY75" i="1"/>
  <c r="CZ73" i="1"/>
  <c r="CV73" i="1"/>
  <c r="CR73" i="1"/>
  <c r="CN73" i="1"/>
  <c r="CJ73" i="1"/>
  <c r="CF73" i="1"/>
  <c r="CB73" i="1"/>
  <c r="CF69" i="1"/>
  <c r="CS68" i="1"/>
  <c r="CC68" i="1"/>
  <c r="CR65" i="1"/>
  <c r="CN65" i="1"/>
  <c r="CJ65" i="1"/>
  <c r="CB65" i="1"/>
  <c r="CW64" i="1"/>
  <c r="CC64" i="1"/>
  <c r="BY64" i="1"/>
  <c r="CZ61" i="1"/>
  <c r="CV61" i="1"/>
  <c r="CR61" i="1"/>
  <c r="CN61" i="1"/>
  <c r="CJ61" i="1"/>
  <c r="CF61" i="1"/>
  <c r="CB61" i="1"/>
  <c r="CW60" i="1"/>
  <c r="CS60" i="1"/>
  <c r="CO60" i="1"/>
  <c r="CG60" i="1"/>
  <c r="CC60" i="1"/>
  <c r="BY60" i="1"/>
  <c r="CZ56" i="1"/>
  <c r="CV56" i="1"/>
  <c r="CR56" i="1"/>
  <c r="CN56" i="1"/>
  <c r="CJ56" i="1"/>
  <c r="CF56" i="1"/>
  <c r="CB56" i="1"/>
  <c r="CQ88" i="1"/>
  <c r="CM88" i="1"/>
  <c r="CI88" i="1"/>
  <c r="CE88" i="1"/>
  <c r="CQ84" i="1"/>
  <c r="CM84" i="1"/>
  <c r="CI84" i="1"/>
  <c r="CE84" i="1"/>
  <c r="CA84" i="1"/>
  <c r="CZ83" i="1"/>
  <c r="CV83" i="1"/>
  <c r="CR83" i="1"/>
  <c r="CN83" i="1"/>
  <c r="CJ83" i="1"/>
  <c r="CF83" i="1"/>
  <c r="CB83" i="1"/>
  <c r="CQ79" i="1"/>
  <c r="DA76" i="1"/>
  <c r="CW76" i="1"/>
  <c r="CS76" i="1"/>
  <c r="CO76" i="1"/>
  <c r="CK76" i="1"/>
  <c r="CG76" i="1"/>
  <c r="CC76" i="1"/>
  <c r="BY76" i="1"/>
  <c r="CX75" i="1"/>
  <c r="CT75" i="1"/>
  <c r="CP75" i="1"/>
  <c r="CL75" i="1"/>
  <c r="CH75" i="1"/>
  <c r="CD75" i="1"/>
  <c r="BZ75" i="1"/>
  <c r="CW73" i="1"/>
  <c r="CS73" i="1"/>
  <c r="CO73" i="1"/>
  <c r="CK73" i="1"/>
  <c r="CG73" i="1"/>
  <c r="CC73" i="1"/>
  <c r="BY73" i="1"/>
  <c r="CP72" i="1"/>
  <c r="CH72" i="1"/>
  <c r="CD72" i="1"/>
  <c r="BZ72" i="1"/>
  <c r="CK69" i="1"/>
  <c r="CH68" i="1"/>
  <c r="CS65" i="1"/>
  <c r="CO65" i="1"/>
  <c r="CG65" i="1"/>
  <c r="CC65" i="1"/>
  <c r="CX64" i="1"/>
  <c r="CT64" i="1"/>
  <c r="CP64" i="1"/>
  <c r="CL64" i="1"/>
  <c r="CH64" i="1"/>
  <c r="CD64" i="1"/>
  <c r="BZ64" i="1"/>
  <c r="DA61" i="1"/>
  <c r="CW61" i="1"/>
  <c r="CS61" i="1"/>
  <c r="CO61" i="1"/>
  <c r="CK61" i="1"/>
  <c r="CG61" i="1"/>
  <c r="CC61" i="1"/>
  <c r="BY61" i="1"/>
  <c r="CX60" i="1"/>
  <c r="CT60" i="1"/>
  <c r="CP60" i="1"/>
  <c r="CL60" i="1"/>
  <c r="CH60" i="1"/>
  <c r="CD60" i="1"/>
  <c r="BZ60" i="1"/>
  <c r="CN57" i="1"/>
  <c r="DA56" i="1"/>
  <c r="CW56" i="1"/>
  <c r="CS56" i="1"/>
  <c r="CO56" i="1"/>
  <c r="CK56" i="1"/>
  <c r="CG56" i="1"/>
  <c r="CC56" i="1"/>
  <c r="BY56" i="1"/>
  <c r="CR88" i="1"/>
  <c r="CN88" i="1"/>
  <c r="CJ88" i="1"/>
  <c r="CF88" i="1"/>
  <c r="CB88" i="1"/>
  <c r="BX88" i="1"/>
  <c r="H85" i="1"/>
  <c r="DA85" i="1" s="1"/>
  <c r="H81" i="1"/>
  <c r="CI81" i="1" s="1"/>
  <c r="H77" i="1"/>
  <c r="CG77" i="1" s="1"/>
  <c r="H70" i="1"/>
  <c r="DA70" i="1" s="1"/>
  <c r="H66" i="1"/>
  <c r="BX62" i="1"/>
  <c r="H62" i="1"/>
  <c r="H58" i="1"/>
  <c r="CZ58" i="1" s="1"/>
  <c r="H54" i="1"/>
  <c r="CZ84" i="1"/>
  <c r="CV84" i="1"/>
  <c r="CR84" i="1"/>
  <c r="CN84" i="1"/>
  <c r="CJ84" i="1"/>
  <c r="CF84" i="1"/>
  <c r="CB84" i="1"/>
  <c r="DA83" i="1"/>
  <c r="CW83" i="1"/>
  <c r="CS83" i="1"/>
  <c r="CO83" i="1"/>
  <c r="CK83" i="1"/>
  <c r="CG83" i="1"/>
  <c r="CC83" i="1"/>
  <c r="BY83" i="1"/>
  <c r="CN79" i="1"/>
  <c r="CS77" i="1"/>
  <c r="BY77" i="1"/>
  <c r="CX76" i="1"/>
  <c r="CT76" i="1"/>
  <c r="CP76" i="1"/>
  <c r="CL76" i="1"/>
  <c r="CH76" i="1"/>
  <c r="CD76" i="1"/>
  <c r="BZ76" i="1"/>
  <c r="CQ75" i="1"/>
  <c r="CM75" i="1"/>
  <c r="CI75" i="1"/>
  <c r="CE75" i="1"/>
  <c r="CA75" i="1"/>
  <c r="CX73" i="1"/>
  <c r="CT73" i="1"/>
  <c r="CP73" i="1"/>
  <c r="CL73" i="1"/>
  <c r="CH73" i="1"/>
  <c r="CD73" i="1"/>
  <c r="BZ73" i="1"/>
  <c r="CI72" i="1"/>
  <c r="CE72" i="1"/>
  <c r="CH69" i="1"/>
  <c r="CM68" i="1"/>
  <c r="CO66" i="1"/>
  <c r="CT65" i="1"/>
  <c r="CP65" i="1"/>
  <c r="CL65" i="1"/>
  <c r="CH65" i="1"/>
  <c r="CD65" i="1"/>
  <c r="BZ65" i="1"/>
  <c r="CY64" i="1"/>
  <c r="CQ64" i="1"/>
  <c r="CM64" i="1"/>
  <c r="CI64" i="1"/>
  <c r="CA64" i="1"/>
  <c r="CS62" i="1"/>
  <c r="CO62" i="1"/>
  <c r="CX61" i="1"/>
  <c r="CT61" i="1"/>
  <c r="CP61" i="1"/>
  <c r="CL61" i="1"/>
  <c r="CH61" i="1"/>
  <c r="BZ61" i="1"/>
  <c r="CQ60" i="1"/>
  <c r="CM60" i="1"/>
  <c r="CI60" i="1"/>
  <c r="CE60" i="1"/>
  <c r="CA60" i="1"/>
  <c r="CW57" i="1"/>
  <c r="CG57" i="1"/>
  <c r="CX56" i="1"/>
  <c r="CT56" i="1"/>
  <c r="CP56" i="1"/>
  <c r="CL56" i="1"/>
  <c r="CH56" i="1"/>
  <c r="CD56" i="1"/>
  <c r="BZ56" i="1"/>
  <c r="DA88" i="1"/>
  <c r="CW88" i="1"/>
  <c r="CS88" i="1"/>
  <c r="CO88" i="1"/>
  <c r="CK88" i="1"/>
  <c r="CG88" i="1"/>
  <c r="CC88" i="1"/>
  <c r="BY88" i="1"/>
  <c r="H86" i="1"/>
  <c r="H74" i="1"/>
  <c r="H71" i="1"/>
  <c r="H67" i="1"/>
  <c r="CT67" i="1" s="1"/>
  <c r="H63" i="1"/>
  <c r="CP63" i="1" s="1"/>
  <c r="H59" i="1"/>
  <c r="CX59" i="1" s="1"/>
  <c r="H55" i="1"/>
  <c r="CF55" i="1" s="1"/>
  <c r="CZ85" i="1"/>
  <c r="CV85" i="1"/>
  <c r="CR85" i="1"/>
  <c r="CN85" i="1"/>
  <c r="CJ85" i="1"/>
  <c r="CF85" i="1"/>
  <c r="CB85" i="1"/>
  <c r="DA84" i="1"/>
  <c r="CW84" i="1"/>
  <c r="CS84" i="1"/>
  <c r="CO84" i="1"/>
  <c r="CK84" i="1"/>
  <c r="CG84" i="1"/>
  <c r="CC84" i="1"/>
  <c r="BY84" i="1"/>
  <c r="CX83" i="1"/>
  <c r="CT83" i="1"/>
  <c r="CP83" i="1"/>
  <c r="CL83" i="1"/>
  <c r="CH83" i="1"/>
  <c r="CD83" i="1"/>
  <c r="BZ83" i="1"/>
  <c r="CQ81" i="1"/>
  <c r="CM81" i="1"/>
  <c r="CE81" i="1"/>
  <c r="CW79" i="1"/>
  <c r="CG79" i="1"/>
  <c r="CX77" i="1"/>
  <c r="CT77" i="1"/>
  <c r="CP77" i="1"/>
  <c r="CL77" i="1"/>
  <c r="CH77" i="1"/>
  <c r="BZ77" i="1"/>
  <c r="CQ76" i="1"/>
  <c r="CM76" i="1"/>
  <c r="CI76" i="1"/>
  <c r="CE76" i="1"/>
  <c r="CZ75" i="1"/>
  <c r="CV75" i="1"/>
  <c r="CR75" i="1"/>
  <c r="CN75" i="1"/>
  <c r="CJ75" i="1"/>
  <c r="CF75" i="1"/>
  <c r="CB75" i="1"/>
  <c r="CW74" i="1"/>
  <c r="CQ73" i="1"/>
  <c r="CM73" i="1"/>
  <c r="CI73" i="1"/>
  <c r="CE73" i="1"/>
  <c r="CV72" i="1"/>
  <c r="CR72" i="1"/>
  <c r="CF72" i="1"/>
  <c r="CB72" i="1"/>
  <c r="BZ70" i="1"/>
  <c r="CZ68" i="1"/>
  <c r="CJ68" i="1"/>
  <c r="CW67" i="1"/>
  <c r="CG67" i="1"/>
  <c r="CX66" i="1"/>
  <c r="CT66" i="1"/>
  <c r="CP66" i="1"/>
  <c r="CL66" i="1"/>
  <c r="CH66" i="1"/>
  <c r="CD66" i="1"/>
  <c r="BZ66" i="1"/>
  <c r="CQ65" i="1"/>
  <c r="CI65" i="1"/>
  <c r="CE65" i="1"/>
  <c r="CZ64" i="1"/>
  <c r="CV64" i="1"/>
  <c r="CJ64" i="1"/>
  <c r="CF64" i="1"/>
  <c r="CX62" i="1"/>
  <c r="CT62" i="1"/>
  <c r="CP62" i="1"/>
  <c r="CL62" i="1"/>
  <c r="CH62" i="1"/>
  <c r="CQ61" i="1"/>
  <c r="CM61" i="1"/>
  <c r="CI61" i="1"/>
  <c r="CE61" i="1"/>
  <c r="CZ60" i="1"/>
  <c r="CV60" i="1"/>
  <c r="CR60" i="1"/>
  <c r="CN60" i="1"/>
  <c r="CJ60" i="1"/>
  <c r="CF60" i="1"/>
  <c r="CB60" i="1"/>
  <c r="CS59" i="1"/>
  <c r="CC59" i="1"/>
  <c r="BY59" i="1"/>
  <c r="CX57" i="1"/>
  <c r="CH57" i="1"/>
  <c r="CQ56" i="1"/>
  <c r="CM56" i="1"/>
  <c r="CI56" i="1"/>
  <c r="CE56" i="1"/>
  <c r="CA56" i="1"/>
  <c r="CZ55" i="1"/>
  <c r="DA54" i="1"/>
  <c r="CW54" i="1"/>
  <c r="CS54" i="1"/>
  <c r="CO54" i="1"/>
  <c r="CK54" i="1"/>
  <c r="CG54" i="1"/>
  <c r="CC54" i="1"/>
  <c r="BY54" i="1"/>
  <c r="CX88" i="1"/>
  <c r="CT88" i="1"/>
  <c r="CP88" i="1"/>
  <c r="CL88" i="1"/>
  <c r="CH88" i="1"/>
  <c r="BZ88" i="1"/>
  <c r="CZ54" i="1"/>
  <c r="CV54" i="1"/>
  <c r="CR54" i="1"/>
  <c r="CN54" i="1"/>
  <c r="CJ54" i="1"/>
  <c r="CF54" i="1"/>
  <c r="CB54" i="1"/>
  <c r="CS53" i="1"/>
  <c r="CO53" i="1"/>
  <c r="BY53" i="1"/>
  <c r="CP53" i="1"/>
  <c r="CH54" i="1"/>
  <c r="CD54" i="1"/>
  <c r="BZ54" i="1"/>
  <c r="CE53" i="1"/>
  <c r="CR53" i="1"/>
  <c r="CN53" i="1"/>
  <c r="CJ53" i="1"/>
  <c r="CB53" i="1"/>
  <c r="CO87" i="1"/>
  <c r="CK87" i="1"/>
  <c r="CG87" i="1"/>
  <c r="CC87" i="1"/>
  <c r="CQ82" i="1"/>
  <c r="CM82" i="1"/>
  <c r="CI82" i="1"/>
  <c r="CE82" i="1"/>
  <c r="BX82" i="1"/>
  <c r="CZ82" i="1"/>
  <c r="CV82" i="1"/>
  <c r="CR82" i="1"/>
  <c r="CN82" i="1"/>
  <c r="CJ82" i="1"/>
  <c r="CF82" i="1"/>
  <c r="CB82" i="1"/>
  <c r="DA82" i="1"/>
  <c r="CW82" i="1"/>
  <c r="CS82" i="1"/>
  <c r="CO82" i="1"/>
  <c r="CK82" i="1"/>
  <c r="CG82" i="1"/>
  <c r="CC82" i="1"/>
  <c r="BY82" i="1"/>
  <c r="CX82" i="1"/>
  <c r="CT82" i="1"/>
  <c r="CP82" i="1"/>
  <c r="CL82" i="1"/>
  <c r="CH82" i="1"/>
  <c r="CD82" i="1"/>
  <c r="CX78" i="1"/>
  <c r="CT78" i="1"/>
  <c r="CP78" i="1"/>
  <c r="CL78" i="1"/>
  <c r="CH78" i="1"/>
  <c r="CD78" i="1"/>
  <c r="BZ78" i="1"/>
  <c r="CY78" i="1"/>
  <c r="CQ78" i="1"/>
  <c r="CM78" i="1"/>
  <c r="CI78" i="1"/>
  <c r="CE78" i="1"/>
  <c r="CA78" i="1"/>
  <c r="CZ78" i="1"/>
  <c r="CV78" i="1"/>
  <c r="CR78" i="1"/>
  <c r="CN78" i="1"/>
  <c r="CJ78" i="1"/>
  <c r="CF78" i="1"/>
  <c r="CB78" i="1"/>
  <c r="BX78" i="1"/>
  <c r="DA78" i="1"/>
  <c r="CW78" i="1"/>
  <c r="CS78" i="1"/>
  <c r="CO78" i="1"/>
  <c r="CK78" i="1"/>
  <c r="CG78" i="1"/>
  <c r="CC78" i="1"/>
  <c r="CW58" i="1"/>
  <c r="CG58" i="1"/>
  <c r="CM58" i="1"/>
  <c r="CE58" i="1"/>
  <c r="CD58" i="1" l="1"/>
  <c r="CJ58" i="1"/>
  <c r="CP70" i="1"/>
  <c r="BZ134" i="1"/>
  <c r="D28" i="2" s="1"/>
  <c r="CD134" i="1"/>
  <c r="F28" i="2" s="1"/>
  <c r="CE134" i="1"/>
  <c r="G28" i="2" s="1"/>
  <c r="CW134" i="1"/>
  <c r="K28" i="2" s="1"/>
  <c r="CA134" i="1"/>
  <c r="E28" i="2" s="1"/>
  <c r="CI134" i="1"/>
  <c r="I28" i="2" s="1"/>
  <c r="CI164" i="1"/>
  <c r="BZ164" i="1"/>
  <c r="CW164" i="1"/>
  <c r="CE164" i="1"/>
  <c r="CA164" i="1"/>
  <c r="CH164" i="1"/>
  <c r="CD164" i="1"/>
  <c r="CV164" i="1"/>
  <c r="CT58" i="1"/>
  <c r="BX68" i="1"/>
  <c r="DA68" i="1"/>
  <c r="CK68" i="1"/>
  <c r="CP68" i="1"/>
  <c r="BZ68" i="1"/>
  <c r="CW68" i="1"/>
  <c r="CG68" i="1"/>
  <c r="CL68" i="1"/>
  <c r="CQ68" i="1"/>
  <c r="CN68" i="1"/>
  <c r="CO68" i="1"/>
  <c r="BY68" i="1"/>
  <c r="CT68" i="1"/>
  <c r="CD68" i="1"/>
  <c r="CI68" i="1"/>
  <c r="CV68" i="1"/>
  <c r="CF68" i="1"/>
  <c r="CE68" i="1"/>
  <c r="CR68" i="1"/>
  <c r="CB68" i="1"/>
  <c r="BX79" i="1"/>
  <c r="BZ79" i="1"/>
  <c r="CI79" i="1"/>
  <c r="CV79" i="1"/>
  <c r="CF79" i="1"/>
  <c r="BY79" i="1"/>
  <c r="CE79" i="1"/>
  <c r="CR79" i="1"/>
  <c r="CB79" i="1"/>
  <c r="DA79" i="1"/>
  <c r="CK79" i="1"/>
  <c r="CX79" i="1"/>
  <c r="CM79" i="1"/>
  <c r="CZ79" i="1"/>
  <c r="CJ79" i="1"/>
  <c r="CS79" i="1"/>
  <c r="CC79" i="1"/>
  <c r="CO79" i="1"/>
  <c r="BX57" i="1"/>
  <c r="CM57" i="1"/>
  <c r="CV57" i="1"/>
  <c r="CF57" i="1"/>
  <c r="CI57" i="1"/>
  <c r="CR57" i="1"/>
  <c r="CK57" i="1"/>
  <c r="CL57" i="1"/>
  <c r="CQ57" i="1"/>
  <c r="CZ57" i="1"/>
  <c r="CJ57" i="1"/>
  <c r="CS57" i="1"/>
  <c r="CC57" i="1"/>
  <c r="CT57" i="1"/>
  <c r="CD57" i="1"/>
  <c r="CO57" i="1"/>
  <c r="BY57" i="1"/>
  <c r="CP57" i="1"/>
  <c r="BZ57" i="1"/>
  <c r="CN69" i="1"/>
  <c r="CS69" i="1"/>
  <c r="CC69" i="1"/>
  <c r="CJ69" i="1"/>
  <c r="CO69" i="1"/>
  <c r="BY69" i="1"/>
  <c r="CL69" i="1"/>
  <c r="CE69" i="1"/>
  <c r="CR69" i="1"/>
  <c r="CB69" i="1"/>
  <c r="CG69" i="1"/>
  <c r="CT69" i="1"/>
  <c r="CD69" i="1"/>
  <c r="CQ69" i="1"/>
  <c r="CP69" i="1"/>
  <c r="BZ69" i="1"/>
  <c r="CI69" i="1"/>
  <c r="BZ144" i="1"/>
  <c r="D38" i="2" s="1"/>
  <c r="CD144" i="1"/>
  <c r="F38" i="2" s="1"/>
  <c r="CW144" i="1"/>
  <c r="K38" i="2" s="1"/>
  <c r="CI144" i="1"/>
  <c r="I38" i="2" s="1"/>
  <c r="CH144" i="1"/>
  <c r="H38" i="2" s="1"/>
  <c r="CV144" i="1"/>
  <c r="J38" i="2" s="1"/>
  <c r="CN55" i="1"/>
  <c r="CJ55" i="1"/>
  <c r="CV55" i="1"/>
  <c r="CX71" i="1"/>
  <c r="CS71" i="1"/>
  <c r="CA58" i="1"/>
  <c r="CR58" i="1"/>
  <c r="CN58" i="1"/>
  <c r="DA58" i="1"/>
  <c r="CK58" i="1"/>
  <c r="CX58" i="1"/>
  <c r="CH58" i="1"/>
  <c r="CQ58" i="1"/>
  <c r="CV58" i="1"/>
  <c r="CF58" i="1"/>
  <c r="CS58" i="1"/>
  <c r="CC58" i="1"/>
  <c r="CP58" i="1"/>
  <c r="BZ58" i="1"/>
  <c r="CI58" i="1"/>
  <c r="CB58" i="1"/>
  <c r="CO58" i="1"/>
  <c r="BY58" i="1"/>
  <c r="CL58" i="1"/>
  <c r="CY58" i="1"/>
  <c r="CM70" i="1"/>
  <c r="CH70" i="1"/>
  <c r="CT70" i="1"/>
  <c r="CD70" i="1"/>
  <c r="CL70" i="1"/>
  <c r="CX70" i="1"/>
  <c r="BZ133" i="1"/>
  <c r="D27" i="2" s="1"/>
  <c r="CD133" i="1"/>
  <c r="F27" i="2" s="1"/>
  <c r="CI133" i="1"/>
  <c r="I27" i="2" s="1"/>
  <c r="CW133" i="1"/>
  <c r="K27" i="2" s="1"/>
  <c r="CH133" i="1"/>
  <c r="H27" i="2" s="1"/>
  <c r="CK59" i="1"/>
  <c r="CK60" i="1"/>
  <c r="DA60" i="1"/>
  <c r="CF65" i="1"/>
  <c r="CP84" i="1"/>
  <c r="CE145" i="1"/>
  <c r="G39" i="2" s="1"/>
  <c r="CI131" i="1"/>
  <c r="I25" i="2" s="1"/>
  <c r="CV135" i="1"/>
  <c r="J29" i="2" s="1"/>
  <c r="CH131" i="1"/>
  <c r="CI135" i="1"/>
  <c r="I29" i="2" s="1"/>
  <c r="CA137" i="1"/>
  <c r="E31" i="2" s="1"/>
  <c r="CV155" i="1"/>
  <c r="CI139" i="1"/>
  <c r="I33" i="2" s="1"/>
  <c r="BZ157" i="1"/>
  <c r="CW150" i="1"/>
  <c r="CW155" i="1"/>
  <c r="CA139" i="1"/>
  <c r="E33" i="2" s="1"/>
  <c r="CD157" i="1"/>
  <c r="CD150" i="1"/>
  <c r="CE140" i="1"/>
  <c r="G34" i="2" s="1"/>
  <c r="BZ151" i="1"/>
  <c r="CI155" i="1"/>
  <c r="CA150" i="1"/>
  <c r="CW153" i="1"/>
  <c r="CW139" i="1"/>
  <c r="K33" i="2" s="1"/>
  <c r="CV140" i="1"/>
  <c r="J34" i="2" s="1"/>
  <c r="CH150" i="1"/>
  <c r="CA153" i="1"/>
  <c r="CV153" i="1"/>
  <c r="BZ155" i="1"/>
  <c r="CV156" i="1"/>
  <c r="CI140" i="1"/>
  <c r="I34" i="2" s="1"/>
  <c r="CW160" i="1"/>
  <c r="CH151" i="1"/>
  <c r="CE150" i="1"/>
  <c r="BY63" i="1"/>
  <c r="CE139" i="1"/>
  <c r="G33" i="2" s="1"/>
  <c r="CD140" i="1"/>
  <c r="F34" i="2" s="1"/>
  <c r="CV151" i="1"/>
  <c r="BZ160" i="1"/>
  <c r="CW151" i="1"/>
  <c r="CE153" i="1"/>
  <c r="CD155" i="1"/>
  <c r="CW157" i="1"/>
  <c r="CA159" i="1"/>
  <c r="CI159" i="1"/>
  <c r="CI150" i="1"/>
  <c r="CH155" i="1"/>
  <c r="CV139" i="1"/>
  <c r="J33" i="2" s="1"/>
  <c r="CA155" i="1"/>
  <c r="CB188" i="1"/>
  <c r="CD132" i="1"/>
  <c r="F26" i="2" s="1"/>
  <c r="BZ138" i="1"/>
  <c r="D32" i="2" s="1"/>
  <c r="CW132" i="1"/>
  <c r="K26" i="2" s="1"/>
  <c r="CW138" i="1"/>
  <c r="K32" i="2" s="1"/>
  <c r="CW135" i="1"/>
  <c r="K29" i="2" s="1"/>
  <c r="CE188" i="1"/>
  <c r="CJ188" i="1"/>
  <c r="B144" i="1"/>
  <c r="BQ144" i="1" s="1"/>
  <c r="BQ163" i="1" s="1"/>
  <c r="BQ126" i="1"/>
  <c r="CH135" i="1"/>
  <c r="H29" i="2" s="1"/>
  <c r="CH138" i="1"/>
  <c r="H32" i="2" s="1"/>
  <c r="CH136" i="1"/>
  <c r="H30" i="2" s="1"/>
  <c r="BZ131" i="1"/>
  <c r="CB177" i="1" s="1"/>
  <c r="CD135" i="1"/>
  <c r="F29" i="2" s="1"/>
  <c r="CI137" i="1"/>
  <c r="I31" i="2" s="1"/>
  <c r="CH137" i="1"/>
  <c r="H31" i="2" s="1"/>
  <c r="CI141" i="1"/>
  <c r="CD185" i="1" s="1"/>
  <c r="CH132" i="1"/>
  <c r="H26" i="2" s="1"/>
  <c r="CD138" i="1"/>
  <c r="CD136" i="1"/>
  <c r="F30" i="2" s="1"/>
  <c r="CA133" i="1"/>
  <c r="E27" i="2" s="1"/>
  <c r="CH134" i="1"/>
  <c r="H28" i="2" s="1"/>
  <c r="CE137" i="1"/>
  <c r="G31" i="2" s="1"/>
  <c r="CD137" i="1"/>
  <c r="F31" i="2" s="1"/>
  <c r="CE144" i="1"/>
  <c r="G38" i="2" s="1"/>
  <c r="CW145" i="1"/>
  <c r="K39" i="2" s="1"/>
  <c r="CA145" i="1"/>
  <c r="E39" i="2" s="1"/>
  <c r="BZ145" i="1"/>
  <c r="D39" i="2" s="1"/>
  <c r="CB180" i="1"/>
  <c r="CG180" i="1"/>
  <c r="CE185" i="1"/>
  <c r="CJ185" i="1"/>
  <c r="D25" i="2"/>
  <c r="CD181" i="1"/>
  <c r="CI181" i="1"/>
  <c r="CB181" i="1"/>
  <c r="CG181" i="1"/>
  <c r="CE132" i="1"/>
  <c r="G26" i="2" s="1"/>
  <c r="CA138" i="1"/>
  <c r="E32" i="2" s="1"/>
  <c r="CC184" i="1"/>
  <c r="CG184" i="1"/>
  <c r="H25" i="2"/>
  <c r="CE183" i="1"/>
  <c r="CJ183" i="1"/>
  <c r="CC181" i="1"/>
  <c r="CH181" i="1"/>
  <c r="CD179" i="1"/>
  <c r="CI179" i="1"/>
  <c r="CD183" i="1"/>
  <c r="CI183" i="1"/>
  <c r="BZ136" i="1"/>
  <c r="D30" i="2" s="1"/>
  <c r="CA132" i="1"/>
  <c r="E26" i="2" s="1"/>
  <c r="H142" i="1"/>
  <c r="CD142" i="1" s="1"/>
  <c r="F36" i="2" s="1"/>
  <c r="CB185" i="1"/>
  <c r="CG185" i="1"/>
  <c r="CJ181" i="1"/>
  <c r="CH177" i="1"/>
  <c r="CC177" i="1"/>
  <c r="F25" i="2"/>
  <c r="CD182" i="1"/>
  <c r="CD180" i="1"/>
  <c r="CI180" i="1"/>
  <c r="CC179" i="1"/>
  <c r="CH179" i="1"/>
  <c r="CH183" i="1"/>
  <c r="CD145" i="1"/>
  <c r="F39" i="2" s="1"/>
  <c r="CV131" i="1"/>
  <c r="CI138" i="1"/>
  <c r="I32" i="2" s="1"/>
  <c r="CD189" i="1"/>
  <c r="CI189" i="1"/>
  <c r="CE179" i="1"/>
  <c r="CE180" i="1"/>
  <c r="CJ180" i="1"/>
  <c r="CC182" i="1"/>
  <c r="CC180" i="1"/>
  <c r="CH180" i="1"/>
  <c r="CC75" i="1"/>
  <c r="CS75" i="1"/>
  <c r="CF76" i="1"/>
  <c r="CV76" i="1"/>
  <c r="CE141" i="1"/>
  <c r="CH185" i="1" s="1"/>
  <c r="CV132" i="1"/>
  <c r="J26" i="2" s="1"/>
  <c r="CW136" i="1"/>
  <c r="K30" i="2" s="1"/>
  <c r="CV138" i="1"/>
  <c r="J32" i="2" s="1"/>
  <c r="CI132" i="1"/>
  <c r="I26" i="2" s="1"/>
  <c r="CL84" i="1"/>
  <c r="CX84" i="1"/>
  <c r="CD79" i="1"/>
  <c r="CC67" i="1"/>
  <c r="CS67" i="1"/>
  <c r="CK66" i="1"/>
  <c r="BY67" i="1"/>
  <c r="CO67" i="1"/>
  <c r="CC66" i="1"/>
  <c r="DA66" i="1"/>
  <c r="CK67" i="1"/>
  <c r="DA67" i="1"/>
  <c r="BY66" i="1"/>
  <c r="CS66" i="1"/>
  <c r="CG72" i="1"/>
  <c r="CM83" i="1"/>
  <c r="CK70" i="1"/>
  <c r="CG63" i="1"/>
  <c r="CC63" i="1"/>
  <c r="CO59" i="1"/>
  <c r="CW63" i="1"/>
  <c r="CC74" i="1"/>
  <c r="CG66" i="1"/>
  <c r="CW66" i="1"/>
  <c r="CE83" i="1"/>
  <c r="CD81" i="1"/>
  <c r="CT81" i="1"/>
  <c r="CS63" i="1"/>
  <c r="DA63" i="1"/>
  <c r="CD61" i="1"/>
  <c r="CA88" i="1"/>
  <c r="CK71" i="1"/>
  <c r="CG70" i="1"/>
  <c r="CW70" i="1"/>
  <c r="CB55" i="1"/>
  <c r="CR55" i="1"/>
  <c r="CG71" i="1"/>
  <c r="CC70" i="1"/>
  <c r="CS70" i="1"/>
  <c r="CQ85" i="1"/>
  <c r="CC71" i="1"/>
  <c r="CW71" i="1"/>
  <c r="BY70" i="1"/>
  <c r="CO70" i="1"/>
  <c r="CA85" i="1"/>
  <c r="CQ83" i="1"/>
  <c r="CA86" i="1"/>
  <c r="BZ81" i="1"/>
  <c r="CX81" i="1"/>
  <c r="CA81" i="1"/>
  <c r="CP81" i="1"/>
  <c r="CH81" i="1"/>
  <c r="CH79" i="1"/>
  <c r="CA79" i="1"/>
  <c r="CT79" i="1"/>
  <c r="CL79" i="1"/>
  <c r="CA77" i="1"/>
  <c r="CO77" i="1"/>
  <c r="CC77" i="1"/>
  <c r="CW77" i="1"/>
  <c r="BY74" i="1"/>
  <c r="CS74" i="1"/>
  <c r="CA74" i="1"/>
  <c r="CO74" i="1"/>
  <c r="CG74" i="1"/>
  <c r="CG59" i="1"/>
  <c r="CW59" i="1"/>
  <c r="BY71" i="1"/>
  <c r="CO71" i="1"/>
  <c r="CK74" i="1"/>
  <c r="DA74" i="1"/>
  <c r="CI86" i="1"/>
  <c r="CK77" i="1"/>
  <c r="DA77" i="1"/>
  <c r="CL81" i="1"/>
  <c r="CP79" i="1"/>
  <c r="CI83" i="1"/>
  <c r="CA73" i="1"/>
  <c r="CA72" i="1"/>
  <c r="BZ63" i="1"/>
  <c r="CA61" i="1"/>
  <c r="CA57" i="1"/>
  <c r="CI85" i="1"/>
  <c r="CV88" i="1"/>
  <c r="CQ86" i="1"/>
  <c r="CE85" i="1"/>
  <c r="BX81" i="1"/>
  <c r="CM85" i="1"/>
  <c r="BX77" i="1"/>
  <c r="BX85" i="1"/>
  <c r="CE86" i="1"/>
  <c r="BX54" i="1"/>
  <c r="BX70" i="1"/>
  <c r="CA54" i="1"/>
  <c r="CM86" i="1"/>
  <c r="BX86" i="1"/>
  <c r="BX58" i="1"/>
  <c r="BX66" i="1"/>
  <c r="CQ54" i="1"/>
  <c r="CI54" i="1"/>
  <c r="BX55" i="1"/>
  <c r="BX63" i="1"/>
  <c r="BX71" i="1"/>
  <c r="CA55" i="1"/>
  <c r="CQ55" i="1"/>
  <c r="CJ59" i="1"/>
  <c r="CZ59" i="1"/>
  <c r="CZ63" i="1"/>
  <c r="CJ67" i="1"/>
  <c r="CZ67" i="1"/>
  <c r="CF71" i="1"/>
  <c r="CV71" i="1"/>
  <c r="CN74" i="1"/>
  <c r="BZ86" i="1"/>
  <c r="CT86" i="1"/>
  <c r="CM54" i="1"/>
  <c r="CH55" i="1"/>
  <c r="CX55" i="1"/>
  <c r="CE59" i="1"/>
  <c r="CN62" i="1"/>
  <c r="CQ63" i="1"/>
  <c r="CF66" i="1"/>
  <c r="CV66" i="1"/>
  <c r="CM67" i="1"/>
  <c r="CF70" i="1"/>
  <c r="CV70" i="1"/>
  <c r="CI71" i="1"/>
  <c r="CE74" i="1"/>
  <c r="CY74" i="1"/>
  <c r="CJ77" i="1"/>
  <c r="CZ77" i="1"/>
  <c r="BY81" i="1"/>
  <c r="CO81" i="1"/>
  <c r="CL85" i="1"/>
  <c r="BY86" i="1"/>
  <c r="CO86" i="1"/>
  <c r="CP54" i="1"/>
  <c r="CC55" i="1"/>
  <c r="CS55" i="1"/>
  <c r="CD59" i="1"/>
  <c r="CT59" i="1"/>
  <c r="CL63" i="1"/>
  <c r="CE66" i="1"/>
  <c r="BZ67" i="1"/>
  <c r="CP67" i="1"/>
  <c r="CI70" i="1"/>
  <c r="BZ71" i="1"/>
  <c r="CT71" i="1"/>
  <c r="CH74" i="1"/>
  <c r="CX74" i="1"/>
  <c r="CM77" i="1"/>
  <c r="CN81" i="1"/>
  <c r="CG85" i="1"/>
  <c r="CW85" i="1"/>
  <c r="CF86" i="1"/>
  <c r="CV86" i="1"/>
  <c r="CM55" i="1"/>
  <c r="CF59" i="1"/>
  <c r="CV59" i="1"/>
  <c r="CV63" i="1"/>
  <c r="CF67" i="1"/>
  <c r="CV67" i="1"/>
  <c r="CB71" i="1"/>
  <c r="CR71" i="1"/>
  <c r="CJ74" i="1"/>
  <c r="CZ74" i="1"/>
  <c r="CP86" i="1"/>
  <c r="CD55" i="1"/>
  <c r="CT55" i="1"/>
  <c r="CA59" i="1"/>
  <c r="CQ59" i="1"/>
  <c r="CJ62" i="1"/>
  <c r="CM63" i="1"/>
  <c r="CB66" i="1"/>
  <c r="CR66" i="1"/>
  <c r="CI67" i="1"/>
  <c r="CB70" i="1"/>
  <c r="CR70" i="1"/>
  <c r="CE71" i="1"/>
  <c r="CQ74" i="1"/>
  <c r="CF77" i="1"/>
  <c r="CV77" i="1"/>
  <c r="CK81" i="1"/>
  <c r="DA81" i="1"/>
  <c r="CH85" i="1"/>
  <c r="CX85" i="1"/>
  <c r="CK86" i="1"/>
  <c r="DA86" i="1"/>
  <c r="CL54" i="1"/>
  <c r="BY55" i="1"/>
  <c r="CO55" i="1"/>
  <c r="BZ59" i="1"/>
  <c r="CP59" i="1"/>
  <c r="CQ62" i="1"/>
  <c r="CH63" i="1"/>
  <c r="CX63" i="1"/>
  <c r="CA66" i="1"/>
  <c r="CQ66" i="1"/>
  <c r="CL67" i="1"/>
  <c r="CE70" i="1"/>
  <c r="CP71" i="1"/>
  <c r="CD74" i="1"/>
  <c r="CT74" i="1"/>
  <c r="CI77" i="1"/>
  <c r="CJ81" i="1"/>
  <c r="CZ81" i="1"/>
  <c r="CC85" i="1"/>
  <c r="CS85" i="1"/>
  <c r="CB86" i="1"/>
  <c r="CR86" i="1"/>
  <c r="BX59" i="1"/>
  <c r="BX67" i="1"/>
  <c r="BX74" i="1"/>
  <c r="CI55" i="1"/>
  <c r="CB59" i="1"/>
  <c r="CR59" i="1"/>
  <c r="CF63" i="1"/>
  <c r="CB67" i="1"/>
  <c r="CR67" i="1"/>
  <c r="CN71" i="1"/>
  <c r="CF74" i="1"/>
  <c r="CV74" i="1"/>
  <c r="CL86" i="1"/>
  <c r="CE54" i="1"/>
  <c r="BZ55" i="1"/>
  <c r="CP55" i="1"/>
  <c r="CM59" i="1"/>
  <c r="CE63" i="1"/>
  <c r="CN66" i="1"/>
  <c r="CE67" i="1"/>
  <c r="CN70" i="1"/>
  <c r="CQ71" i="1"/>
  <c r="CM74" i="1"/>
  <c r="CB77" i="1"/>
  <c r="CR77" i="1"/>
  <c r="CG81" i="1"/>
  <c r="CW81" i="1"/>
  <c r="CD85" i="1"/>
  <c r="CT85" i="1"/>
  <c r="CG86" i="1"/>
  <c r="CW86" i="1"/>
  <c r="CX54" i="1"/>
  <c r="CK55" i="1"/>
  <c r="DA55" i="1"/>
  <c r="CL59" i="1"/>
  <c r="CM62" i="1"/>
  <c r="CD63" i="1"/>
  <c r="CT63" i="1"/>
  <c r="CM66" i="1"/>
  <c r="CH67" i="1"/>
  <c r="CX67" i="1"/>
  <c r="CQ70" i="1"/>
  <c r="CL71" i="1"/>
  <c r="BZ74" i="1"/>
  <c r="CP74" i="1"/>
  <c r="CE77" i="1"/>
  <c r="CF81" i="1"/>
  <c r="CV81" i="1"/>
  <c r="BY85" i="1"/>
  <c r="CO85" i="1"/>
  <c r="CN86" i="1"/>
  <c r="CE55" i="1"/>
  <c r="CN59" i="1"/>
  <c r="CB63" i="1"/>
  <c r="CN67" i="1"/>
  <c r="CJ71" i="1"/>
  <c r="CZ71" i="1"/>
  <c r="CB74" i="1"/>
  <c r="CR74" i="1"/>
  <c r="CH86" i="1"/>
  <c r="CX86" i="1"/>
  <c r="CL55" i="1"/>
  <c r="CI59" i="1"/>
  <c r="CR62" i="1"/>
  <c r="CA63" i="1"/>
  <c r="CY63" i="1"/>
  <c r="CJ66" i="1"/>
  <c r="CZ66" i="1"/>
  <c r="CQ67" i="1"/>
  <c r="CJ70" i="1"/>
  <c r="CZ70" i="1"/>
  <c r="CM71" i="1"/>
  <c r="CI74" i="1"/>
  <c r="CN77" i="1"/>
  <c r="CC81" i="1"/>
  <c r="CS81" i="1"/>
  <c r="BZ85" i="1"/>
  <c r="CP85" i="1"/>
  <c r="CC86" i="1"/>
  <c r="CS86" i="1"/>
  <c r="CT54" i="1"/>
  <c r="CG55" i="1"/>
  <c r="CW55" i="1"/>
  <c r="CH59" i="1"/>
  <c r="CI66" i="1"/>
  <c r="CD67" i="1"/>
  <c r="CH71" i="1"/>
  <c r="CL74" i="1"/>
  <c r="CQ77" i="1"/>
  <c r="CB81" i="1"/>
  <c r="CR81" i="1"/>
  <c r="CK85" i="1"/>
  <c r="CJ86" i="1"/>
  <c r="CZ86" i="1"/>
  <c r="BY90" i="1" l="1"/>
  <c r="CE181" i="1"/>
  <c r="CB184" i="1"/>
  <c r="CG177" i="1"/>
  <c r="CI188" i="1"/>
  <c r="CH178" i="1"/>
  <c r="CD177" i="1"/>
  <c r="CG183" i="1"/>
  <c r="CB189" i="1"/>
  <c r="CG179" i="1"/>
  <c r="CH184" i="1"/>
  <c r="F32" i="2"/>
  <c r="CD188" i="1"/>
  <c r="CH182" i="1"/>
  <c r="CJ179" i="1"/>
  <c r="CI182" i="1"/>
  <c r="CC178" i="1"/>
  <c r="CI177" i="1"/>
  <c r="CB183" i="1"/>
  <c r="CG188" i="1"/>
  <c r="CC185" i="1"/>
  <c r="G35" i="2"/>
  <c r="CI185" i="1"/>
  <c r="I35" i="2"/>
  <c r="CB178" i="1"/>
  <c r="CG189" i="1"/>
  <c r="CJ90" i="1"/>
  <c r="CC90" i="1"/>
  <c r="CF90" i="1"/>
  <c r="CG178" i="1"/>
  <c r="CI184" i="1"/>
  <c r="CC188" i="1"/>
  <c r="BZ90" i="1"/>
  <c r="CC183" i="1"/>
  <c r="CB179" i="1"/>
  <c r="CH188" i="1"/>
  <c r="CJ189" i="1"/>
  <c r="CE189" i="1"/>
  <c r="CC189" i="1"/>
  <c r="CH189" i="1"/>
  <c r="CV142" i="1"/>
  <c r="J36" i="2" s="1"/>
  <c r="CW142" i="1"/>
  <c r="K36" i="2" s="1"/>
  <c r="CA142" i="1"/>
  <c r="E36" i="2" s="1"/>
  <c r="BZ142" i="1"/>
  <c r="D36" i="2" s="1"/>
  <c r="CE142" i="1"/>
  <c r="G36" i="2" s="1"/>
  <c r="CH142" i="1"/>
  <c r="H36" i="2" s="1"/>
  <c r="CI142" i="1"/>
  <c r="I36" i="2" s="1"/>
  <c r="CL90" i="1"/>
  <c r="CK90" i="1"/>
  <c r="CD90" i="1"/>
  <c r="CR90" i="1"/>
  <c r="CW90" i="1"/>
  <c r="BX90" i="1"/>
  <c r="CX90" i="1"/>
  <c r="CD184" i="1"/>
  <c r="CJ182" i="1"/>
  <c r="CE184" i="1"/>
  <c r="CJ184" i="1"/>
  <c r="CC186" i="1"/>
  <c r="CH186" i="1"/>
  <c r="CJ177" i="1"/>
  <c r="CE177" i="1"/>
  <c r="J25" i="2"/>
  <c r="CB182" i="1"/>
  <c r="CG182" i="1"/>
  <c r="CO90" i="1"/>
  <c r="CS90" i="1"/>
  <c r="DA90" i="1"/>
  <c r="CV90" i="1"/>
  <c r="CD178" i="1"/>
  <c r="CE178" i="1"/>
  <c r="CJ178" i="1"/>
  <c r="CT90" i="1"/>
  <c r="CZ90" i="1"/>
  <c r="CP90" i="1"/>
  <c r="CN90" i="1"/>
  <c r="CB90" i="1"/>
  <c r="CH90" i="1"/>
  <c r="CG90" i="1"/>
  <c r="CI90" i="1"/>
  <c r="CA90" i="1"/>
  <c r="CI178" i="1"/>
  <c r="CE182" i="1"/>
  <c r="CE90" i="1"/>
  <c r="CQ90" i="1"/>
  <c r="CM90" i="1"/>
  <c r="CD186" i="1" l="1"/>
  <c r="CI186" i="1"/>
  <c r="CB186" i="1"/>
  <c r="CG186" i="1"/>
  <c r="CE186" i="1"/>
  <c r="CJ186" i="1"/>
</calcChain>
</file>

<file path=xl/sharedStrings.xml><?xml version="1.0" encoding="utf-8"?>
<sst xmlns="http://schemas.openxmlformats.org/spreadsheetml/2006/main" count="1183" uniqueCount="329">
  <si>
    <t>name</t>
  </si>
  <si>
    <t>mass</t>
  </si>
  <si>
    <t>ri</t>
  </si>
  <si>
    <t>row load</t>
  </si>
  <si>
    <t>*Aconitic acid, cis- (3TMS)</t>
  </si>
  <si>
    <t>*Alanine (2TMS)</t>
  </si>
  <si>
    <t>116+120</t>
  </si>
  <si>
    <t>*Alanine (3TMS)</t>
  </si>
  <si>
    <t>188+192</t>
  </si>
  <si>
    <t>*c10</t>
  </si>
  <si>
    <t>*c12</t>
  </si>
  <si>
    <t>*c15</t>
  </si>
  <si>
    <t>*c18</t>
  </si>
  <si>
    <t>*c19</t>
  </si>
  <si>
    <t>*c22</t>
  </si>
  <si>
    <t>*c28</t>
  </si>
  <si>
    <t>*c32</t>
  </si>
  <si>
    <t>*c36</t>
  </si>
  <si>
    <t>*Citric acid (4TMS)</t>
  </si>
  <si>
    <t>273+275</t>
  </si>
  <si>
    <t>*Dihydroxyacetone phosphate (1MEOX) (3TMS) MP</t>
  </si>
  <si>
    <t>*Fructose (1MEOX) (5TMS) MP</t>
  </si>
  <si>
    <t>217+220</t>
  </si>
  <si>
    <t>*Fructose-1-phosphate (1MEOX) (6TMS) MP</t>
  </si>
  <si>
    <t>*Fructose-6-phosphate (1MEOX) (6TMS) MP</t>
  </si>
  <si>
    <t>*Fumaric acid (2TMS)</t>
  </si>
  <si>
    <t>*Gluconic acid-6-phosphate (7TMS)</t>
  </si>
  <si>
    <t>299+387</t>
  </si>
  <si>
    <t>*Glucose (1MEOX) (5TMS) BP</t>
  </si>
  <si>
    <t>319+323</t>
  </si>
  <si>
    <t>*Glucose (1MEOX) (5TMS) MP</t>
  </si>
  <si>
    <t>*Glucose-6-phosphate (1MEOX) (6TMS) BP</t>
  </si>
  <si>
    <t>*Glucose-6-phosphate (1MEOX) (6TMS) MP</t>
  </si>
  <si>
    <t>*Glutamic acid (2TMS)</t>
  </si>
  <si>
    <t>*Glutamic acid (3TMS)</t>
  </si>
  <si>
    <t>*Glutamine, DL- (3TMS)</t>
  </si>
  <si>
    <t>*Glutaric acid, 2-hydroxy- (3TMS)</t>
  </si>
  <si>
    <t>*Glutaric acid, 2-oxo- (1MEOX) (2TMS) MP</t>
  </si>
  <si>
    <t>198+200+202</t>
  </si>
  <si>
    <t>*Glyceric acid (3TMS)</t>
  </si>
  <si>
    <t>*Glyceric acid-3-phosphate (4TMS)</t>
  </si>
  <si>
    <t>*Glycerol (3TMS)</t>
  </si>
  <si>
    <t>*Glycerol-3-phosphate (4TMS)</t>
  </si>
  <si>
    <t>357+359</t>
  </si>
  <si>
    <t>*Glycine (2TMS)</t>
  </si>
  <si>
    <t>*Glycine (3TMS)</t>
  </si>
  <si>
    <t>*Inositol, myo- (6TMS)_IS</t>
  </si>
  <si>
    <t>*IS: Maltose_(1MEOX)(8TMS)_MP_RI:2723_IDENT:C+D</t>
  </si>
  <si>
    <t>*Lactic acid, DL- (2TMS)</t>
  </si>
  <si>
    <t>*Malic acid (3TMS)</t>
  </si>
  <si>
    <t>*Pyroglutamic acid (1TMS)</t>
  </si>
  <si>
    <t>*Pyroglutamic acid (2TMS)</t>
  </si>
  <si>
    <t>*Pyruvic acid (1MEOX) (1TMS)</t>
  </si>
  <si>
    <t>174+177</t>
  </si>
  <si>
    <t>*Ribose-5-phosphate (1 MEOX) (5TMS)</t>
  </si>
  <si>
    <t>*Serine (2TMS)</t>
  </si>
  <si>
    <t>116+118</t>
  </si>
  <si>
    <t>*Serine (3TMS)</t>
  </si>
  <si>
    <t>204+206</t>
  </si>
  <si>
    <t>*Succinic acid (2TMS)</t>
  </si>
  <si>
    <t>e10270SM_2_ref2</t>
  </si>
  <si>
    <t>e10270SM_4_blank1</t>
  </si>
  <si>
    <t>e10270SM_5_A</t>
  </si>
  <si>
    <t>e10270SM_6_B</t>
  </si>
  <si>
    <t>e10270SM_7_C</t>
  </si>
  <si>
    <t>e10270SM_8_D</t>
  </si>
  <si>
    <t>e10270SM_17_ref</t>
  </si>
  <si>
    <t>e10270SM_37_A2</t>
  </si>
  <si>
    <t>e10270SM_38_B2</t>
  </si>
  <si>
    <t>e10270SM_39_C2</t>
  </si>
  <si>
    <t>e10270SM_40_D2</t>
  </si>
  <si>
    <t>e10270SM_42_ref4</t>
  </si>
  <si>
    <t>e10270SM_69_blank2</t>
  </si>
  <si>
    <t>e10270SM_28_QM 200</t>
  </si>
  <si>
    <t>e10270SM_29_QM 100</t>
  </si>
  <si>
    <t>e10270SM_30_QM 50</t>
  </si>
  <si>
    <t>e10270SM_31_QM 20</t>
  </si>
  <si>
    <t>e10270SM_32_QM 10</t>
  </si>
  <si>
    <t>e10270SM_33_QM 5</t>
  </si>
  <si>
    <t>e10270SM_34_QM 2</t>
  </si>
  <si>
    <t>e10270SM_35_QM 1</t>
  </si>
  <si>
    <t>e10270SM_60_QM 200_2</t>
  </si>
  <si>
    <t>e10270SM_61_QM 100_2</t>
  </si>
  <si>
    <t>e10270SM_62_QM 50_2</t>
  </si>
  <si>
    <t>e10270SM_63_QM 20_2</t>
  </si>
  <si>
    <t>e10270SM_64_QM 10_2</t>
  </si>
  <si>
    <t>e10270SM_65_QM 5_2</t>
  </si>
  <si>
    <t>e10270SM_66_QM 2_2</t>
  </si>
  <si>
    <t>e10270SM_67_QM 1_2</t>
  </si>
  <si>
    <t>e10270SM_19_Hek 25 RI shifted</t>
  </si>
  <si>
    <t>e10270SM_20_Hela 25</t>
  </si>
  <si>
    <t>e10270SM_21_MCF 25</t>
  </si>
  <si>
    <t>e10270SM_22_MDA 25</t>
  </si>
  <si>
    <t>e10270SM_23_T98G 25</t>
  </si>
  <si>
    <t>e10270SM_24_HT 25</t>
  </si>
  <si>
    <t>e10270SM_ 25_HCT 25</t>
  </si>
  <si>
    <t>e10270SM_26_Wi38 25</t>
  </si>
  <si>
    <t>e10270SM_51_Hek 25_2</t>
  </si>
  <si>
    <t>e10270SM_52_HeLa 25_2</t>
  </si>
  <si>
    <t>e10270SM_53_MCF 25_2</t>
  </si>
  <si>
    <t>e10270SM_54_MDA 25_2_defect</t>
  </si>
  <si>
    <t>e10270SM_55_T98G 25_2</t>
  </si>
  <si>
    <t>e10270SM_56_HT 25_2</t>
  </si>
  <si>
    <t>e10270SM_58_WI38 25_2</t>
  </si>
  <si>
    <t>e10270SM_10_Hek 09</t>
  </si>
  <si>
    <t>e10270SM_11_Hela 09</t>
  </si>
  <si>
    <t>e10270SM_12_MCF 09</t>
  </si>
  <si>
    <t>e10270SM_13_MDA 09</t>
  </si>
  <si>
    <t>e10270SM_14_HT 09</t>
  </si>
  <si>
    <t>e10270SM_15_HCT 09</t>
  </si>
  <si>
    <t>e10270SM_16_WI38 09_bad</t>
  </si>
  <si>
    <t>e10270SM_43_Hek 09_2</t>
  </si>
  <si>
    <t>e10270SM_44_Hela 09_2</t>
  </si>
  <si>
    <t>e10270SM_45_MCF 09_2</t>
  </si>
  <si>
    <t>e10270SM_46_MDA 09_2</t>
  </si>
  <si>
    <t>e10270SM_47_HT 09_2</t>
  </si>
  <si>
    <t>e10270SM_48_HCT 09_2</t>
  </si>
  <si>
    <t>e10270SM_49_WI38 09_2</t>
  </si>
  <si>
    <t>Average</t>
  </si>
  <si>
    <t>normalized for internal standard (Maltose)</t>
  </si>
  <si>
    <t>e10270SM_57_HCT 25_2 RI shifted</t>
  </si>
  <si>
    <t>HCT25</t>
  </si>
  <si>
    <t>HCT25_2</t>
  </si>
  <si>
    <t>Hek25 RI shifted</t>
  </si>
  <si>
    <t>Hek25_2</t>
  </si>
  <si>
    <t>Hela25</t>
  </si>
  <si>
    <t>HeLa25_2</t>
  </si>
  <si>
    <t>T98G25</t>
  </si>
  <si>
    <t>T98G25_2</t>
  </si>
  <si>
    <t>Label * Intensity</t>
  </si>
  <si>
    <t>HCT 09</t>
  </si>
  <si>
    <t>HCT 09_2</t>
  </si>
  <si>
    <t>HCT 25</t>
  </si>
  <si>
    <t>HCT 25_2 RI shifted</t>
  </si>
  <si>
    <t>Hek 09</t>
  </si>
  <si>
    <t>Hek 09_2</t>
  </si>
  <si>
    <t>Hek 25 RI shifted</t>
  </si>
  <si>
    <t>Hek 25_2</t>
  </si>
  <si>
    <t>Hela 09</t>
  </si>
  <si>
    <t>Hela 09_2</t>
  </si>
  <si>
    <t>Hela 25</t>
  </si>
  <si>
    <t>HeLa 25_2</t>
  </si>
  <si>
    <t>HT 09</t>
  </si>
  <si>
    <t>HT 09_2</t>
  </si>
  <si>
    <t>HT 25</t>
  </si>
  <si>
    <t>HT 25_2</t>
  </si>
  <si>
    <t>MCF 09</t>
  </si>
  <si>
    <t>MCF 09_2</t>
  </si>
  <si>
    <t>MCF 25</t>
  </si>
  <si>
    <t>MCF 25_2</t>
  </si>
  <si>
    <t>MDA 09</t>
  </si>
  <si>
    <t>MDA 09_2</t>
  </si>
  <si>
    <t>MDA 25</t>
  </si>
  <si>
    <t>MDA 25_2_defect</t>
  </si>
  <si>
    <t>T98G 25</t>
  </si>
  <si>
    <t>T98G 25_2</t>
  </si>
  <si>
    <t>WI38 09_2</t>
  </si>
  <si>
    <t>WI38 09_bad</t>
  </si>
  <si>
    <t>Wi38 25</t>
  </si>
  <si>
    <t>WI38 25_2</t>
  </si>
  <si>
    <t>Ala</t>
  </si>
  <si>
    <t>Cit</t>
  </si>
  <si>
    <t>DHAP</t>
  </si>
  <si>
    <t>Fru</t>
  </si>
  <si>
    <t>F1P</t>
  </si>
  <si>
    <t>F6P</t>
  </si>
  <si>
    <t>G6P</t>
  </si>
  <si>
    <t>3PGA</t>
  </si>
  <si>
    <t>Pyr</t>
  </si>
  <si>
    <t>Lac</t>
  </si>
  <si>
    <t>Ser</t>
  </si>
  <si>
    <t>VANTED - Input File</t>
  </si>
  <si>
    <t>Experiment</t>
  </si>
  <si>
    <t>Important Info</t>
  </si>
  <si>
    <t>Internal Info</t>
  </si>
  <si>
    <t>Start of Experiment (Date)</t>
  </si>
  <si>
    <t>- Fields with a * are optional</t>
  </si>
  <si>
    <t>V1.2T</t>
  </si>
  <si>
    <t>Remark*</t>
  </si>
  <si>
    <t>VANTED Input Template (transposed)</t>
  </si>
  <si>
    <t>- Yellow cells allow input</t>
  </si>
  <si>
    <t>Experiment Name (ID)</t>
  </si>
  <si>
    <t>CAOD-Experiment</t>
  </si>
  <si>
    <t>** These cells must contain numbers as 1, 2, 3, ...</t>
  </si>
  <si>
    <t>Coordinator</t>
  </si>
  <si>
    <t>Susi, Matthias</t>
  </si>
  <si>
    <t>*** These cells must correlate to the numbers in **</t>
  </si>
  <si>
    <t>Sequence-Name*</t>
  </si>
  <si>
    <t>My Measurement Tool</t>
  </si>
  <si>
    <t>- The Experiment Name must be unique in the whole database</t>
  </si>
  <si>
    <t>- Using "NaN" instead of a blank input value makes sure, that the number of bars in the display is equal for all substances, gaps will be left</t>
  </si>
  <si>
    <t xml:space="preserve">- If input values are left blank, the number of replicates is decreased for the sample, if no value is available for </t>
  </si>
  <si>
    <t>Plants/Genotypes**</t>
  </si>
  <si>
    <t>Species</t>
  </si>
  <si>
    <t>HCT</t>
  </si>
  <si>
    <t>T98G</t>
  </si>
  <si>
    <t>Variety*</t>
  </si>
  <si>
    <t>Genotype</t>
  </si>
  <si>
    <t>2.5 g/l</t>
  </si>
  <si>
    <t>Growth conditions*</t>
  </si>
  <si>
    <t>Treatment*</t>
  </si>
  <si>
    <t>Measurements</t>
  </si>
  <si>
    <t>Plant/Genotype***</t>
  </si>
  <si>
    <t>Replicate #</t>
  </si>
  <si>
    <t>Time*</t>
  </si>
  <si>
    <t>Unit (Time)*</t>
  </si>
  <si>
    <t>Substance</t>
  </si>
  <si>
    <t>Meas.-Tool*</t>
  </si>
  <si>
    <t>Unit</t>
  </si>
  <si>
    <t>GC-MS</t>
  </si>
  <si>
    <t>Ratio</t>
  </si>
  <si>
    <t xml:space="preserve"> Ratio</t>
  </si>
  <si>
    <t>HEK</t>
  </si>
  <si>
    <t>HeLA</t>
  </si>
  <si>
    <t>myo-Inositol</t>
  </si>
  <si>
    <t>myo-Inositol (nur Intensity)</t>
  </si>
  <si>
    <t>2.5g/l</t>
  </si>
  <si>
    <t>*Lactic acid, DL- (Sum of range from 219-223)</t>
  </si>
  <si>
    <t>219-223</t>
  </si>
  <si>
    <t>Compound</t>
  </si>
  <si>
    <t>HeLa</t>
  </si>
  <si>
    <t>T98</t>
  </si>
  <si>
    <t>standard deviation</t>
  </si>
  <si>
    <t>RAW-Data</t>
  </si>
  <si>
    <t>Summary label (copied from previous calculations)</t>
  </si>
  <si>
    <t>Intensity relative to average</t>
  </si>
  <si>
    <t>Label relative to average</t>
  </si>
  <si>
    <t>Label * Intensity relative to average</t>
  </si>
  <si>
    <t>Summary for diagrams</t>
  </si>
  <si>
    <t>R5P</t>
  </si>
  <si>
    <t>Inositol</t>
  </si>
  <si>
    <t>Glyc</t>
  </si>
  <si>
    <t>Glyc-3P</t>
  </si>
  <si>
    <t>e10270SM_1_wash</t>
  </si>
  <si>
    <t>e10270SM_3_wash</t>
  </si>
  <si>
    <t>e10270SM_28_QM200</t>
  </si>
  <si>
    <t>e10270SM_60_QM200_2</t>
  </si>
  <si>
    <t>e10270SM_29_QM100</t>
  </si>
  <si>
    <t>e10270SM_61_QM100_2</t>
  </si>
  <si>
    <t>e10270SM_30_QM50</t>
  </si>
  <si>
    <t>e10270SM_62_QM50_2</t>
  </si>
  <si>
    <t>e10270SM_31_QM20</t>
  </si>
  <si>
    <t>e10270SM_63_QM20_2</t>
  </si>
  <si>
    <t>e10270SM_32_QM10</t>
  </si>
  <si>
    <t>e10270SM_64_QM10_2</t>
  </si>
  <si>
    <t>e10270SM_33_QM5</t>
  </si>
  <si>
    <t>e10270SM_65_QM5_2</t>
  </si>
  <si>
    <t>e10270SM_34_QM2</t>
  </si>
  <si>
    <t>e10270SM_66_QM2_2</t>
  </si>
  <si>
    <t>e10270SM_35_QM1</t>
  </si>
  <si>
    <t>e10270SM_67_QM1_2</t>
  </si>
  <si>
    <t>e10270SM_10_Hek09</t>
  </si>
  <si>
    <t>e10270SM_43_Hek09_2</t>
  </si>
  <si>
    <t>e10270SM_11_Hela09</t>
  </si>
  <si>
    <t>e10270SM_44_Hela09_2</t>
  </si>
  <si>
    <t>e10270SM_12_MCF09</t>
  </si>
  <si>
    <t>e10270SM_45_MCF09_2</t>
  </si>
  <si>
    <t>e10270SM_13_MDA09</t>
  </si>
  <si>
    <t>e10270SM_46_MDA09_2</t>
  </si>
  <si>
    <t>e10270SM_14_HT09</t>
  </si>
  <si>
    <t>e10270SM_47_HT09_2</t>
  </si>
  <si>
    <t>e10270SM_15_HCT09</t>
  </si>
  <si>
    <t>e10270SM_48_HCT09_2</t>
  </si>
  <si>
    <t>e10270SM_16_WI3809_bad</t>
  </si>
  <si>
    <t>e10270SM_49_WI3809_2</t>
  </si>
  <si>
    <t>e10270SM_18_Wash</t>
  </si>
  <si>
    <t>e10270SM_19_Hek25 RI shifted</t>
  </si>
  <si>
    <t>e10270SM_51_Hek25_2</t>
  </si>
  <si>
    <t>e10270SM_20_Hela25</t>
  </si>
  <si>
    <t>e10270SM_52_HeLa25_2</t>
  </si>
  <si>
    <t>e10270SM_21_MCF25</t>
  </si>
  <si>
    <t>e10270SM_53_MCF25_2</t>
  </si>
  <si>
    <t>e10270SM_54_MDA25_2_defect</t>
  </si>
  <si>
    <t>e10270SM_22_MDA25</t>
  </si>
  <si>
    <t>e10270SM_23_T98G25</t>
  </si>
  <si>
    <t>e10270SM_55_T98G25_2</t>
  </si>
  <si>
    <t>e10270SM_25_HCT25</t>
  </si>
  <si>
    <t>e10270SM_57_HCT25_2</t>
  </si>
  <si>
    <t>e10270SM_56_HT25_2</t>
  </si>
  <si>
    <t>e10270SM_24_HT25</t>
  </si>
  <si>
    <t>e10270SM_26_Wi3825</t>
  </si>
  <si>
    <t>e10270SM_58_WI3825_2</t>
  </si>
  <si>
    <t>Cells min</t>
  </si>
  <si>
    <t>Cells max</t>
  </si>
  <si>
    <t>Cells AVG</t>
  </si>
  <si>
    <t>*Ribose-5-P</t>
  </si>
  <si>
    <t>Summe Lactate</t>
  </si>
  <si>
    <t>Mass Isotopomer fractions</t>
  </si>
  <si>
    <t>Label Incorporation</t>
  </si>
  <si>
    <t>relativ to ident</t>
  </si>
  <si>
    <t>Glyceric Acid Intensity</t>
  </si>
  <si>
    <t>Hek09</t>
  </si>
  <si>
    <t>Hek09_2</t>
  </si>
  <si>
    <t>Hela09</t>
  </si>
  <si>
    <t>Hela09_2</t>
  </si>
  <si>
    <t>MCF09</t>
  </si>
  <si>
    <t>MCF09_2</t>
  </si>
  <si>
    <t>MDA09</t>
  </si>
  <si>
    <t>MDA09_2</t>
  </si>
  <si>
    <t>HT09</t>
  </si>
  <si>
    <t>HT09_2</t>
  </si>
  <si>
    <t>HCT09</t>
  </si>
  <si>
    <t>HCT09_2</t>
  </si>
  <si>
    <t>WI3809_bad</t>
  </si>
  <si>
    <t>WI3809_2</t>
  </si>
  <si>
    <t>Wash</t>
  </si>
  <si>
    <t>MCF25</t>
  </si>
  <si>
    <t>MCF25_2</t>
  </si>
  <si>
    <t>MDA25_2_defect</t>
  </si>
  <si>
    <t>MDA25</t>
  </si>
  <si>
    <t>HT25_2</t>
  </si>
  <si>
    <t>HT25</t>
  </si>
  <si>
    <t>Wi3825</t>
  </si>
  <si>
    <t>WI3825_2</t>
  </si>
  <si>
    <t>ref2</t>
  </si>
  <si>
    <t>ref</t>
  </si>
  <si>
    <t>ref4</t>
  </si>
  <si>
    <t>Glycose Intensity</t>
  </si>
  <si>
    <t>Lac2</t>
  </si>
  <si>
    <t>took label from 2 and intensity from 1</t>
  </si>
  <si>
    <t>Label * Intensity relative T98G</t>
  </si>
  <si>
    <t>Average T98G</t>
  </si>
  <si>
    <t>Lac 2</t>
  </si>
  <si>
    <t>CAOD-Experiment-Label*Intensity, T98G set to 1</t>
  </si>
  <si>
    <t>HEK293</t>
  </si>
  <si>
    <t>HCT-116</t>
  </si>
  <si>
    <t>±</t>
  </si>
  <si>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C-Glucose labeled quantity 
Average </t>
    </r>
    <r>
      <rPr>
        <sz val="11"/>
        <color theme="1"/>
        <rFont val="Calibri"/>
        <family val="2"/>
      </rPr>
      <t xml:space="preserve">± </t>
    </r>
    <r>
      <rPr>
        <sz val="11"/>
        <color theme="1"/>
        <rFont val="Calibri"/>
        <family val="2"/>
        <scheme val="minor"/>
      </rPr>
      <t>STDEV</t>
    </r>
  </si>
  <si>
    <t>Glyc3P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</si>
</sst>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"/>
    <numFmt numFmtId="166" formatCode="dd/mm/yy"/>
    <numFmt numFmtId="167" formatCode="_(* #,##0_);_(* \(#,##0\);_(* &quot;-&quot;??_);_(@_)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indexed="8"/>
      <name val="Gothic L"/>
    </font>
    <font>
      <sz val="10"/>
      <color indexed="8"/>
      <name val="Gothic L"/>
    </font>
    <font>
      <sz val="10"/>
      <color indexed="8"/>
      <name val="Sans"/>
    </font>
    <font>
      <sz val="10"/>
      <name val="Gothic L"/>
    </font>
    <font>
      <b/>
      <sz val="12"/>
      <color indexed="8"/>
      <name val="Gothic L"/>
    </font>
    <font>
      <b/>
      <sz val="8"/>
      <color indexed="8"/>
      <name val="Gothic L"/>
    </font>
    <font>
      <b/>
      <sz val="10"/>
      <color indexed="8"/>
      <name val="Gothic L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0"/>
      <color indexed="8"/>
      <name val="Calibr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27"/>
        <bgColor indexed="2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3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11" fontId="0" fillId="0" borderId="0" xfId="0" applyNumberForma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11" fontId="0" fillId="0" borderId="1" xfId="0" applyNumberFormat="1" applyBorder="1" applyAlignment="1"/>
    <xf numFmtId="0" fontId="0" fillId="0" borderId="1" xfId="0" applyBorder="1"/>
    <xf numFmtId="0" fontId="1" fillId="0" borderId="0" xfId="0" applyFont="1"/>
    <xf numFmtId="0" fontId="3" fillId="0" borderId="0" xfId="0" applyFont="1"/>
    <xf numFmtId="0" fontId="0" fillId="0" borderId="0" xfId="0" applyBorder="1"/>
    <xf numFmtId="165" fontId="0" fillId="0" borderId="0" xfId="0" applyNumberFormat="1"/>
    <xf numFmtId="1" fontId="0" fillId="0" borderId="0" xfId="0" applyNumberFormat="1"/>
    <xf numFmtId="0" fontId="0" fillId="0" borderId="0" xfId="0" applyFont="1"/>
    <xf numFmtId="0" fontId="0" fillId="0" borderId="0" xfId="0" applyFont="1" applyBorder="1"/>
    <xf numFmtId="0" fontId="2" fillId="0" borderId="0" xfId="0" applyFont="1" applyAlignment="1"/>
    <xf numFmtId="0" fontId="1" fillId="0" borderId="0" xfId="0" applyFont="1" applyAlignment="1"/>
    <xf numFmtId="11" fontId="2" fillId="0" borderId="0" xfId="0" applyNumberFormat="1" applyFont="1" applyAlignment="1"/>
    <xf numFmtId="11" fontId="1" fillId="0" borderId="0" xfId="0" applyNumberFormat="1" applyFont="1" applyAlignment="1"/>
    <xf numFmtId="0" fontId="2" fillId="0" borderId="0" xfId="0" applyFont="1"/>
    <xf numFmtId="0" fontId="1" fillId="0" borderId="0" xfId="0" applyFont="1" applyBorder="1"/>
    <xf numFmtId="0" fontId="2" fillId="0" borderId="0" xfId="0" applyFont="1" applyBorder="1"/>
    <xf numFmtId="0" fontId="0" fillId="0" borderId="1" xfId="0" applyFont="1" applyBorder="1"/>
    <xf numFmtId="0" fontId="1" fillId="0" borderId="1" xfId="0" applyFont="1" applyBorder="1" applyAlignment="1"/>
    <xf numFmtId="11" fontId="1" fillId="0" borderId="1" xfId="0" applyNumberFormat="1" applyFont="1" applyBorder="1" applyAlignment="1"/>
    <xf numFmtId="0" fontId="1" fillId="0" borderId="1" xfId="0" applyFont="1" applyBorder="1"/>
    <xf numFmtId="165" fontId="0" fillId="0" borderId="1" xfId="0" applyNumberFormat="1" applyBorder="1"/>
    <xf numFmtId="165" fontId="1" fillId="0" borderId="1" xfId="0" applyNumberFormat="1" applyFont="1" applyBorder="1"/>
    <xf numFmtId="165" fontId="0" fillId="0" borderId="0" xfId="0" applyNumberFormat="1" applyBorder="1"/>
    <xf numFmtId="165" fontId="1" fillId="0" borderId="0" xfId="0" applyNumberFormat="1" applyFont="1" applyBorder="1"/>
    <xf numFmtId="165" fontId="0" fillId="0" borderId="0" xfId="0" applyNumberFormat="1" applyFont="1" applyBorder="1"/>
    <xf numFmtId="1" fontId="0" fillId="0" borderId="0" xfId="0" applyNumberFormat="1" applyBorder="1"/>
    <xf numFmtId="1" fontId="1" fillId="0" borderId="0" xfId="0" applyNumberFormat="1" applyFont="1" applyBorder="1"/>
    <xf numFmtId="1" fontId="2" fillId="0" borderId="0" xfId="0" applyNumberFormat="1" applyFont="1" applyBorder="1"/>
    <xf numFmtId="0" fontId="0" fillId="0" borderId="0" xfId="0" applyBorder="1" applyAlignment="1">
      <alignment horizontal="center" textRotation="90"/>
    </xf>
    <xf numFmtId="0" fontId="0" fillId="0" borderId="1" xfId="0" applyBorder="1" applyAlignment="1">
      <alignment horizontal="center" textRotation="90"/>
    </xf>
    <xf numFmtId="2" fontId="0" fillId="0" borderId="0" xfId="0" applyNumberFormat="1" applyBorder="1"/>
    <xf numFmtId="2" fontId="0" fillId="0" borderId="0" xfId="0" applyNumberFormat="1" applyBorder="1" applyAlignment="1">
      <alignment horizontal="right"/>
    </xf>
    <xf numFmtId="0" fontId="4" fillId="0" borderId="0" xfId="0" applyFont="1"/>
    <xf numFmtId="2" fontId="0" fillId="0" borderId="0" xfId="0" applyNumberFormat="1" applyFont="1" applyBorder="1"/>
    <xf numFmtId="2" fontId="0" fillId="0" borderId="1" xfId="0" applyNumberFormat="1" applyFont="1" applyBorder="1"/>
    <xf numFmtId="2" fontId="0" fillId="0" borderId="0" xfId="0" applyNumberFormat="1" applyFont="1" applyBorder="1" applyAlignment="1">
      <alignment horizontal="right"/>
    </xf>
    <xf numFmtId="2" fontId="0" fillId="0" borderId="1" xfId="0" applyNumberFormat="1" applyFont="1" applyBorder="1" applyAlignment="1">
      <alignment horizontal="right"/>
    </xf>
    <xf numFmtId="165" fontId="1" fillId="0" borderId="0" xfId="0" applyNumberFormat="1" applyFont="1"/>
    <xf numFmtId="165" fontId="0" fillId="0" borderId="1" xfId="0" applyNumberFormat="1" applyFont="1" applyBorder="1"/>
    <xf numFmtId="165" fontId="0" fillId="0" borderId="1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 applyFont="1"/>
    <xf numFmtId="49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center"/>
    </xf>
    <xf numFmtId="49" fontId="9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49" fontId="6" fillId="2" borderId="0" xfId="0" applyNumberFormat="1" applyFont="1" applyFill="1" applyBorder="1" applyAlignment="1" applyProtection="1"/>
    <xf numFmtId="166" fontId="6" fillId="3" borderId="0" xfId="0" applyNumberFormat="1" applyFont="1" applyFill="1" applyBorder="1" applyAlignment="1" applyProtection="1">
      <alignment horizontal="left"/>
      <protection locked="0"/>
    </xf>
    <xf numFmtId="0" fontId="6" fillId="2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6" fillId="3" borderId="0" xfId="0" applyNumberFormat="1" applyFont="1" applyFill="1" applyBorder="1" applyAlignment="1" applyProtection="1">
      <alignment horizontal="left"/>
      <protection locked="0"/>
    </xf>
    <xf numFmtId="0" fontId="6" fillId="3" borderId="0" xfId="0" applyNumberFormat="1" applyFont="1" applyFill="1" applyBorder="1" applyAlignment="1" applyProtection="1"/>
    <xf numFmtId="0" fontId="6" fillId="4" borderId="0" xfId="0" applyNumberFormat="1" applyFont="1" applyFill="1" applyBorder="1" applyAlignment="1" applyProtection="1"/>
    <xf numFmtId="0" fontId="6" fillId="2" borderId="0" xfId="0" quotePrefix="1" applyNumberFormat="1" applyFont="1" applyFill="1" applyBorder="1" applyAlignment="1" applyProtection="1"/>
    <xf numFmtId="0" fontId="8" fillId="0" borderId="0" xfId="0" quotePrefix="1" applyNumberFormat="1" applyFont="1" applyFill="1" applyBorder="1" applyAlignment="1" applyProtection="1">
      <alignment horizontal="left"/>
    </xf>
    <xf numFmtId="0" fontId="6" fillId="4" borderId="0" xfId="0" applyNumberFormat="1" applyFont="1" applyFill="1" applyBorder="1" applyAlignment="1" applyProtection="1">
      <alignment horizontal="center"/>
      <protection locked="0"/>
    </xf>
    <xf numFmtId="0" fontId="6" fillId="4" borderId="0" xfId="0" applyNumberFormat="1" applyFont="1" applyFill="1" applyBorder="1" applyAlignment="1" applyProtection="1">
      <protection locked="0"/>
    </xf>
    <xf numFmtId="0" fontId="6" fillId="3" borderId="0" xfId="0" applyNumberFormat="1" applyFont="1" applyFill="1" applyBorder="1" applyAlignment="1" applyProtection="1">
      <alignment horizontal="center"/>
      <protection locked="0"/>
    </xf>
    <xf numFmtId="0" fontId="6" fillId="3" borderId="0" xfId="0" applyNumberFormat="1" applyFont="1" applyFill="1" applyBorder="1" applyAlignment="1" applyProtection="1">
      <protection locked="0"/>
    </xf>
    <xf numFmtId="49" fontId="6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>
      <alignment horizontal="center"/>
    </xf>
    <xf numFmtId="0" fontId="8" fillId="3" borderId="0" xfId="0" applyNumberFormat="1" applyFont="1" applyFill="1" applyBorder="1" applyAlignment="1" applyProtection="1">
      <alignment horizontal="center"/>
      <protection locked="0"/>
    </xf>
    <xf numFmtId="49" fontId="11" fillId="2" borderId="0" xfId="0" applyNumberFormat="1" applyFont="1" applyFill="1" applyBorder="1" applyAlignment="1" applyProtection="1">
      <alignment horizontal="center"/>
    </xf>
    <xf numFmtId="2" fontId="6" fillId="3" borderId="0" xfId="0" applyNumberFormat="1" applyFont="1" applyFill="1" applyBorder="1" applyAlignment="1" applyProtection="1">
      <alignment horizontal="center"/>
      <protection locked="0"/>
    </xf>
    <xf numFmtId="2" fontId="7" fillId="0" borderId="0" xfId="0" applyNumberFormat="1" applyFont="1" applyFill="1" applyBorder="1" applyAlignment="1" applyProtection="1"/>
    <xf numFmtId="49" fontId="6" fillId="3" borderId="0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/>
    <xf numFmtId="0" fontId="12" fillId="0" borderId="0" xfId="0" applyFont="1" applyAlignment="1"/>
    <xf numFmtId="0" fontId="4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12" fillId="0" borderId="0" xfId="0" applyFont="1" applyFill="1"/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/>
    <xf numFmtId="167" fontId="1" fillId="5" borderId="0" xfId="1" applyNumberFormat="1" applyFont="1" applyFill="1" applyAlignment="1"/>
    <xf numFmtId="0" fontId="0" fillId="5" borderId="0" xfId="0" applyFill="1" applyAlignment="1"/>
    <xf numFmtId="0" fontId="0" fillId="6" borderId="0" xfId="0" applyFill="1" applyAlignment="1"/>
    <xf numFmtId="0" fontId="12" fillId="0" borderId="1" xfId="0" applyFont="1" applyBorder="1" applyAlignment="1"/>
    <xf numFmtId="0" fontId="0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167" fontId="13" fillId="5" borderId="0" xfId="1" applyNumberFormat="1" applyFont="1" applyFill="1" applyAlignment="1"/>
    <xf numFmtId="0" fontId="0" fillId="0" borderId="1" xfId="0" applyFont="1" applyBorder="1" applyAlignment="1">
      <alignment wrapText="1"/>
    </xf>
    <xf numFmtId="0" fontId="0" fillId="6" borderId="0" xfId="0" applyFont="1" applyFill="1" applyAlignme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0" borderId="1" xfId="0" applyFont="1" applyBorder="1" applyAlignment="1">
      <alignment wrapText="1"/>
    </xf>
    <xf numFmtId="0" fontId="1" fillId="6" borderId="0" xfId="0" applyFont="1" applyFill="1" applyAlignment="1"/>
    <xf numFmtId="0" fontId="0" fillId="6" borderId="0" xfId="0" applyFill="1"/>
    <xf numFmtId="0" fontId="0" fillId="5" borderId="0" xfId="0" applyFill="1"/>
    <xf numFmtId="0" fontId="0" fillId="6" borderId="1" xfId="0" applyFill="1" applyBorder="1"/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4" fillId="0" borderId="0" xfId="0" applyFont="1" applyAlignment="1"/>
    <xf numFmtId="2" fontId="0" fillId="0" borderId="0" xfId="0" applyNumberFormat="1" applyAlignment="1"/>
    <xf numFmtId="2" fontId="0" fillId="5" borderId="0" xfId="0" applyNumberFormat="1" applyFill="1" applyAlignment="1"/>
    <xf numFmtId="2" fontId="0" fillId="0" borderId="1" xfId="0" applyNumberFormat="1" applyBorder="1" applyAlignment="1"/>
    <xf numFmtId="2" fontId="0" fillId="5" borderId="0" xfId="0" applyNumberFormat="1" applyFill="1"/>
    <xf numFmtId="1" fontId="0" fillId="5" borderId="0" xfId="0" applyNumberFormat="1" applyFill="1"/>
    <xf numFmtId="2" fontId="0" fillId="0" borderId="1" xfId="0" applyNumberFormat="1" applyBorder="1"/>
    <xf numFmtId="0" fontId="15" fillId="0" borderId="0" xfId="0" applyFont="1"/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0" fontId="16" fillId="0" borderId="0" xfId="0" applyFont="1"/>
    <xf numFmtId="2" fontId="1" fillId="0" borderId="0" xfId="0" applyNumberFormat="1" applyFont="1"/>
    <xf numFmtId="0" fontId="0" fillId="0" borderId="0" xfId="0" applyFill="1"/>
    <xf numFmtId="0" fontId="0" fillId="0" borderId="0" xfId="0" applyAlignment="1">
      <alignment horizontal="center"/>
    </xf>
    <xf numFmtId="2" fontId="6" fillId="0" borderId="0" xfId="0" applyNumberFormat="1" applyFont="1" applyFill="1" applyBorder="1" applyAlignment="1" applyProtection="1"/>
    <xf numFmtId="2" fontId="17" fillId="0" borderId="0" xfId="0" applyNumberFormat="1" applyFont="1" applyFill="1" applyBorder="1" applyAlignment="1" applyProtection="1">
      <alignment horizontal="center"/>
    </xf>
    <xf numFmtId="0" fontId="0" fillId="0" borderId="2" xfId="0" applyBorder="1"/>
    <xf numFmtId="0" fontId="0" fillId="0" borderId="3" xfId="0" applyBorder="1"/>
    <xf numFmtId="0" fontId="4" fillId="0" borderId="3" xfId="0" applyFont="1" applyBorder="1"/>
    <xf numFmtId="2" fontId="6" fillId="0" borderId="3" xfId="0" applyNumberFormat="1" applyFont="1" applyFill="1" applyBorder="1" applyAlignment="1" applyProtection="1"/>
    <xf numFmtId="2" fontId="17" fillId="0" borderId="3" xfId="0" applyNumberFormat="1" applyFont="1" applyFill="1" applyBorder="1" applyAlignment="1" applyProtection="1">
      <alignment horizontal="center"/>
    </xf>
    <xf numFmtId="2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All!$CA$177</c:f>
              <c:strCache>
                <c:ptCount val="1"/>
                <c:pt idx="0">
                  <c:v>Ala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All!$CG$177:$CJ$177</c:f>
                <c:numCache>
                  <c:formatCode>General</c:formatCode>
                  <c:ptCount val="4"/>
                  <c:pt idx="0">
                    <c:v>0.17026882404166804</c:v>
                  </c:pt>
                  <c:pt idx="1">
                    <c:v>0.71983952991637756</c:v>
                  </c:pt>
                  <c:pt idx="2">
                    <c:v>0.1764942793698405</c:v>
                  </c:pt>
                  <c:pt idx="3">
                    <c:v>5.8697072040813765E-2</c:v>
                  </c:pt>
                </c:numCache>
              </c:numRef>
            </c:plus>
            <c:minus>
              <c:numRef>
                <c:f>All!$CG$177:$CJ$177</c:f>
                <c:numCache>
                  <c:formatCode>General</c:formatCode>
                  <c:ptCount val="4"/>
                  <c:pt idx="0">
                    <c:v>0.17026882404166804</c:v>
                  </c:pt>
                  <c:pt idx="1">
                    <c:v>0.71983952991637756</c:v>
                  </c:pt>
                  <c:pt idx="2">
                    <c:v>0.1764942793698405</c:v>
                  </c:pt>
                  <c:pt idx="3">
                    <c:v>5.8697072040813765E-2</c:v>
                  </c:pt>
                </c:numCache>
              </c:numRef>
            </c:minus>
          </c:errBars>
          <c:cat>
            <c:strRef>
              <c:f>All!$CB$176:$CE$176</c:f>
              <c:strCache>
                <c:ptCount val="4"/>
                <c:pt idx="0">
                  <c:v>HCT</c:v>
                </c:pt>
                <c:pt idx="1">
                  <c:v>HEK</c:v>
                </c:pt>
                <c:pt idx="2">
                  <c:v>HeLa</c:v>
                </c:pt>
                <c:pt idx="3">
                  <c:v>T98</c:v>
                </c:pt>
              </c:strCache>
            </c:strRef>
          </c:cat>
          <c:val>
            <c:numRef>
              <c:f>All!$CB$177:$CE$177</c:f>
              <c:numCache>
                <c:formatCode>0.0</c:formatCode>
                <c:ptCount val="4"/>
                <c:pt idx="0">
                  <c:v>0.68685505117011547</c:v>
                </c:pt>
                <c:pt idx="1">
                  <c:v>2.602416359973625</c:v>
                </c:pt>
                <c:pt idx="2">
                  <c:v>0.43923070383282425</c:v>
                </c:pt>
                <c:pt idx="3">
                  <c:v>0.27149788502343503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515814360"/>
        <c:axId val="515814752"/>
      </c:barChart>
      <c:catAx>
        <c:axId val="51581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de-DE"/>
          </a:p>
        </c:txPr>
        <c:crossAx val="515814752"/>
        <c:crosses val="autoZero"/>
        <c:auto val="1"/>
        <c:lblAlgn val="ctr"/>
        <c:lblOffset val="100"/>
        <c:noMultiLvlLbl val="0"/>
      </c:catAx>
      <c:valAx>
        <c:axId val="515814752"/>
        <c:scaling>
          <c:logBase val="2"/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515814360"/>
        <c:crosses val="autoZero"/>
        <c:crossBetween val="between"/>
      </c:valAx>
      <c:spPr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All!$CA$188</c:f>
              <c:strCache>
                <c:ptCount val="1"/>
                <c:pt idx="0">
                  <c:v>R5P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errBars>
            <c:errBarType val="both"/>
            <c:errValType val="cust"/>
            <c:noEndCap val="0"/>
            <c:plus>
              <c:numRef>
                <c:f>All!$CG$188:$CJ$188</c:f>
                <c:numCache>
                  <c:formatCode>General</c:formatCode>
                  <c:ptCount val="4"/>
                  <c:pt idx="0">
                    <c:v>5.8795113450185177E-3</c:v>
                  </c:pt>
                  <c:pt idx="1">
                    <c:v>0.10145181489401067</c:v>
                  </c:pt>
                  <c:pt idx="2">
                    <c:v>5.6841516402157621E-2</c:v>
                  </c:pt>
                  <c:pt idx="3">
                    <c:v>9.9480095361402926E-2</c:v>
                  </c:pt>
                </c:numCache>
              </c:numRef>
            </c:plus>
            <c:minus>
              <c:numRef>
                <c:f>All!$CG$188:$CJ$188</c:f>
                <c:numCache>
                  <c:formatCode>General</c:formatCode>
                  <c:ptCount val="4"/>
                  <c:pt idx="0">
                    <c:v>5.8795113450185177E-3</c:v>
                  </c:pt>
                  <c:pt idx="1">
                    <c:v>0.10145181489401067</c:v>
                  </c:pt>
                  <c:pt idx="2">
                    <c:v>5.6841516402157621E-2</c:v>
                  </c:pt>
                  <c:pt idx="3">
                    <c:v>9.9480095361402926E-2</c:v>
                  </c:pt>
                </c:numCache>
              </c:numRef>
            </c:minus>
          </c:errBars>
          <c:cat>
            <c:strRef>
              <c:f>All!$CB$176:$CE$176</c:f>
              <c:strCache>
                <c:ptCount val="4"/>
                <c:pt idx="0">
                  <c:v>HCT</c:v>
                </c:pt>
                <c:pt idx="1">
                  <c:v>HEK</c:v>
                </c:pt>
                <c:pt idx="2">
                  <c:v>HeLa</c:v>
                </c:pt>
                <c:pt idx="3">
                  <c:v>T98</c:v>
                </c:pt>
              </c:strCache>
            </c:strRef>
          </c:cat>
          <c:val>
            <c:numRef>
              <c:f>All!$CB$188:$CE$188</c:f>
              <c:numCache>
                <c:formatCode>0.0</c:formatCode>
                <c:ptCount val="4"/>
                <c:pt idx="0">
                  <c:v>0.9804910596799602</c:v>
                </c:pt>
                <c:pt idx="1">
                  <c:v>0.98171350238112121</c:v>
                </c:pt>
                <c:pt idx="2">
                  <c:v>1.2292150425165997</c:v>
                </c:pt>
                <c:pt idx="3">
                  <c:v>0.8085803954223183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515815536"/>
        <c:axId val="515815928"/>
      </c:barChart>
      <c:catAx>
        <c:axId val="51581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de-DE"/>
          </a:p>
        </c:txPr>
        <c:crossAx val="515815928"/>
        <c:crosses val="autoZero"/>
        <c:auto val="1"/>
        <c:lblAlgn val="ctr"/>
        <c:lblOffset val="100"/>
        <c:noMultiLvlLbl val="0"/>
      </c:catAx>
      <c:valAx>
        <c:axId val="515815928"/>
        <c:scaling>
          <c:logBase val="2"/>
          <c:orientation val="minMax"/>
          <c:max val="4"/>
          <c:min val="0.12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515815536"/>
        <c:crosses val="autoZero"/>
        <c:crossBetween val="between"/>
      </c:valAx>
      <c:spPr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538410</xdr:colOff>
      <xdr:row>193</xdr:row>
      <xdr:rowOff>140403</xdr:rowOff>
    </xdr:from>
    <xdr:to>
      <xdr:col>86</xdr:col>
      <xdr:colOff>81952</xdr:colOff>
      <xdr:row>208</xdr:row>
      <xdr:rowOff>31546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81</xdr:col>
      <xdr:colOff>606135</xdr:colOff>
      <xdr:row>213</xdr:row>
      <xdr:rowOff>155864</xdr:rowOff>
    </xdr:from>
    <xdr:to>
      <xdr:col>87</xdr:col>
      <xdr:colOff>149678</xdr:colOff>
      <xdr:row>228</xdr:row>
      <xdr:rowOff>47007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90"/>
  <sheetViews>
    <sheetView tabSelected="1" topLeftCell="A78" zoomScale="55" zoomScaleNormal="55" workbookViewId="0">
      <selection activeCell="A78" sqref="A78"/>
    </sheetView>
  </sheetViews>
  <sheetFormatPr defaultRowHeight="15"/>
  <cols>
    <col min="2" max="2" width="46.28515625" customWidth="1"/>
    <col min="8" max="8" width="18" customWidth="1"/>
    <col min="9" max="9" width="12.140625" style="14" bestFit="1" customWidth="1"/>
    <col min="10" max="10" width="10.7109375" bestFit="1" customWidth="1"/>
    <col min="11" max="11" width="13.5703125" style="15" customWidth="1"/>
    <col min="12" max="12" width="13.5703125" style="26" customWidth="1"/>
    <col min="13" max="13" width="10.7109375" style="14" bestFit="1" customWidth="1"/>
    <col min="14" max="14" width="10.7109375" bestFit="1" customWidth="1"/>
    <col min="15" max="15" width="14.85546875" style="26" customWidth="1"/>
    <col min="16" max="16" width="11" style="15" customWidth="1"/>
    <col min="17" max="17" width="10.7109375" style="14" bestFit="1" customWidth="1"/>
    <col min="18" max="18" width="10.7109375" bestFit="1" customWidth="1"/>
    <col min="19" max="20" width="10.7109375" style="15" bestFit="1" customWidth="1"/>
    <col min="21" max="21" width="10.7109375" style="14" bestFit="1" customWidth="1"/>
    <col min="22" max="24" width="10.7109375" bestFit="1" customWidth="1"/>
    <col min="25" max="25" width="10.7109375" style="14" bestFit="1" customWidth="1"/>
    <col min="26" max="28" width="10.7109375" bestFit="1" customWidth="1"/>
    <col min="29" max="29" width="10.7109375" style="14" bestFit="1" customWidth="1"/>
    <col min="30" max="31" width="10.7109375" bestFit="1" customWidth="1"/>
    <col min="32" max="32" width="9.28515625" bestFit="1" customWidth="1"/>
    <col min="33" max="33" width="13" style="32" customWidth="1"/>
    <col min="34" max="34" width="13" style="15" customWidth="1"/>
    <col min="35" max="35" width="10.7109375" style="14" bestFit="1" customWidth="1"/>
    <col min="36" max="38" width="10.7109375" bestFit="1" customWidth="1"/>
    <col min="39" max="39" width="9.140625" style="14"/>
    <col min="40" max="47" width="0" hidden="1" customWidth="1"/>
    <col min="48" max="48" width="4.42578125" hidden="1" customWidth="1"/>
    <col min="49" max="65" width="0" hidden="1" customWidth="1"/>
    <col min="66" max="67" width="9.140625" hidden="1" customWidth="1"/>
    <col min="68" max="68" width="9.140625" style="14"/>
    <col min="89" max="99" width="2.85546875" customWidth="1"/>
  </cols>
  <sheetData>
    <row r="1" spans="1:77" ht="21">
      <c r="A1" s="16" t="s">
        <v>223</v>
      </c>
    </row>
    <row r="2" spans="1:77">
      <c r="B2" s="6" t="s">
        <v>0</v>
      </c>
      <c r="C2" s="6" t="s">
        <v>1</v>
      </c>
      <c r="D2" s="6" t="s">
        <v>2</v>
      </c>
      <c r="E2" s="6" t="s">
        <v>3</v>
      </c>
      <c r="F2" s="3" t="s">
        <v>61</v>
      </c>
      <c r="G2" s="3" t="s">
        <v>72</v>
      </c>
      <c r="H2" s="3"/>
      <c r="I2" s="10" t="s">
        <v>109</v>
      </c>
      <c r="J2" s="3" t="s">
        <v>116</v>
      </c>
      <c r="K2" s="3" t="s">
        <v>95</v>
      </c>
      <c r="L2" s="8" t="s">
        <v>120</v>
      </c>
      <c r="M2" s="10" t="s">
        <v>104</v>
      </c>
      <c r="N2" s="3" t="s">
        <v>111</v>
      </c>
      <c r="O2" s="8" t="s">
        <v>89</v>
      </c>
      <c r="P2" s="3" t="s">
        <v>97</v>
      </c>
      <c r="Q2" s="10" t="s">
        <v>105</v>
      </c>
      <c r="R2" s="3" t="s">
        <v>112</v>
      </c>
      <c r="S2" s="3" t="s">
        <v>90</v>
      </c>
      <c r="T2" s="3" t="s">
        <v>98</v>
      </c>
      <c r="U2" s="10" t="s">
        <v>108</v>
      </c>
      <c r="V2" s="3" t="s">
        <v>115</v>
      </c>
      <c r="W2" s="3" t="s">
        <v>94</v>
      </c>
      <c r="X2" s="3" t="s">
        <v>102</v>
      </c>
      <c r="Y2" s="10" t="s">
        <v>106</v>
      </c>
      <c r="Z2" s="3" t="s">
        <v>113</v>
      </c>
      <c r="AA2" s="3" t="s">
        <v>91</v>
      </c>
      <c r="AB2" s="3" t="s">
        <v>99</v>
      </c>
      <c r="AC2" s="10" t="s">
        <v>107</v>
      </c>
      <c r="AD2" s="3" t="s">
        <v>114</v>
      </c>
      <c r="AE2" s="3" t="s">
        <v>92</v>
      </c>
      <c r="AF2" s="3" t="s">
        <v>100</v>
      </c>
      <c r="AG2" s="10" t="s">
        <v>93</v>
      </c>
      <c r="AH2" s="3" t="s">
        <v>101</v>
      </c>
      <c r="AI2" s="10" t="s">
        <v>117</v>
      </c>
      <c r="AJ2" s="3" t="s">
        <v>110</v>
      </c>
      <c r="AK2" s="3" t="s">
        <v>96</v>
      </c>
      <c r="AL2" s="3" t="s">
        <v>103</v>
      </c>
      <c r="AM2" s="10"/>
      <c r="AN2" s="3" t="s">
        <v>62</v>
      </c>
      <c r="AO2" s="3" t="s">
        <v>67</v>
      </c>
      <c r="AP2" s="3" t="s">
        <v>63</v>
      </c>
      <c r="AQ2" s="3" t="s">
        <v>68</v>
      </c>
      <c r="AR2" s="3" t="s">
        <v>64</v>
      </c>
      <c r="AS2" s="3" t="s">
        <v>69</v>
      </c>
      <c r="AT2" s="3" t="s">
        <v>65</v>
      </c>
      <c r="AU2" s="3" t="s">
        <v>70</v>
      </c>
      <c r="AV2" s="3"/>
      <c r="AW2" s="3" t="s">
        <v>80</v>
      </c>
      <c r="AX2" s="3" t="s">
        <v>88</v>
      </c>
      <c r="AY2" s="3" t="s">
        <v>77</v>
      </c>
      <c r="AZ2" s="3" t="s">
        <v>85</v>
      </c>
      <c r="BA2" s="3" t="s">
        <v>74</v>
      </c>
      <c r="BB2" s="3" t="s">
        <v>82</v>
      </c>
      <c r="BC2" s="3" t="s">
        <v>79</v>
      </c>
      <c r="BD2" s="3" t="s">
        <v>87</v>
      </c>
      <c r="BE2" s="3" t="s">
        <v>76</v>
      </c>
      <c r="BF2" s="3" t="s">
        <v>84</v>
      </c>
      <c r="BG2" s="3" t="s">
        <v>73</v>
      </c>
      <c r="BH2" s="3" t="s">
        <v>81</v>
      </c>
      <c r="BI2" s="3" t="s">
        <v>78</v>
      </c>
      <c r="BJ2" s="3" t="s">
        <v>86</v>
      </c>
      <c r="BK2" s="3" t="s">
        <v>75</v>
      </c>
      <c r="BL2" s="3" t="s">
        <v>83</v>
      </c>
      <c r="BM2" s="3" t="s">
        <v>66</v>
      </c>
      <c r="BN2" s="3" t="s">
        <v>60</v>
      </c>
      <c r="BO2" s="3" t="s">
        <v>71</v>
      </c>
      <c r="BP2" s="10"/>
      <c r="BQ2" s="3"/>
      <c r="BR2" s="3"/>
      <c r="BS2" s="3"/>
      <c r="BT2" s="3"/>
      <c r="BU2" s="3"/>
      <c r="BV2" s="3"/>
      <c r="BW2" s="3"/>
      <c r="BX2" s="3"/>
      <c r="BY2" s="3"/>
    </row>
    <row r="3" spans="1:77" s="2" customFormat="1" ht="45">
      <c r="B3" s="7"/>
      <c r="C3" s="7"/>
      <c r="D3" s="7"/>
      <c r="E3" s="7"/>
      <c r="F3" s="1" t="str">
        <f>RIGHT(F2,LEN(F2)-11)</f>
        <v>blank1</v>
      </c>
      <c r="G3" s="1" t="str">
        <f>RIGHT(G2,LEN(G2)-12)</f>
        <v>blank2</v>
      </c>
      <c r="H3" s="1" t="s">
        <v>118</v>
      </c>
      <c r="I3" s="11" t="str">
        <f>RIGHT(I2,LEN(I2)-12)</f>
        <v>HCT 09</v>
      </c>
      <c r="J3" s="1" t="str">
        <f>RIGHT(J2,LEN(J2)-12)</f>
        <v>HCT 09_2</v>
      </c>
      <c r="K3" s="1" t="str">
        <f>RIGHT(K2,LEN(K2)-13)</f>
        <v>HCT 25</v>
      </c>
      <c r="L3" s="9" t="str">
        <f t="shared" ref="L3:AL3" si="0">RIGHT(L2,LEN(L2)-12)</f>
        <v>HCT 25_2 RI shifted</v>
      </c>
      <c r="M3" s="11" t="str">
        <f t="shared" si="0"/>
        <v>Hek 09</v>
      </c>
      <c r="N3" s="1" t="str">
        <f t="shared" si="0"/>
        <v>Hek 09_2</v>
      </c>
      <c r="O3" s="9" t="str">
        <f t="shared" si="0"/>
        <v>Hek 25 RI shifted</v>
      </c>
      <c r="P3" s="1" t="str">
        <f t="shared" si="0"/>
        <v>Hek 25_2</v>
      </c>
      <c r="Q3" s="11" t="str">
        <f t="shared" si="0"/>
        <v>Hela 09</v>
      </c>
      <c r="R3" s="1" t="str">
        <f t="shared" si="0"/>
        <v>Hela 09_2</v>
      </c>
      <c r="S3" s="1" t="str">
        <f t="shared" si="0"/>
        <v>Hela 25</v>
      </c>
      <c r="T3" s="1" t="str">
        <f t="shared" si="0"/>
        <v>HeLa 25_2</v>
      </c>
      <c r="U3" s="11" t="str">
        <f t="shared" si="0"/>
        <v>HT 09</v>
      </c>
      <c r="V3" s="1" t="str">
        <f t="shared" si="0"/>
        <v>HT 09_2</v>
      </c>
      <c r="W3" s="1" t="str">
        <f t="shared" si="0"/>
        <v>HT 25</v>
      </c>
      <c r="X3" s="1" t="str">
        <f t="shared" si="0"/>
        <v>HT 25_2</v>
      </c>
      <c r="Y3" s="11" t="str">
        <f t="shared" si="0"/>
        <v>MCF 09</v>
      </c>
      <c r="Z3" s="1" t="str">
        <f t="shared" si="0"/>
        <v>MCF 09_2</v>
      </c>
      <c r="AA3" s="1" t="str">
        <f t="shared" si="0"/>
        <v>MCF 25</v>
      </c>
      <c r="AB3" s="1" t="str">
        <f t="shared" si="0"/>
        <v>MCF 25_2</v>
      </c>
      <c r="AC3" s="11" t="str">
        <f t="shared" si="0"/>
        <v>MDA 09</v>
      </c>
      <c r="AD3" s="1" t="str">
        <f t="shared" si="0"/>
        <v>MDA 09_2</v>
      </c>
      <c r="AE3" s="1" t="str">
        <f t="shared" si="0"/>
        <v>MDA 25</v>
      </c>
      <c r="AF3" s="1" t="str">
        <f t="shared" si="0"/>
        <v>MDA 25_2_defect</v>
      </c>
      <c r="AG3" s="11" t="str">
        <f t="shared" si="0"/>
        <v>T98G 25</v>
      </c>
      <c r="AH3" s="1" t="str">
        <f t="shared" si="0"/>
        <v>T98G 25_2</v>
      </c>
      <c r="AI3" s="11" t="str">
        <f t="shared" si="0"/>
        <v>WI38 09_2</v>
      </c>
      <c r="AJ3" s="1" t="str">
        <f t="shared" si="0"/>
        <v>WI38 09_bad</v>
      </c>
      <c r="AK3" s="1" t="str">
        <f t="shared" si="0"/>
        <v>Wi38 25</v>
      </c>
      <c r="AL3" s="1" t="str">
        <f t="shared" si="0"/>
        <v>WI38 25_2</v>
      </c>
      <c r="AM3" s="11"/>
      <c r="AN3" s="1" t="str">
        <f>RIGHT(AN2,LEN(AN2)-11)</f>
        <v>A</v>
      </c>
      <c r="AO3" s="1" t="str">
        <f>RIGHT(AO2,LEN(AO2)-12)</f>
        <v>A2</v>
      </c>
      <c r="AP3" s="1" t="str">
        <f>RIGHT(AP2,LEN(AP2)-11)</f>
        <v>B</v>
      </c>
      <c r="AQ3" s="1" t="str">
        <f>RIGHT(AQ2,LEN(AQ2)-12)</f>
        <v>B2</v>
      </c>
      <c r="AR3" s="1" t="str">
        <f>RIGHT(AR2,LEN(AR2)-11)</f>
        <v>C</v>
      </c>
      <c r="AS3" s="1" t="str">
        <f>RIGHT(AS2,LEN(AS2)-12)</f>
        <v>C2</v>
      </c>
      <c r="AT3" s="1" t="str">
        <f>RIGHT(AT2,LEN(AT2)-11)</f>
        <v>D</v>
      </c>
      <c r="AU3" s="1" t="str">
        <f>RIGHT(AU2,LEN(AU2)-12)</f>
        <v>D2</v>
      </c>
      <c r="AV3" s="1"/>
      <c r="AW3" s="1" t="str">
        <f t="shared" ref="AW3:BM3" si="1">RIGHT(AW2,LEN(AW2)-12)</f>
        <v>QM 1</v>
      </c>
      <c r="AX3" s="1" t="str">
        <f t="shared" si="1"/>
        <v>QM 1_2</v>
      </c>
      <c r="AY3" s="1" t="str">
        <f t="shared" si="1"/>
        <v>QM 10</v>
      </c>
      <c r="AZ3" s="1" t="str">
        <f t="shared" si="1"/>
        <v>QM 10_2</v>
      </c>
      <c r="BA3" s="1" t="str">
        <f t="shared" si="1"/>
        <v>QM 100</v>
      </c>
      <c r="BB3" s="1" t="str">
        <f t="shared" si="1"/>
        <v>QM 100_2</v>
      </c>
      <c r="BC3" s="1" t="str">
        <f t="shared" si="1"/>
        <v>QM 2</v>
      </c>
      <c r="BD3" s="1" t="str">
        <f t="shared" si="1"/>
        <v>QM 2_2</v>
      </c>
      <c r="BE3" s="1" t="str">
        <f t="shared" si="1"/>
        <v>QM 20</v>
      </c>
      <c r="BF3" s="1" t="str">
        <f t="shared" si="1"/>
        <v>QM 20_2</v>
      </c>
      <c r="BG3" s="1" t="str">
        <f t="shared" si="1"/>
        <v>QM 200</v>
      </c>
      <c r="BH3" s="1" t="str">
        <f t="shared" si="1"/>
        <v>QM 200_2</v>
      </c>
      <c r="BI3" s="1" t="str">
        <f t="shared" si="1"/>
        <v>QM 5</v>
      </c>
      <c r="BJ3" s="1" t="str">
        <f t="shared" si="1"/>
        <v>QM 5_2</v>
      </c>
      <c r="BK3" s="1" t="str">
        <f t="shared" si="1"/>
        <v>QM 50</v>
      </c>
      <c r="BL3" s="1" t="str">
        <f t="shared" si="1"/>
        <v>QM 50_2</v>
      </c>
      <c r="BM3" s="1" t="str">
        <f t="shared" si="1"/>
        <v>ref</v>
      </c>
      <c r="BN3" s="1" t="str">
        <f>RIGHT(BN2,LEN(BN2)-11)</f>
        <v>ref2</v>
      </c>
      <c r="BO3" s="1" t="str">
        <f>RIGHT(BO2,LEN(BO2)-12)</f>
        <v>ref4</v>
      </c>
      <c r="BP3" s="11"/>
      <c r="BQ3" s="1"/>
      <c r="BR3" s="1"/>
      <c r="BS3" s="1"/>
      <c r="BT3" s="1"/>
      <c r="BU3" s="1"/>
      <c r="BV3" s="1"/>
      <c r="BW3" s="1"/>
      <c r="BX3" s="1"/>
      <c r="BY3" s="1"/>
    </row>
    <row r="4" spans="1:77">
      <c r="B4" s="4" t="s">
        <v>9</v>
      </c>
      <c r="C4" s="4">
        <v>71</v>
      </c>
      <c r="D4" s="4">
        <v>1000</v>
      </c>
      <c r="E4" s="4">
        <v>0.95652174899999998</v>
      </c>
      <c r="F4" s="4">
        <v>2144748</v>
      </c>
      <c r="G4" s="4">
        <v>4180565</v>
      </c>
      <c r="H4" s="4"/>
      <c r="I4" s="12">
        <v>3960505</v>
      </c>
      <c r="J4" s="4">
        <v>4695744</v>
      </c>
      <c r="K4" s="23">
        <v>4799608</v>
      </c>
      <c r="L4" s="22">
        <v>54820</v>
      </c>
      <c r="M4" s="12">
        <v>3541824</v>
      </c>
      <c r="N4" s="4">
        <v>4379125</v>
      </c>
      <c r="O4" s="22">
        <v>4186501</v>
      </c>
      <c r="P4" s="23">
        <v>4577095</v>
      </c>
      <c r="Q4" s="12">
        <v>4230587</v>
      </c>
      <c r="R4" s="4">
        <v>5131812</v>
      </c>
      <c r="S4" s="23">
        <v>5471876</v>
      </c>
      <c r="T4" s="23">
        <v>5824208</v>
      </c>
      <c r="U4" s="12">
        <v>4289223</v>
      </c>
      <c r="V4" s="4">
        <v>4752006</v>
      </c>
      <c r="W4" s="4">
        <v>4928859</v>
      </c>
      <c r="X4" s="4">
        <v>4818671</v>
      </c>
      <c r="Y4" s="12">
        <v>3997039</v>
      </c>
      <c r="Z4" s="4">
        <v>4810683</v>
      </c>
      <c r="AA4" s="4">
        <v>4630909</v>
      </c>
      <c r="AB4" s="4">
        <v>4810070</v>
      </c>
      <c r="AC4" s="12">
        <v>4172260</v>
      </c>
      <c r="AD4" s="4">
        <v>4984402</v>
      </c>
      <c r="AE4" s="4">
        <v>4736016</v>
      </c>
      <c r="AF4" s="4"/>
      <c r="AG4" s="30">
        <v>4683433</v>
      </c>
      <c r="AH4" s="23">
        <v>4595152</v>
      </c>
      <c r="AI4" s="12">
        <v>4742603</v>
      </c>
      <c r="AJ4" s="4"/>
      <c r="AK4" s="4">
        <v>4646606</v>
      </c>
      <c r="AL4" s="4">
        <v>4530957</v>
      </c>
      <c r="AM4" s="12"/>
      <c r="AN4" s="4">
        <v>3576691</v>
      </c>
      <c r="AO4" s="4">
        <v>4039931</v>
      </c>
      <c r="AP4" s="4">
        <v>3738709</v>
      </c>
      <c r="AQ4" s="4">
        <v>4403851</v>
      </c>
      <c r="AR4" s="4">
        <v>3666527</v>
      </c>
      <c r="AS4" s="4">
        <v>4136283</v>
      </c>
      <c r="AT4" s="4">
        <v>3645608</v>
      </c>
      <c r="AU4" s="4">
        <v>4057103</v>
      </c>
      <c r="AV4" s="4"/>
      <c r="AW4" s="4">
        <v>4378215</v>
      </c>
      <c r="AX4" s="4">
        <v>4263568</v>
      </c>
      <c r="AY4" s="4">
        <v>4692227</v>
      </c>
      <c r="AZ4" s="4">
        <v>4422198</v>
      </c>
      <c r="BA4" s="4">
        <v>4415215</v>
      </c>
      <c r="BB4" s="4">
        <v>4663592</v>
      </c>
      <c r="BC4" s="4">
        <v>4332826</v>
      </c>
      <c r="BD4" s="4">
        <v>4574012</v>
      </c>
      <c r="BE4" s="4">
        <v>4365301</v>
      </c>
      <c r="BF4" s="4">
        <v>4498121</v>
      </c>
      <c r="BG4" s="4">
        <v>4483083</v>
      </c>
      <c r="BH4" s="4">
        <v>4636952</v>
      </c>
      <c r="BI4" s="4">
        <v>4399042</v>
      </c>
      <c r="BJ4" s="4">
        <v>4360406</v>
      </c>
      <c r="BK4" s="4">
        <v>4330674</v>
      </c>
      <c r="BL4" s="4">
        <v>4534465</v>
      </c>
      <c r="BM4" s="4">
        <v>4371349</v>
      </c>
      <c r="BN4" s="4">
        <v>3846358</v>
      </c>
      <c r="BO4" s="4">
        <v>4250862</v>
      </c>
      <c r="BP4" s="12"/>
      <c r="BQ4" s="4"/>
      <c r="BR4" s="4"/>
      <c r="BS4" s="4"/>
      <c r="BT4" s="4"/>
      <c r="BU4" s="4"/>
      <c r="BV4" s="4"/>
      <c r="BW4" s="4"/>
      <c r="BX4" s="4"/>
      <c r="BY4" s="4"/>
    </row>
    <row r="5" spans="1:77">
      <c r="B5" s="4" t="s">
        <v>10</v>
      </c>
      <c r="C5" s="4">
        <v>71</v>
      </c>
      <c r="D5" s="4">
        <v>1199.9000000000001</v>
      </c>
      <c r="E5" s="4">
        <v>0.95652174899999998</v>
      </c>
      <c r="F5" s="4">
        <v>6744928</v>
      </c>
      <c r="G5" s="4">
        <v>5425070</v>
      </c>
      <c r="H5" s="4"/>
      <c r="I5" s="12">
        <v>5603454</v>
      </c>
      <c r="J5" s="4">
        <v>6358508</v>
      </c>
      <c r="K5" s="23">
        <v>6518812</v>
      </c>
      <c r="L5" s="22"/>
      <c r="M5" s="12">
        <v>4811927</v>
      </c>
      <c r="N5" s="4">
        <v>6038152</v>
      </c>
      <c r="O5" s="22">
        <v>8731974</v>
      </c>
      <c r="P5" s="23">
        <v>6691033</v>
      </c>
      <c r="Q5" s="12">
        <v>5412964</v>
      </c>
      <c r="R5" s="4">
        <v>6719662</v>
      </c>
      <c r="S5" s="23">
        <v>6702112</v>
      </c>
      <c r="T5" s="23">
        <v>6843278</v>
      </c>
      <c r="U5" s="12">
        <v>5606193</v>
      </c>
      <c r="V5" s="4">
        <v>6401067</v>
      </c>
      <c r="W5" s="4">
        <v>6611504</v>
      </c>
      <c r="X5" s="4">
        <v>6238779</v>
      </c>
      <c r="Y5" s="12">
        <v>5607373</v>
      </c>
      <c r="Z5" s="4">
        <v>6486252</v>
      </c>
      <c r="AA5" s="4">
        <v>6383247</v>
      </c>
      <c r="AB5" s="4">
        <v>6436952</v>
      </c>
      <c r="AC5" s="12">
        <v>5765222</v>
      </c>
      <c r="AD5" s="4">
        <v>6671192</v>
      </c>
      <c r="AE5" s="4">
        <v>6180925</v>
      </c>
      <c r="AF5" s="4"/>
      <c r="AG5" s="30">
        <v>6321631</v>
      </c>
      <c r="AH5" s="23">
        <v>6030207</v>
      </c>
      <c r="AI5" s="12">
        <v>6224246</v>
      </c>
      <c r="AJ5" s="4">
        <v>9056753</v>
      </c>
      <c r="AK5" s="4">
        <v>5980533</v>
      </c>
      <c r="AL5" s="4">
        <v>5479153</v>
      </c>
      <c r="AM5" s="12"/>
      <c r="AN5" s="4">
        <v>4861422</v>
      </c>
      <c r="AO5" s="4">
        <v>5390301</v>
      </c>
      <c r="AP5" s="4">
        <v>4902539</v>
      </c>
      <c r="AQ5" s="4">
        <v>5970076</v>
      </c>
      <c r="AR5" s="4">
        <v>4867504</v>
      </c>
      <c r="AS5" s="4">
        <v>5678611</v>
      </c>
      <c r="AT5" s="4">
        <v>4947749</v>
      </c>
      <c r="AU5" s="4">
        <v>5813411</v>
      </c>
      <c r="AV5" s="4"/>
      <c r="AW5" s="4">
        <v>5600383</v>
      </c>
      <c r="AX5" s="4">
        <v>5401310</v>
      </c>
      <c r="AY5" s="4">
        <v>5963456</v>
      </c>
      <c r="AZ5" s="4">
        <v>5265671</v>
      </c>
      <c r="BA5" s="4">
        <v>5309804</v>
      </c>
      <c r="BB5" s="4">
        <v>5392155</v>
      </c>
      <c r="BC5" s="4">
        <v>5560331</v>
      </c>
      <c r="BD5" s="4">
        <v>5611857</v>
      </c>
      <c r="BE5" s="4">
        <v>5499458</v>
      </c>
      <c r="BF5" s="4">
        <v>5395426</v>
      </c>
      <c r="BG5" s="4">
        <v>5585568</v>
      </c>
      <c r="BH5" s="4">
        <v>5273856</v>
      </c>
      <c r="BI5" s="4">
        <v>5579635</v>
      </c>
      <c r="BJ5" s="4">
        <v>5328108</v>
      </c>
      <c r="BK5" s="4">
        <v>5354433</v>
      </c>
      <c r="BL5" s="4">
        <v>5541732</v>
      </c>
      <c r="BM5" s="4">
        <v>6026687</v>
      </c>
      <c r="BN5" s="4">
        <v>4784347</v>
      </c>
      <c r="BO5" s="4">
        <v>5877741</v>
      </c>
      <c r="BP5" s="12"/>
      <c r="BQ5" s="4"/>
      <c r="BR5" s="4"/>
      <c r="BS5" s="4"/>
      <c r="BT5" s="4"/>
      <c r="BU5" s="4"/>
      <c r="BV5" s="4"/>
      <c r="BW5" s="4"/>
      <c r="BX5" s="4"/>
      <c r="BY5" s="4"/>
    </row>
    <row r="6" spans="1:77">
      <c r="B6" s="4" t="s">
        <v>11</v>
      </c>
      <c r="C6" s="4">
        <v>71</v>
      </c>
      <c r="D6" s="4">
        <v>1499.9</v>
      </c>
      <c r="E6" s="4">
        <v>0.95652174899999998</v>
      </c>
      <c r="F6" s="4">
        <v>8284795</v>
      </c>
      <c r="G6" s="4">
        <v>5058368</v>
      </c>
      <c r="H6" s="4"/>
      <c r="I6" s="12">
        <v>5489910</v>
      </c>
      <c r="J6" s="4">
        <v>5984612</v>
      </c>
      <c r="K6" s="23">
        <v>6653828</v>
      </c>
      <c r="L6" s="22"/>
      <c r="M6" s="12">
        <v>5123164</v>
      </c>
      <c r="N6" s="4">
        <v>5841360</v>
      </c>
      <c r="O6" s="24">
        <v>11255280</v>
      </c>
      <c r="P6" s="23">
        <v>6678604</v>
      </c>
      <c r="Q6" s="12">
        <v>5258051</v>
      </c>
      <c r="R6" s="4">
        <v>6022665</v>
      </c>
      <c r="S6" s="23">
        <v>6797109</v>
      </c>
      <c r="T6" s="23">
        <v>6669511</v>
      </c>
      <c r="U6" s="12">
        <v>5316656</v>
      </c>
      <c r="V6" s="4">
        <v>6086188</v>
      </c>
      <c r="W6" s="4">
        <v>6238314</v>
      </c>
      <c r="X6" s="4">
        <v>5945206</v>
      </c>
      <c r="Y6" s="12">
        <v>5784336</v>
      </c>
      <c r="Z6" s="4">
        <v>6157876</v>
      </c>
      <c r="AA6" s="4">
        <v>6588119</v>
      </c>
      <c r="AB6" s="4">
        <v>6199826</v>
      </c>
      <c r="AC6" s="12">
        <v>5933069</v>
      </c>
      <c r="AD6" s="4">
        <v>6461810</v>
      </c>
      <c r="AE6" s="4">
        <v>6082569</v>
      </c>
      <c r="AF6" s="4"/>
      <c r="AG6" s="30">
        <v>6163188</v>
      </c>
      <c r="AH6" s="23">
        <v>5860650</v>
      </c>
      <c r="AI6" s="12">
        <v>6064303</v>
      </c>
      <c r="AJ6" s="5">
        <v>11812420</v>
      </c>
      <c r="AK6" s="4">
        <v>5520703</v>
      </c>
      <c r="AL6" s="4">
        <v>5079705</v>
      </c>
      <c r="AM6" s="12"/>
      <c r="AN6" s="4">
        <v>5063228</v>
      </c>
      <c r="AO6" s="4">
        <v>5478701</v>
      </c>
      <c r="AP6" s="4">
        <v>5038988</v>
      </c>
      <c r="AQ6" s="4">
        <v>5742632</v>
      </c>
      <c r="AR6" s="4">
        <v>4925931</v>
      </c>
      <c r="AS6" s="4">
        <v>5258317</v>
      </c>
      <c r="AT6" s="4">
        <v>4828232</v>
      </c>
      <c r="AU6" s="4">
        <v>5524151</v>
      </c>
      <c r="AV6" s="4"/>
      <c r="AW6" s="4">
        <v>5288855</v>
      </c>
      <c r="AX6" s="4">
        <v>5111956</v>
      </c>
      <c r="AY6" s="4">
        <v>5071167</v>
      </c>
      <c r="AZ6" s="4">
        <v>4764490</v>
      </c>
      <c r="BA6" s="4">
        <v>4881983</v>
      </c>
      <c r="BB6" s="4">
        <v>5317110</v>
      </c>
      <c r="BC6" s="4">
        <v>5312033</v>
      </c>
      <c r="BD6" s="4">
        <v>5371163</v>
      </c>
      <c r="BE6" s="4">
        <v>5294674</v>
      </c>
      <c r="BF6" s="4">
        <v>4999295</v>
      </c>
      <c r="BG6" s="4">
        <v>5164266</v>
      </c>
      <c r="BH6" s="4">
        <v>5216784</v>
      </c>
      <c r="BI6" s="4">
        <v>5285306</v>
      </c>
      <c r="BJ6" s="4">
        <v>4909382</v>
      </c>
      <c r="BK6" s="4">
        <v>5070117</v>
      </c>
      <c r="BL6" s="4">
        <v>5314553</v>
      </c>
      <c r="BM6" s="4">
        <v>6177031</v>
      </c>
      <c r="BN6" s="4">
        <v>4965053</v>
      </c>
      <c r="BO6" s="4">
        <v>5758650</v>
      </c>
      <c r="BP6" s="12"/>
      <c r="BQ6" s="4"/>
      <c r="BR6" s="4"/>
      <c r="BS6" s="4"/>
      <c r="BT6" s="4"/>
      <c r="BU6" s="4"/>
      <c r="BV6" s="4"/>
      <c r="BW6" s="4"/>
      <c r="BX6" s="4"/>
      <c r="BY6" s="4"/>
    </row>
    <row r="7" spans="1:77">
      <c r="B7" s="4" t="s">
        <v>12</v>
      </c>
      <c r="C7" s="4">
        <v>71</v>
      </c>
      <c r="D7" s="4">
        <v>1799.9</v>
      </c>
      <c r="E7" s="4">
        <v>0.94202900000000001</v>
      </c>
      <c r="F7" s="4">
        <v>6299798</v>
      </c>
      <c r="G7" s="4">
        <v>3510417</v>
      </c>
      <c r="H7" s="4"/>
      <c r="I7" s="12"/>
      <c r="J7" s="4">
        <v>4121373</v>
      </c>
      <c r="K7" s="23">
        <v>4934061</v>
      </c>
      <c r="L7" s="22"/>
      <c r="M7" s="12">
        <v>3893001</v>
      </c>
      <c r="N7" s="4">
        <v>4200032</v>
      </c>
      <c r="O7" s="22">
        <v>7805463</v>
      </c>
      <c r="P7" s="23">
        <v>4457193</v>
      </c>
      <c r="Q7" s="12">
        <v>3830807</v>
      </c>
      <c r="R7" s="4">
        <v>4284167</v>
      </c>
      <c r="S7" s="23">
        <v>4835431</v>
      </c>
      <c r="T7" s="23">
        <v>4772805</v>
      </c>
      <c r="U7" s="12"/>
      <c r="V7" s="4">
        <v>4208100</v>
      </c>
      <c r="W7" s="4">
        <v>4535720</v>
      </c>
      <c r="X7" s="4">
        <v>4432027</v>
      </c>
      <c r="Y7" s="12">
        <v>4215615</v>
      </c>
      <c r="Z7" s="4">
        <v>4272194</v>
      </c>
      <c r="AA7" s="4">
        <v>4784430</v>
      </c>
      <c r="AB7" s="4">
        <v>4610032</v>
      </c>
      <c r="AC7" s="12">
        <v>4222937</v>
      </c>
      <c r="AD7" s="4">
        <v>4462655</v>
      </c>
      <c r="AE7" s="4">
        <v>4432648</v>
      </c>
      <c r="AF7" s="4"/>
      <c r="AG7" s="30">
        <v>4548148</v>
      </c>
      <c r="AH7" s="23">
        <v>4277770</v>
      </c>
      <c r="AI7" s="12">
        <v>4251827</v>
      </c>
      <c r="AJ7" s="4">
        <v>8580400</v>
      </c>
      <c r="AK7" s="4">
        <v>4013591</v>
      </c>
      <c r="AL7" s="4">
        <v>3801143</v>
      </c>
      <c r="AM7" s="12"/>
      <c r="AN7" s="4">
        <v>3740017</v>
      </c>
      <c r="AO7" s="4">
        <v>3889617</v>
      </c>
      <c r="AP7" s="4">
        <v>3624556</v>
      </c>
      <c r="AQ7" s="4">
        <v>3923887</v>
      </c>
      <c r="AR7" s="4">
        <v>3639064</v>
      </c>
      <c r="AS7" s="4">
        <v>3772084</v>
      </c>
      <c r="AT7" s="4">
        <v>3514494</v>
      </c>
      <c r="AU7" s="4">
        <v>3884415</v>
      </c>
      <c r="AV7" s="4"/>
      <c r="AW7" s="4">
        <v>3859559</v>
      </c>
      <c r="AX7" s="4">
        <v>3586312</v>
      </c>
      <c r="AY7" s="4">
        <v>3579348</v>
      </c>
      <c r="AZ7" s="4">
        <v>3476177</v>
      </c>
      <c r="BA7" s="4">
        <v>3558799</v>
      </c>
      <c r="BB7" s="4">
        <v>3711294</v>
      </c>
      <c r="BC7" s="4">
        <v>3849649</v>
      </c>
      <c r="BD7" s="4">
        <v>3836199</v>
      </c>
      <c r="BE7" s="4">
        <v>3891439</v>
      </c>
      <c r="BF7" s="4">
        <v>3476181</v>
      </c>
      <c r="BG7" s="4">
        <v>3720167</v>
      </c>
      <c r="BH7" s="4">
        <v>3845101</v>
      </c>
      <c r="BI7" s="4">
        <v>3780012</v>
      </c>
      <c r="BJ7" s="4">
        <v>3522018</v>
      </c>
      <c r="BK7" s="4">
        <v>3717487</v>
      </c>
      <c r="BL7" s="4">
        <v>3642575</v>
      </c>
      <c r="BM7" s="4">
        <v>4397390</v>
      </c>
      <c r="BN7" s="4">
        <v>3694872</v>
      </c>
      <c r="BO7" s="4">
        <v>4154279</v>
      </c>
      <c r="BP7" s="12"/>
      <c r="BQ7" s="4"/>
      <c r="BR7" s="4"/>
      <c r="BS7" s="4"/>
      <c r="BT7" s="4"/>
      <c r="BU7" s="4"/>
      <c r="BV7" s="4"/>
      <c r="BW7" s="4"/>
      <c r="BX7" s="4"/>
      <c r="BY7" s="4"/>
    </row>
    <row r="8" spans="1:77">
      <c r="B8" s="4" t="s">
        <v>13</v>
      </c>
      <c r="C8" s="4">
        <v>71</v>
      </c>
      <c r="D8" s="4">
        <v>1899.9</v>
      </c>
      <c r="E8" s="4">
        <v>0.9710145</v>
      </c>
      <c r="F8" s="4">
        <v>6846802</v>
      </c>
      <c r="G8" s="4">
        <v>3746568</v>
      </c>
      <c r="H8" s="4"/>
      <c r="I8" s="12">
        <v>6541772</v>
      </c>
      <c r="J8" s="4">
        <v>7102457</v>
      </c>
      <c r="K8" s="23">
        <v>8469609</v>
      </c>
      <c r="L8" s="22">
        <v>9340206</v>
      </c>
      <c r="M8" s="12">
        <v>6038113</v>
      </c>
      <c r="N8" s="4">
        <v>6712755</v>
      </c>
      <c r="O8" s="24">
        <v>13305250</v>
      </c>
      <c r="P8" s="23">
        <v>7079039</v>
      </c>
      <c r="Q8" s="12">
        <v>6194601</v>
      </c>
      <c r="R8" s="4">
        <v>7301972</v>
      </c>
      <c r="S8" s="23">
        <v>7291308</v>
      </c>
      <c r="T8" s="23">
        <v>7337320</v>
      </c>
      <c r="U8" s="12">
        <v>6053356</v>
      </c>
      <c r="V8" s="4">
        <v>6795631</v>
      </c>
      <c r="W8" s="4">
        <v>7842576</v>
      </c>
      <c r="X8" s="4">
        <v>7376355</v>
      </c>
      <c r="Y8" s="12">
        <v>6325603</v>
      </c>
      <c r="Z8" s="4">
        <v>6707051</v>
      </c>
      <c r="AA8" s="4">
        <v>7899080</v>
      </c>
      <c r="AB8" s="4">
        <v>7302949</v>
      </c>
      <c r="AC8" s="12">
        <v>6206217</v>
      </c>
      <c r="AD8" s="4">
        <v>6626931</v>
      </c>
      <c r="AE8" s="4">
        <v>7383409</v>
      </c>
      <c r="AF8" s="4"/>
      <c r="AG8" s="30">
        <v>7875451</v>
      </c>
      <c r="AH8" s="23">
        <v>7525594</v>
      </c>
      <c r="AI8" s="12">
        <v>7257708</v>
      </c>
      <c r="AJ8" s="5">
        <v>16030850</v>
      </c>
      <c r="AK8" s="4">
        <v>7113705</v>
      </c>
      <c r="AL8" s="4">
        <v>6311846</v>
      </c>
      <c r="AM8" s="12"/>
      <c r="AN8" s="4">
        <v>4066789</v>
      </c>
      <c r="AO8" s="4">
        <v>4235055</v>
      </c>
      <c r="AP8" s="4">
        <v>4057502</v>
      </c>
      <c r="AQ8" s="4">
        <v>4421926</v>
      </c>
      <c r="AR8" s="4">
        <v>4070578</v>
      </c>
      <c r="AS8" s="4">
        <v>4202459</v>
      </c>
      <c r="AT8" s="4">
        <v>3991776</v>
      </c>
      <c r="AU8" s="4">
        <v>4385708</v>
      </c>
      <c r="AV8" s="4"/>
      <c r="AW8" s="4">
        <v>4244124</v>
      </c>
      <c r="AX8" s="4">
        <v>3977869</v>
      </c>
      <c r="AY8" s="4">
        <v>3822537</v>
      </c>
      <c r="AZ8" s="4">
        <v>3794456</v>
      </c>
      <c r="BA8" s="4">
        <v>3842321</v>
      </c>
      <c r="BB8" s="4">
        <v>3931120</v>
      </c>
      <c r="BC8" s="4">
        <v>4223445</v>
      </c>
      <c r="BD8" s="4">
        <v>4172279</v>
      </c>
      <c r="BE8" s="4">
        <v>4175270</v>
      </c>
      <c r="BF8" s="4">
        <v>3726959</v>
      </c>
      <c r="BG8" s="4">
        <v>4022954</v>
      </c>
      <c r="BH8" s="4">
        <v>4110224</v>
      </c>
      <c r="BI8" s="4">
        <v>4100892</v>
      </c>
      <c r="BJ8" s="4">
        <v>3792592</v>
      </c>
      <c r="BK8" s="4">
        <v>4006341</v>
      </c>
      <c r="BL8" s="4">
        <v>3881703</v>
      </c>
      <c r="BM8" s="4">
        <v>7086945</v>
      </c>
      <c r="BN8" s="4">
        <v>5779913</v>
      </c>
      <c r="BO8" s="4">
        <v>6937187</v>
      </c>
      <c r="BP8" s="12"/>
      <c r="BQ8" s="4"/>
      <c r="BR8" s="4"/>
      <c r="BS8" s="4"/>
      <c r="BT8" s="4"/>
      <c r="BU8" s="4"/>
      <c r="BV8" s="4"/>
      <c r="BW8" s="4"/>
      <c r="BX8" s="4"/>
      <c r="BY8" s="4"/>
    </row>
    <row r="9" spans="1:77">
      <c r="B9" s="4" t="s">
        <v>14</v>
      </c>
      <c r="C9" s="4">
        <v>71</v>
      </c>
      <c r="D9" s="4">
        <v>2199.9</v>
      </c>
      <c r="E9" s="4">
        <v>0.98550724999999995</v>
      </c>
      <c r="F9" s="4">
        <v>6419090</v>
      </c>
      <c r="G9" s="4">
        <v>3490949</v>
      </c>
      <c r="H9" s="4"/>
      <c r="I9" s="12">
        <v>4332128</v>
      </c>
      <c r="J9" s="4">
        <v>4203834</v>
      </c>
      <c r="K9" s="23">
        <v>5279007</v>
      </c>
      <c r="L9" s="22">
        <v>5313548</v>
      </c>
      <c r="M9" s="12">
        <v>4299863</v>
      </c>
      <c r="N9" s="4">
        <v>4349892</v>
      </c>
      <c r="O9" s="22">
        <v>7890057</v>
      </c>
      <c r="P9" s="23">
        <v>4008730</v>
      </c>
      <c r="Q9" s="12">
        <v>4357147</v>
      </c>
      <c r="R9" s="4">
        <v>4386882</v>
      </c>
      <c r="S9" s="23">
        <v>4659885</v>
      </c>
      <c r="T9" s="23">
        <v>4337350</v>
      </c>
      <c r="U9" s="12">
        <v>4106617</v>
      </c>
      <c r="V9" s="4">
        <v>4318428</v>
      </c>
      <c r="W9" s="4">
        <v>5081824</v>
      </c>
      <c r="X9" s="4">
        <v>4670666</v>
      </c>
      <c r="Y9" s="12">
        <v>4383000</v>
      </c>
      <c r="Z9" s="4">
        <v>4171415</v>
      </c>
      <c r="AA9" s="4">
        <v>4918930</v>
      </c>
      <c r="AB9" s="4">
        <v>4479513</v>
      </c>
      <c r="AC9" s="12">
        <v>4119383</v>
      </c>
      <c r="AD9" s="4">
        <v>4317805</v>
      </c>
      <c r="AE9" s="4">
        <v>4696145</v>
      </c>
      <c r="AF9" s="4"/>
      <c r="AG9" s="30">
        <v>4905232</v>
      </c>
      <c r="AH9" s="23">
        <v>4513207</v>
      </c>
      <c r="AI9" s="12">
        <v>4256874</v>
      </c>
      <c r="AJ9" s="4">
        <v>9544772</v>
      </c>
      <c r="AK9" s="4">
        <v>4578883</v>
      </c>
      <c r="AL9" s="4">
        <v>4124117</v>
      </c>
      <c r="AM9" s="12"/>
      <c r="AN9" s="4">
        <v>3784741</v>
      </c>
      <c r="AO9" s="4">
        <v>3929178</v>
      </c>
      <c r="AP9" s="4">
        <v>3716184</v>
      </c>
      <c r="AQ9" s="4">
        <v>4089189</v>
      </c>
      <c r="AR9" s="4">
        <v>3759468</v>
      </c>
      <c r="AS9" s="4">
        <v>3859883</v>
      </c>
      <c r="AT9" s="4">
        <v>3569177</v>
      </c>
      <c r="AU9" s="4">
        <v>3978655</v>
      </c>
      <c r="AV9" s="4"/>
      <c r="AW9" s="4">
        <v>3797768</v>
      </c>
      <c r="AX9" s="4">
        <v>3542009</v>
      </c>
      <c r="AY9" s="4">
        <v>3498605</v>
      </c>
      <c r="AZ9" s="4">
        <v>3583518</v>
      </c>
      <c r="BA9" s="4">
        <v>3630179</v>
      </c>
      <c r="BB9" s="4">
        <v>3547177</v>
      </c>
      <c r="BC9" s="4">
        <v>3873569</v>
      </c>
      <c r="BD9" s="4">
        <v>3796518</v>
      </c>
      <c r="BE9" s="4">
        <v>3787696</v>
      </c>
      <c r="BF9" s="4">
        <v>3597023</v>
      </c>
      <c r="BG9" s="4">
        <v>3828509</v>
      </c>
      <c r="BH9" s="4">
        <v>3695126</v>
      </c>
      <c r="BI9" s="4">
        <v>3771725</v>
      </c>
      <c r="BJ9" s="4">
        <v>3459529</v>
      </c>
      <c r="BK9" s="4">
        <v>3748717</v>
      </c>
      <c r="BL9" s="4">
        <v>3686574</v>
      </c>
      <c r="BM9" s="4">
        <v>4429470</v>
      </c>
      <c r="BN9" s="4">
        <v>4219107</v>
      </c>
      <c r="BO9" s="4">
        <v>4614041</v>
      </c>
      <c r="BP9" s="12"/>
      <c r="BQ9" s="4"/>
      <c r="BR9" s="4"/>
      <c r="BS9" s="4"/>
      <c r="BT9" s="4"/>
      <c r="BU9" s="4"/>
      <c r="BV9" s="4"/>
      <c r="BW9" s="4"/>
      <c r="BX9" s="4"/>
      <c r="BY9" s="4"/>
    </row>
    <row r="10" spans="1:77">
      <c r="B10" s="4" t="s">
        <v>15</v>
      </c>
      <c r="C10" s="4">
        <v>71</v>
      </c>
      <c r="D10" s="4">
        <v>2799.9</v>
      </c>
      <c r="E10" s="4">
        <v>1</v>
      </c>
      <c r="F10" s="4">
        <v>5354440</v>
      </c>
      <c r="G10" s="4">
        <v>2905576</v>
      </c>
      <c r="H10" s="4"/>
      <c r="I10" s="12">
        <v>3020635</v>
      </c>
      <c r="J10" s="4">
        <v>3431994</v>
      </c>
      <c r="K10" s="23">
        <v>3718014</v>
      </c>
      <c r="L10" s="22">
        <v>3976696</v>
      </c>
      <c r="M10" s="12">
        <v>3224458</v>
      </c>
      <c r="N10" s="4">
        <v>3336169</v>
      </c>
      <c r="O10" s="22">
        <v>5616934</v>
      </c>
      <c r="P10" s="23">
        <v>3244863</v>
      </c>
      <c r="Q10" s="12">
        <v>3235296</v>
      </c>
      <c r="R10" s="4">
        <v>3515630</v>
      </c>
      <c r="S10" s="23">
        <v>3641867</v>
      </c>
      <c r="T10" s="23">
        <v>3605049</v>
      </c>
      <c r="U10" s="12">
        <v>3136378</v>
      </c>
      <c r="V10" s="4">
        <v>3503707</v>
      </c>
      <c r="W10" s="4">
        <v>3643288</v>
      </c>
      <c r="X10" s="4">
        <v>3544095</v>
      </c>
      <c r="Y10" s="12">
        <v>3206014</v>
      </c>
      <c r="Z10" s="4">
        <v>3356431</v>
      </c>
      <c r="AA10" s="4">
        <v>3784234</v>
      </c>
      <c r="AB10" s="4">
        <v>3558831</v>
      </c>
      <c r="AC10" s="12">
        <v>3151671</v>
      </c>
      <c r="AD10" s="4">
        <v>3546314</v>
      </c>
      <c r="AE10" s="4">
        <v>3524713</v>
      </c>
      <c r="AF10" s="4">
        <v>6569.9</v>
      </c>
      <c r="AG10" s="30">
        <v>3574668</v>
      </c>
      <c r="AH10" s="23">
        <v>3271584</v>
      </c>
      <c r="AI10" s="12">
        <v>3507694</v>
      </c>
      <c r="AJ10" s="4">
        <v>6697696</v>
      </c>
      <c r="AK10" s="4">
        <v>3248171</v>
      </c>
      <c r="AL10" s="4">
        <v>3016394</v>
      </c>
      <c r="AM10" s="12"/>
      <c r="AN10" s="4">
        <v>3442393</v>
      </c>
      <c r="AO10" s="4">
        <v>3666817</v>
      </c>
      <c r="AP10" s="4">
        <v>3403500</v>
      </c>
      <c r="AQ10" s="4">
        <v>3796034</v>
      </c>
      <c r="AR10" s="4">
        <v>3453506</v>
      </c>
      <c r="AS10" s="4">
        <v>3619926</v>
      </c>
      <c r="AT10" s="4">
        <v>2848133</v>
      </c>
      <c r="AU10" s="4">
        <v>3136501</v>
      </c>
      <c r="AV10" s="4"/>
      <c r="AW10" s="4">
        <v>3074760</v>
      </c>
      <c r="AX10" s="4">
        <v>2889057</v>
      </c>
      <c r="AY10" s="4">
        <v>3004535</v>
      </c>
      <c r="AZ10" s="4">
        <v>2879287</v>
      </c>
      <c r="BA10" s="4">
        <v>2906914</v>
      </c>
      <c r="BB10" s="4">
        <v>3178625</v>
      </c>
      <c r="BC10" s="4">
        <v>3163243</v>
      </c>
      <c r="BD10" s="4">
        <v>3142076</v>
      </c>
      <c r="BE10" s="4">
        <v>3210730</v>
      </c>
      <c r="BF10" s="4">
        <v>2949412</v>
      </c>
      <c r="BG10" s="4">
        <v>3046676</v>
      </c>
      <c r="BH10" s="4">
        <v>3110344</v>
      </c>
      <c r="BI10" s="4">
        <v>3161236</v>
      </c>
      <c r="BJ10" s="4">
        <v>2881068</v>
      </c>
      <c r="BK10" s="4">
        <v>3022396</v>
      </c>
      <c r="BL10" s="4">
        <v>3181922</v>
      </c>
      <c r="BM10" s="4">
        <v>3402141</v>
      </c>
      <c r="BN10" s="4">
        <v>3200506</v>
      </c>
      <c r="BO10" s="4">
        <v>3360076</v>
      </c>
      <c r="BP10" s="12"/>
      <c r="BQ10" s="4"/>
      <c r="BR10" s="4"/>
      <c r="BS10" s="4"/>
      <c r="BT10" s="4"/>
      <c r="BU10" s="4"/>
      <c r="BV10" s="4"/>
      <c r="BW10" s="4"/>
      <c r="BX10" s="4"/>
      <c r="BY10" s="4"/>
    </row>
    <row r="11" spans="1:77">
      <c r="B11" s="4" t="s">
        <v>16</v>
      </c>
      <c r="C11" s="4">
        <v>71</v>
      </c>
      <c r="D11" s="4">
        <v>3200.2</v>
      </c>
      <c r="E11" s="4">
        <v>0.98550724999999995</v>
      </c>
      <c r="F11" s="4">
        <v>4725666</v>
      </c>
      <c r="G11" s="4">
        <v>2703861</v>
      </c>
      <c r="H11" s="4"/>
      <c r="I11" s="12">
        <v>2738864</v>
      </c>
      <c r="J11" s="4">
        <v>2963915</v>
      </c>
      <c r="K11" s="23">
        <v>3269646</v>
      </c>
      <c r="L11" s="22">
        <v>3619872</v>
      </c>
      <c r="M11" s="12">
        <v>2858902</v>
      </c>
      <c r="N11" s="4">
        <v>2881061</v>
      </c>
      <c r="O11" s="22">
        <v>5101382</v>
      </c>
      <c r="P11" s="23">
        <v>2758772</v>
      </c>
      <c r="Q11" s="12">
        <v>2858025</v>
      </c>
      <c r="R11" s="4">
        <v>3112414</v>
      </c>
      <c r="S11" s="23">
        <v>3187079</v>
      </c>
      <c r="T11" s="23">
        <v>3000976</v>
      </c>
      <c r="U11" s="12">
        <v>2869523</v>
      </c>
      <c r="V11" s="4">
        <v>2983187</v>
      </c>
      <c r="W11" s="4">
        <v>3272411</v>
      </c>
      <c r="X11" s="4">
        <v>3143889</v>
      </c>
      <c r="Y11" s="12">
        <v>2836308</v>
      </c>
      <c r="Z11" s="4">
        <v>2960199</v>
      </c>
      <c r="AA11" s="4">
        <v>3177831</v>
      </c>
      <c r="AB11" s="4">
        <v>2942060</v>
      </c>
      <c r="AC11" s="12">
        <v>2818413</v>
      </c>
      <c r="AD11" s="4">
        <v>3060710</v>
      </c>
      <c r="AE11" s="4">
        <v>3043382</v>
      </c>
      <c r="AF11" s="4"/>
      <c r="AG11" s="30">
        <v>3132909</v>
      </c>
      <c r="AH11" s="23">
        <v>3110296</v>
      </c>
      <c r="AI11" s="12">
        <v>3041294</v>
      </c>
      <c r="AJ11" s="4">
        <v>4010512</v>
      </c>
      <c r="AK11" s="4">
        <v>3088134</v>
      </c>
      <c r="AL11" s="4">
        <v>2773661</v>
      </c>
      <c r="AM11" s="12"/>
      <c r="AN11" s="4">
        <v>2785303</v>
      </c>
      <c r="AO11" s="4">
        <v>2947645</v>
      </c>
      <c r="AP11" s="4">
        <v>2731389</v>
      </c>
      <c r="AQ11" s="4">
        <v>3046229</v>
      </c>
      <c r="AR11" s="4">
        <v>2744484</v>
      </c>
      <c r="AS11" s="4">
        <v>2895576</v>
      </c>
      <c r="AT11" s="4">
        <v>2580661</v>
      </c>
      <c r="AU11" s="4">
        <v>2859684</v>
      </c>
      <c r="AV11" s="4"/>
      <c r="AW11" s="4">
        <v>2698136</v>
      </c>
      <c r="AX11" s="4">
        <v>2655616</v>
      </c>
      <c r="AY11" s="4">
        <v>2658838</v>
      </c>
      <c r="AZ11" s="4">
        <v>2711164</v>
      </c>
      <c r="BA11" s="4">
        <v>2715927</v>
      </c>
      <c r="BB11" s="4">
        <v>2757828</v>
      </c>
      <c r="BC11" s="4">
        <v>2835870</v>
      </c>
      <c r="BD11" s="4">
        <v>2894091</v>
      </c>
      <c r="BE11" s="4">
        <v>2918561</v>
      </c>
      <c r="BF11" s="4">
        <v>2706206</v>
      </c>
      <c r="BG11" s="4">
        <v>2833927</v>
      </c>
      <c r="BH11" s="4">
        <v>2869369</v>
      </c>
      <c r="BI11" s="4">
        <v>2805471</v>
      </c>
      <c r="BJ11" s="4">
        <v>2682643</v>
      </c>
      <c r="BK11" s="4">
        <v>2885611</v>
      </c>
      <c r="BL11" s="4">
        <v>2797683</v>
      </c>
      <c r="BM11" s="4">
        <v>3091043</v>
      </c>
      <c r="BN11" s="4">
        <v>2921857</v>
      </c>
      <c r="BO11" s="4">
        <v>2971518</v>
      </c>
      <c r="BP11" s="12"/>
      <c r="BQ11" s="4"/>
      <c r="BR11" s="4"/>
      <c r="BS11" s="4"/>
      <c r="BT11" s="4"/>
      <c r="BU11" s="4"/>
      <c r="BV11" s="4"/>
      <c r="BW11" s="4"/>
      <c r="BX11" s="4"/>
      <c r="BY11" s="4"/>
    </row>
    <row r="12" spans="1:77">
      <c r="B12" s="4" t="s">
        <v>17</v>
      </c>
      <c r="C12" s="4">
        <v>71</v>
      </c>
      <c r="D12" s="4">
        <v>3600.1</v>
      </c>
      <c r="E12" s="4">
        <v>0.98550724999999995</v>
      </c>
      <c r="F12" s="4">
        <v>5168959</v>
      </c>
      <c r="G12" s="4">
        <v>3251711</v>
      </c>
      <c r="H12" s="4"/>
      <c r="I12" s="12">
        <v>3306094</v>
      </c>
      <c r="J12" s="4">
        <v>3313312</v>
      </c>
      <c r="K12" s="23">
        <v>3700649</v>
      </c>
      <c r="L12" s="22">
        <v>4163658</v>
      </c>
      <c r="M12" s="12">
        <v>3276350</v>
      </c>
      <c r="N12" s="4">
        <v>3361910</v>
      </c>
      <c r="O12" s="22">
        <v>5661790</v>
      </c>
      <c r="P12" s="23">
        <v>3098159</v>
      </c>
      <c r="Q12" s="12">
        <v>3335706</v>
      </c>
      <c r="R12" s="4">
        <v>3526650</v>
      </c>
      <c r="S12" s="23">
        <v>3470624</v>
      </c>
      <c r="T12" s="23">
        <v>3459780</v>
      </c>
      <c r="U12" s="12">
        <v>3304326</v>
      </c>
      <c r="V12" s="4">
        <v>3369554</v>
      </c>
      <c r="W12" s="4">
        <v>3652163</v>
      </c>
      <c r="X12" s="4">
        <v>3491350</v>
      </c>
      <c r="Y12" s="12">
        <v>3342709</v>
      </c>
      <c r="Z12" s="4">
        <v>3293860</v>
      </c>
      <c r="AA12" s="4">
        <v>3588535</v>
      </c>
      <c r="AB12" s="4">
        <v>3445236</v>
      </c>
      <c r="AC12" s="12">
        <v>3298879</v>
      </c>
      <c r="AD12" s="4">
        <v>3453578</v>
      </c>
      <c r="AE12" s="4">
        <v>3387012</v>
      </c>
      <c r="AF12" s="4"/>
      <c r="AG12" s="30">
        <v>3491137</v>
      </c>
      <c r="AH12" s="23">
        <v>3420309</v>
      </c>
      <c r="AI12" s="12">
        <v>3374486</v>
      </c>
      <c r="AJ12" s="4">
        <v>1133574</v>
      </c>
      <c r="AK12" s="4">
        <v>3415431</v>
      </c>
      <c r="AL12" s="4">
        <v>3067438</v>
      </c>
      <c r="AM12" s="12"/>
      <c r="AN12" s="4">
        <v>3204664</v>
      </c>
      <c r="AO12" s="4">
        <v>3437147</v>
      </c>
      <c r="AP12" s="4">
        <v>3154073</v>
      </c>
      <c r="AQ12" s="4">
        <v>3537881</v>
      </c>
      <c r="AR12" s="4">
        <v>3125000</v>
      </c>
      <c r="AS12" s="4">
        <v>3394662</v>
      </c>
      <c r="AT12" s="4">
        <v>3094214</v>
      </c>
      <c r="AU12" s="4">
        <v>3487534</v>
      </c>
      <c r="AV12" s="4"/>
      <c r="AW12" s="4">
        <v>3197432</v>
      </c>
      <c r="AX12" s="4">
        <v>3197847</v>
      </c>
      <c r="AY12" s="4">
        <v>3154376</v>
      </c>
      <c r="AZ12" s="4">
        <v>3207759</v>
      </c>
      <c r="BA12" s="4">
        <v>3291292</v>
      </c>
      <c r="BB12" s="4">
        <v>3238840</v>
      </c>
      <c r="BC12" s="4">
        <v>3393789</v>
      </c>
      <c r="BD12" s="4">
        <v>3442703</v>
      </c>
      <c r="BE12" s="4">
        <v>3414326</v>
      </c>
      <c r="BF12" s="4">
        <v>3366340</v>
      </c>
      <c r="BG12" s="4">
        <v>3430306</v>
      </c>
      <c r="BH12" s="4">
        <v>3297105</v>
      </c>
      <c r="BI12" s="4">
        <v>3411869</v>
      </c>
      <c r="BJ12" s="4">
        <v>3200670</v>
      </c>
      <c r="BK12" s="4">
        <v>3437096</v>
      </c>
      <c r="BL12" s="4">
        <v>3469972</v>
      </c>
      <c r="BM12" s="4">
        <v>3449326</v>
      </c>
      <c r="BN12" s="4">
        <v>3086569</v>
      </c>
      <c r="BO12" s="4">
        <v>3446760</v>
      </c>
      <c r="BP12" s="12"/>
      <c r="BQ12" s="4"/>
      <c r="BR12" s="4"/>
      <c r="BS12" s="4"/>
      <c r="BT12" s="4"/>
      <c r="BU12" s="4"/>
      <c r="BV12" s="4"/>
      <c r="BW12" s="4"/>
      <c r="BX12" s="4"/>
      <c r="BY12" s="4"/>
    </row>
    <row r="13" spans="1:77">
      <c r="B13" s="4" t="s">
        <v>47</v>
      </c>
      <c r="C13" s="4">
        <v>204</v>
      </c>
      <c r="D13" s="4">
        <v>2724.7</v>
      </c>
      <c r="E13" s="4">
        <v>0.72463770000000005</v>
      </c>
      <c r="F13" s="4">
        <v>1098157</v>
      </c>
      <c r="G13" s="4">
        <v>362010</v>
      </c>
      <c r="H13" s="4"/>
      <c r="I13" s="12">
        <v>652382</v>
      </c>
      <c r="J13" s="4">
        <v>694027</v>
      </c>
      <c r="K13" s="23">
        <v>826508</v>
      </c>
      <c r="L13" s="22">
        <v>858364</v>
      </c>
      <c r="M13" s="12">
        <v>681834</v>
      </c>
      <c r="N13" s="4">
        <v>700979</v>
      </c>
      <c r="O13" s="22">
        <v>1347074</v>
      </c>
      <c r="P13" s="23">
        <v>726213</v>
      </c>
      <c r="Q13" s="12">
        <v>707832</v>
      </c>
      <c r="R13" s="4">
        <v>755125</v>
      </c>
      <c r="S13" s="23">
        <v>733208</v>
      </c>
      <c r="T13" s="23">
        <v>709899</v>
      </c>
      <c r="U13" s="12">
        <v>721689</v>
      </c>
      <c r="V13" s="4">
        <v>773492</v>
      </c>
      <c r="W13" s="4">
        <v>900435</v>
      </c>
      <c r="X13" s="4">
        <v>834625</v>
      </c>
      <c r="Y13" s="12">
        <v>698566</v>
      </c>
      <c r="Z13" s="4">
        <v>710721</v>
      </c>
      <c r="AA13" s="4">
        <v>849429</v>
      </c>
      <c r="AB13" s="4">
        <v>806553</v>
      </c>
      <c r="AC13" s="12">
        <v>676642</v>
      </c>
      <c r="AD13" s="4">
        <v>752105</v>
      </c>
      <c r="AE13" s="4">
        <v>621019</v>
      </c>
      <c r="AF13" s="4"/>
      <c r="AG13" s="30">
        <v>816153</v>
      </c>
      <c r="AH13" s="23">
        <v>775631</v>
      </c>
      <c r="AI13" s="12">
        <v>703055</v>
      </c>
      <c r="AJ13" s="4">
        <v>1022344</v>
      </c>
      <c r="AK13" s="4">
        <v>468864</v>
      </c>
      <c r="AL13" s="4">
        <v>304362</v>
      </c>
      <c r="AM13" s="12"/>
      <c r="AN13" s="4"/>
      <c r="AO13" s="4"/>
      <c r="AP13" s="4"/>
      <c r="AQ13" s="4"/>
      <c r="AR13" s="4"/>
      <c r="AS13" s="4"/>
      <c r="AT13" s="4"/>
      <c r="AU13" s="4"/>
      <c r="AV13" s="4"/>
      <c r="AW13" s="4">
        <v>767658</v>
      </c>
      <c r="AX13" s="4">
        <v>682637</v>
      </c>
      <c r="AY13" s="4">
        <v>600257</v>
      </c>
      <c r="AZ13" s="4">
        <v>568300</v>
      </c>
      <c r="BA13" s="4">
        <v>768659</v>
      </c>
      <c r="BB13" s="4">
        <v>738883</v>
      </c>
      <c r="BC13" s="4">
        <v>828148</v>
      </c>
      <c r="BD13" s="4">
        <v>774576</v>
      </c>
      <c r="BE13" s="4">
        <v>831806</v>
      </c>
      <c r="BF13" s="4">
        <v>749579</v>
      </c>
      <c r="BG13" s="4">
        <v>845764</v>
      </c>
      <c r="BH13" s="4">
        <v>798720</v>
      </c>
      <c r="BI13" s="4">
        <v>763644</v>
      </c>
      <c r="BJ13" s="4">
        <v>664424</v>
      </c>
      <c r="BK13" s="4">
        <v>800740</v>
      </c>
      <c r="BL13" s="4">
        <v>756653</v>
      </c>
      <c r="BM13" s="4">
        <v>751955</v>
      </c>
      <c r="BN13" s="4">
        <v>714000</v>
      </c>
      <c r="BO13" s="4">
        <v>755074</v>
      </c>
      <c r="BP13" s="12"/>
      <c r="BQ13" s="4"/>
      <c r="BR13" s="4"/>
      <c r="BS13" s="4"/>
      <c r="BT13" s="4"/>
      <c r="BU13" s="4"/>
      <c r="BV13" s="4"/>
      <c r="BW13" s="4"/>
      <c r="BX13" s="4"/>
      <c r="BY13" s="4"/>
    </row>
    <row r="14" spans="1:77">
      <c r="B14" s="4"/>
      <c r="C14" s="4"/>
      <c r="D14" s="4"/>
      <c r="E14" s="4"/>
      <c r="F14" s="4"/>
      <c r="G14" s="4"/>
      <c r="H14" s="4"/>
      <c r="I14" s="12"/>
      <c r="J14" s="4"/>
      <c r="K14" s="23"/>
      <c r="L14" s="22"/>
      <c r="M14" s="12"/>
      <c r="N14" s="4"/>
      <c r="O14" s="22"/>
      <c r="P14" s="23"/>
      <c r="Q14" s="12"/>
      <c r="R14" s="4"/>
      <c r="S14" s="23"/>
      <c r="T14" s="23"/>
      <c r="U14" s="12"/>
      <c r="V14" s="4"/>
      <c r="W14" s="4"/>
      <c r="X14" s="4"/>
      <c r="Y14" s="12"/>
      <c r="Z14" s="4"/>
      <c r="AA14" s="4"/>
      <c r="AB14" s="4"/>
      <c r="AC14" s="12"/>
      <c r="AD14" s="4"/>
      <c r="AE14" s="4"/>
      <c r="AF14" s="4"/>
      <c r="AG14" s="30"/>
      <c r="AH14" s="23"/>
      <c r="AI14" s="12"/>
      <c r="AJ14" s="4"/>
      <c r="AK14" s="4"/>
      <c r="AL14" s="4"/>
      <c r="AM14" s="12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12"/>
      <c r="BQ14" s="4"/>
      <c r="BR14" s="4"/>
      <c r="BS14" s="4"/>
      <c r="BT14" s="4"/>
      <c r="BU14" s="4"/>
      <c r="BV14" s="4"/>
      <c r="BW14" s="4"/>
      <c r="BX14" s="4"/>
      <c r="BY14" s="4"/>
    </row>
    <row r="15" spans="1:77">
      <c r="B15" s="4" t="s">
        <v>4</v>
      </c>
      <c r="C15" s="4">
        <v>229</v>
      </c>
      <c r="D15" s="4">
        <v>1749.4</v>
      </c>
      <c r="E15" s="4">
        <v>0.20289854700000001</v>
      </c>
      <c r="F15" s="4"/>
      <c r="G15" s="4"/>
      <c r="H15" s="4"/>
      <c r="I15" s="12">
        <v>3151.3</v>
      </c>
      <c r="J15" s="4">
        <v>4576.3</v>
      </c>
      <c r="K15" s="23"/>
      <c r="L15" s="22"/>
      <c r="M15" s="12">
        <v>1639.5</v>
      </c>
      <c r="N15" s="4"/>
      <c r="O15" s="22"/>
      <c r="P15" s="23">
        <v>7475.4</v>
      </c>
      <c r="Q15" s="12"/>
      <c r="R15" s="4"/>
      <c r="S15" s="23"/>
      <c r="T15" s="23"/>
      <c r="U15" s="12">
        <v>5096.3</v>
      </c>
      <c r="V15" s="4"/>
      <c r="W15" s="4"/>
      <c r="X15" s="4"/>
      <c r="Y15" s="12">
        <v>7508.8</v>
      </c>
      <c r="Z15" s="4">
        <v>4315.6000000000004</v>
      </c>
      <c r="AA15" s="4">
        <v>8396</v>
      </c>
      <c r="AB15" s="4"/>
      <c r="AC15" s="12">
        <v>6717.3</v>
      </c>
      <c r="AD15" s="4">
        <v>7155.3</v>
      </c>
      <c r="AE15" s="4"/>
      <c r="AF15" s="4"/>
      <c r="AG15" s="30"/>
      <c r="AH15" s="23"/>
      <c r="AI15" s="12"/>
      <c r="AJ15" s="4"/>
      <c r="AK15" s="4"/>
      <c r="AL15" s="4"/>
      <c r="AM15" s="12"/>
      <c r="AN15" s="4">
        <v>26770</v>
      </c>
      <c r="AO15" s="4"/>
      <c r="AP15" s="4"/>
      <c r="AQ15" s="4"/>
      <c r="AR15" s="4"/>
      <c r="AS15" s="4">
        <v>55999</v>
      </c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>
        <v>4053.7</v>
      </c>
      <c r="BO15" s="4">
        <v>6018.8</v>
      </c>
      <c r="BP15" s="12"/>
      <c r="BQ15" s="4"/>
      <c r="BR15" s="4"/>
      <c r="BS15" s="4"/>
      <c r="BT15" s="4"/>
      <c r="BU15" s="4"/>
      <c r="BV15" s="4"/>
      <c r="BW15" s="4"/>
      <c r="BX15" s="4"/>
      <c r="BY15" s="4"/>
    </row>
    <row r="16" spans="1:77">
      <c r="B16" s="4" t="s">
        <v>5</v>
      </c>
      <c r="C16" s="4" t="s">
        <v>6</v>
      </c>
      <c r="D16" s="4">
        <v>1093.0999999999999</v>
      </c>
      <c r="E16" s="4">
        <v>0.78260870000000005</v>
      </c>
      <c r="F16" s="4"/>
      <c r="G16" s="4"/>
      <c r="H16" s="4"/>
      <c r="I16" s="12">
        <v>1632325</v>
      </c>
      <c r="J16" s="4">
        <v>1635771</v>
      </c>
      <c r="K16" s="23">
        <v>7514377</v>
      </c>
      <c r="L16" s="22">
        <v>7580352</v>
      </c>
      <c r="M16" s="12">
        <v>3889713</v>
      </c>
      <c r="N16" s="4">
        <v>4009725</v>
      </c>
      <c r="O16" s="24">
        <v>57381550</v>
      </c>
      <c r="P16" s="25">
        <v>39227500</v>
      </c>
      <c r="Q16" s="12">
        <v>1390094</v>
      </c>
      <c r="R16" s="4">
        <v>1703182</v>
      </c>
      <c r="S16" s="25">
        <v>24785390</v>
      </c>
      <c r="T16" s="25">
        <v>25410070</v>
      </c>
      <c r="U16" s="12">
        <v>3331716</v>
      </c>
      <c r="V16" s="4">
        <v>3565075</v>
      </c>
      <c r="W16" s="4">
        <v>5007751</v>
      </c>
      <c r="X16" s="4">
        <v>3927704</v>
      </c>
      <c r="Y16" s="12">
        <v>4446815</v>
      </c>
      <c r="Z16" s="4">
        <v>5225792</v>
      </c>
      <c r="AA16" s="4">
        <v>6019926</v>
      </c>
      <c r="AB16" s="4">
        <v>5682985</v>
      </c>
      <c r="AC16" s="12">
        <v>3880182</v>
      </c>
      <c r="AD16" s="4">
        <v>5100448</v>
      </c>
      <c r="AE16" s="4">
        <v>4164343</v>
      </c>
      <c r="AF16" s="4"/>
      <c r="AG16" s="30">
        <v>2330960</v>
      </c>
      <c r="AH16" s="23">
        <v>1985430</v>
      </c>
      <c r="AI16" s="12">
        <v>744323</v>
      </c>
      <c r="AJ16" s="4"/>
      <c r="AK16" s="4">
        <v>434005</v>
      </c>
      <c r="AL16" s="4">
        <v>199691</v>
      </c>
      <c r="AM16" s="12"/>
      <c r="AN16" s="4"/>
      <c r="AO16" s="4"/>
      <c r="AP16" s="4">
        <v>3386390</v>
      </c>
      <c r="AQ16" s="4">
        <v>2948116</v>
      </c>
      <c r="AR16" s="4">
        <v>2663699</v>
      </c>
      <c r="AS16" s="4">
        <v>1211082</v>
      </c>
      <c r="AT16" s="4">
        <v>22643</v>
      </c>
      <c r="AU16" s="4"/>
      <c r="AV16" s="4"/>
      <c r="AW16" s="4">
        <v>1054651</v>
      </c>
      <c r="AX16" s="4">
        <v>721910</v>
      </c>
      <c r="AY16" s="4">
        <v>283585</v>
      </c>
      <c r="AZ16" s="4">
        <v>109613</v>
      </c>
      <c r="BA16" s="4"/>
      <c r="BB16" s="4">
        <v>10462</v>
      </c>
      <c r="BC16" s="4">
        <v>847453</v>
      </c>
      <c r="BD16" s="4">
        <v>303449</v>
      </c>
      <c r="BE16" s="4">
        <v>69050</v>
      </c>
      <c r="BF16" s="4">
        <v>38508</v>
      </c>
      <c r="BG16" s="4"/>
      <c r="BH16" s="4">
        <v>7683.8</v>
      </c>
      <c r="BI16" s="4">
        <v>431249</v>
      </c>
      <c r="BJ16" s="4">
        <v>292793</v>
      </c>
      <c r="BK16" s="4">
        <v>32205</v>
      </c>
      <c r="BL16" s="4">
        <v>16989</v>
      </c>
      <c r="BM16" s="4">
        <v>7806749</v>
      </c>
      <c r="BN16" s="4">
        <v>6793001</v>
      </c>
      <c r="BO16" s="4">
        <v>6812830</v>
      </c>
      <c r="BP16" s="12"/>
      <c r="BQ16" s="4"/>
      <c r="BR16" s="4"/>
      <c r="BS16" s="4"/>
      <c r="BT16" s="4"/>
      <c r="BU16" s="4"/>
      <c r="BV16" s="4"/>
      <c r="BW16" s="4"/>
      <c r="BX16" s="4"/>
      <c r="BY16" s="4"/>
    </row>
    <row r="17" spans="2:77">
      <c r="B17" s="4" t="s">
        <v>7</v>
      </c>
      <c r="C17" s="4" t="s">
        <v>8</v>
      </c>
      <c r="D17" s="4">
        <v>1355.7</v>
      </c>
      <c r="E17" s="4">
        <v>0.73913043700000003</v>
      </c>
      <c r="F17" s="4"/>
      <c r="G17" s="4"/>
      <c r="H17" s="4"/>
      <c r="I17" s="12">
        <v>260461</v>
      </c>
      <c r="J17" s="4">
        <v>430959</v>
      </c>
      <c r="K17" s="23">
        <v>436968</v>
      </c>
      <c r="L17" s="22">
        <v>951201</v>
      </c>
      <c r="M17" s="12">
        <v>260198</v>
      </c>
      <c r="N17" s="4">
        <v>542698</v>
      </c>
      <c r="O17" s="22">
        <v>4788750</v>
      </c>
      <c r="P17" s="23">
        <v>1514944</v>
      </c>
      <c r="Q17" s="12">
        <v>92653</v>
      </c>
      <c r="R17" s="4">
        <v>180003</v>
      </c>
      <c r="S17" s="23">
        <v>587038</v>
      </c>
      <c r="T17" s="23">
        <v>855543</v>
      </c>
      <c r="U17" s="12">
        <v>184443</v>
      </c>
      <c r="V17" s="4">
        <v>342713</v>
      </c>
      <c r="W17" s="4">
        <v>459172</v>
      </c>
      <c r="X17" s="4">
        <v>672104</v>
      </c>
      <c r="Y17" s="12">
        <v>144109</v>
      </c>
      <c r="Z17" s="4">
        <v>280429</v>
      </c>
      <c r="AA17" s="4">
        <v>333309</v>
      </c>
      <c r="AB17" s="4">
        <v>492347</v>
      </c>
      <c r="AC17" s="12">
        <v>131645</v>
      </c>
      <c r="AD17" s="4">
        <v>252231</v>
      </c>
      <c r="AE17" s="4">
        <v>303772</v>
      </c>
      <c r="AF17" s="4"/>
      <c r="AG17" s="30">
        <v>430506</v>
      </c>
      <c r="AH17" s="23">
        <v>593312</v>
      </c>
      <c r="AI17" s="12">
        <v>309977</v>
      </c>
      <c r="AJ17" s="4"/>
      <c r="AK17" s="4">
        <v>162481</v>
      </c>
      <c r="AL17" s="4">
        <v>153336</v>
      </c>
      <c r="AM17" s="12"/>
      <c r="AN17" s="4"/>
      <c r="AO17" s="4"/>
      <c r="AP17" s="4">
        <v>189716</v>
      </c>
      <c r="AQ17" s="4">
        <v>561574</v>
      </c>
      <c r="AR17" s="4">
        <v>729671</v>
      </c>
      <c r="AS17" s="4">
        <v>1031064</v>
      </c>
      <c r="AT17" s="4"/>
      <c r="AU17" s="4"/>
      <c r="AV17" s="4"/>
      <c r="AW17" s="4">
        <v>1149245</v>
      </c>
      <c r="AX17" s="4">
        <v>1315988</v>
      </c>
      <c r="AY17" s="4">
        <v>73058</v>
      </c>
      <c r="AZ17" s="4">
        <v>91401</v>
      </c>
      <c r="BA17" s="4">
        <v>4766</v>
      </c>
      <c r="BB17" s="4">
        <v>10347</v>
      </c>
      <c r="BC17" s="4">
        <v>321482</v>
      </c>
      <c r="BD17" s="4">
        <v>473998</v>
      </c>
      <c r="BE17" s="4">
        <v>30323</v>
      </c>
      <c r="BF17" s="4">
        <v>48439</v>
      </c>
      <c r="BG17" s="4">
        <v>3295.9</v>
      </c>
      <c r="BH17" s="4">
        <v>4252.2</v>
      </c>
      <c r="BI17" s="4">
        <v>149356</v>
      </c>
      <c r="BJ17" s="4">
        <v>216688</v>
      </c>
      <c r="BK17" s="4">
        <v>18505</v>
      </c>
      <c r="BL17" s="4">
        <v>22913</v>
      </c>
      <c r="BM17" s="4">
        <v>248238</v>
      </c>
      <c r="BN17" s="4">
        <v>146356</v>
      </c>
      <c r="BO17" s="4">
        <v>288822</v>
      </c>
      <c r="BP17" s="12"/>
      <c r="BQ17" s="4"/>
      <c r="BR17" s="4"/>
      <c r="BS17" s="4"/>
      <c r="BT17" s="4"/>
      <c r="BU17" s="4"/>
      <c r="BV17" s="4"/>
      <c r="BW17" s="4"/>
      <c r="BX17" s="4"/>
      <c r="BY17" s="4"/>
    </row>
    <row r="18" spans="2:77">
      <c r="B18" s="4" t="s">
        <v>18</v>
      </c>
      <c r="C18" s="4" t="s">
        <v>19</v>
      </c>
      <c r="D18" s="4">
        <v>1812.8</v>
      </c>
      <c r="E18" s="4">
        <v>0.63768119999999995</v>
      </c>
      <c r="F18" s="4"/>
      <c r="G18" s="4"/>
      <c r="H18" s="4"/>
      <c r="I18" s="12">
        <v>888166</v>
      </c>
      <c r="J18" s="4">
        <v>948538</v>
      </c>
      <c r="K18" s="23">
        <v>1595713</v>
      </c>
      <c r="L18" s="22">
        <v>1619115</v>
      </c>
      <c r="M18" s="12">
        <v>469134</v>
      </c>
      <c r="N18" s="4">
        <v>500354</v>
      </c>
      <c r="O18" s="22">
        <v>3439606</v>
      </c>
      <c r="P18" s="23">
        <v>1921438</v>
      </c>
      <c r="Q18" s="12">
        <v>447130</v>
      </c>
      <c r="R18" s="4">
        <v>514837</v>
      </c>
      <c r="S18" s="23">
        <v>1804046</v>
      </c>
      <c r="T18" s="23">
        <v>1765840</v>
      </c>
      <c r="U18" s="12">
        <v>1200923</v>
      </c>
      <c r="V18" s="4">
        <v>1292328</v>
      </c>
      <c r="W18" s="4">
        <v>1723256</v>
      </c>
      <c r="X18" s="4">
        <v>1563505</v>
      </c>
      <c r="Y18" s="12">
        <v>1534237</v>
      </c>
      <c r="Z18" s="4">
        <v>1623553</v>
      </c>
      <c r="AA18" s="4">
        <v>2260668</v>
      </c>
      <c r="AB18" s="4">
        <v>2138130</v>
      </c>
      <c r="AC18" s="12">
        <v>1254415</v>
      </c>
      <c r="AD18" s="4">
        <v>1367426</v>
      </c>
      <c r="AE18" s="4">
        <v>1515502</v>
      </c>
      <c r="AF18" s="4"/>
      <c r="AG18" s="30">
        <v>616971</v>
      </c>
      <c r="AH18" s="23">
        <v>576653</v>
      </c>
      <c r="AI18" s="12">
        <v>611717</v>
      </c>
      <c r="AJ18" s="4"/>
      <c r="AK18" s="4">
        <v>508107</v>
      </c>
      <c r="AL18" s="4">
        <v>294308</v>
      </c>
      <c r="AM18" s="12"/>
      <c r="AN18" s="4"/>
      <c r="AO18" s="4"/>
      <c r="AP18" s="4">
        <v>566169</v>
      </c>
      <c r="AQ18" s="4">
        <v>607617</v>
      </c>
      <c r="AR18" s="4">
        <v>7605.4</v>
      </c>
      <c r="AS18" s="4">
        <v>7755.2</v>
      </c>
      <c r="AT18" s="4">
        <v>476409</v>
      </c>
      <c r="AU18" s="4">
        <v>447522</v>
      </c>
      <c r="AV18" s="4"/>
      <c r="AW18" s="4">
        <v>438854</v>
      </c>
      <c r="AX18" s="4">
        <v>88090</v>
      </c>
      <c r="AY18" s="4">
        <v>9291.9</v>
      </c>
      <c r="AZ18" s="4"/>
      <c r="BA18" s="4"/>
      <c r="BB18" s="4"/>
      <c r="BC18" s="4">
        <v>48509</v>
      </c>
      <c r="BD18" s="4">
        <v>6464.9</v>
      </c>
      <c r="BE18" s="4"/>
      <c r="BF18" s="4"/>
      <c r="BG18" s="4"/>
      <c r="BH18" s="4"/>
      <c r="BI18" s="4">
        <v>17446</v>
      </c>
      <c r="BJ18" s="4">
        <v>3828.6</v>
      </c>
      <c r="BK18" s="4"/>
      <c r="BL18" s="4"/>
      <c r="BM18" s="4">
        <v>1435735</v>
      </c>
      <c r="BN18" s="4">
        <v>1239260</v>
      </c>
      <c r="BO18" s="4">
        <v>1369750</v>
      </c>
      <c r="BP18" s="12"/>
      <c r="BQ18" s="4"/>
      <c r="BR18" s="4"/>
      <c r="BS18" s="4"/>
      <c r="BT18" s="4"/>
      <c r="BU18" s="4"/>
      <c r="BV18" s="4"/>
      <c r="BW18" s="4"/>
      <c r="BX18" s="4"/>
      <c r="BY18" s="4"/>
    </row>
    <row r="19" spans="2:77">
      <c r="B19" s="4" t="s">
        <v>20</v>
      </c>
      <c r="C19" s="4">
        <v>299</v>
      </c>
      <c r="D19" s="4">
        <v>1742.5</v>
      </c>
      <c r="E19" s="4">
        <v>0.46376812499999998</v>
      </c>
      <c r="F19" s="4"/>
      <c r="G19" s="4"/>
      <c r="H19" s="4"/>
      <c r="I19" s="12">
        <v>9070.5</v>
      </c>
      <c r="J19" s="4">
        <v>9392.1</v>
      </c>
      <c r="K19" s="23">
        <v>19222</v>
      </c>
      <c r="L19" s="22">
        <v>20861</v>
      </c>
      <c r="M19" s="12"/>
      <c r="N19" s="4">
        <v>6350.5</v>
      </c>
      <c r="O19" s="22">
        <v>42477</v>
      </c>
      <c r="P19" s="23">
        <v>25743</v>
      </c>
      <c r="Q19" s="12">
        <v>3713.1</v>
      </c>
      <c r="R19" s="4">
        <v>2906.8</v>
      </c>
      <c r="S19" s="23">
        <v>26262</v>
      </c>
      <c r="T19" s="23">
        <v>27533</v>
      </c>
      <c r="U19" s="12">
        <v>11670</v>
      </c>
      <c r="V19" s="4">
        <v>12446</v>
      </c>
      <c r="W19" s="4">
        <v>14708</v>
      </c>
      <c r="X19" s="4">
        <v>13652</v>
      </c>
      <c r="Y19" s="12">
        <v>22932</v>
      </c>
      <c r="Z19" s="4">
        <v>18376</v>
      </c>
      <c r="AA19" s="4">
        <v>23442</v>
      </c>
      <c r="AB19" s="4">
        <v>20713</v>
      </c>
      <c r="AC19" s="12">
        <v>23226</v>
      </c>
      <c r="AD19" s="4">
        <v>14841</v>
      </c>
      <c r="AE19" s="4">
        <v>22308</v>
      </c>
      <c r="AF19" s="4"/>
      <c r="AG19" s="30">
        <v>20320</v>
      </c>
      <c r="AH19" s="23">
        <v>18161</v>
      </c>
      <c r="AI19" s="12">
        <v>9736.5</v>
      </c>
      <c r="AJ19" s="4"/>
      <c r="AK19" s="4">
        <v>6887.3</v>
      </c>
      <c r="AL19" s="4"/>
      <c r="AM19" s="12"/>
      <c r="AN19" s="4">
        <v>16168</v>
      </c>
      <c r="AO19" s="4">
        <v>14125</v>
      </c>
      <c r="AP19" s="4">
        <v>38868</v>
      </c>
      <c r="AQ19" s="4">
        <v>34897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>
        <v>17425</v>
      </c>
      <c r="BN19" s="4">
        <v>16401</v>
      </c>
      <c r="BO19" s="4">
        <v>15989</v>
      </c>
      <c r="BP19" s="12"/>
      <c r="BQ19" s="4"/>
      <c r="BR19" s="4"/>
      <c r="BS19" s="4"/>
      <c r="BT19" s="4"/>
      <c r="BU19" s="4"/>
      <c r="BV19" s="4"/>
      <c r="BW19" s="4"/>
      <c r="BX19" s="4"/>
      <c r="BY19" s="4"/>
    </row>
    <row r="20" spans="2:77">
      <c r="B20" s="4" t="s">
        <v>21</v>
      </c>
      <c r="C20" s="4" t="s">
        <v>22</v>
      </c>
      <c r="D20" s="4">
        <v>1862.9</v>
      </c>
      <c r="E20" s="4">
        <v>0.78260870000000005</v>
      </c>
      <c r="F20" s="4"/>
      <c r="G20" s="4"/>
      <c r="H20" s="4"/>
      <c r="I20" s="12">
        <v>2041958</v>
      </c>
      <c r="J20" s="4">
        <v>2197470</v>
      </c>
      <c r="K20" s="23">
        <v>3897454</v>
      </c>
      <c r="L20" s="22">
        <v>4144240</v>
      </c>
      <c r="M20" s="12">
        <v>1318735</v>
      </c>
      <c r="N20" s="4">
        <v>1424697</v>
      </c>
      <c r="O20" s="22">
        <v>1326262</v>
      </c>
      <c r="P20" s="23">
        <v>738392</v>
      </c>
      <c r="Q20" s="12">
        <v>2788327</v>
      </c>
      <c r="R20" s="4">
        <v>3145019</v>
      </c>
      <c r="S20" s="23">
        <v>3470699</v>
      </c>
      <c r="T20" s="23">
        <v>3315927</v>
      </c>
      <c r="U20" s="12">
        <v>1864889</v>
      </c>
      <c r="V20" s="4">
        <v>2070541</v>
      </c>
      <c r="W20" s="4">
        <v>2097232</v>
      </c>
      <c r="X20" s="4">
        <v>1971083</v>
      </c>
      <c r="Y20" s="12">
        <v>2091314</v>
      </c>
      <c r="Z20" s="4">
        <v>2162785</v>
      </c>
      <c r="AA20" s="4">
        <v>2869287</v>
      </c>
      <c r="AB20" s="4">
        <v>2735417</v>
      </c>
      <c r="AC20" s="12">
        <v>1034922</v>
      </c>
      <c r="AD20" s="4">
        <v>1121458</v>
      </c>
      <c r="AE20" s="4">
        <v>1407866</v>
      </c>
      <c r="AF20" s="4">
        <v>2748.8</v>
      </c>
      <c r="AG20" s="30">
        <v>2988402</v>
      </c>
      <c r="AH20" s="23">
        <v>2774988</v>
      </c>
      <c r="AI20" s="12">
        <v>2111574</v>
      </c>
      <c r="AJ20" s="4">
        <v>3961981</v>
      </c>
      <c r="AK20" s="4">
        <v>1320162</v>
      </c>
      <c r="AL20" s="4">
        <v>998586</v>
      </c>
      <c r="AM20" s="12"/>
      <c r="AN20" s="4"/>
      <c r="AO20" s="4"/>
      <c r="AP20" s="4">
        <v>1386722</v>
      </c>
      <c r="AQ20" s="4">
        <v>1528973</v>
      </c>
      <c r="AR20" s="4">
        <v>1297016</v>
      </c>
      <c r="AS20" s="4">
        <v>1355432</v>
      </c>
      <c r="AT20" s="4"/>
      <c r="AU20" s="4"/>
      <c r="AV20" s="4"/>
      <c r="AW20" s="4">
        <v>1239188</v>
      </c>
      <c r="AX20" s="4">
        <v>1089400</v>
      </c>
      <c r="AY20" s="4">
        <v>105244</v>
      </c>
      <c r="AZ20" s="4">
        <v>91610</v>
      </c>
      <c r="BA20" s="4">
        <v>17295</v>
      </c>
      <c r="BB20" s="4">
        <v>16458</v>
      </c>
      <c r="BC20" s="4">
        <v>606926</v>
      </c>
      <c r="BD20" s="4">
        <v>554222</v>
      </c>
      <c r="BE20" s="4">
        <v>70257</v>
      </c>
      <c r="BF20" s="4">
        <v>62950</v>
      </c>
      <c r="BG20" s="4">
        <v>9572.9</v>
      </c>
      <c r="BH20" s="4">
        <v>10887</v>
      </c>
      <c r="BI20" s="4">
        <v>308065</v>
      </c>
      <c r="BJ20" s="4">
        <v>266949</v>
      </c>
      <c r="BK20" s="4">
        <v>30741</v>
      </c>
      <c r="BL20" s="4">
        <v>26005</v>
      </c>
      <c r="BM20" s="4">
        <v>2217109</v>
      </c>
      <c r="BN20" s="4">
        <v>1912527</v>
      </c>
      <c r="BO20" s="4">
        <v>2063013</v>
      </c>
      <c r="BP20" s="12"/>
      <c r="BQ20" s="4"/>
      <c r="BR20" s="4"/>
      <c r="BS20" s="4"/>
      <c r="BT20" s="4"/>
      <c r="BU20" s="4"/>
      <c r="BV20" s="4"/>
      <c r="BW20" s="4"/>
      <c r="BX20" s="4"/>
      <c r="BY20" s="4"/>
    </row>
    <row r="21" spans="2:77">
      <c r="B21" s="4" t="s">
        <v>23</v>
      </c>
      <c r="C21" s="4">
        <v>299</v>
      </c>
      <c r="D21" s="4">
        <v>2289.1999999999998</v>
      </c>
      <c r="E21" s="4">
        <v>0.44927537400000001</v>
      </c>
      <c r="F21" s="4"/>
      <c r="G21" s="4"/>
      <c r="H21" s="4"/>
      <c r="I21" s="12">
        <v>4637.2</v>
      </c>
      <c r="J21" s="4">
        <v>3788.3</v>
      </c>
      <c r="K21" s="23">
        <v>15544</v>
      </c>
      <c r="L21" s="22">
        <v>14232</v>
      </c>
      <c r="M21" s="12">
        <v>4869</v>
      </c>
      <c r="N21" s="4">
        <v>8127</v>
      </c>
      <c r="O21" s="22">
        <v>40663</v>
      </c>
      <c r="P21" s="23">
        <v>21923</v>
      </c>
      <c r="Q21" s="12">
        <v>110292</v>
      </c>
      <c r="R21" s="4">
        <v>120697</v>
      </c>
      <c r="S21" s="23">
        <v>350800</v>
      </c>
      <c r="T21" s="23">
        <v>340139</v>
      </c>
      <c r="U21" s="12">
        <v>7263.8</v>
      </c>
      <c r="V21" s="4">
        <v>7177.7</v>
      </c>
      <c r="W21" s="4">
        <v>11704</v>
      </c>
      <c r="X21" s="4">
        <v>9845.7999999999993</v>
      </c>
      <c r="Y21" s="12">
        <v>13361</v>
      </c>
      <c r="Z21" s="4">
        <v>10713</v>
      </c>
      <c r="AA21" s="4">
        <v>15751</v>
      </c>
      <c r="AB21" s="4">
        <v>15249</v>
      </c>
      <c r="AC21" s="12">
        <v>17418</v>
      </c>
      <c r="AD21" s="4">
        <v>18583</v>
      </c>
      <c r="AE21" s="4">
        <v>23637</v>
      </c>
      <c r="AF21" s="4"/>
      <c r="AG21" s="30">
        <v>19582</v>
      </c>
      <c r="AH21" s="23">
        <v>21837</v>
      </c>
      <c r="AI21" s="12">
        <v>15720</v>
      </c>
      <c r="AJ21" s="4"/>
      <c r="AK21" s="4">
        <v>13949</v>
      </c>
      <c r="AL21" s="4"/>
      <c r="AM21" s="12"/>
      <c r="AN21" s="4"/>
      <c r="AO21" s="4"/>
      <c r="AP21" s="4">
        <v>758.11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>
        <v>75751</v>
      </c>
      <c r="BN21" s="4">
        <v>63833</v>
      </c>
      <c r="BO21" s="4">
        <v>67247</v>
      </c>
      <c r="BP21" s="12"/>
      <c r="BQ21" s="4"/>
      <c r="BR21" s="4"/>
      <c r="BS21" s="4"/>
      <c r="BT21" s="4"/>
      <c r="BU21" s="4"/>
      <c r="BV21" s="4"/>
      <c r="BW21" s="4"/>
      <c r="BX21" s="4"/>
      <c r="BY21" s="4"/>
    </row>
    <row r="22" spans="2:77">
      <c r="B22" s="4" t="s">
        <v>24</v>
      </c>
      <c r="C22" s="4">
        <v>299</v>
      </c>
      <c r="D22" s="4">
        <v>2303.3000000000002</v>
      </c>
      <c r="E22" s="4">
        <v>0.49275362499999997</v>
      </c>
      <c r="F22" s="4"/>
      <c r="G22" s="4"/>
      <c r="H22" s="4"/>
      <c r="I22" s="12">
        <v>12546</v>
      </c>
      <c r="J22" s="4">
        <v>13791</v>
      </c>
      <c r="K22" s="23">
        <v>28273</v>
      </c>
      <c r="L22" s="22">
        <v>25209</v>
      </c>
      <c r="M22" s="12">
        <v>15940</v>
      </c>
      <c r="N22" s="4">
        <v>16658</v>
      </c>
      <c r="O22" s="22">
        <v>63934</v>
      </c>
      <c r="P22" s="23">
        <v>35960</v>
      </c>
      <c r="Q22" s="12">
        <v>114264</v>
      </c>
      <c r="R22" s="4">
        <v>126427</v>
      </c>
      <c r="S22" s="23">
        <v>376693</v>
      </c>
      <c r="T22" s="23">
        <v>369809</v>
      </c>
      <c r="U22" s="12">
        <v>27027</v>
      </c>
      <c r="V22" s="4">
        <v>24037</v>
      </c>
      <c r="W22" s="4">
        <v>32052</v>
      </c>
      <c r="X22" s="4">
        <v>30661</v>
      </c>
      <c r="Y22" s="12">
        <v>51462</v>
      </c>
      <c r="Z22" s="4">
        <v>45219</v>
      </c>
      <c r="AA22" s="4">
        <v>45065</v>
      </c>
      <c r="AB22" s="4">
        <v>47102</v>
      </c>
      <c r="AC22" s="12">
        <v>55015</v>
      </c>
      <c r="AD22" s="4">
        <v>53112</v>
      </c>
      <c r="AE22" s="4">
        <v>67795</v>
      </c>
      <c r="AF22" s="4"/>
      <c r="AG22" s="30">
        <v>42700</v>
      </c>
      <c r="AH22" s="23">
        <v>35305</v>
      </c>
      <c r="AI22" s="12">
        <v>44540</v>
      </c>
      <c r="AJ22" s="4"/>
      <c r="AK22" s="4">
        <v>34122</v>
      </c>
      <c r="AL22" s="4">
        <v>1688.4</v>
      </c>
      <c r="AM22" s="12"/>
      <c r="AN22" s="4"/>
      <c r="AO22" s="4">
        <v>53792</v>
      </c>
      <c r="AP22" s="4"/>
      <c r="AQ22" s="4"/>
      <c r="AR22" s="4">
        <v>40245</v>
      </c>
      <c r="AS22" s="4">
        <v>44513</v>
      </c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>
        <v>117123</v>
      </c>
      <c r="BN22" s="4">
        <v>81390</v>
      </c>
      <c r="BO22" s="4">
        <v>88454</v>
      </c>
      <c r="BP22" s="12"/>
      <c r="BQ22" s="4"/>
      <c r="BR22" s="4"/>
      <c r="BS22" s="4"/>
      <c r="BT22" s="4"/>
      <c r="BU22" s="4"/>
      <c r="BV22" s="4"/>
      <c r="BW22" s="4"/>
      <c r="BX22" s="4"/>
      <c r="BY22" s="4"/>
    </row>
    <row r="23" spans="2:77">
      <c r="B23" s="4" t="s">
        <v>25</v>
      </c>
      <c r="C23" s="4">
        <v>245</v>
      </c>
      <c r="D23" s="4">
        <v>1351.7</v>
      </c>
      <c r="E23" s="4">
        <v>0.69565220000000005</v>
      </c>
      <c r="F23" s="4"/>
      <c r="G23" s="4">
        <v>7250</v>
      </c>
      <c r="H23" s="4"/>
      <c r="I23" s="12">
        <v>130358</v>
      </c>
      <c r="J23" s="4">
        <v>135655</v>
      </c>
      <c r="K23" s="23">
        <v>464061</v>
      </c>
      <c r="L23" s="22">
        <v>446803</v>
      </c>
      <c r="M23" s="12">
        <v>209945</v>
      </c>
      <c r="N23" s="4">
        <v>174277</v>
      </c>
      <c r="O23" s="22">
        <v>892532</v>
      </c>
      <c r="P23" s="23">
        <v>494013</v>
      </c>
      <c r="Q23" s="12">
        <v>129747</v>
      </c>
      <c r="R23" s="4">
        <v>132346</v>
      </c>
      <c r="S23" s="23">
        <v>1314848</v>
      </c>
      <c r="T23" s="23">
        <v>1169895</v>
      </c>
      <c r="U23" s="12">
        <v>267897</v>
      </c>
      <c r="V23" s="4">
        <v>279197</v>
      </c>
      <c r="W23" s="4">
        <v>280557</v>
      </c>
      <c r="X23" s="4">
        <v>251598</v>
      </c>
      <c r="Y23" s="12">
        <v>413476</v>
      </c>
      <c r="Z23" s="4">
        <v>404666</v>
      </c>
      <c r="AA23" s="4">
        <v>482409</v>
      </c>
      <c r="AB23" s="4">
        <v>437750</v>
      </c>
      <c r="AC23" s="12">
        <v>429803</v>
      </c>
      <c r="AD23" s="4">
        <v>433848</v>
      </c>
      <c r="AE23" s="4">
        <v>449894</v>
      </c>
      <c r="AF23" s="4"/>
      <c r="AG23" s="30">
        <v>177872</v>
      </c>
      <c r="AH23" s="23">
        <v>159972</v>
      </c>
      <c r="AI23" s="12">
        <v>96703</v>
      </c>
      <c r="AJ23" s="4"/>
      <c r="AK23" s="4">
        <v>57822</v>
      </c>
      <c r="AL23" s="4">
        <v>12277</v>
      </c>
      <c r="AM23" s="12"/>
      <c r="AN23" s="4">
        <v>1577884</v>
      </c>
      <c r="AO23" s="4">
        <v>1419797</v>
      </c>
      <c r="AP23" s="4">
        <v>429587</v>
      </c>
      <c r="AQ23" s="4">
        <v>409984</v>
      </c>
      <c r="AR23" s="4">
        <v>2092120</v>
      </c>
      <c r="AS23" s="4">
        <v>2090290</v>
      </c>
      <c r="AT23" s="4">
        <v>87449</v>
      </c>
      <c r="AU23" s="4">
        <v>86823</v>
      </c>
      <c r="AV23" s="4"/>
      <c r="AW23" s="4">
        <v>1352787</v>
      </c>
      <c r="AX23" s="4">
        <v>699561</v>
      </c>
      <c r="AY23" s="4">
        <v>29702</v>
      </c>
      <c r="AZ23" s="4">
        <v>10894</v>
      </c>
      <c r="BA23" s="4"/>
      <c r="BB23" s="4"/>
      <c r="BC23" s="4">
        <v>316034</v>
      </c>
      <c r="BD23" s="4">
        <v>103906</v>
      </c>
      <c r="BE23" s="4">
        <v>8763.5</v>
      </c>
      <c r="BF23" s="4">
        <v>5558.5</v>
      </c>
      <c r="BG23" s="4"/>
      <c r="BH23" s="4"/>
      <c r="BI23" s="4">
        <v>83979</v>
      </c>
      <c r="BJ23" s="4">
        <v>27521</v>
      </c>
      <c r="BK23" s="4"/>
      <c r="BL23" s="4"/>
      <c r="BM23" s="4">
        <v>490683</v>
      </c>
      <c r="BN23" s="4">
        <v>391095</v>
      </c>
      <c r="BO23" s="4">
        <v>441688</v>
      </c>
      <c r="BP23" s="12"/>
      <c r="BQ23" s="4"/>
      <c r="BR23" s="4"/>
      <c r="BS23" s="4"/>
      <c r="BT23" s="4"/>
      <c r="BU23" s="4"/>
      <c r="BV23" s="4"/>
      <c r="BW23" s="4"/>
      <c r="BX23" s="4"/>
      <c r="BY23" s="4"/>
    </row>
    <row r="24" spans="2:77">
      <c r="B24" s="4" t="s">
        <v>26</v>
      </c>
      <c r="C24" s="4" t="s">
        <v>27</v>
      </c>
      <c r="D24" s="4">
        <v>2421.1999999999998</v>
      </c>
      <c r="E24" s="4">
        <v>0.36231884399999997</v>
      </c>
      <c r="F24" s="4"/>
      <c r="G24" s="4"/>
      <c r="H24" s="4"/>
      <c r="I24" s="12"/>
      <c r="J24" s="4"/>
      <c r="K24" s="23"/>
      <c r="L24" s="22"/>
      <c r="M24" s="12"/>
      <c r="N24" s="4"/>
      <c r="O24" s="22"/>
      <c r="P24" s="23"/>
      <c r="Q24" s="12"/>
      <c r="R24" s="4"/>
      <c r="S24" s="23">
        <v>20790</v>
      </c>
      <c r="T24" s="23"/>
      <c r="U24" s="12">
        <v>25523</v>
      </c>
      <c r="V24" s="4"/>
      <c r="W24" s="4">
        <v>26009</v>
      </c>
      <c r="X24" s="4">
        <v>13352</v>
      </c>
      <c r="Y24" s="12">
        <v>27439</v>
      </c>
      <c r="Z24" s="4">
        <v>44767</v>
      </c>
      <c r="AA24" s="4">
        <v>65529</v>
      </c>
      <c r="AB24" s="4">
        <v>63251</v>
      </c>
      <c r="AC24" s="12">
        <v>25213</v>
      </c>
      <c r="AD24" s="4">
        <v>30469</v>
      </c>
      <c r="AE24" s="4">
        <v>38627</v>
      </c>
      <c r="AF24" s="4"/>
      <c r="AG24" s="30"/>
      <c r="AH24" s="23"/>
      <c r="AI24" s="12">
        <v>5912.3</v>
      </c>
      <c r="AJ24" s="4"/>
      <c r="AK24" s="4"/>
      <c r="AL24" s="4"/>
      <c r="AM24" s="12"/>
      <c r="AN24" s="4">
        <v>179445</v>
      </c>
      <c r="AO24" s="4">
        <v>195997</v>
      </c>
      <c r="AP24" s="4"/>
      <c r="AQ24" s="4"/>
      <c r="AR24" s="4"/>
      <c r="AS24" s="4"/>
      <c r="AT24" s="4">
        <v>289776</v>
      </c>
      <c r="AU24" s="4">
        <v>395725</v>
      </c>
      <c r="AV24" s="4"/>
      <c r="AW24" s="4">
        <v>296634</v>
      </c>
      <c r="AX24" s="4">
        <v>115986</v>
      </c>
      <c r="AY24" s="4">
        <v>14883</v>
      </c>
      <c r="AZ24" s="4"/>
      <c r="BA24" s="4"/>
      <c r="BB24" s="4"/>
      <c r="BC24" s="4">
        <v>74328</v>
      </c>
      <c r="BD24" s="4">
        <v>23484</v>
      </c>
      <c r="BE24" s="4"/>
      <c r="BF24" s="4"/>
      <c r="BG24" s="4"/>
      <c r="BH24" s="4"/>
      <c r="BI24" s="4">
        <v>34611</v>
      </c>
      <c r="BJ24" s="4">
        <v>5333.9</v>
      </c>
      <c r="BK24" s="4"/>
      <c r="BL24" s="4"/>
      <c r="BM24" s="4"/>
      <c r="BN24" s="4">
        <v>24950</v>
      </c>
      <c r="BO24" s="4">
        <v>31694</v>
      </c>
      <c r="BP24" s="12"/>
      <c r="BQ24" s="4"/>
      <c r="BR24" s="4"/>
      <c r="BS24" s="4"/>
      <c r="BT24" s="4"/>
      <c r="BU24" s="4"/>
      <c r="BV24" s="4"/>
      <c r="BW24" s="4"/>
      <c r="BX24" s="4"/>
      <c r="BY24" s="4"/>
    </row>
    <row r="25" spans="2:77">
      <c r="B25" s="4" t="s">
        <v>28</v>
      </c>
      <c r="C25" s="4" t="s">
        <v>29</v>
      </c>
      <c r="D25" s="4">
        <v>1909</v>
      </c>
      <c r="E25" s="4">
        <v>0.36231884399999997</v>
      </c>
      <c r="F25" s="4"/>
      <c r="G25" s="4"/>
      <c r="H25" s="4"/>
      <c r="I25" s="13">
        <v>35217650</v>
      </c>
      <c r="J25" s="5">
        <v>42796460</v>
      </c>
      <c r="K25" s="23">
        <v>71464674</v>
      </c>
      <c r="L25" s="24">
        <v>69578840</v>
      </c>
      <c r="M25" s="13">
        <v>28017710</v>
      </c>
      <c r="N25" s="5">
        <v>32235160</v>
      </c>
      <c r="O25" s="24">
        <v>62257595</v>
      </c>
      <c r="P25" s="25">
        <v>44985450</v>
      </c>
      <c r="Q25" s="13">
        <v>32259420</v>
      </c>
      <c r="R25" s="4">
        <v>5126260</v>
      </c>
      <c r="S25" s="25">
        <v>38347510</v>
      </c>
      <c r="T25" s="23"/>
      <c r="U25" s="12"/>
      <c r="V25" s="4"/>
      <c r="W25" s="5">
        <v>56702220</v>
      </c>
      <c r="X25" s="5">
        <v>56718160</v>
      </c>
      <c r="Y25" s="12"/>
      <c r="Z25" s="4"/>
      <c r="AA25" s="5">
        <v>62442100</v>
      </c>
      <c r="AB25" s="5">
        <v>62174010</v>
      </c>
      <c r="AC25" s="12"/>
      <c r="AD25" s="4">
        <v>554262</v>
      </c>
      <c r="AE25" s="5">
        <v>56501330</v>
      </c>
      <c r="AF25" s="4"/>
      <c r="AG25" s="31">
        <v>63556040</v>
      </c>
      <c r="AH25" s="25">
        <v>63683820</v>
      </c>
      <c r="AI25" s="13">
        <v>35306290</v>
      </c>
      <c r="AJ25" s="5">
        <v>52985590</v>
      </c>
      <c r="AK25" s="5">
        <v>41334660</v>
      </c>
      <c r="AL25" s="5">
        <v>37272810</v>
      </c>
      <c r="AM25" s="12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5">
        <v>39833410</v>
      </c>
      <c r="BN25" s="5">
        <v>37926530</v>
      </c>
      <c r="BO25" s="5">
        <v>42939320</v>
      </c>
      <c r="BP25" s="12"/>
      <c r="BQ25" s="4"/>
      <c r="BR25" s="4"/>
      <c r="BS25" s="4"/>
      <c r="BT25" s="4"/>
      <c r="BU25" s="4"/>
      <c r="BV25" s="4"/>
      <c r="BW25" s="4"/>
      <c r="BX25" s="4"/>
      <c r="BY25" s="4"/>
    </row>
    <row r="26" spans="2:77">
      <c r="B26" s="4" t="s">
        <v>30</v>
      </c>
      <c r="C26" s="4" t="s">
        <v>29</v>
      </c>
      <c r="D26" s="4">
        <v>1892.5</v>
      </c>
      <c r="E26" s="4">
        <v>0.333333343</v>
      </c>
      <c r="F26" s="4"/>
      <c r="G26" s="4"/>
      <c r="H26" s="4"/>
      <c r="I26" s="13">
        <v>30488230</v>
      </c>
      <c r="J26" s="5">
        <v>38772290</v>
      </c>
      <c r="K26" s="25">
        <v>24900710</v>
      </c>
      <c r="L26" s="24">
        <v>27409110</v>
      </c>
      <c r="M26" s="12"/>
      <c r="N26" s="5">
        <v>17411560</v>
      </c>
      <c r="O26" s="24">
        <v>29905680</v>
      </c>
      <c r="P26" s="23"/>
      <c r="Q26" s="13">
        <v>34491600</v>
      </c>
      <c r="R26" s="4"/>
      <c r="S26" s="25">
        <v>25424440</v>
      </c>
      <c r="T26" s="25">
        <v>19880480</v>
      </c>
      <c r="U26" s="12">
        <v>1156372</v>
      </c>
      <c r="V26" s="4"/>
      <c r="W26" s="5">
        <v>21791400</v>
      </c>
      <c r="X26" s="5">
        <v>49636930</v>
      </c>
      <c r="Y26" s="12"/>
      <c r="Z26" s="4"/>
      <c r="AA26" s="5">
        <v>48691730</v>
      </c>
      <c r="AB26" s="5">
        <v>16031930</v>
      </c>
      <c r="AC26" s="12"/>
      <c r="AD26" s="4"/>
      <c r="AE26" s="5">
        <v>45701250</v>
      </c>
      <c r="AF26" s="4"/>
      <c r="AG26" s="31">
        <v>24898620</v>
      </c>
      <c r="AH26" s="25">
        <v>12747140</v>
      </c>
      <c r="AI26" s="13">
        <v>35261360</v>
      </c>
      <c r="AJ26" s="5">
        <v>58991500</v>
      </c>
      <c r="AK26" s="5">
        <v>24654460</v>
      </c>
      <c r="AL26" s="4"/>
      <c r="AM26" s="12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5">
        <v>40242340</v>
      </c>
      <c r="BN26" s="5">
        <v>20550330</v>
      </c>
      <c r="BO26" s="5">
        <v>43824430</v>
      </c>
      <c r="BP26" s="12"/>
      <c r="BQ26" s="4"/>
      <c r="BR26" s="4"/>
      <c r="BS26" s="4"/>
      <c r="BT26" s="4"/>
      <c r="BU26" s="4"/>
      <c r="BV26" s="4"/>
      <c r="BW26" s="4"/>
      <c r="BX26" s="4"/>
      <c r="BY26" s="4"/>
    </row>
    <row r="27" spans="2:77">
      <c r="B27" s="4" t="s">
        <v>31</v>
      </c>
      <c r="C27" s="4">
        <v>359</v>
      </c>
      <c r="D27" s="4">
        <v>2335</v>
      </c>
      <c r="E27" s="4">
        <v>0.37681160000000002</v>
      </c>
      <c r="F27" s="4"/>
      <c r="G27" s="4"/>
      <c r="H27" s="4"/>
      <c r="I27" s="12">
        <v>530.09</v>
      </c>
      <c r="J27" s="4"/>
      <c r="K27" s="23">
        <v>4225.5</v>
      </c>
      <c r="L27" s="22"/>
      <c r="M27" s="12">
        <v>897.31</v>
      </c>
      <c r="N27" s="4">
        <v>2353.1</v>
      </c>
      <c r="O27" s="22">
        <v>6632.2</v>
      </c>
      <c r="P27" s="23">
        <v>3748.8</v>
      </c>
      <c r="Q27" s="12">
        <v>2380.1</v>
      </c>
      <c r="R27" s="4">
        <v>703.32</v>
      </c>
      <c r="S27" s="23">
        <v>7954.5</v>
      </c>
      <c r="T27" s="23">
        <v>7490</v>
      </c>
      <c r="U27" s="12">
        <v>414.86</v>
      </c>
      <c r="V27" s="4"/>
      <c r="W27" s="4">
        <v>1197</v>
      </c>
      <c r="X27" s="4"/>
      <c r="Y27" s="12">
        <v>2101.6</v>
      </c>
      <c r="Z27" s="4">
        <v>2252.1999999999998</v>
      </c>
      <c r="AA27" s="4">
        <v>3624</v>
      </c>
      <c r="AB27" s="4">
        <v>2188.9</v>
      </c>
      <c r="AC27" s="12">
        <v>1496.1</v>
      </c>
      <c r="AD27" s="4">
        <v>872.54</v>
      </c>
      <c r="AE27" s="4">
        <v>3224.3</v>
      </c>
      <c r="AF27" s="4"/>
      <c r="AG27" s="30"/>
      <c r="AH27" s="23"/>
      <c r="AI27" s="12"/>
      <c r="AJ27" s="4"/>
      <c r="AK27" s="4"/>
      <c r="AL27" s="4"/>
      <c r="AM27" s="12"/>
      <c r="AN27" s="4"/>
      <c r="AO27" s="4"/>
      <c r="AP27" s="4"/>
      <c r="AQ27" s="4">
        <v>2180.1999999999998</v>
      </c>
      <c r="AR27" s="4"/>
      <c r="AS27" s="4"/>
      <c r="AT27" s="4">
        <v>527.91</v>
      </c>
      <c r="AU27" s="4"/>
      <c r="AV27" s="4"/>
      <c r="AW27" s="4">
        <v>565.59</v>
      </c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>
        <v>484.51</v>
      </c>
      <c r="BK27" s="4"/>
      <c r="BL27" s="4"/>
      <c r="BM27" s="4">
        <v>4169</v>
      </c>
      <c r="BN27" s="4">
        <v>1384.6</v>
      </c>
      <c r="BO27" s="4">
        <v>1102</v>
      </c>
      <c r="BP27" s="12"/>
      <c r="BQ27" s="4"/>
      <c r="BR27" s="4"/>
      <c r="BS27" s="4"/>
      <c r="BT27" s="4"/>
      <c r="BU27" s="4"/>
      <c r="BV27" s="4"/>
      <c r="BW27" s="4"/>
      <c r="BX27" s="4"/>
      <c r="BY27" s="4"/>
    </row>
    <row r="28" spans="2:77">
      <c r="B28" s="4" t="s">
        <v>32</v>
      </c>
      <c r="C28" s="4" t="s">
        <v>27</v>
      </c>
      <c r="D28" s="4">
        <v>2315.6999999999998</v>
      </c>
      <c r="E28" s="4">
        <v>0.72463770000000005</v>
      </c>
      <c r="F28" s="4"/>
      <c r="G28" s="4"/>
      <c r="H28" s="4"/>
      <c r="I28" s="12">
        <v>54598</v>
      </c>
      <c r="J28" s="4">
        <v>60830</v>
      </c>
      <c r="K28" s="23">
        <v>109957</v>
      </c>
      <c r="L28" s="22">
        <v>121422</v>
      </c>
      <c r="M28" s="12">
        <v>62515</v>
      </c>
      <c r="N28" s="4">
        <v>66961</v>
      </c>
      <c r="O28" s="22">
        <v>258264</v>
      </c>
      <c r="P28" s="23">
        <v>147407</v>
      </c>
      <c r="Q28" s="12">
        <v>51352</v>
      </c>
      <c r="R28" s="4">
        <v>50489</v>
      </c>
      <c r="S28" s="23">
        <v>271374</v>
      </c>
      <c r="T28" s="23">
        <v>267213</v>
      </c>
      <c r="U28" s="12">
        <v>44415</v>
      </c>
      <c r="V28" s="4">
        <v>36229</v>
      </c>
      <c r="W28" s="4">
        <v>71451</v>
      </c>
      <c r="X28" s="4">
        <v>58377</v>
      </c>
      <c r="Y28" s="12">
        <v>95079</v>
      </c>
      <c r="Z28" s="4">
        <v>97146</v>
      </c>
      <c r="AA28" s="4">
        <v>112377</v>
      </c>
      <c r="AB28" s="4">
        <v>119481</v>
      </c>
      <c r="AC28" s="12">
        <v>99758</v>
      </c>
      <c r="AD28" s="4">
        <v>105734</v>
      </c>
      <c r="AE28" s="4">
        <v>149795</v>
      </c>
      <c r="AF28" s="4"/>
      <c r="AG28" s="30">
        <v>48221</v>
      </c>
      <c r="AH28" s="23">
        <v>43465</v>
      </c>
      <c r="AI28" s="12">
        <v>44059</v>
      </c>
      <c r="AJ28" s="4"/>
      <c r="AK28" s="4">
        <v>37124</v>
      </c>
      <c r="AL28" s="4">
        <v>1596.2</v>
      </c>
      <c r="AM28" s="12"/>
      <c r="AN28" s="4">
        <v>6208.3</v>
      </c>
      <c r="AO28" s="4">
        <v>13314</v>
      </c>
      <c r="AP28" s="4">
        <v>193348</v>
      </c>
      <c r="AQ28" s="4">
        <v>234301</v>
      </c>
      <c r="AR28" s="4">
        <v>3313.3</v>
      </c>
      <c r="AS28" s="4">
        <v>11576</v>
      </c>
      <c r="AT28" s="4">
        <v>246463</v>
      </c>
      <c r="AU28" s="4">
        <v>289768</v>
      </c>
      <c r="AV28" s="4"/>
      <c r="AW28" s="4">
        <v>200931</v>
      </c>
      <c r="AX28" s="4">
        <v>168965</v>
      </c>
      <c r="AY28" s="4">
        <v>16875</v>
      </c>
      <c r="AZ28" s="4">
        <v>9823.1</v>
      </c>
      <c r="BA28" s="4"/>
      <c r="BB28" s="4"/>
      <c r="BC28" s="4">
        <v>99921</v>
      </c>
      <c r="BD28" s="4">
        <v>88018</v>
      </c>
      <c r="BE28" s="4">
        <v>11975</v>
      </c>
      <c r="BF28" s="4">
        <v>8384.7999999999993</v>
      </c>
      <c r="BG28" s="4"/>
      <c r="BH28" s="4"/>
      <c r="BI28" s="4">
        <v>52653</v>
      </c>
      <c r="BJ28" s="4">
        <v>44450</v>
      </c>
      <c r="BK28" s="4">
        <v>1596.9</v>
      </c>
      <c r="BL28" s="4"/>
      <c r="BM28" s="4">
        <v>104100</v>
      </c>
      <c r="BN28" s="4">
        <v>95746</v>
      </c>
      <c r="BO28" s="4">
        <v>107621</v>
      </c>
      <c r="BP28" s="12"/>
      <c r="BQ28" s="4"/>
      <c r="BR28" s="4"/>
      <c r="BS28" s="4"/>
      <c r="BT28" s="4"/>
      <c r="BU28" s="4"/>
      <c r="BV28" s="4"/>
      <c r="BW28" s="4"/>
      <c r="BX28" s="4"/>
      <c r="BY28" s="4"/>
    </row>
    <row r="29" spans="2:77">
      <c r="B29" s="4" t="s">
        <v>33</v>
      </c>
      <c r="C29" s="4">
        <v>174</v>
      </c>
      <c r="D29" s="4">
        <v>1532.2</v>
      </c>
      <c r="E29" s="4">
        <v>0.55072460000000001</v>
      </c>
      <c r="F29" s="4"/>
      <c r="G29" s="4"/>
      <c r="H29" s="4"/>
      <c r="I29" s="12">
        <v>1120293</v>
      </c>
      <c r="J29" s="4">
        <v>550505</v>
      </c>
      <c r="K29" s="23">
        <v>3485505</v>
      </c>
      <c r="L29" s="22"/>
      <c r="M29" s="12">
        <v>2730175</v>
      </c>
      <c r="N29" s="4">
        <v>2357693</v>
      </c>
      <c r="O29" s="22">
        <v>5414095</v>
      </c>
      <c r="P29" s="23">
        <v>3218283</v>
      </c>
      <c r="Q29" s="12">
        <v>1016411</v>
      </c>
      <c r="R29" s="4">
        <v>613499</v>
      </c>
      <c r="S29" s="23">
        <v>4535598</v>
      </c>
      <c r="T29" s="23">
        <v>2656288</v>
      </c>
      <c r="U29" s="12">
        <v>1496164</v>
      </c>
      <c r="V29" s="4">
        <v>1296481</v>
      </c>
      <c r="W29" s="4">
        <v>1115153</v>
      </c>
      <c r="X29" s="4">
        <v>872435</v>
      </c>
      <c r="Y29" s="12">
        <v>2498062</v>
      </c>
      <c r="Z29" s="4">
        <v>1330315</v>
      </c>
      <c r="AA29" s="4">
        <v>2516563</v>
      </c>
      <c r="AB29" s="4">
        <v>1680056</v>
      </c>
      <c r="AC29" s="12">
        <v>2818811</v>
      </c>
      <c r="AD29" s="4">
        <v>2471711</v>
      </c>
      <c r="AE29" s="4">
        <v>3042464</v>
      </c>
      <c r="AF29" s="4"/>
      <c r="AG29" s="30">
        <v>693229</v>
      </c>
      <c r="AH29" s="23">
        <v>320455</v>
      </c>
      <c r="AI29" s="12">
        <v>220649</v>
      </c>
      <c r="AJ29" s="4"/>
      <c r="AK29" s="4">
        <v>256729</v>
      </c>
      <c r="AL29" s="4">
        <v>21302</v>
      </c>
      <c r="AM29" s="12"/>
      <c r="AN29" s="4">
        <v>24917</v>
      </c>
      <c r="AO29" s="4">
        <v>11369</v>
      </c>
      <c r="AP29" s="4">
        <v>13546</v>
      </c>
      <c r="AQ29" s="4"/>
      <c r="AR29" s="4"/>
      <c r="AS29" s="4"/>
      <c r="AT29" s="4"/>
      <c r="AU29" s="4">
        <v>1675.1</v>
      </c>
      <c r="AV29" s="4"/>
      <c r="AW29" s="4">
        <v>7696.9</v>
      </c>
      <c r="AX29" s="4"/>
      <c r="AY29" s="4">
        <v>10989</v>
      </c>
      <c r="AZ29" s="4"/>
      <c r="BA29" s="4"/>
      <c r="BB29" s="4"/>
      <c r="BC29" s="4">
        <v>6713</v>
      </c>
      <c r="BD29" s="4"/>
      <c r="BE29" s="4"/>
      <c r="BF29" s="4"/>
      <c r="BG29" s="4"/>
      <c r="BH29" s="4"/>
      <c r="BI29" s="4">
        <v>4861.6000000000004</v>
      </c>
      <c r="BJ29" s="4"/>
      <c r="BK29" s="4"/>
      <c r="BL29" s="4"/>
      <c r="BM29" s="4">
        <v>3527642</v>
      </c>
      <c r="BN29" s="4">
        <v>2599658</v>
      </c>
      <c r="BO29" s="4">
        <v>2581900</v>
      </c>
      <c r="BP29" s="12"/>
      <c r="BQ29" s="4"/>
      <c r="BR29" s="4"/>
      <c r="BS29" s="4"/>
      <c r="BT29" s="4"/>
      <c r="BU29" s="4"/>
      <c r="BV29" s="4"/>
      <c r="BW29" s="4"/>
      <c r="BX29" s="4"/>
      <c r="BY29" s="4"/>
    </row>
    <row r="30" spans="2:77">
      <c r="B30" s="4" t="s">
        <v>34</v>
      </c>
      <c r="C30" s="4">
        <v>246</v>
      </c>
      <c r="D30" s="4">
        <v>1621.9</v>
      </c>
      <c r="E30" s="4">
        <v>0.52173910000000001</v>
      </c>
      <c r="F30" s="4"/>
      <c r="G30" s="4"/>
      <c r="H30" s="4"/>
      <c r="I30" s="12">
        <v>1489236</v>
      </c>
      <c r="J30" s="4">
        <v>917031</v>
      </c>
      <c r="K30" s="25">
        <v>12888690</v>
      </c>
      <c r="L30" s="22"/>
      <c r="M30" s="12">
        <v>8295507</v>
      </c>
      <c r="N30" s="4">
        <v>5194702</v>
      </c>
      <c r="O30" s="24">
        <v>25232240</v>
      </c>
      <c r="P30" s="25">
        <v>34261690</v>
      </c>
      <c r="Q30" s="12">
        <v>1691262</v>
      </c>
      <c r="R30" s="4">
        <v>1688333</v>
      </c>
      <c r="S30" s="25">
        <v>20847940</v>
      </c>
      <c r="T30" s="25">
        <v>20014270</v>
      </c>
      <c r="U30" s="12">
        <v>2496332</v>
      </c>
      <c r="V30" s="4">
        <v>2066698</v>
      </c>
      <c r="W30" s="4">
        <v>2506226</v>
      </c>
      <c r="X30" s="4">
        <v>1304859</v>
      </c>
      <c r="Y30" s="12">
        <v>5651192</v>
      </c>
      <c r="Z30" s="4">
        <v>6429309</v>
      </c>
      <c r="AA30" s="4">
        <v>6523149</v>
      </c>
      <c r="AB30" s="4">
        <v>5407440</v>
      </c>
      <c r="AC30" s="12">
        <v>9878984</v>
      </c>
      <c r="AD30" s="4">
        <v>9967261</v>
      </c>
      <c r="AE30" s="4">
        <v>6694742</v>
      </c>
      <c r="AF30" s="4"/>
      <c r="AG30" s="30">
        <v>816991</v>
      </c>
      <c r="AH30" s="23">
        <v>386597</v>
      </c>
      <c r="AI30" s="12">
        <v>146035</v>
      </c>
      <c r="AJ30" s="4"/>
      <c r="AK30" s="4">
        <v>262032</v>
      </c>
      <c r="AL30" s="4">
        <v>7820.5</v>
      </c>
      <c r="AM30" s="12"/>
      <c r="AN30" s="4">
        <v>10395</v>
      </c>
      <c r="AO30" s="4"/>
      <c r="AP30" s="4">
        <v>16812</v>
      </c>
      <c r="AQ30" s="4">
        <v>10290</v>
      </c>
      <c r="AR30" s="4"/>
      <c r="AS30" s="4"/>
      <c r="AT30" s="4"/>
      <c r="AU30" s="4"/>
      <c r="AV30" s="4"/>
      <c r="AW30" s="4"/>
      <c r="AX30" s="4"/>
      <c r="AY30" s="4">
        <v>24674</v>
      </c>
      <c r="AZ30" s="4"/>
      <c r="BA30" s="4"/>
      <c r="BB30" s="4"/>
      <c r="BC30" s="4"/>
      <c r="BD30" s="4"/>
      <c r="BE30" s="4"/>
      <c r="BF30" s="4"/>
      <c r="BG30" s="4"/>
      <c r="BH30" s="4"/>
      <c r="BI30" s="4">
        <v>4238.5</v>
      </c>
      <c r="BJ30" s="4"/>
      <c r="BK30" s="4"/>
      <c r="BL30" s="4"/>
      <c r="BM30" s="4">
        <v>7991140</v>
      </c>
      <c r="BN30" s="4">
        <v>7815899</v>
      </c>
      <c r="BO30" s="4">
        <v>7649914</v>
      </c>
      <c r="BP30" s="12"/>
      <c r="BQ30" s="4"/>
      <c r="BR30" s="4"/>
      <c r="BS30" s="4"/>
      <c r="BT30" s="4"/>
      <c r="BU30" s="4"/>
      <c r="BV30" s="4"/>
      <c r="BW30" s="4"/>
      <c r="BX30" s="4"/>
      <c r="BY30" s="4"/>
    </row>
    <row r="31" spans="2:77">
      <c r="B31" s="4" t="s">
        <v>35</v>
      </c>
      <c r="C31" s="4">
        <v>246</v>
      </c>
      <c r="D31" s="4">
        <v>1771.1</v>
      </c>
      <c r="E31" s="4">
        <v>0.34782610000000003</v>
      </c>
      <c r="F31" s="4"/>
      <c r="G31" s="4"/>
      <c r="H31" s="4"/>
      <c r="I31" s="12"/>
      <c r="J31" s="4">
        <v>839.06</v>
      </c>
      <c r="K31" s="23">
        <v>58441</v>
      </c>
      <c r="L31" s="22"/>
      <c r="M31" s="12">
        <v>40137</v>
      </c>
      <c r="N31" s="4">
        <v>31584</v>
      </c>
      <c r="O31" s="22">
        <v>11142</v>
      </c>
      <c r="P31" s="23">
        <v>282891</v>
      </c>
      <c r="Q31" s="12">
        <v>6451.9</v>
      </c>
      <c r="R31" s="4">
        <v>12571</v>
      </c>
      <c r="S31" s="23">
        <v>72604</v>
      </c>
      <c r="T31" s="23">
        <v>199271</v>
      </c>
      <c r="U31" s="12">
        <v>4683.7</v>
      </c>
      <c r="V31" s="4">
        <v>476.18</v>
      </c>
      <c r="W31" s="4">
        <v>1946.4</v>
      </c>
      <c r="X31" s="4"/>
      <c r="Y31" s="12">
        <v>55779</v>
      </c>
      <c r="Z31" s="4">
        <v>152664</v>
      </c>
      <c r="AA31" s="4">
        <v>31953</v>
      </c>
      <c r="AB31" s="4">
        <v>40578</v>
      </c>
      <c r="AC31" s="12">
        <v>54071</v>
      </c>
      <c r="AD31" s="4">
        <v>79028</v>
      </c>
      <c r="AE31" s="4">
        <v>9926.4</v>
      </c>
      <c r="AF31" s="4"/>
      <c r="AG31" s="30"/>
      <c r="AH31" s="23"/>
      <c r="AI31" s="12"/>
      <c r="AJ31" s="4"/>
      <c r="AK31" s="4"/>
      <c r="AL31" s="4"/>
      <c r="AM31" s="12"/>
      <c r="AN31" s="4"/>
      <c r="AO31" s="4"/>
      <c r="AP31" s="4"/>
      <c r="AQ31" s="4"/>
      <c r="AR31" s="4">
        <v>441.3</v>
      </c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>
        <v>16069</v>
      </c>
      <c r="BN31" s="4">
        <v>47490</v>
      </c>
      <c r="BO31" s="4">
        <v>92426</v>
      </c>
      <c r="BP31" s="12"/>
      <c r="BQ31" s="4"/>
      <c r="BR31" s="4"/>
      <c r="BS31" s="4"/>
      <c r="BT31" s="4"/>
      <c r="BU31" s="4"/>
      <c r="BV31" s="4"/>
      <c r="BW31" s="4"/>
      <c r="BX31" s="4"/>
      <c r="BY31" s="4"/>
    </row>
    <row r="32" spans="2:77">
      <c r="B32" s="4" t="s">
        <v>36</v>
      </c>
      <c r="C32" s="4">
        <v>129</v>
      </c>
      <c r="D32" s="4">
        <v>1575.6</v>
      </c>
      <c r="E32" s="4">
        <v>0.44927537400000001</v>
      </c>
      <c r="F32" s="4"/>
      <c r="G32" s="4"/>
      <c r="H32" s="4"/>
      <c r="I32" s="12">
        <v>75642</v>
      </c>
      <c r="J32" s="4">
        <v>93605</v>
      </c>
      <c r="K32" s="23">
        <v>218442</v>
      </c>
      <c r="L32" s="22"/>
      <c r="M32" s="12">
        <v>105404</v>
      </c>
      <c r="N32" s="4">
        <v>118842</v>
      </c>
      <c r="O32" s="22">
        <v>790412</v>
      </c>
      <c r="P32" s="23">
        <v>411869</v>
      </c>
      <c r="Q32" s="12">
        <v>39554</v>
      </c>
      <c r="R32" s="4">
        <v>45202</v>
      </c>
      <c r="S32" s="23">
        <v>152436</v>
      </c>
      <c r="T32" s="23">
        <v>128239</v>
      </c>
      <c r="U32" s="12">
        <v>54850</v>
      </c>
      <c r="V32" s="4">
        <v>58842</v>
      </c>
      <c r="W32" s="4">
        <v>84514</v>
      </c>
      <c r="X32" s="4">
        <v>76006</v>
      </c>
      <c r="Y32" s="12">
        <v>35658</v>
      </c>
      <c r="Z32" s="4">
        <v>37532</v>
      </c>
      <c r="AA32" s="4">
        <v>65596</v>
      </c>
      <c r="AB32" s="4">
        <v>49469</v>
      </c>
      <c r="AC32" s="12">
        <v>150137</v>
      </c>
      <c r="AD32" s="4">
        <v>157237</v>
      </c>
      <c r="AE32" s="4">
        <v>275708</v>
      </c>
      <c r="AF32" s="4"/>
      <c r="AG32" s="30">
        <v>78201</v>
      </c>
      <c r="AH32" s="23">
        <v>69545</v>
      </c>
      <c r="AI32" s="12">
        <v>43211</v>
      </c>
      <c r="AJ32" s="4"/>
      <c r="AK32" s="4">
        <v>31523</v>
      </c>
      <c r="AL32" s="4">
        <v>6017.9</v>
      </c>
      <c r="AM32" s="12"/>
      <c r="AN32" s="4">
        <v>8818.2000000000007</v>
      </c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>
        <v>121514</v>
      </c>
      <c r="BN32" s="4">
        <v>105473</v>
      </c>
      <c r="BO32" s="4">
        <v>122261</v>
      </c>
      <c r="BP32" s="12"/>
      <c r="BQ32" s="4"/>
      <c r="BR32" s="4"/>
      <c r="BS32" s="4"/>
      <c r="BT32" s="4"/>
      <c r="BU32" s="4"/>
      <c r="BV32" s="4"/>
      <c r="BW32" s="4"/>
      <c r="BX32" s="4"/>
      <c r="BY32" s="4"/>
    </row>
    <row r="33" spans="2:77">
      <c r="B33" s="4" t="s">
        <v>37</v>
      </c>
      <c r="C33" s="4" t="s">
        <v>38</v>
      </c>
      <c r="D33" s="4">
        <v>1578.3</v>
      </c>
      <c r="E33" s="4">
        <v>0.52173910000000001</v>
      </c>
      <c r="F33" s="4"/>
      <c r="G33" s="4"/>
      <c r="H33" s="4"/>
      <c r="I33" s="12">
        <v>57620</v>
      </c>
      <c r="J33" s="4">
        <v>55431</v>
      </c>
      <c r="K33" s="23">
        <v>121141</v>
      </c>
      <c r="L33" s="22"/>
      <c r="M33" s="12">
        <v>85922</v>
      </c>
      <c r="N33" s="4">
        <v>87327</v>
      </c>
      <c r="O33" s="22"/>
      <c r="P33" s="23">
        <v>274575</v>
      </c>
      <c r="Q33" s="12">
        <v>28576</v>
      </c>
      <c r="R33" s="4">
        <v>29699</v>
      </c>
      <c r="S33" s="23">
        <v>41849</v>
      </c>
      <c r="T33" s="23">
        <v>39110</v>
      </c>
      <c r="U33" s="12">
        <v>61854</v>
      </c>
      <c r="V33" s="4">
        <v>61215</v>
      </c>
      <c r="W33" s="4">
        <v>78126</v>
      </c>
      <c r="X33" s="4">
        <v>68321</v>
      </c>
      <c r="Y33" s="12">
        <v>39724</v>
      </c>
      <c r="Z33" s="4">
        <v>34262</v>
      </c>
      <c r="AA33" s="4">
        <v>32943</v>
      </c>
      <c r="AB33" s="4">
        <v>45313</v>
      </c>
      <c r="AC33" s="12">
        <v>61171</v>
      </c>
      <c r="AD33" s="4">
        <v>64358</v>
      </c>
      <c r="AE33" s="4">
        <v>103413</v>
      </c>
      <c r="AF33" s="4"/>
      <c r="AG33" s="30">
        <v>39014</v>
      </c>
      <c r="AH33" s="23">
        <v>30681</v>
      </c>
      <c r="AI33" s="12">
        <v>33489</v>
      </c>
      <c r="AJ33" s="4"/>
      <c r="AK33" s="4">
        <v>15562</v>
      </c>
      <c r="AL33" s="4"/>
      <c r="AM33" s="12"/>
      <c r="AN33" s="4"/>
      <c r="AO33" s="4"/>
      <c r="AP33" s="4"/>
      <c r="AQ33" s="4"/>
      <c r="AR33" s="4">
        <v>121192</v>
      </c>
      <c r="AS33" s="4">
        <v>104665</v>
      </c>
      <c r="AT33" s="4">
        <v>84360</v>
      </c>
      <c r="AU33" s="4">
        <v>58507</v>
      </c>
      <c r="AV33" s="4"/>
      <c r="AW33" s="4">
        <v>67957</v>
      </c>
      <c r="AX33" s="4">
        <v>13118</v>
      </c>
      <c r="AY33" s="4"/>
      <c r="AZ33" s="4"/>
      <c r="BA33" s="4"/>
      <c r="BB33" s="4"/>
      <c r="BC33" s="4">
        <v>11708</v>
      </c>
      <c r="BD33" s="4"/>
      <c r="BE33" s="4"/>
      <c r="BF33" s="4"/>
      <c r="BG33" s="4"/>
      <c r="BH33" s="4"/>
      <c r="BI33" s="4">
        <v>3057.6</v>
      </c>
      <c r="BJ33" s="4"/>
      <c r="BK33" s="4"/>
      <c r="BL33" s="4"/>
      <c r="BM33" s="4">
        <v>68248</v>
      </c>
      <c r="BN33" s="4">
        <v>64401</v>
      </c>
      <c r="BO33" s="4">
        <v>63782</v>
      </c>
      <c r="BP33" s="12"/>
      <c r="BQ33" s="4"/>
      <c r="BR33" s="4"/>
      <c r="BS33" s="4"/>
      <c r="BT33" s="4"/>
      <c r="BU33" s="4"/>
      <c r="BV33" s="4"/>
      <c r="BW33" s="4"/>
      <c r="BX33" s="4"/>
      <c r="BY33" s="4"/>
    </row>
    <row r="34" spans="2:77">
      <c r="B34" s="4" t="s">
        <v>39</v>
      </c>
      <c r="C34" s="4">
        <v>189</v>
      </c>
      <c r="D34" s="4">
        <v>1327.8</v>
      </c>
      <c r="E34" s="4">
        <v>0.42028984400000002</v>
      </c>
      <c r="F34" s="4"/>
      <c r="G34" s="4"/>
      <c r="H34" s="4"/>
      <c r="I34" s="12"/>
      <c r="J34" s="4"/>
      <c r="K34" s="23">
        <v>131227</v>
      </c>
      <c r="L34" s="22">
        <v>148253</v>
      </c>
      <c r="M34" s="12">
        <v>17901</v>
      </c>
      <c r="N34" s="4"/>
      <c r="O34" s="22">
        <v>66353</v>
      </c>
      <c r="P34" s="23">
        <v>39459</v>
      </c>
      <c r="Q34" s="12">
        <v>129589</v>
      </c>
      <c r="R34" s="4">
        <v>136299</v>
      </c>
      <c r="S34" s="23">
        <v>120640</v>
      </c>
      <c r="T34" s="23">
        <v>131711</v>
      </c>
      <c r="U34" s="12"/>
      <c r="V34" s="4"/>
      <c r="W34" s="4"/>
      <c r="X34" s="4"/>
      <c r="Y34" s="12"/>
      <c r="Z34" s="4"/>
      <c r="AA34" s="4">
        <v>41593</v>
      </c>
      <c r="AB34" s="4"/>
      <c r="AC34" s="12">
        <v>28743</v>
      </c>
      <c r="AD34" s="4"/>
      <c r="AE34" s="4"/>
      <c r="AF34" s="4"/>
      <c r="AG34" s="30">
        <v>47657</v>
      </c>
      <c r="AH34" s="23"/>
      <c r="AI34" s="12"/>
      <c r="AJ34" s="4"/>
      <c r="AK34" s="4"/>
      <c r="AL34" s="4"/>
      <c r="AM34" s="12"/>
      <c r="AN34" s="4">
        <v>1347147</v>
      </c>
      <c r="AO34" s="4">
        <v>1414323</v>
      </c>
      <c r="AP34" s="4">
        <v>62941</v>
      </c>
      <c r="AQ34" s="4">
        <v>75646</v>
      </c>
      <c r="AR34" s="4">
        <v>11820</v>
      </c>
      <c r="AS34" s="4">
        <v>17925</v>
      </c>
      <c r="AT34" s="4">
        <v>13813</v>
      </c>
      <c r="AU34" s="4">
        <v>17854</v>
      </c>
      <c r="AV34" s="4"/>
      <c r="AW34" s="4">
        <v>79733</v>
      </c>
      <c r="AX34" s="4">
        <v>77733</v>
      </c>
      <c r="AY34" s="4">
        <v>25015</v>
      </c>
      <c r="AZ34" s="4"/>
      <c r="BA34" s="4"/>
      <c r="BB34" s="4"/>
      <c r="BC34" s="4">
        <v>47132</v>
      </c>
      <c r="BD34" s="4">
        <v>41892</v>
      </c>
      <c r="BE34" s="4">
        <v>14625</v>
      </c>
      <c r="BF34" s="4"/>
      <c r="BG34" s="4"/>
      <c r="BH34" s="4"/>
      <c r="BI34" s="4">
        <v>28560</v>
      </c>
      <c r="BJ34" s="4"/>
      <c r="BK34" s="4"/>
      <c r="BL34" s="4"/>
      <c r="BM34" s="4">
        <v>81936</v>
      </c>
      <c r="BN34" s="4">
        <v>39572</v>
      </c>
      <c r="BO34" s="4">
        <v>47621</v>
      </c>
      <c r="BP34" s="12"/>
      <c r="BQ34" s="4"/>
      <c r="BR34" s="4"/>
      <c r="BS34" s="4"/>
      <c r="BT34" s="4"/>
      <c r="BU34" s="4"/>
      <c r="BV34" s="4"/>
      <c r="BW34" s="4"/>
      <c r="BX34" s="4"/>
      <c r="BY34" s="4"/>
    </row>
    <row r="35" spans="2:77">
      <c r="B35" s="4" t="s">
        <v>40</v>
      </c>
      <c r="C35" s="4">
        <v>299</v>
      </c>
      <c r="D35" s="4">
        <v>1800.6</v>
      </c>
      <c r="E35" s="4">
        <v>0.49275362499999997</v>
      </c>
      <c r="F35" s="4"/>
      <c r="G35" s="4"/>
      <c r="H35" s="4"/>
      <c r="I35" s="12">
        <v>55145</v>
      </c>
      <c r="J35" s="4">
        <v>55875</v>
      </c>
      <c r="K35" s="23">
        <v>125628</v>
      </c>
      <c r="L35" s="22">
        <v>135898</v>
      </c>
      <c r="M35" s="12">
        <v>53470</v>
      </c>
      <c r="N35" s="4">
        <v>49706</v>
      </c>
      <c r="O35" s="22">
        <v>265537</v>
      </c>
      <c r="P35" s="23">
        <v>156022</v>
      </c>
      <c r="Q35" s="12">
        <v>28219</v>
      </c>
      <c r="R35" s="4">
        <v>31050</v>
      </c>
      <c r="S35" s="23">
        <v>132005</v>
      </c>
      <c r="T35" s="23">
        <v>127497</v>
      </c>
      <c r="U35" s="12">
        <v>101174</v>
      </c>
      <c r="V35" s="4">
        <v>98500</v>
      </c>
      <c r="W35" s="4">
        <v>156579</v>
      </c>
      <c r="X35" s="4">
        <v>139883</v>
      </c>
      <c r="Y35" s="12">
        <v>236975</v>
      </c>
      <c r="Z35" s="4">
        <v>246879</v>
      </c>
      <c r="AA35" s="4">
        <v>408006</v>
      </c>
      <c r="AB35" s="4">
        <v>381048</v>
      </c>
      <c r="AC35" s="12">
        <v>111669</v>
      </c>
      <c r="AD35" s="4">
        <v>114221</v>
      </c>
      <c r="AE35" s="4">
        <v>77341</v>
      </c>
      <c r="AF35" s="4"/>
      <c r="AG35" s="30">
        <v>102868</v>
      </c>
      <c r="AH35" s="23">
        <v>93318</v>
      </c>
      <c r="AI35" s="12">
        <v>40619</v>
      </c>
      <c r="AJ35" s="4"/>
      <c r="AK35" s="4">
        <v>38698</v>
      </c>
      <c r="AL35" s="4"/>
      <c r="AM35" s="12"/>
      <c r="AN35" s="4"/>
      <c r="AO35" s="4"/>
      <c r="AP35" s="4">
        <v>48579</v>
      </c>
      <c r="AQ35" s="4">
        <v>36285</v>
      </c>
      <c r="AR35" s="4"/>
      <c r="AS35" s="4"/>
      <c r="AT35" s="4">
        <v>35748</v>
      </c>
      <c r="AU35" s="4">
        <v>21468</v>
      </c>
      <c r="AV35" s="4"/>
      <c r="AW35" s="4">
        <v>22734</v>
      </c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>
        <v>146079</v>
      </c>
      <c r="BN35" s="4">
        <v>125234</v>
      </c>
      <c r="BO35" s="4">
        <v>137265</v>
      </c>
      <c r="BP35" s="12"/>
      <c r="BQ35" s="4"/>
      <c r="BR35" s="4"/>
      <c r="BS35" s="4"/>
      <c r="BT35" s="4"/>
      <c r="BU35" s="4"/>
      <c r="BV35" s="4"/>
      <c r="BW35" s="4"/>
      <c r="BX35" s="4"/>
      <c r="BY35" s="4"/>
    </row>
    <row r="36" spans="2:77">
      <c r="B36" s="4" t="s">
        <v>41</v>
      </c>
      <c r="C36" s="4">
        <v>205</v>
      </c>
      <c r="D36" s="4">
        <v>1270.9000000000001</v>
      </c>
      <c r="E36" s="4">
        <v>0.94202900000000001</v>
      </c>
      <c r="F36" s="4">
        <v>168704</v>
      </c>
      <c r="G36" s="4">
        <v>96658</v>
      </c>
      <c r="H36" s="4"/>
      <c r="I36" s="12">
        <v>593786</v>
      </c>
      <c r="J36" s="4">
        <v>551303</v>
      </c>
      <c r="K36" s="23">
        <v>1105551</v>
      </c>
      <c r="L36" s="22">
        <v>1779127</v>
      </c>
      <c r="M36" s="12">
        <v>373756</v>
      </c>
      <c r="N36" s="4">
        <v>401896</v>
      </c>
      <c r="O36" s="22">
        <v>614190</v>
      </c>
      <c r="P36" s="23">
        <v>480938</v>
      </c>
      <c r="Q36" s="12">
        <v>871622</v>
      </c>
      <c r="R36" s="4">
        <v>1027180</v>
      </c>
      <c r="S36" s="23">
        <v>801643</v>
      </c>
      <c r="T36" s="23">
        <v>737075</v>
      </c>
      <c r="U36" s="12">
        <v>446211</v>
      </c>
      <c r="V36" s="4">
        <v>495099</v>
      </c>
      <c r="W36" s="4">
        <v>500517</v>
      </c>
      <c r="X36" s="4">
        <v>466472</v>
      </c>
      <c r="Y36" s="12">
        <v>576922</v>
      </c>
      <c r="Z36" s="4">
        <v>636188</v>
      </c>
      <c r="AA36" s="4">
        <v>667577</v>
      </c>
      <c r="AB36" s="4">
        <v>684448</v>
      </c>
      <c r="AC36" s="12">
        <v>719412</v>
      </c>
      <c r="AD36" s="4">
        <v>786310</v>
      </c>
      <c r="AE36" s="4">
        <v>820264</v>
      </c>
      <c r="AF36" s="4"/>
      <c r="AG36" s="30">
        <v>534743</v>
      </c>
      <c r="AH36" s="23">
        <v>486045</v>
      </c>
      <c r="AI36" s="12">
        <v>511042</v>
      </c>
      <c r="AJ36" s="4">
        <v>729749</v>
      </c>
      <c r="AK36" s="4">
        <v>370904</v>
      </c>
      <c r="AL36" s="4">
        <v>266184</v>
      </c>
      <c r="AM36" s="12"/>
      <c r="AN36" s="4">
        <v>516114</v>
      </c>
      <c r="AO36" s="4">
        <v>605925</v>
      </c>
      <c r="AP36" s="4">
        <v>605939</v>
      </c>
      <c r="AQ36" s="4">
        <v>659010</v>
      </c>
      <c r="AR36" s="4">
        <v>2921411</v>
      </c>
      <c r="AS36" s="4">
        <v>3063171</v>
      </c>
      <c r="AT36" s="4">
        <v>2480379</v>
      </c>
      <c r="AU36" s="4">
        <v>2742033</v>
      </c>
      <c r="AV36" s="4"/>
      <c r="AW36" s="4">
        <v>138404</v>
      </c>
      <c r="AX36" s="4">
        <v>171679</v>
      </c>
      <c r="AY36" s="4">
        <v>140787</v>
      </c>
      <c r="AZ36" s="4">
        <v>172404</v>
      </c>
      <c r="BA36" s="4">
        <v>178139</v>
      </c>
      <c r="BB36" s="4">
        <v>186684</v>
      </c>
      <c r="BC36" s="4">
        <v>207340</v>
      </c>
      <c r="BD36" s="4">
        <v>184891</v>
      </c>
      <c r="BE36" s="4">
        <v>172164</v>
      </c>
      <c r="BF36" s="4">
        <v>184838</v>
      </c>
      <c r="BG36" s="4">
        <v>181690</v>
      </c>
      <c r="BH36" s="4">
        <v>118303</v>
      </c>
      <c r="BI36" s="4">
        <v>119372</v>
      </c>
      <c r="BJ36" s="4">
        <v>160128</v>
      </c>
      <c r="BK36" s="4">
        <v>186438</v>
      </c>
      <c r="BL36" s="4">
        <v>184567</v>
      </c>
      <c r="BM36" s="4">
        <v>765317</v>
      </c>
      <c r="BN36" s="4">
        <v>666584</v>
      </c>
      <c r="BO36" s="4">
        <v>556550</v>
      </c>
      <c r="BP36" s="12"/>
      <c r="BQ36" s="4"/>
      <c r="BR36" s="4"/>
      <c r="BS36" s="4"/>
      <c r="BT36" s="4"/>
      <c r="BU36" s="4"/>
      <c r="BV36" s="4"/>
      <c r="BW36" s="4"/>
      <c r="BX36" s="4"/>
      <c r="BY36" s="4"/>
    </row>
    <row r="37" spans="2:77">
      <c r="B37" s="4" t="s">
        <v>42</v>
      </c>
      <c r="C37" s="4" t="s">
        <v>43</v>
      </c>
      <c r="D37" s="4">
        <v>1758.6</v>
      </c>
      <c r="E37" s="4">
        <v>0.44927537400000001</v>
      </c>
      <c r="F37" s="4"/>
      <c r="G37" s="4"/>
      <c r="H37" s="4"/>
      <c r="I37" s="12">
        <v>82956</v>
      </c>
      <c r="J37" s="4">
        <v>91792</v>
      </c>
      <c r="K37" s="23">
        <v>62916</v>
      </c>
      <c r="L37" s="22">
        <v>67599</v>
      </c>
      <c r="M37" s="12">
        <v>153220</v>
      </c>
      <c r="N37" s="4">
        <v>155435</v>
      </c>
      <c r="O37" s="22">
        <v>457547</v>
      </c>
      <c r="P37" s="23">
        <v>265685</v>
      </c>
      <c r="Q37" s="12">
        <v>60175</v>
      </c>
      <c r="R37" s="4">
        <v>69348</v>
      </c>
      <c r="S37" s="23">
        <v>94527</v>
      </c>
      <c r="T37" s="23">
        <v>107365</v>
      </c>
      <c r="U37" s="12">
        <v>136828</v>
      </c>
      <c r="V37" s="4">
        <v>183933</v>
      </c>
      <c r="W37" s="4">
        <v>154075</v>
      </c>
      <c r="X37" s="4">
        <v>165637</v>
      </c>
      <c r="Y37" s="12">
        <v>192448</v>
      </c>
      <c r="Z37" s="4">
        <v>250872</v>
      </c>
      <c r="AA37" s="4">
        <v>264377</v>
      </c>
      <c r="AB37" s="4">
        <v>285469</v>
      </c>
      <c r="AC37" s="12">
        <v>148144</v>
      </c>
      <c r="AD37" s="4">
        <v>166065</v>
      </c>
      <c r="AE37" s="4">
        <v>131239</v>
      </c>
      <c r="AF37" s="4"/>
      <c r="AG37" s="30">
        <v>54413</v>
      </c>
      <c r="AH37" s="23">
        <v>51853</v>
      </c>
      <c r="AI37" s="12">
        <v>56272</v>
      </c>
      <c r="AJ37" s="4"/>
      <c r="AK37" s="4">
        <v>53797</v>
      </c>
      <c r="AL37" s="4">
        <v>6881.8</v>
      </c>
      <c r="AM37" s="12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>
        <v>122916</v>
      </c>
      <c r="BN37" s="4">
        <v>133584</v>
      </c>
      <c r="BO37" s="4">
        <v>145749</v>
      </c>
      <c r="BP37" s="12"/>
      <c r="BQ37" s="4"/>
      <c r="BR37" s="4"/>
      <c r="BS37" s="4"/>
      <c r="BT37" s="4"/>
      <c r="BU37" s="4"/>
      <c r="BV37" s="4"/>
      <c r="BW37" s="4"/>
      <c r="BX37" s="4"/>
      <c r="BY37" s="4"/>
    </row>
    <row r="38" spans="2:77">
      <c r="B38" s="4" t="s">
        <v>44</v>
      </c>
      <c r="C38" s="4">
        <v>102</v>
      </c>
      <c r="D38" s="4">
        <v>1114.0999999999999</v>
      </c>
      <c r="E38" s="4">
        <v>0.84057970000000004</v>
      </c>
      <c r="F38" s="4"/>
      <c r="G38" s="4"/>
      <c r="H38" s="4"/>
      <c r="I38" s="12">
        <v>1239360</v>
      </c>
      <c r="J38" s="4">
        <v>1290459</v>
      </c>
      <c r="K38" s="23">
        <v>4130550</v>
      </c>
      <c r="L38" s="22"/>
      <c r="M38" s="12">
        <v>1701768</v>
      </c>
      <c r="N38" s="4">
        <v>1910866</v>
      </c>
      <c r="O38" s="24">
        <v>16004810</v>
      </c>
      <c r="P38" s="23">
        <v>6343922</v>
      </c>
      <c r="Q38" s="12">
        <v>769664</v>
      </c>
      <c r="R38" s="4">
        <v>1089108</v>
      </c>
      <c r="S38" s="23">
        <v>7041927</v>
      </c>
      <c r="T38" s="23">
        <v>6611614</v>
      </c>
      <c r="U38" s="12">
        <v>587657</v>
      </c>
      <c r="V38" s="4">
        <v>715301</v>
      </c>
      <c r="W38" s="4">
        <v>874560</v>
      </c>
      <c r="X38" s="4">
        <v>652604</v>
      </c>
      <c r="Y38" s="12">
        <v>1687247</v>
      </c>
      <c r="Z38" s="4">
        <v>2342185</v>
      </c>
      <c r="AA38" s="4">
        <v>2543825</v>
      </c>
      <c r="AB38" s="4">
        <v>2631528</v>
      </c>
      <c r="AC38" s="12">
        <v>1891249</v>
      </c>
      <c r="AD38" s="4">
        <v>2494295</v>
      </c>
      <c r="AE38" s="4">
        <v>1951237</v>
      </c>
      <c r="AF38" s="4"/>
      <c r="AG38" s="30">
        <v>588618</v>
      </c>
      <c r="AH38" s="23">
        <v>508647</v>
      </c>
      <c r="AI38" s="12">
        <v>528734</v>
      </c>
      <c r="AJ38" s="4"/>
      <c r="AK38" s="4">
        <v>280386</v>
      </c>
      <c r="AL38" s="4">
        <v>201913</v>
      </c>
      <c r="AM38" s="12"/>
      <c r="AN38" s="4">
        <v>519211</v>
      </c>
      <c r="AO38" s="4">
        <v>655865</v>
      </c>
      <c r="AP38" s="4">
        <v>21655</v>
      </c>
      <c r="AQ38" s="4">
        <v>25931</v>
      </c>
      <c r="AR38" s="4">
        <v>564810</v>
      </c>
      <c r="AS38" s="4">
        <v>606414</v>
      </c>
      <c r="AT38" s="4"/>
      <c r="AU38" s="4">
        <v>18243</v>
      </c>
      <c r="AV38" s="4"/>
      <c r="AW38" s="4">
        <v>691375</v>
      </c>
      <c r="AX38" s="4">
        <v>497106</v>
      </c>
      <c r="AY38" s="4">
        <v>96424</v>
      </c>
      <c r="AZ38" s="4">
        <v>37981</v>
      </c>
      <c r="BA38" s="4"/>
      <c r="BB38" s="4">
        <v>19197</v>
      </c>
      <c r="BC38" s="4">
        <v>224608</v>
      </c>
      <c r="BD38" s="4">
        <v>206127</v>
      </c>
      <c r="BE38" s="4">
        <v>24630</v>
      </c>
      <c r="BF38" s="4">
        <v>20708</v>
      </c>
      <c r="BG38" s="4">
        <v>9726.4</v>
      </c>
      <c r="BH38" s="4">
        <v>15354</v>
      </c>
      <c r="BI38" s="4">
        <v>111477</v>
      </c>
      <c r="BJ38" s="4">
        <v>85690</v>
      </c>
      <c r="BK38" s="4">
        <v>15625</v>
      </c>
      <c r="BL38" s="4">
        <v>16000</v>
      </c>
      <c r="BM38" s="4">
        <v>2633419</v>
      </c>
      <c r="BN38" s="4">
        <v>2147376</v>
      </c>
      <c r="BO38" s="4">
        <v>2086254</v>
      </c>
      <c r="BP38" s="12"/>
      <c r="BQ38" s="4"/>
      <c r="BR38" s="4"/>
      <c r="BS38" s="4"/>
      <c r="BT38" s="4"/>
      <c r="BU38" s="4"/>
      <c r="BV38" s="4"/>
      <c r="BW38" s="4"/>
      <c r="BX38" s="4"/>
      <c r="BY38" s="4"/>
    </row>
    <row r="39" spans="2:77">
      <c r="B39" s="4" t="s">
        <v>45</v>
      </c>
      <c r="C39" s="4">
        <v>174</v>
      </c>
      <c r="D39" s="4">
        <v>1302.9000000000001</v>
      </c>
      <c r="E39" s="4">
        <v>0.71014493700000003</v>
      </c>
      <c r="F39" s="4"/>
      <c r="G39" s="4"/>
      <c r="H39" s="4"/>
      <c r="I39" s="12">
        <v>9169962</v>
      </c>
      <c r="J39" s="5">
        <v>10092640</v>
      </c>
      <c r="K39" s="25">
        <v>45787330</v>
      </c>
      <c r="L39" s="22">
        <v>51035607</v>
      </c>
      <c r="M39" s="13">
        <v>18475820</v>
      </c>
      <c r="N39" s="5">
        <v>20913900</v>
      </c>
      <c r="O39" s="22"/>
      <c r="P39" s="25">
        <v>71801420</v>
      </c>
      <c r="Q39" s="12">
        <v>6008468</v>
      </c>
      <c r="R39" s="4">
        <v>7072624</v>
      </c>
      <c r="S39" s="25">
        <v>73225540</v>
      </c>
      <c r="T39" s="25">
        <v>70905030</v>
      </c>
      <c r="U39" s="12">
        <v>5396520</v>
      </c>
      <c r="V39" s="4">
        <v>5967631</v>
      </c>
      <c r="W39" s="4">
        <v>6584558</v>
      </c>
      <c r="X39" s="4">
        <v>6117618</v>
      </c>
      <c r="Y39" s="13">
        <v>19683090</v>
      </c>
      <c r="Z39" s="5">
        <v>21058930</v>
      </c>
      <c r="AA39" s="5">
        <v>26394040</v>
      </c>
      <c r="AB39" s="5">
        <v>24270760</v>
      </c>
      <c r="AC39" s="13">
        <v>19948280</v>
      </c>
      <c r="AD39" s="5">
        <v>22239300</v>
      </c>
      <c r="AE39" s="5">
        <v>18306110</v>
      </c>
      <c r="AF39" s="4"/>
      <c r="AG39" s="30">
        <v>4578596</v>
      </c>
      <c r="AH39" s="23">
        <v>4266208</v>
      </c>
      <c r="AI39" s="12">
        <v>3981866</v>
      </c>
      <c r="AJ39" s="4"/>
      <c r="AK39" s="4">
        <v>2674779</v>
      </c>
      <c r="AL39" s="4">
        <v>2273704</v>
      </c>
      <c r="AM39" s="12"/>
      <c r="AN39" s="4">
        <v>7351509</v>
      </c>
      <c r="AO39" s="4">
        <v>7235368</v>
      </c>
      <c r="AP39" s="4"/>
      <c r="AQ39" s="4"/>
      <c r="AR39" s="4">
        <v>8429312</v>
      </c>
      <c r="AS39" s="4">
        <v>8714877</v>
      </c>
      <c r="AT39" s="4"/>
      <c r="AU39" s="4"/>
      <c r="AV39" s="4"/>
      <c r="AW39" s="4">
        <v>7492295</v>
      </c>
      <c r="AX39" s="4">
        <v>6541606</v>
      </c>
      <c r="AY39" s="4">
        <v>794092</v>
      </c>
      <c r="AZ39" s="4">
        <v>657320</v>
      </c>
      <c r="BA39" s="4">
        <v>85200</v>
      </c>
      <c r="BB39" s="4">
        <v>81649</v>
      </c>
      <c r="BC39" s="4">
        <v>3289671</v>
      </c>
      <c r="BD39" s="4">
        <v>2974222</v>
      </c>
      <c r="BE39" s="4">
        <v>371949</v>
      </c>
      <c r="BF39" s="4">
        <v>334690</v>
      </c>
      <c r="BG39" s="4">
        <v>56335</v>
      </c>
      <c r="BH39" s="4">
        <v>52854</v>
      </c>
      <c r="BI39" s="4">
        <v>1737391</v>
      </c>
      <c r="BJ39" s="4">
        <v>1531452</v>
      </c>
      <c r="BK39" s="4">
        <v>178729</v>
      </c>
      <c r="BL39" s="4">
        <v>167461</v>
      </c>
      <c r="BM39" s="5">
        <v>23497410</v>
      </c>
      <c r="BN39" s="5">
        <v>20773810</v>
      </c>
      <c r="BO39" s="5">
        <v>21829500</v>
      </c>
      <c r="BP39" s="12"/>
      <c r="BQ39" s="4"/>
      <c r="BR39" s="4"/>
      <c r="BS39" s="4"/>
      <c r="BT39" s="4"/>
      <c r="BU39" s="4"/>
      <c r="BV39" s="4"/>
      <c r="BW39" s="4"/>
      <c r="BX39" s="4"/>
      <c r="BY39" s="4"/>
    </row>
    <row r="40" spans="2:77">
      <c r="B40" s="4" t="s">
        <v>46</v>
      </c>
      <c r="C40" s="4">
        <v>217</v>
      </c>
      <c r="D40" s="4">
        <v>2082.5</v>
      </c>
      <c r="E40" s="4">
        <v>0.89855074899999998</v>
      </c>
      <c r="F40" s="4"/>
      <c r="G40" s="4">
        <v>1929.9</v>
      </c>
      <c r="H40" s="4"/>
      <c r="I40" s="12">
        <v>3355096</v>
      </c>
      <c r="J40" s="4">
        <v>3533063</v>
      </c>
      <c r="K40" s="23">
        <v>6822614</v>
      </c>
      <c r="L40" s="22">
        <v>6948324</v>
      </c>
      <c r="M40" s="12">
        <v>4644256</v>
      </c>
      <c r="N40" s="4">
        <v>4814845</v>
      </c>
      <c r="O40" s="24">
        <v>30335310</v>
      </c>
      <c r="P40" s="25">
        <v>15677190</v>
      </c>
      <c r="Q40" s="12">
        <v>1573071</v>
      </c>
      <c r="R40" s="4">
        <v>1729885</v>
      </c>
      <c r="S40" s="23">
        <v>2811151</v>
      </c>
      <c r="T40" s="23">
        <v>2749241</v>
      </c>
      <c r="U40" s="13">
        <v>16902370</v>
      </c>
      <c r="V40" s="5">
        <v>18452010</v>
      </c>
      <c r="W40" s="5">
        <v>21295590</v>
      </c>
      <c r="X40" s="5">
        <v>20073470</v>
      </c>
      <c r="Y40" s="12">
        <v>3518456</v>
      </c>
      <c r="Z40" s="4">
        <v>3595751</v>
      </c>
      <c r="AA40" s="4">
        <v>5415488</v>
      </c>
      <c r="AB40" s="4">
        <v>5051126</v>
      </c>
      <c r="AC40" s="13">
        <v>18587560</v>
      </c>
      <c r="AD40" s="5">
        <v>20387650</v>
      </c>
      <c r="AE40" s="5">
        <v>29633960</v>
      </c>
      <c r="AF40" s="4">
        <v>15232</v>
      </c>
      <c r="AG40" s="30">
        <v>2633463</v>
      </c>
      <c r="AH40" s="23">
        <v>2466903</v>
      </c>
      <c r="AI40" s="12">
        <v>1733020</v>
      </c>
      <c r="AJ40" s="4">
        <v>3103022</v>
      </c>
      <c r="AK40" s="4">
        <v>1127357</v>
      </c>
      <c r="AL40" s="4">
        <v>891723</v>
      </c>
      <c r="AM40" s="12"/>
      <c r="AN40" s="4">
        <v>9117.2999999999993</v>
      </c>
      <c r="AO40" s="4">
        <v>8064.4</v>
      </c>
      <c r="AP40" s="4">
        <v>3585327</v>
      </c>
      <c r="AQ40" s="4">
        <v>3928143</v>
      </c>
      <c r="AR40" s="4">
        <v>3212</v>
      </c>
      <c r="AS40" s="4"/>
      <c r="AT40" s="4">
        <v>3891238</v>
      </c>
      <c r="AU40" s="4">
        <v>4283303</v>
      </c>
      <c r="AV40" s="4"/>
      <c r="AW40" s="4">
        <v>11867</v>
      </c>
      <c r="AX40" s="4">
        <v>12437</v>
      </c>
      <c r="AY40" s="4">
        <v>9964.5</v>
      </c>
      <c r="AZ40" s="4">
        <v>3899.4</v>
      </c>
      <c r="BA40" s="4">
        <v>3961.8</v>
      </c>
      <c r="BB40" s="4">
        <v>4919</v>
      </c>
      <c r="BC40" s="4"/>
      <c r="BD40" s="4">
        <v>7643.4</v>
      </c>
      <c r="BE40" s="4">
        <v>5183.8</v>
      </c>
      <c r="BF40" s="4">
        <v>5161.5</v>
      </c>
      <c r="BG40" s="4">
        <v>8084.9</v>
      </c>
      <c r="BH40" s="4"/>
      <c r="BI40" s="4">
        <v>7945</v>
      </c>
      <c r="BJ40" s="4">
        <v>8416.7999999999993</v>
      </c>
      <c r="BK40" s="4">
        <v>3856.5</v>
      </c>
      <c r="BL40" s="4">
        <v>6663.8</v>
      </c>
      <c r="BM40" s="5">
        <v>10212260</v>
      </c>
      <c r="BN40" s="4">
        <v>9293912</v>
      </c>
      <c r="BO40" s="4">
        <v>9939869</v>
      </c>
      <c r="BP40" s="12"/>
      <c r="BQ40" s="4"/>
      <c r="BR40" s="4"/>
      <c r="BS40" s="4"/>
      <c r="BT40" s="4"/>
      <c r="BU40" s="4"/>
      <c r="BV40" s="4"/>
      <c r="BW40" s="4"/>
      <c r="BX40" s="4"/>
      <c r="BY40" s="4"/>
    </row>
    <row r="41" spans="2:77">
      <c r="B41" s="4" t="s">
        <v>48</v>
      </c>
      <c r="C41" s="84">
        <v>117</v>
      </c>
      <c r="D41" s="4">
        <v>1049.7</v>
      </c>
      <c r="E41" s="4">
        <v>0.91304350000000001</v>
      </c>
      <c r="F41" s="4">
        <v>1224552</v>
      </c>
      <c r="G41" s="4">
        <v>334581</v>
      </c>
      <c r="H41" s="4"/>
      <c r="I41" s="13">
        <v>32945760</v>
      </c>
      <c r="J41" s="5">
        <v>36441070</v>
      </c>
      <c r="K41" s="25">
        <v>107966300</v>
      </c>
      <c r="L41" s="22">
        <v>107435608</v>
      </c>
      <c r="M41" s="13">
        <v>20139760</v>
      </c>
      <c r="N41" s="5">
        <v>22859320</v>
      </c>
      <c r="O41" s="22">
        <v>124688870</v>
      </c>
      <c r="P41" s="25">
        <v>85643230</v>
      </c>
      <c r="Q41" s="13">
        <v>19932660</v>
      </c>
      <c r="R41" s="5">
        <v>23882530</v>
      </c>
      <c r="S41" s="25">
        <v>64790220</v>
      </c>
      <c r="T41" s="25">
        <v>64007800</v>
      </c>
      <c r="U41" s="13">
        <v>36452280</v>
      </c>
      <c r="V41" s="5">
        <v>39578190</v>
      </c>
      <c r="W41" s="5">
        <v>53945910</v>
      </c>
      <c r="X41" s="5">
        <v>49003360</v>
      </c>
      <c r="Y41" s="13">
        <v>55671700</v>
      </c>
      <c r="Z41" s="5">
        <v>63221580</v>
      </c>
      <c r="AA41" s="5">
        <v>88738840</v>
      </c>
      <c r="AB41" s="5">
        <v>87041790</v>
      </c>
      <c r="AC41" s="13">
        <v>45833700</v>
      </c>
      <c r="AD41" s="5">
        <v>51612820</v>
      </c>
      <c r="AE41" s="5">
        <v>67850490</v>
      </c>
      <c r="AF41" s="4"/>
      <c r="AG41" s="31">
        <v>48335900</v>
      </c>
      <c r="AH41" s="25">
        <v>44446090</v>
      </c>
      <c r="AI41" s="13">
        <v>38219480</v>
      </c>
      <c r="AJ41" s="4"/>
      <c r="AK41" s="5">
        <v>23732540</v>
      </c>
      <c r="AL41" s="5">
        <v>20316500</v>
      </c>
      <c r="AM41" s="12"/>
      <c r="AN41" s="4">
        <v>556774</v>
      </c>
      <c r="AO41" s="4">
        <v>725299</v>
      </c>
      <c r="AP41" s="4">
        <v>4733335</v>
      </c>
      <c r="AQ41" s="4">
        <v>4556634</v>
      </c>
      <c r="AR41" s="4">
        <v>4278284</v>
      </c>
      <c r="AS41" s="4">
        <v>4313624</v>
      </c>
      <c r="AT41" s="4">
        <v>518733</v>
      </c>
      <c r="AU41" s="4">
        <v>541615</v>
      </c>
      <c r="AV41" s="4"/>
      <c r="AW41" s="4">
        <v>3918169</v>
      </c>
      <c r="AX41" s="4">
        <v>3248128</v>
      </c>
      <c r="AY41" s="4">
        <v>1202008</v>
      </c>
      <c r="AZ41" s="4">
        <v>898990</v>
      </c>
      <c r="BA41" s="4">
        <v>919075</v>
      </c>
      <c r="BB41" s="4">
        <v>672187</v>
      </c>
      <c r="BC41" s="4">
        <v>2196627</v>
      </c>
      <c r="BD41" s="4">
        <v>1953916</v>
      </c>
      <c r="BE41" s="4">
        <v>842480</v>
      </c>
      <c r="BF41" s="4">
        <v>774037</v>
      </c>
      <c r="BG41" s="4">
        <v>936296</v>
      </c>
      <c r="BH41" s="4">
        <v>661604</v>
      </c>
      <c r="BI41" s="4">
        <v>1511561</v>
      </c>
      <c r="BJ41" s="4">
        <v>1146693</v>
      </c>
      <c r="BK41" s="4">
        <v>804101</v>
      </c>
      <c r="BL41" s="4">
        <v>772960</v>
      </c>
      <c r="BM41" s="5">
        <v>59071640</v>
      </c>
      <c r="BN41" s="5">
        <v>54126510</v>
      </c>
      <c r="BO41" s="5">
        <v>53507150</v>
      </c>
      <c r="BP41" s="12"/>
      <c r="BQ41" s="4"/>
      <c r="BR41" s="4"/>
      <c r="BS41" s="4"/>
      <c r="BT41" s="4"/>
      <c r="BU41" s="4"/>
      <c r="BV41" s="4"/>
      <c r="BW41" s="4"/>
      <c r="BX41" s="4"/>
      <c r="BY41" s="4"/>
    </row>
    <row r="42" spans="2:77">
      <c r="B42" s="4" t="s">
        <v>217</v>
      </c>
      <c r="C42" s="4" t="s">
        <v>218</v>
      </c>
      <c r="D42" s="4"/>
      <c r="E42" s="4"/>
      <c r="F42" s="4"/>
      <c r="G42" s="4"/>
      <c r="H42" s="4"/>
      <c r="I42" s="13"/>
      <c r="J42" s="5"/>
      <c r="K42" s="25">
        <v>369981</v>
      </c>
      <c r="L42" s="22">
        <v>471578</v>
      </c>
      <c r="M42" s="13"/>
      <c r="N42" s="5"/>
      <c r="O42" s="22">
        <v>377380</v>
      </c>
      <c r="P42" s="25">
        <v>365687</v>
      </c>
      <c r="Q42" s="13"/>
      <c r="R42" s="5"/>
      <c r="S42" s="25">
        <v>354796</v>
      </c>
      <c r="T42" s="25">
        <v>342779</v>
      </c>
      <c r="U42" s="13"/>
      <c r="V42" s="5"/>
      <c r="W42" s="5"/>
      <c r="X42" s="5"/>
      <c r="Y42" s="13"/>
      <c r="Z42" s="5"/>
      <c r="AA42" s="5"/>
      <c r="AB42" s="5"/>
      <c r="AC42" s="13"/>
      <c r="AD42" s="5"/>
      <c r="AE42" s="5"/>
      <c r="AF42" s="4"/>
      <c r="AG42" s="31">
        <v>147864</v>
      </c>
      <c r="AH42" s="25">
        <v>132509</v>
      </c>
      <c r="AI42" s="13"/>
      <c r="AJ42" s="4"/>
      <c r="AK42" s="5"/>
      <c r="AL42" s="5"/>
      <c r="AM42" s="12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5"/>
      <c r="BN42" s="5"/>
      <c r="BO42" s="5"/>
      <c r="BP42" s="12"/>
      <c r="BQ42" s="4"/>
      <c r="BR42" s="4"/>
      <c r="BS42" s="4"/>
      <c r="BT42" s="4"/>
      <c r="BU42" s="4"/>
      <c r="BV42" s="4"/>
      <c r="BW42" s="4"/>
      <c r="BX42" s="4"/>
      <c r="BY42" s="4"/>
    </row>
    <row r="43" spans="2:77">
      <c r="B43" s="4" t="s">
        <v>49</v>
      </c>
      <c r="C43" s="4">
        <v>73</v>
      </c>
      <c r="D43" s="4">
        <v>1485.3</v>
      </c>
      <c r="E43" s="4">
        <v>0.65217393599999995</v>
      </c>
      <c r="F43" s="4"/>
      <c r="G43" s="4"/>
      <c r="H43" s="4"/>
      <c r="I43" s="12">
        <v>3845647</v>
      </c>
      <c r="J43" s="4">
        <v>3858696</v>
      </c>
      <c r="K43" s="25">
        <v>13580920</v>
      </c>
      <c r="L43" s="22">
        <v>13311412</v>
      </c>
      <c r="M43" s="12">
        <v>3528996</v>
      </c>
      <c r="N43" s="4">
        <v>3754072</v>
      </c>
      <c r="O43" s="22">
        <v>40649113</v>
      </c>
      <c r="P43" s="25">
        <v>22472310</v>
      </c>
      <c r="Q43" s="12">
        <v>3629336</v>
      </c>
      <c r="R43" s="4">
        <v>3919962</v>
      </c>
      <c r="S43" s="25">
        <v>37238240</v>
      </c>
      <c r="T43" s="25">
        <v>34843090</v>
      </c>
      <c r="U43" s="12">
        <v>8975921</v>
      </c>
      <c r="V43" s="4">
        <v>9538506</v>
      </c>
      <c r="W43" s="5">
        <v>11444350</v>
      </c>
      <c r="X43" s="5">
        <v>10136140</v>
      </c>
      <c r="Y43" s="13">
        <v>15126030</v>
      </c>
      <c r="Z43" s="5">
        <v>14973150</v>
      </c>
      <c r="AA43" s="5">
        <v>16464660</v>
      </c>
      <c r="AB43" s="5">
        <v>15116680</v>
      </c>
      <c r="AC43" s="13">
        <v>13299720</v>
      </c>
      <c r="AD43" s="5">
        <v>13488640</v>
      </c>
      <c r="AE43" s="5">
        <v>13803770</v>
      </c>
      <c r="AF43" s="4"/>
      <c r="AG43" s="30">
        <v>6381096</v>
      </c>
      <c r="AH43" s="23">
        <v>5771901</v>
      </c>
      <c r="AI43" s="12">
        <v>2821402</v>
      </c>
      <c r="AJ43" s="4"/>
      <c r="AK43" s="4">
        <v>1862822</v>
      </c>
      <c r="AL43" s="4">
        <v>1792134</v>
      </c>
      <c r="AM43" s="12"/>
      <c r="AN43" s="4">
        <v>127612</v>
      </c>
      <c r="AO43" s="4">
        <v>124420</v>
      </c>
      <c r="AP43" s="4">
        <v>7793928</v>
      </c>
      <c r="AQ43" s="4">
        <v>8117644</v>
      </c>
      <c r="AR43" s="4">
        <v>168924</v>
      </c>
      <c r="AS43" s="4">
        <v>184512</v>
      </c>
      <c r="AT43" s="4">
        <v>8177016</v>
      </c>
      <c r="AU43" s="4">
        <v>8619974</v>
      </c>
      <c r="AV43" s="4"/>
      <c r="AW43" s="4">
        <v>6655079</v>
      </c>
      <c r="AX43" s="4">
        <v>3967401</v>
      </c>
      <c r="AY43" s="4">
        <v>225624</v>
      </c>
      <c r="AZ43" s="4"/>
      <c r="BA43" s="4"/>
      <c r="BB43" s="4"/>
      <c r="BC43" s="4">
        <v>1537809</v>
      </c>
      <c r="BD43" s="4">
        <v>574238</v>
      </c>
      <c r="BE43" s="4">
        <v>80735</v>
      </c>
      <c r="BF43" s="4"/>
      <c r="BG43" s="4"/>
      <c r="BH43" s="4"/>
      <c r="BI43" s="4">
        <v>467638</v>
      </c>
      <c r="BJ43" s="4">
        <v>198021</v>
      </c>
      <c r="BK43" s="4"/>
      <c r="BL43" s="4"/>
      <c r="BM43" s="5">
        <v>14242430</v>
      </c>
      <c r="BN43" s="5">
        <v>11877960</v>
      </c>
      <c r="BO43" s="5">
        <v>12556910</v>
      </c>
      <c r="BP43" s="12"/>
      <c r="BQ43" s="4"/>
      <c r="BR43" s="4"/>
      <c r="BS43" s="4"/>
      <c r="BT43" s="4"/>
      <c r="BU43" s="4"/>
      <c r="BV43" s="4"/>
      <c r="BW43" s="4"/>
      <c r="BX43" s="4"/>
      <c r="BY43" s="4"/>
    </row>
    <row r="44" spans="2:77">
      <c r="B44" s="4" t="s">
        <v>50</v>
      </c>
      <c r="C44" s="4">
        <v>84</v>
      </c>
      <c r="D44" s="4">
        <v>1501.4</v>
      </c>
      <c r="E44" s="4">
        <v>0.89855074899999998</v>
      </c>
      <c r="F44" s="4">
        <v>134329</v>
      </c>
      <c r="G44" s="4">
        <v>143399</v>
      </c>
      <c r="H44" s="4"/>
      <c r="I44" s="12">
        <v>9535907</v>
      </c>
      <c r="J44" s="4">
        <v>7106540</v>
      </c>
      <c r="K44" s="23">
        <v>8597717</v>
      </c>
      <c r="L44" s="22"/>
      <c r="M44" s="12">
        <v>6040948</v>
      </c>
      <c r="N44" s="4">
        <v>6924061</v>
      </c>
      <c r="O44" s="22">
        <v>9078230</v>
      </c>
      <c r="P44" s="23">
        <v>7548230</v>
      </c>
      <c r="Q44" s="12">
        <v>8181127</v>
      </c>
      <c r="R44" s="4">
        <v>5890517</v>
      </c>
      <c r="S44" s="23">
        <v>9438777</v>
      </c>
      <c r="T44" s="23">
        <v>6537049</v>
      </c>
      <c r="U44" s="12">
        <v>6235406</v>
      </c>
      <c r="V44" s="4">
        <v>4623390</v>
      </c>
      <c r="W44" s="4">
        <v>5222539</v>
      </c>
      <c r="X44" s="4">
        <v>4646961</v>
      </c>
      <c r="Y44" s="12">
        <v>9282492</v>
      </c>
      <c r="Z44" s="4">
        <v>4926600</v>
      </c>
      <c r="AA44" s="4">
        <v>7661554</v>
      </c>
      <c r="AB44" s="4">
        <v>6195798</v>
      </c>
      <c r="AC44" s="12">
        <v>9168702</v>
      </c>
      <c r="AD44" s="4">
        <v>5899713</v>
      </c>
      <c r="AE44" s="4">
        <v>7174453</v>
      </c>
      <c r="AF44" s="4">
        <v>360234</v>
      </c>
      <c r="AG44" s="30">
        <v>6585030</v>
      </c>
      <c r="AH44" s="23">
        <v>4877939</v>
      </c>
      <c r="AI44" s="12">
        <v>6885475</v>
      </c>
      <c r="AJ44" s="4"/>
      <c r="AK44" s="4">
        <v>4404328</v>
      </c>
      <c r="AL44" s="4">
        <v>3677811</v>
      </c>
      <c r="AM44" s="12"/>
      <c r="AN44" s="4">
        <v>460301</v>
      </c>
      <c r="AO44" s="4"/>
      <c r="AP44" s="4"/>
      <c r="AQ44" s="4"/>
      <c r="AR44" s="4">
        <v>414227</v>
      </c>
      <c r="AS44" s="4">
        <v>368994</v>
      </c>
      <c r="AT44" s="4">
        <v>1290626</v>
      </c>
      <c r="AU44" s="4">
        <v>1486179</v>
      </c>
      <c r="AV44" s="4"/>
      <c r="AW44" s="4">
        <v>1019010</v>
      </c>
      <c r="AX44" s="4">
        <v>1115219</v>
      </c>
      <c r="AY44" s="4">
        <v>196498</v>
      </c>
      <c r="AZ44" s="4">
        <v>198014</v>
      </c>
      <c r="BA44" s="4">
        <v>252586</v>
      </c>
      <c r="BB44" s="4">
        <v>283477</v>
      </c>
      <c r="BC44" s="4">
        <v>316525</v>
      </c>
      <c r="BD44" s="4">
        <v>310885</v>
      </c>
      <c r="BE44" s="4">
        <v>171150</v>
      </c>
      <c r="BF44" s="4">
        <v>220931</v>
      </c>
      <c r="BG44" s="4">
        <v>376287</v>
      </c>
      <c r="BH44" s="4">
        <v>930389</v>
      </c>
      <c r="BI44" s="4">
        <v>249902</v>
      </c>
      <c r="BJ44" s="4">
        <v>224541</v>
      </c>
      <c r="BK44" s="4">
        <v>194717</v>
      </c>
      <c r="BL44" s="4">
        <v>727385</v>
      </c>
      <c r="BM44" s="5">
        <v>13093780</v>
      </c>
      <c r="BN44" s="4">
        <v>4110686</v>
      </c>
      <c r="BO44" s="4">
        <v>3369669</v>
      </c>
      <c r="BP44" s="12"/>
      <c r="BQ44" s="4"/>
      <c r="BR44" s="4"/>
      <c r="BS44" s="4"/>
      <c r="BT44" s="4"/>
      <c r="BU44" s="4"/>
      <c r="BV44" s="4"/>
      <c r="BW44" s="4"/>
      <c r="BX44" s="4"/>
      <c r="BY44" s="4"/>
    </row>
    <row r="45" spans="2:77">
      <c r="B45" s="4" t="s">
        <v>51</v>
      </c>
      <c r="C45" s="4">
        <v>156</v>
      </c>
      <c r="D45" s="4">
        <v>1518.8</v>
      </c>
      <c r="E45" s="4">
        <v>0.92753624899999998</v>
      </c>
      <c r="F45" s="4">
        <v>140312</v>
      </c>
      <c r="G45" s="4">
        <v>123724</v>
      </c>
      <c r="H45" s="4"/>
      <c r="I45" s="13">
        <v>23330330</v>
      </c>
      <c r="J45" s="5">
        <v>29379740</v>
      </c>
      <c r="K45" s="25">
        <v>42381970</v>
      </c>
      <c r="L45" s="22"/>
      <c r="M45" s="13">
        <v>29503660</v>
      </c>
      <c r="N45" s="5">
        <v>45726360</v>
      </c>
      <c r="O45" s="24">
        <v>190987600</v>
      </c>
      <c r="P45" s="25">
        <v>57150440</v>
      </c>
      <c r="Q45" s="13">
        <v>12408580</v>
      </c>
      <c r="R45" s="5">
        <v>16754680</v>
      </c>
      <c r="S45" s="25">
        <v>36727300</v>
      </c>
      <c r="T45" s="25">
        <v>42081390</v>
      </c>
      <c r="U45" s="13">
        <v>11801450</v>
      </c>
      <c r="V45" s="5">
        <v>15988850</v>
      </c>
      <c r="W45" s="5">
        <v>20033720</v>
      </c>
      <c r="X45" s="5">
        <v>22187870</v>
      </c>
      <c r="Y45" s="13">
        <v>17484260</v>
      </c>
      <c r="Z45" s="5">
        <v>23195080</v>
      </c>
      <c r="AA45" s="5">
        <v>28436030</v>
      </c>
      <c r="AB45" s="5">
        <v>32127960</v>
      </c>
      <c r="AC45" s="13">
        <v>20885200</v>
      </c>
      <c r="AD45" s="5">
        <v>27310320</v>
      </c>
      <c r="AE45" s="5">
        <v>26554620</v>
      </c>
      <c r="AF45" s="4"/>
      <c r="AG45" s="31">
        <v>26736450</v>
      </c>
      <c r="AH45" s="25">
        <v>26119030</v>
      </c>
      <c r="AI45" s="13">
        <v>27850660</v>
      </c>
      <c r="AJ45" s="4"/>
      <c r="AK45" s="5">
        <v>16611830</v>
      </c>
      <c r="AL45" s="5">
        <v>14218160</v>
      </c>
      <c r="AM45" s="12"/>
      <c r="AN45" s="4">
        <v>4640745</v>
      </c>
      <c r="AO45" s="4">
        <v>4231424</v>
      </c>
      <c r="AP45" s="4">
        <v>484213</v>
      </c>
      <c r="AQ45" s="4">
        <v>583771</v>
      </c>
      <c r="AR45" s="4">
        <v>724538</v>
      </c>
      <c r="AS45" s="4">
        <v>693609</v>
      </c>
      <c r="AT45" s="4">
        <v>4760126</v>
      </c>
      <c r="AU45" s="4">
        <v>4680365</v>
      </c>
      <c r="AV45" s="4"/>
      <c r="AW45" s="4">
        <v>3939619</v>
      </c>
      <c r="AX45" s="4">
        <v>2812085</v>
      </c>
      <c r="AY45" s="4">
        <v>633099</v>
      </c>
      <c r="AZ45" s="4">
        <v>332585</v>
      </c>
      <c r="BA45" s="4">
        <v>267891</v>
      </c>
      <c r="BB45" s="4">
        <v>290762</v>
      </c>
      <c r="BC45" s="4">
        <v>1669294</v>
      </c>
      <c r="BD45" s="4">
        <v>1159449</v>
      </c>
      <c r="BE45" s="4">
        <v>263303</v>
      </c>
      <c r="BF45" s="4">
        <v>224536</v>
      </c>
      <c r="BG45" s="4">
        <v>415407</v>
      </c>
      <c r="BH45" s="4">
        <v>412679</v>
      </c>
      <c r="BI45" s="4">
        <v>878877</v>
      </c>
      <c r="BJ45" s="4">
        <v>601791</v>
      </c>
      <c r="BK45" s="4">
        <v>217860</v>
      </c>
      <c r="BL45" s="4">
        <v>222841</v>
      </c>
      <c r="BM45" s="5">
        <v>20508690</v>
      </c>
      <c r="BN45" s="5">
        <v>12524300</v>
      </c>
      <c r="BO45" s="5">
        <v>17377590</v>
      </c>
      <c r="BP45" s="12"/>
      <c r="BQ45" s="4"/>
      <c r="BR45" s="4"/>
      <c r="BS45" s="4"/>
      <c r="BT45" s="4"/>
      <c r="BU45" s="4"/>
      <c r="BV45" s="4"/>
      <c r="BW45" s="4"/>
      <c r="BX45" s="4"/>
      <c r="BY45" s="4"/>
    </row>
    <row r="46" spans="2:77">
      <c r="B46" s="4" t="s">
        <v>52</v>
      </c>
      <c r="C46" s="4" t="s">
        <v>53</v>
      </c>
      <c r="D46" s="4">
        <v>1042.8</v>
      </c>
      <c r="E46" s="4">
        <v>0.72463770000000005</v>
      </c>
      <c r="F46" s="4"/>
      <c r="G46" s="4"/>
      <c r="H46" s="4"/>
      <c r="I46" s="12">
        <v>485686</v>
      </c>
      <c r="J46" s="4">
        <v>526716</v>
      </c>
      <c r="K46" s="23">
        <v>668448</v>
      </c>
      <c r="L46" s="22">
        <v>788536</v>
      </c>
      <c r="M46" s="12">
        <v>385238</v>
      </c>
      <c r="N46" s="4">
        <v>436420</v>
      </c>
      <c r="O46" s="22">
        <v>1461841</v>
      </c>
      <c r="P46" s="23">
        <v>988192</v>
      </c>
      <c r="Q46" s="12">
        <v>336088</v>
      </c>
      <c r="R46" s="4">
        <v>393640</v>
      </c>
      <c r="S46" s="23">
        <v>794401</v>
      </c>
      <c r="T46" s="23">
        <v>864505</v>
      </c>
      <c r="U46" s="12">
        <v>469254</v>
      </c>
      <c r="V46" s="4">
        <v>492937</v>
      </c>
      <c r="W46" s="4">
        <v>638515</v>
      </c>
      <c r="X46" s="4">
        <v>593666</v>
      </c>
      <c r="Y46" s="12">
        <v>573607</v>
      </c>
      <c r="Z46" s="4">
        <v>660061</v>
      </c>
      <c r="AA46" s="4">
        <v>817111</v>
      </c>
      <c r="AB46" s="4">
        <v>803748</v>
      </c>
      <c r="AC46" s="12">
        <v>887992</v>
      </c>
      <c r="AD46" s="4">
        <v>1009680</v>
      </c>
      <c r="AE46" s="4">
        <v>1795852</v>
      </c>
      <c r="AF46" s="4"/>
      <c r="AG46" s="30">
        <v>288685</v>
      </c>
      <c r="AH46" s="23">
        <v>268866</v>
      </c>
      <c r="AI46" s="12">
        <v>352959</v>
      </c>
      <c r="AJ46" s="4"/>
      <c r="AK46" s="4">
        <v>219228</v>
      </c>
      <c r="AL46" s="4">
        <v>101820</v>
      </c>
      <c r="AM46" s="12"/>
      <c r="AN46" s="4">
        <v>691642</v>
      </c>
      <c r="AO46" s="4">
        <v>632404</v>
      </c>
      <c r="AP46" s="4"/>
      <c r="AQ46" s="4"/>
      <c r="AR46" s="4">
        <v>14152</v>
      </c>
      <c r="AS46" s="4">
        <v>13457</v>
      </c>
      <c r="AT46" s="4">
        <v>962116</v>
      </c>
      <c r="AU46" s="4">
        <v>941194</v>
      </c>
      <c r="AV46" s="4"/>
      <c r="AW46" s="4">
        <v>882036</v>
      </c>
      <c r="AX46" s="4">
        <v>682296</v>
      </c>
      <c r="AY46" s="4">
        <v>75744</v>
      </c>
      <c r="AZ46" s="4">
        <v>54274</v>
      </c>
      <c r="BA46" s="4">
        <v>3902.2</v>
      </c>
      <c r="BB46" s="4"/>
      <c r="BC46" s="4">
        <v>312652</v>
      </c>
      <c r="BD46" s="4">
        <v>129626</v>
      </c>
      <c r="BE46" s="4">
        <v>19901</v>
      </c>
      <c r="BF46" s="4">
        <v>32881</v>
      </c>
      <c r="BG46" s="4"/>
      <c r="BH46" s="4"/>
      <c r="BI46" s="4">
        <v>168605</v>
      </c>
      <c r="BJ46" s="4">
        <v>147338</v>
      </c>
      <c r="BK46" s="4">
        <v>10987</v>
      </c>
      <c r="BL46" s="4">
        <v>4795</v>
      </c>
      <c r="BM46" s="4">
        <v>742229</v>
      </c>
      <c r="BN46" s="4">
        <v>613181</v>
      </c>
      <c r="BO46" s="4">
        <v>576570</v>
      </c>
      <c r="BP46" s="12"/>
      <c r="BQ46" s="4"/>
      <c r="BR46" s="4"/>
      <c r="BS46" s="4"/>
      <c r="BT46" s="4"/>
      <c r="BU46" s="4"/>
      <c r="BV46" s="4"/>
      <c r="BW46" s="4"/>
      <c r="BX46" s="4"/>
      <c r="BY46" s="4"/>
    </row>
    <row r="47" spans="2:77">
      <c r="B47" s="4" t="s">
        <v>54</v>
      </c>
      <c r="C47" s="4">
        <v>315</v>
      </c>
      <c r="D47" s="4">
        <v>2102.6</v>
      </c>
      <c r="E47" s="4">
        <v>0.50724639999999999</v>
      </c>
      <c r="F47" s="4"/>
      <c r="G47" s="4"/>
      <c r="H47" s="4"/>
      <c r="I47" s="12">
        <v>13042</v>
      </c>
      <c r="J47" s="4">
        <v>14851</v>
      </c>
      <c r="K47" s="23">
        <v>36812</v>
      </c>
      <c r="L47" s="22">
        <v>38794</v>
      </c>
      <c r="M47" s="12">
        <v>20150</v>
      </c>
      <c r="N47" s="4">
        <v>19329</v>
      </c>
      <c r="O47" s="22">
        <v>97134</v>
      </c>
      <c r="P47" s="23">
        <v>53094</v>
      </c>
      <c r="Q47" s="12">
        <v>7892.2</v>
      </c>
      <c r="R47" s="4">
        <v>11402</v>
      </c>
      <c r="S47" s="23">
        <v>75641</v>
      </c>
      <c r="T47" s="23">
        <v>74783</v>
      </c>
      <c r="U47" s="12">
        <v>59855</v>
      </c>
      <c r="V47" s="4">
        <v>67338</v>
      </c>
      <c r="W47" s="4">
        <v>46390</v>
      </c>
      <c r="X47" s="4">
        <v>46027</v>
      </c>
      <c r="Y47" s="12">
        <v>54628</v>
      </c>
      <c r="Z47" s="4">
        <v>53889</v>
      </c>
      <c r="AA47" s="4">
        <v>74177</v>
      </c>
      <c r="AB47" s="4">
        <v>76975</v>
      </c>
      <c r="AC47" s="12">
        <v>57393</v>
      </c>
      <c r="AD47" s="4">
        <v>58639</v>
      </c>
      <c r="AE47" s="4">
        <v>43569</v>
      </c>
      <c r="AF47" s="4"/>
      <c r="AG47" s="30">
        <v>36211</v>
      </c>
      <c r="AH47" s="23">
        <v>34545</v>
      </c>
      <c r="AI47" s="12">
        <v>28983</v>
      </c>
      <c r="AJ47" s="4"/>
      <c r="AK47" s="4">
        <v>17189</v>
      </c>
      <c r="AL47" s="4">
        <v>1126.2</v>
      </c>
      <c r="AM47" s="12"/>
      <c r="AN47" s="4">
        <v>41610</v>
      </c>
      <c r="AO47" s="4">
        <v>45453</v>
      </c>
      <c r="AP47" s="4">
        <v>58368</v>
      </c>
      <c r="AQ47" s="4">
        <v>62031</v>
      </c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>
        <v>49010</v>
      </c>
      <c r="BN47" s="4">
        <v>43853</v>
      </c>
      <c r="BO47" s="4">
        <v>48319</v>
      </c>
      <c r="BP47" s="12"/>
      <c r="BQ47" s="4"/>
      <c r="BR47" s="4"/>
      <c r="BS47" s="4"/>
      <c r="BT47" s="4"/>
      <c r="BU47" s="4"/>
      <c r="BV47" s="4"/>
      <c r="BW47" s="4"/>
      <c r="BX47" s="4"/>
      <c r="BY47" s="4"/>
    </row>
    <row r="48" spans="2:77">
      <c r="B48" s="4" t="s">
        <v>55</v>
      </c>
      <c r="C48" s="4" t="s">
        <v>56</v>
      </c>
      <c r="D48" s="4">
        <v>1254.5999999999999</v>
      </c>
      <c r="E48" s="4">
        <v>0.62318839999999998</v>
      </c>
      <c r="F48" s="4"/>
      <c r="G48" s="4"/>
      <c r="H48" s="4"/>
      <c r="I48" s="12">
        <v>3223504</v>
      </c>
      <c r="J48" s="4">
        <v>2876721</v>
      </c>
      <c r="K48" s="23">
        <v>4854542</v>
      </c>
      <c r="L48" s="22">
        <v>3543350</v>
      </c>
      <c r="M48" s="12">
        <v>4338759</v>
      </c>
      <c r="N48" s="4">
        <v>4864392</v>
      </c>
      <c r="O48" s="22"/>
      <c r="P48" s="23">
        <v>9245684</v>
      </c>
      <c r="Q48" s="12">
        <v>2871057</v>
      </c>
      <c r="R48" s="4">
        <v>2480597</v>
      </c>
      <c r="S48" s="23">
        <v>5840532</v>
      </c>
      <c r="T48" s="23">
        <v>5072754</v>
      </c>
      <c r="U48" s="12">
        <v>2072787</v>
      </c>
      <c r="V48" s="4">
        <v>2220133</v>
      </c>
      <c r="W48" s="4">
        <v>2015818</v>
      </c>
      <c r="X48" s="4">
        <v>2008226</v>
      </c>
      <c r="Y48" s="12">
        <v>4494306</v>
      </c>
      <c r="Z48" s="4">
        <v>3588631</v>
      </c>
      <c r="AA48" s="4">
        <v>4863021</v>
      </c>
      <c r="AB48" s="4">
        <v>4249647</v>
      </c>
      <c r="AC48" s="12">
        <v>3891055</v>
      </c>
      <c r="AD48" s="4">
        <v>3128908</v>
      </c>
      <c r="AE48" s="4">
        <v>2933636</v>
      </c>
      <c r="AF48" s="4"/>
      <c r="AG48" s="30">
        <v>2354167</v>
      </c>
      <c r="AH48" s="23">
        <v>1915557</v>
      </c>
      <c r="AI48" s="12">
        <v>1923969</v>
      </c>
      <c r="AJ48" s="4"/>
      <c r="AK48" s="4">
        <v>1175605</v>
      </c>
      <c r="AL48" s="4">
        <v>868033</v>
      </c>
      <c r="AM48" s="12"/>
      <c r="AN48" s="4">
        <v>1387281</v>
      </c>
      <c r="AO48" s="4">
        <v>1308117</v>
      </c>
      <c r="AP48" s="4">
        <v>1171126</v>
      </c>
      <c r="AQ48" s="4">
        <v>991945</v>
      </c>
      <c r="AR48" s="4"/>
      <c r="AS48" s="4"/>
      <c r="AT48" s="4"/>
      <c r="AU48" s="4"/>
      <c r="AV48" s="4"/>
      <c r="AW48" s="4">
        <v>1117930</v>
      </c>
      <c r="AX48" s="4">
        <v>920339</v>
      </c>
      <c r="AY48" s="4">
        <v>47755</v>
      </c>
      <c r="AZ48" s="4">
        <v>26802</v>
      </c>
      <c r="BA48" s="4"/>
      <c r="BB48" s="4"/>
      <c r="BC48" s="4">
        <v>501382</v>
      </c>
      <c r="BD48" s="4">
        <v>284171</v>
      </c>
      <c r="BE48" s="4">
        <v>23729</v>
      </c>
      <c r="BF48" s="4">
        <v>9707.6</v>
      </c>
      <c r="BG48" s="4"/>
      <c r="BH48" s="4"/>
      <c r="BI48" s="4">
        <v>189947</v>
      </c>
      <c r="BJ48" s="4">
        <v>95339</v>
      </c>
      <c r="BK48" s="4"/>
      <c r="BL48" s="4"/>
      <c r="BM48" s="4">
        <v>4464580</v>
      </c>
      <c r="BN48" s="4">
        <v>3349414</v>
      </c>
      <c r="BO48" s="4">
        <v>3687774</v>
      </c>
      <c r="BP48" s="12"/>
      <c r="BQ48" s="4"/>
      <c r="BR48" s="4"/>
      <c r="BS48" s="4"/>
      <c r="BT48" s="4"/>
      <c r="BU48" s="4"/>
      <c r="BV48" s="4"/>
      <c r="BW48" s="4"/>
      <c r="BX48" s="4"/>
      <c r="BY48" s="4"/>
    </row>
    <row r="49" spans="1:105">
      <c r="B49" s="4" t="s">
        <v>57</v>
      </c>
      <c r="C49" s="4" t="s">
        <v>58</v>
      </c>
      <c r="D49" s="4">
        <v>1358.6</v>
      </c>
      <c r="E49" s="4">
        <v>0.63768119999999995</v>
      </c>
      <c r="F49" s="4"/>
      <c r="G49" s="4"/>
      <c r="H49" s="4"/>
      <c r="I49" s="12">
        <v>641838</v>
      </c>
      <c r="J49" s="4">
        <v>1010129</v>
      </c>
      <c r="K49" s="23">
        <v>1287844</v>
      </c>
      <c r="L49" s="22">
        <v>2090166</v>
      </c>
      <c r="M49" s="12">
        <v>1493904</v>
      </c>
      <c r="N49" s="4">
        <v>1414182</v>
      </c>
      <c r="O49" s="22">
        <v>7762738</v>
      </c>
      <c r="P49" s="23">
        <v>4464333</v>
      </c>
      <c r="Q49" s="12">
        <v>793314</v>
      </c>
      <c r="R49" s="4">
        <v>1526602</v>
      </c>
      <c r="S49" s="23">
        <v>2042832</v>
      </c>
      <c r="T49" s="23">
        <v>2245540</v>
      </c>
      <c r="U49" s="12">
        <v>679082</v>
      </c>
      <c r="V49" s="4">
        <v>751739</v>
      </c>
      <c r="W49" s="4">
        <v>1023578</v>
      </c>
      <c r="X49" s="4">
        <v>756530</v>
      </c>
      <c r="Y49" s="12">
        <v>1229009</v>
      </c>
      <c r="Z49" s="4">
        <v>2145140</v>
      </c>
      <c r="AA49" s="4">
        <v>1468675</v>
      </c>
      <c r="AB49" s="4">
        <v>1600623</v>
      </c>
      <c r="AC49" s="12">
        <v>958738</v>
      </c>
      <c r="AD49" s="4">
        <v>1706431</v>
      </c>
      <c r="AE49" s="4">
        <v>1114132</v>
      </c>
      <c r="AF49" s="4"/>
      <c r="AG49" s="30">
        <v>561632</v>
      </c>
      <c r="AH49" s="23">
        <v>638417</v>
      </c>
      <c r="AI49" s="12">
        <v>454221</v>
      </c>
      <c r="AJ49" s="4"/>
      <c r="AK49" s="4">
        <v>346160</v>
      </c>
      <c r="AL49" s="4">
        <v>177466</v>
      </c>
      <c r="AM49" s="12"/>
      <c r="AN49" s="4">
        <v>156705</v>
      </c>
      <c r="AO49" s="4">
        <v>212364</v>
      </c>
      <c r="AP49" s="4">
        <v>254210</v>
      </c>
      <c r="AQ49" s="4">
        <v>432388</v>
      </c>
      <c r="AR49" s="4"/>
      <c r="AS49" s="4"/>
      <c r="AT49" s="4"/>
      <c r="AU49" s="4"/>
      <c r="AV49" s="4"/>
      <c r="AW49" s="4">
        <v>285237</v>
      </c>
      <c r="AX49" s="4">
        <v>162958</v>
      </c>
      <c r="AY49" s="4">
        <v>55781</v>
      </c>
      <c r="AZ49" s="4">
        <v>7614.3</v>
      </c>
      <c r="BA49" s="4"/>
      <c r="BB49" s="4"/>
      <c r="BC49" s="4">
        <v>78308</v>
      </c>
      <c r="BD49" s="4">
        <v>52134</v>
      </c>
      <c r="BE49" s="4">
        <v>4552.6000000000004</v>
      </c>
      <c r="BF49" s="4"/>
      <c r="BG49" s="4"/>
      <c r="BH49" s="4"/>
      <c r="BI49" s="4">
        <v>35191</v>
      </c>
      <c r="BJ49" s="4">
        <v>29621</v>
      </c>
      <c r="BK49" s="4"/>
      <c r="BL49" s="4"/>
      <c r="BM49" s="4">
        <v>1064720</v>
      </c>
      <c r="BN49" s="4">
        <v>1164183</v>
      </c>
      <c r="BO49" s="4">
        <v>943271</v>
      </c>
      <c r="BP49" s="12"/>
      <c r="BQ49" s="4"/>
      <c r="BR49" s="4"/>
      <c r="BS49" s="4"/>
      <c r="BT49" s="4"/>
      <c r="BU49" s="4"/>
      <c r="BV49" s="4"/>
      <c r="BW49" s="4"/>
      <c r="BX49" s="4"/>
      <c r="BY49" s="4"/>
    </row>
    <row r="50" spans="1:105">
      <c r="B50" s="4" t="s">
        <v>59</v>
      </c>
      <c r="C50" s="4">
        <v>247</v>
      </c>
      <c r="D50" s="4">
        <v>1314.3</v>
      </c>
      <c r="E50" s="4">
        <v>0.73913043700000003</v>
      </c>
      <c r="F50" s="4"/>
      <c r="G50" s="4">
        <v>2876.1</v>
      </c>
      <c r="H50" s="4"/>
      <c r="I50" s="12">
        <v>89593</v>
      </c>
      <c r="J50" s="4">
        <v>116029</v>
      </c>
      <c r="K50" s="23">
        <v>197587</v>
      </c>
      <c r="L50" s="22">
        <v>225495</v>
      </c>
      <c r="M50" s="12">
        <v>61041</v>
      </c>
      <c r="N50" s="4">
        <v>63756</v>
      </c>
      <c r="O50" s="22">
        <v>435214</v>
      </c>
      <c r="P50" s="23">
        <v>204366</v>
      </c>
      <c r="Q50" s="12">
        <v>58645</v>
      </c>
      <c r="R50" s="4">
        <v>68421</v>
      </c>
      <c r="S50" s="23">
        <v>299882</v>
      </c>
      <c r="T50" s="23">
        <v>272250</v>
      </c>
      <c r="U50" s="12">
        <v>106752</v>
      </c>
      <c r="V50" s="4">
        <v>115255</v>
      </c>
      <c r="W50" s="4">
        <v>148742</v>
      </c>
      <c r="X50" s="4">
        <v>132081</v>
      </c>
      <c r="Y50" s="12">
        <v>148050</v>
      </c>
      <c r="Z50" s="4">
        <v>154803</v>
      </c>
      <c r="AA50" s="4">
        <v>177758</v>
      </c>
      <c r="AB50" s="4">
        <v>141237</v>
      </c>
      <c r="AC50" s="12">
        <v>75837</v>
      </c>
      <c r="AD50" s="4">
        <v>81933</v>
      </c>
      <c r="AE50" s="4">
        <v>75459</v>
      </c>
      <c r="AF50" s="4"/>
      <c r="AG50" s="30">
        <v>98044</v>
      </c>
      <c r="AH50" s="23">
        <v>86493</v>
      </c>
      <c r="AI50" s="12">
        <v>65557</v>
      </c>
      <c r="AJ50" s="4"/>
      <c r="AK50" s="4">
        <v>41115</v>
      </c>
      <c r="AL50" s="4">
        <v>5931.8</v>
      </c>
      <c r="AM50" s="12"/>
      <c r="AN50" s="4">
        <v>398649</v>
      </c>
      <c r="AO50" s="4">
        <v>404130</v>
      </c>
      <c r="AP50" s="4">
        <v>14049</v>
      </c>
      <c r="AQ50" s="4">
        <v>23795</v>
      </c>
      <c r="AR50" s="4">
        <v>7521</v>
      </c>
      <c r="AS50" s="4">
        <v>13998</v>
      </c>
      <c r="AT50" s="4">
        <v>405375</v>
      </c>
      <c r="AU50" s="4">
        <v>445488</v>
      </c>
      <c r="AV50" s="4"/>
      <c r="AW50" s="4">
        <v>367929</v>
      </c>
      <c r="AX50" s="4">
        <v>280266</v>
      </c>
      <c r="AY50" s="4">
        <v>17225</v>
      </c>
      <c r="AZ50" s="4">
        <v>3651.6</v>
      </c>
      <c r="BA50" s="4"/>
      <c r="BB50" s="4"/>
      <c r="BC50" s="4">
        <v>117533</v>
      </c>
      <c r="BD50" s="4">
        <v>58995</v>
      </c>
      <c r="BE50" s="4">
        <v>1533.1</v>
      </c>
      <c r="BF50" s="4">
        <v>1808.1</v>
      </c>
      <c r="BG50" s="4"/>
      <c r="BH50" s="4">
        <v>2990</v>
      </c>
      <c r="BI50" s="4">
        <v>47258</v>
      </c>
      <c r="BJ50" s="4">
        <v>12321</v>
      </c>
      <c r="BK50" s="4">
        <v>827.92</v>
      </c>
      <c r="BL50" s="4">
        <v>2162</v>
      </c>
      <c r="BM50" s="4">
        <v>143069</v>
      </c>
      <c r="BN50" s="4">
        <v>115619</v>
      </c>
      <c r="BO50" s="4">
        <v>147716</v>
      </c>
      <c r="BP50" s="12"/>
      <c r="BQ50" s="4"/>
      <c r="BR50" s="4"/>
      <c r="BS50" s="4"/>
      <c r="BT50" s="4"/>
      <c r="BU50" s="4"/>
      <c r="BV50" s="4"/>
      <c r="BW50" s="4"/>
      <c r="BX50" s="4"/>
      <c r="BY50" s="4"/>
    </row>
    <row r="52" spans="1:105" ht="45">
      <c r="A52" s="16" t="s">
        <v>119</v>
      </c>
      <c r="H52" t="s">
        <v>118</v>
      </c>
      <c r="I52" s="11" t="s">
        <v>130</v>
      </c>
      <c r="J52" s="1" t="s">
        <v>131</v>
      </c>
      <c r="K52" s="1" t="s">
        <v>132</v>
      </c>
      <c r="L52" s="9" t="s">
        <v>133</v>
      </c>
      <c r="M52" s="11" t="s">
        <v>134</v>
      </c>
      <c r="N52" s="1" t="s">
        <v>135</v>
      </c>
      <c r="O52" s="9" t="s">
        <v>136</v>
      </c>
      <c r="P52" s="1" t="s">
        <v>137</v>
      </c>
      <c r="Q52" s="11" t="s">
        <v>138</v>
      </c>
      <c r="R52" s="1" t="s">
        <v>139</v>
      </c>
      <c r="S52" s="1" t="s">
        <v>140</v>
      </c>
      <c r="T52" s="1" t="s">
        <v>141</v>
      </c>
      <c r="U52" s="11" t="s">
        <v>142</v>
      </c>
      <c r="V52" s="1" t="s">
        <v>143</v>
      </c>
      <c r="W52" s="1" t="s">
        <v>144</v>
      </c>
      <c r="X52" s="1" t="s">
        <v>145</v>
      </c>
      <c r="Y52" s="11" t="s">
        <v>146</v>
      </c>
      <c r="Z52" s="1" t="s">
        <v>147</v>
      </c>
      <c r="AA52" s="1" t="s">
        <v>148</v>
      </c>
      <c r="AB52" s="1" t="s">
        <v>149</v>
      </c>
      <c r="AC52" s="11" t="s">
        <v>150</v>
      </c>
      <c r="AD52" s="1" t="s">
        <v>151</v>
      </c>
      <c r="AE52" s="1" t="s">
        <v>152</v>
      </c>
      <c r="AF52" s="1" t="s">
        <v>153</v>
      </c>
      <c r="AG52" s="11" t="s">
        <v>154</v>
      </c>
      <c r="AH52" s="1" t="s">
        <v>155</v>
      </c>
      <c r="AI52" s="11" t="s">
        <v>156</v>
      </c>
      <c r="AJ52" s="1" t="s">
        <v>157</v>
      </c>
      <c r="AK52" s="1" t="s">
        <v>158</v>
      </c>
      <c r="AL52" s="1" t="s">
        <v>159</v>
      </c>
      <c r="BP52" s="16" t="s">
        <v>225</v>
      </c>
      <c r="BX52" s="17" t="s">
        <v>130</v>
      </c>
      <c r="BY52" s="17" t="s">
        <v>131</v>
      </c>
      <c r="BZ52" s="27" t="s">
        <v>132</v>
      </c>
      <c r="CA52" s="28" t="s">
        <v>133</v>
      </c>
      <c r="CB52" s="17" t="s">
        <v>134</v>
      </c>
      <c r="CC52" s="17" t="s">
        <v>135</v>
      </c>
      <c r="CD52" s="28" t="s">
        <v>136</v>
      </c>
      <c r="CE52" s="27" t="s">
        <v>137</v>
      </c>
      <c r="CF52" s="17" t="s">
        <v>138</v>
      </c>
      <c r="CG52" s="17" t="s">
        <v>139</v>
      </c>
      <c r="CH52" s="27" t="s">
        <v>140</v>
      </c>
      <c r="CI52" s="27" t="s">
        <v>141</v>
      </c>
      <c r="CJ52" s="17" t="s">
        <v>142</v>
      </c>
      <c r="CK52" s="17" t="s">
        <v>143</v>
      </c>
      <c r="CL52" s="17" t="s">
        <v>144</v>
      </c>
      <c r="CM52" s="17" t="s">
        <v>145</v>
      </c>
      <c r="CN52" s="17" t="s">
        <v>146</v>
      </c>
      <c r="CO52" s="17" t="s">
        <v>147</v>
      </c>
      <c r="CP52" s="17" t="s">
        <v>148</v>
      </c>
      <c r="CQ52" s="17" t="s">
        <v>149</v>
      </c>
      <c r="CR52" s="17" t="s">
        <v>150</v>
      </c>
      <c r="CS52" s="17" t="s">
        <v>151</v>
      </c>
      <c r="CT52" s="17" t="s">
        <v>152</v>
      </c>
      <c r="CU52" s="17" t="s">
        <v>153</v>
      </c>
      <c r="CV52" s="27" t="s">
        <v>154</v>
      </c>
      <c r="CW52" s="27" t="s">
        <v>155</v>
      </c>
      <c r="CX52" s="17" t="s">
        <v>156</v>
      </c>
      <c r="CY52" s="17" t="s">
        <v>157</v>
      </c>
      <c r="CZ52" s="17" t="s">
        <v>158</v>
      </c>
      <c r="DA52" s="17" t="s">
        <v>159</v>
      </c>
    </row>
    <row r="53" spans="1:105">
      <c r="B53" s="4" t="str">
        <f t="shared" ref="B53:B80" si="2">B15</f>
        <v>*Aconitic acid, cis- (3TMS)</v>
      </c>
      <c r="H53" s="19">
        <f>AVERAGE(I53:BO53)</f>
        <v>5706.8833889645948</v>
      </c>
      <c r="I53" s="38">
        <f t="shared" ref="I53:AM53" si="3">IF(I15&lt;&gt;"",I15/I$13*AVERAGE($I$13:$AL$13),"")</f>
        <v>3636.0195443456605</v>
      </c>
      <c r="J53" s="38">
        <f t="shared" si="3"/>
        <v>4963.3688413592981</v>
      </c>
      <c r="K53" s="39" t="str">
        <f t="shared" si="3"/>
        <v/>
      </c>
      <c r="L53" s="40" t="str">
        <f t="shared" si="3"/>
        <v/>
      </c>
      <c r="M53" s="38">
        <f t="shared" si="3"/>
        <v>1809.9692500237443</v>
      </c>
      <c r="N53" s="38" t="str">
        <f t="shared" si="3"/>
        <v/>
      </c>
      <c r="O53" s="39" t="str">
        <f t="shared" si="3"/>
        <v/>
      </c>
      <c r="P53" s="39">
        <f t="shared" si="3"/>
        <v>7748.3431597939561</v>
      </c>
      <c r="Q53" s="38" t="str">
        <f t="shared" si="3"/>
        <v/>
      </c>
      <c r="R53" s="38" t="str">
        <f t="shared" si="3"/>
        <v/>
      </c>
      <c r="S53" s="39" t="str">
        <f t="shared" si="3"/>
        <v/>
      </c>
      <c r="T53" s="39" t="str">
        <f t="shared" si="3"/>
        <v/>
      </c>
      <c r="U53" s="38">
        <f t="shared" si="3"/>
        <v>5315.490286841964</v>
      </c>
      <c r="V53" s="38" t="str">
        <f t="shared" si="3"/>
        <v/>
      </c>
      <c r="W53" s="38" t="str">
        <f t="shared" si="3"/>
        <v/>
      </c>
      <c r="X53" s="38" t="str">
        <f t="shared" si="3"/>
        <v/>
      </c>
      <c r="Y53" s="38">
        <f t="shared" si="3"/>
        <v>8090.9873469858012</v>
      </c>
      <c r="Z53" s="38">
        <f t="shared" si="3"/>
        <v>4570.6763068043247</v>
      </c>
      <c r="AA53" s="38">
        <f t="shared" si="3"/>
        <v>7440.1857004062076</v>
      </c>
      <c r="AB53" s="38" t="str">
        <f t="shared" si="3"/>
        <v/>
      </c>
      <c r="AC53" s="38">
        <f t="shared" si="3"/>
        <v>7472.642791547999</v>
      </c>
      <c r="AD53" s="38">
        <f t="shared" si="3"/>
        <v>7161.2329390453333</v>
      </c>
      <c r="AE53" s="38" t="str">
        <f t="shared" si="3"/>
        <v/>
      </c>
      <c r="AF53" s="38" t="str">
        <f t="shared" si="3"/>
        <v/>
      </c>
      <c r="AG53" s="39" t="str">
        <f t="shared" si="3"/>
        <v/>
      </c>
      <c r="AH53" s="39" t="str">
        <f t="shared" si="3"/>
        <v/>
      </c>
      <c r="AI53" s="38" t="str">
        <f t="shared" si="3"/>
        <v/>
      </c>
      <c r="AJ53" s="38" t="str">
        <f t="shared" si="3"/>
        <v/>
      </c>
      <c r="AK53" s="38" t="str">
        <f t="shared" si="3"/>
        <v/>
      </c>
      <c r="AL53" s="38" t="str">
        <f t="shared" si="3"/>
        <v/>
      </c>
      <c r="AM53" s="17" t="str">
        <f t="shared" si="3"/>
        <v/>
      </c>
      <c r="AW53" s="17" t="str">
        <f t="shared" ref="AW53:BO53" si="4">IF(AW15&lt;&gt;"",AW15/AW$13*AVERAGE($I$13:$AL$13),"")</f>
        <v/>
      </c>
      <c r="AX53" s="17" t="str">
        <f t="shared" si="4"/>
        <v/>
      </c>
      <c r="AY53" s="17" t="str">
        <f t="shared" si="4"/>
        <v/>
      </c>
      <c r="AZ53" s="17" t="str">
        <f t="shared" si="4"/>
        <v/>
      </c>
      <c r="BA53" s="17" t="str">
        <f t="shared" si="4"/>
        <v/>
      </c>
      <c r="BB53" s="17" t="str">
        <f t="shared" si="4"/>
        <v/>
      </c>
      <c r="BC53" s="17" t="str">
        <f t="shared" si="4"/>
        <v/>
      </c>
      <c r="BD53" s="17" t="str">
        <f t="shared" si="4"/>
        <v/>
      </c>
      <c r="BE53" s="17" t="str">
        <f t="shared" si="4"/>
        <v/>
      </c>
      <c r="BF53" s="17" t="str">
        <f t="shared" si="4"/>
        <v/>
      </c>
      <c r="BG53" s="17" t="str">
        <f t="shared" si="4"/>
        <v/>
      </c>
      <c r="BH53" s="17" t="str">
        <f t="shared" si="4"/>
        <v/>
      </c>
      <c r="BI53" s="17" t="str">
        <f t="shared" si="4"/>
        <v/>
      </c>
      <c r="BJ53" s="17" t="str">
        <f t="shared" si="4"/>
        <v/>
      </c>
      <c r="BK53" s="17" t="str">
        <f t="shared" si="4"/>
        <v/>
      </c>
      <c r="BL53" s="17" t="str">
        <f t="shared" si="4"/>
        <v/>
      </c>
      <c r="BM53" s="17" t="str">
        <f t="shared" si="4"/>
        <v/>
      </c>
      <c r="BN53" s="17">
        <f t="shared" si="4"/>
        <v>4273.5798455037193</v>
      </c>
      <c r="BO53" s="17">
        <f t="shared" si="4"/>
        <v>6000.1046549171297</v>
      </c>
      <c r="BP53" s="17"/>
      <c r="BQ53" t="str">
        <f t="shared" ref="BQ53:BQ88" si="5">B53</f>
        <v>*Aconitic acid, cis- (3TMS)</v>
      </c>
      <c r="BX53" s="35">
        <f t="shared" ref="BX53:BX88" si="6">IF(I53&lt;&gt;"",I53/$H53,"")</f>
        <v>0.63712876127390905</v>
      </c>
      <c r="BY53" s="35">
        <f t="shared" ref="BY53:BY88" si="7">IF(J53&lt;&gt;"",J53/$H53,"")</f>
        <v>0.86971618361029923</v>
      </c>
      <c r="BZ53" s="36" t="str">
        <f t="shared" ref="BZ53:BZ88" si="8">IF(K53&lt;&gt;"",K53/$H53,"")</f>
        <v/>
      </c>
      <c r="CA53" s="36" t="str">
        <f t="shared" ref="CA53:CA88" si="9">IF(L53&lt;&gt;"",L53/$H53,"")</f>
        <v/>
      </c>
      <c r="CB53" s="35">
        <f t="shared" ref="CB53:CB88" si="10">IF(M53&lt;&gt;"",M53/$H53,"")</f>
        <v>0.31715546414066975</v>
      </c>
      <c r="CC53" s="35" t="str">
        <f t="shared" ref="CC53:CC88" si="11">IF(N53&lt;&gt;"",N53/$H53,"")</f>
        <v/>
      </c>
      <c r="CD53" s="36" t="str">
        <f t="shared" ref="CD53:CD88" si="12">IF(O53&lt;&gt;"",O53/$H53,"")</f>
        <v/>
      </c>
      <c r="CE53" s="36">
        <f t="shared" ref="CE53:CE88" si="13">IF(P53&lt;&gt;"",P53/$H53,"")</f>
        <v>1.3577188513746283</v>
      </c>
      <c r="CF53" s="35" t="str">
        <f t="shared" ref="CF53:CF88" si="14">IF(Q53&lt;&gt;"",Q53/$H53,"")</f>
        <v/>
      </c>
      <c r="CG53" s="35" t="str">
        <f t="shared" ref="CG53:CG88" si="15">IF(R53&lt;&gt;"",R53/$H53,"")</f>
        <v/>
      </c>
      <c r="CH53" s="36" t="str">
        <f t="shared" ref="CH53:CH88" si="16">IF(S53&lt;&gt;"",S53/$H53,"")</f>
        <v/>
      </c>
      <c r="CI53" s="36" t="str">
        <f t="shared" ref="CI53:CI88" si="17">IF(T53&lt;&gt;"",T53/$H53,"")</f>
        <v/>
      </c>
      <c r="CJ53" s="35">
        <f t="shared" ref="CJ53:CJ88" si="18">IF(U53&lt;&gt;"",U53/$H53,"")</f>
        <v>0.93141736470742187</v>
      </c>
      <c r="CK53" s="35" t="str">
        <f t="shared" ref="CK53:CK88" si="19">IF(V53&lt;&gt;"",V53/$H53,"")</f>
        <v/>
      </c>
      <c r="CL53" s="35" t="str">
        <f t="shared" ref="CL53:CL88" si="20">IF(W53&lt;&gt;"",W53/$H53,"")</f>
        <v/>
      </c>
      <c r="CM53" s="35" t="str">
        <f t="shared" ref="CM53:CM88" si="21">IF(X53&lt;&gt;"",X53/$H53,"")</f>
        <v/>
      </c>
      <c r="CN53" s="35">
        <f t="shared" ref="CN53:CN88" si="22">IF(Y53&lt;&gt;"",Y53/$H53,"")</f>
        <v>1.4177593610255557</v>
      </c>
      <c r="CO53" s="35">
        <f t="shared" ref="CO53:CO88" si="23">IF(Z53&lt;&gt;"",Z53/$H53,"")</f>
        <v>0.80090585268355852</v>
      </c>
      <c r="CP53" s="35">
        <f t="shared" ref="CP53:CP88" si="24">IF(AA53&lt;&gt;"",AA53/$H53,"")</f>
        <v>1.3037213472406499</v>
      </c>
      <c r="CQ53" s="35" t="str">
        <f t="shared" ref="CQ53:CQ88" si="25">IF(AB53&lt;&gt;"",AB53/$H53,"")</f>
        <v/>
      </c>
      <c r="CR53" s="35">
        <f t="shared" ref="CR53:CR88" si="26">IF(AC53&lt;&gt;"",AC53/$H53,"")</f>
        <v>1.3094087056339463</v>
      </c>
      <c r="CS53" s="35">
        <f t="shared" ref="CS53:CS88" si="27">IF(AD53&lt;&gt;"",AD53/$H53,"")</f>
        <v>1.2548412944433061</v>
      </c>
      <c r="CT53" s="35" t="str">
        <f t="shared" ref="CT53:CT88" si="28">IF(AE53&lt;&gt;"",AE53/$H53,"")</f>
        <v/>
      </c>
      <c r="CU53" s="35" t="str">
        <f t="shared" ref="CU53:CU88" si="29">IF(AF53&lt;&gt;"",AF53/$H53,"")</f>
        <v/>
      </c>
      <c r="CV53" s="36" t="str">
        <f t="shared" ref="CV53:CV88" si="30">IF(AG53&lt;&gt;"",AG53/$H53,"")</f>
        <v/>
      </c>
      <c r="CW53" s="36" t="str">
        <f t="shared" ref="CW53:CW88" si="31">IF(AH53&lt;&gt;"",AH53/$H53,"")</f>
        <v/>
      </c>
      <c r="CX53" s="35" t="str">
        <f t="shared" ref="CX53:CX88" si="32">IF(AI53&lt;&gt;"",AI53/$H53,"")</f>
        <v/>
      </c>
      <c r="CY53" s="35" t="str">
        <f t="shared" ref="CY53:CY88" si="33">IF(AJ53&lt;&gt;"",AJ53/$H53,"")</f>
        <v/>
      </c>
      <c r="CZ53" s="35" t="str">
        <f t="shared" ref="CZ53:CZ88" si="34">IF(AK53&lt;&gt;"",AK53/$H53,"")</f>
        <v/>
      </c>
      <c r="DA53" s="35" t="str">
        <f t="shared" ref="DA53:DA88" si="35">IF(AL53&lt;&gt;"",AL53/$H53,"")</f>
        <v/>
      </c>
    </row>
    <row r="54" spans="1:105">
      <c r="B54" s="4" t="str">
        <f t="shared" si="2"/>
        <v>*Alanine (2TMS)</v>
      </c>
      <c r="H54" s="19">
        <f t="shared" ref="H54:H88" si="36">AVERAGE(I54:BO54)</f>
        <v>5250985.4116581902</v>
      </c>
      <c r="I54" s="38">
        <f t="shared" ref="I54:AM54" si="37">IF(I16&lt;&gt;"",I16/I$13*AVERAGE($I$13:$AL$13),"")</f>
        <v>1883402.2792891918</v>
      </c>
      <c r="J54" s="38">
        <f t="shared" si="37"/>
        <v>1774126.4368592836</v>
      </c>
      <c r="K54" s="39">
        <f t="shared" si="37"/>
        <v>6843595.7480775369</v>
      </c>
      <c r="L54" s="40">
        <f t="shared" si="37"/>
        <v>6647468.7956415564</v>
      </c>
      <c r="M54" s="38">
        <f t="shared" si="37"/>
        <v>4294151.2176990602</v>
      </c>
      <c r="N54" s="38">
        <f t="shared" si="37"/>
        <v>4305742.0673013423</v>
      </c>
      <c r="O54" s="39">
        <f t="shared" si="37"/>
        <v>32064114.506355613</v>
      </c>
      <c r="P54" s="39">
        <f t="shared" si="37"/>
        <v>40659781.590392143</v>
      </c>
      <c r="Q54" s="38">
        <f t="shared" si="37"/>
        <v>1478265.3782945185</v>
      </c>
      <c r="R54" s="38">
        <f t="shared" si="37"/>
        <v>1697776.9742008916</v>
      </c>
      <c r="S54" s="39">
        <f t="shared" si="37"/>
        <v>25445265.774453051</v>
      </c>
      <c r="T54" s="39">
        <f t="shared" si="37"/>
        <v>26943110.13641037</v>
      </c>
      <c r="U54" s="38">
        <f t="shared" si="37"/>
        <v>3475012.0747436299</v>
      </c>
      <c r="V54" s="38">
        <f t="shared" si="37"/>
        <v>3469375.2325882781</v>
      </c>
      <c r="W54" s="38">
        <f t="shared" si="37"/>
        <v>4186284.9655857906</v>
      </c>
      <c r="X54" s="38">
        <f t="shared" si="37"/>
        <v>3542303.6865625177</v>
      </c>
      <c r="Y54" s="38">
        <f t="shared" si="37"/>
        <v>4791594.3825094104</v>
      </c>
      <c r="Z54" s="38">
        <f t="shared" si="37"/>
        <v>5534665.7889256608</v>
      </c>
      <c r="AA54" s="38">
        <f t="shared" si="37"/>
        <v>5334607.8302410124</v>
      </c>
      <c r="AB54" s="38">
        <f t="shared" si="37"/>
        <v>5303737.5850688051</v>
      </c>
      <c r="AC54" s="38">
        <f t="shared" si="37"/>
        <v>4316498.3032162171</v>
      </c>
      <c r="AD54" s="38">
        <f t="shared" si="37"/>
        <v>5104677.1234592386</v>
      </c>
      <c r="AE54" s="38">
        <f t="shared" si="37"/>
        <v>5047543.0904185232</v>
      </c>
      <c r="AF54" s="38" t="str">
        <f t="shared" si="37"/>
        <v/>
      </c>
      <c r="AG54" s="39">
        <f t="shared" si="37"/>
        <v>2149817.8719955189</v>
      </c>
      <c r="AH54" s="39">
        <f t="shared" si="37"/>
        <v>1926805.3821673736</v>
      </c>
      <c r="AI54" s="38">
        <f t="shared" si="37"/>
        <v>796912.36836035061</v>
      </c>
      <c r="AJ54" s="38" t="str">
        <f t="shared" si="37"/>
        <v/>
      </c>
      <c r="AK54" s="38">
        <f t="shared" si="37"/>
        <v>696764.91482053173</v>
      </c>
      <c r="AL54" s="38">
        <f t="shared" si="37"/>
        <v>493863.0019323632</v>
      </c>
      <c r="AM54" s="17" t="str">
        <f t="shared" si="37"/>
        <v/>
      </c>
      <c r="AW54" s="17">
        <f t="shared" ref="AW54:BO54" si="38">IF(AW16&lt;&gt;"",AW16/AW$13*AVERAGE($I$13:$AL$13),"")</f>
        <v>1034140.193339958</v>
      </c>
      <c r="AX54" s="17">
        <f t="shared" si="38"/>
        <v>796034.08335919236</v>
      </c>
      <c r="AY54" s="17">
        <f t="shared" si="38"/>
        <v>355618.58653589356</v>
      </c>
      <c r="AZ54" s="17">
        <f t="shared" si="38"/>
        <v>145185.36389170363</v>
      </c>
      <c r="BA54" s="17" t="str">
        <f t="shared" si="38"/>
        <v/>
      </c>
      <c r="BB54" s="17">
        <f t="shared" si="38"/>
        <v>10658.043059124615</v>
      </c>
      <c r="BC54" s="17">
        <f t="shared" si="38"/>
        <v>770275.51571616472</v>
      </c>
      <c r="BD54" s="17">
        <f t="shared" si="38"/>
        <v>294890.03947921854</v>
      </c>
      <c r="BE54" s="17">
        <f t="shared" si="38"/>
        <v>62485.617149456353</v>
      </c>
      <c r="BF54" s="17">
        <f t="shared" si="38"/>
        <v>38669.804951202263</v>
      </c>
      <c r="BG54" s="17" t="str">
        <f t="shared" si="38"/>
        <v/>
      </c>
      <c r="BH54" s="17">
        <f t="shared" si="38"/>
        <v>7241.3563897926342</v>
      </c>
      <c r="BI54" s="17">
        <f t="shared" si="38"/>
        <v>425084.81038781564</v>
      </c>
      <c r="BJ54" s="17">
        <f t="shared" si="38"/>
        <v>331706.36677420774</v>
      </c>
      <c r="BK54" s="17">
        <f t="shared" si="38"/>
        <v>30274.028060681801</v>
      </c>
      <c r="BL54" s="17">
        <f t="shared" si="38"/>
        <v>16900.886584598953</v>
      </c>
      <c r="BM54" s="17">
        <f t="shared" si="38"/>
        <v>7814780.6808124753</v>
      </c>
      <c r="BN54" s="17">
        <f t="shared" si="38"/>
        <v>7161465.3684502076</v>
      </c>
      <c r="BO54" s="17">
        <f t="shared" si="38"/>
        <v>6791668.2721072417</v>
      </c>
      <c r="BP54" s="17"/>
      <c r="BQ54" s="15" t="str">
        <f t="shared" si="5"/>
        <v>*Alanine (2TMS)</v>
      </c>
      <c r="BR54" s="15"/>
      <c r="BS54" s="15"/>
      <c r="BT54" s="15"/>
      <c r="BU54" s="15"/>
      <c r="BV54" s="15"/>
      <c r="BW54" s="15"/>
      <c r="BX54" s="36">
        <f t="shared" si="6"/>
        <v>0.35867596872535185</v>
      </c>
      <c r="BY54" s="36">
        <f t="shared" si="7"/>
        <v>0.33786542863371588</v>
      </c>
      <c r="BZ54" s="36">
        <f t="shared" si="8"/>
        <v>1.3032974216388886</v>
      </c>
      <c r="CA54" s="36">
        <f t="shared" si="9"/>
        <v>1.2659469174838891</v>
      </c>
      <c r="CB54" s="36">
        <f t="shared" si="10"/>
        <v>0.81778007003508801</v>
      </c>
      <c r="CC54" s="36">
        <f t="shared" si="11"/>
        <v>0.81998743659461948</v>
      </c>
      <c r="CD54" s="36">
        <f t="shared" si="12"/>
        <v>6.1063042443742379</v>
      </c>
      <c r="CE54" s="36">
        <f t="shared" si="13"/>
        <v>7.7432669114105064</v>
      </c>
      <c r="CF54" s="36">
        <f t="shared" si="14"/>
        <v>0.28152151689709271</v>
      </c>
      <c r="CG54" s="36">
        <f t="shared" si="15"/>
        <v>0.32332540296750828</v>
      </c>
      <c r="CH54" s="36">
        <f t="shared" si="16"/>
        <v>4.8458077445729906</v>
      </c>
      <c r="CI54" s="36">
        <f t="shared" si="17"/>
        <v>5.1310578918371252</v>
      </c>
      <c r="CJ54" s="36">
        <f t="shared" si="18"/>
        <v>0.66178284689735367</v>
      </c>
      <c r="CK54" s="36">
        <f t="shared" si="19"/>
        <v>0.66070936416726711</v>
      </c>
      <c r="CL54" s="36">
        <f t="shared" si="20"/>
        <v>0.79723797295102716</v>
      </c>
      <c r="CM54" s="36">
        <f t="shared" si="21"/>
        <v>0.67459789141632864</v>
      </c>
      <c r="CN54" s="36">
        <f t="shared" si="22"/>
        <v>0.91251336784732939</v>
      </c>
      <c r="CO54" s="36">
        <f t="shared" si="23"/>
        <v>1.0540242173664482</v>
      </c>
      <c r="CP54" s="36">
        <f t="shared" si="24"/>
        <v>1.0159250906310202</v>
      </c>
      <c r="CQ54" s="36">
        <f t="shared" si="25"/>
        <v>1.0100461473942577</v>
      </c>
      <c r="CR54" s="36">
        <f t="shared" si="26"/>
        <v>0.82203585895187725</v>
      </c>
      <c r="CS54" s="36">
        <f t="shared" si="27"/>
        <v>0.9721369844459824</v>
      </c>
      <c r="CT54" s="36">
        <f t="shared" si="28"/>
        <v>0.96125635375257634</v>
      </c>
      <c r="CU54" s="36" t="str">
        <f t="shared" si="29"/>
        <v/>
      </c>
      <c r="CV54" s="36">
        <f t="shared" si="30"/>
        <v>0.40941227283216458</v>
      </c>
      <c r="CW54" s="36">
        <f t="shared" si="31"/>
        <v>0.36694167496437863</v>
      </c>
      <c r="CX54" s="36">
        <f t="shared" si="32"/>
        <v>0.15176434628651853</v>
      </c>
      <c r="CY54" s="36" t="str">
        <f t="shared" si="33"/>
        <v/>
      </c>
      <c r="CZ54" s="36">
        <f t="shared" si="34"/>
        <v>0.13269222063987848</v>
      </c>
      <c r="DA54" s="36">
        <f t="shared" si="35"/>
        <v>9.4051489999551902E-2</v>
      </c>
    </row>
    <row r="55" spans="1:105">
      <c r="B55" s="4" t="str">
        <f t="shared" si="2"/>
        <v>*Alanine (3TMS)</v>
      </c>
      <c r="H55" s="19">
        <f t="shared" si="36"/>
        <v>406473.7859996651</v>
      </c>
      <c r="I55" s="38">
        <f t="shared" ref="I55:AM55" si="39">IF(I17&lt;&gt;"",I17/I$13*AVERAGE($I$13:$AL$13),"")</f>
        <v>300524.00169448007</v>
      </c>
      <c r="J55" s="38">
        <f t="shared" si="39"/>
        <v>467410.01955801877</v>
      </c>
      <c r="K55" s="39">
        <f t="shared" si="39"/>
        <v>397961.44734898786</v>
      </c>
      <c r="L55" s="40">
        <f t="shared" si="39"/>
        <v>834140.54728369392</v>
      </c>
      <c r="M55" s="38">
        <f t="shared" si="39"/>
        <v>287252.44215777871</v>
      </c>
      <c r="N55" s="38">
        <f t="shared" si="39"/>
        <v>582762.56063453329</v>
      </c>
      <c r="O55" s="39">
        <f t="shared" si="39"/>
        <v>2675895.446224622</v>
      </c>
      <c r="P55" s="39">
        <f t="shared" si="39"/>
        <v>1570257.9099273477</v>
      </c>
      <c r="Q55" s="38">
        <f t="shared" si="39"/>
        <v>98529.827547721245</v>
      </c>
      <c r="R55" s="38">
        <f t="shared" si="39"/>
        <v>179431.76283396789</v>
      </c>
      <c r="S55" s="39">
        <f t="shared" si="39"/>
        <v>602667.05223130924</v>
      </c>
      <c r="T55" s="39">
        <f t="shared" si="39"/>
        <v>907159.61331216071</v>
      </c>
      <c r="U55" s="38">
        <f t="shared" si="39"/>
        <v>192375.83638639643</v>
      </c>
      <c r="V55" s="38">
        <f t="shared" si="39"/>
        <v>333513.31853776611</v>
      </c>
      <c r="W55" s="38">
        <f t="shared" si="39"/>
        <v>383849.92389157502</v>
      </c>
      <c r="X55" s="38">
        <f t="shared" si="39"/>
        <v>606154.76037741499</v>
      </c>
      <c r="Y55" s="38">
        <f t="shared" si="39"/>
        <v>155282.3481231058</v>
      </c>
      <c r="Z55" s="38">
        <f t="shared" si="39"/>
        <v>297003.93596274673</v>
      </c>
      <c r="AA55" s="38">
        <f t="shared" si="39"/>
        <v>295364.56117397483</v>
      </c>
      <c r="AB55" s="38">
        <f t="shared" si="39"/>
        <v>459490.79379865882</v>
      </c>
      <c r="AC55" s="38">
        <f t="shared" si="39"/>
        <v>146448.13545521806</v>
      </c>
      <c r="AD55" s="38">
        <f t="shared" si="39"/>
        <v>252440.14163603808</v>
      </c>
      <c r="AE55" s="38">
        <f t="shared" si="39"/>
        <v>368197.87891213945</v>
      </c>
      <c r="AF55" s="38" t="str">
        <f t="shared" si="39"/>
        <v/>
      </c>
      <c r="AG55" s="39">
        <f t="shared" si="39"/>
        <v>397050.78285397554</v>
      </c>
      <c r="AH55" s="39">
        <f t="shared" si="39"/>
        <v>575793.02967341524</v>
      </c>
      <c r="AI55" s="38">
        <f t="shared" si="39"/>
        <v>331878.102930094</v>
      </c>
      <c r="AJ55" s="38" t="str">
        <f t="shared" si="39"/>
        <v/>
      </c>
      <c r="AK55" s="38">
        <f t="shared" si="39"/>
        <v>260851.97203938855</v>
      </c>
      <c r="AL55" s="38">
        <f t="shared" si="39"/>
        <v>379220.78243035916</v>
      </c>
      <c r="AM55" s="17" t="str">
        <f t="shared" si="39"/>
        <v/>
      </c>
      <c r="AW55" s="17">
        <f t="shared" ref="AW55:BO55" si="40">IF(AW17&lt;&gt;"",AW17/AW$13*AVERAGE($I$13:$AL$13),"")</f>
        <v>1126894.5333527206</v>
      </c>
      <c r="AX55" s="17">
        <f t="shared" si="40"/>
        <v>1451110.6665535825</v>
      </c>
      <c r="AY55" s="17">
        <f t="shared" si="40"/>
        <v>91615.503976371503</v>
      </c>
      <c r="AZ55" s="17">
        <f t="shared" si="40"/>
        <v>121063.0805202449</v>
      </c>
      <c r="BA55" s="17">
        <f t="shared" si="40"/>
        <v>4667.225136512935</v>
      </c>
      <c r="BB55" s="17">
        <f t="shared" si="40"/>
        <v>10540.888122038079</v>
      </c>
      <c r="BC55" s="17">
        <f t="shared" si="40"/>
        <v>292204.65718271577</v>
      </c>
      <c r="BD55" s="17">
        <f t="shared" si="40"/>
        <v>460628.60293845303</v>
      </c>
      <c r="BE55" s="17">
        <f t="shared" si="40"/>
        <v>27440.280504315208</v>
      </c>
      <c r="BF55" s="17">
        <f t="shared" si="40"/>
        <v>48642.533552282293</v>
      </c>
      <c r="BG55" s="17">
        <f t="shared" si="40"/>
        <v>2933.3457807745835</v>
      </c>
      <c r="BH55" s="17">
        <f t="shared" si="40"/>
        <v>4007.3525652250496</v>
      </c>
      <c r="BI55" s="17">
        <f t="shared" si="40"/>
        <v>147221.13428734351</v>
      </c>
      <c r="BJ55" s="17">
        <f t="shared" si="40"/>
        <v>245486.70632006068</v>
      </c>
      <c r="BK55" s="17">
        <f t="shared" si="40"/>
        <v>17395.463103956426</v>
      </c>
      <c r="BL55" s="17">
        <f t="shared" si="40"/>
        <v>22794.161770140436</v>
      </c>
      <c r="BM55" s="17">
        <f t="shared" si="40"/>
        <v>248493.39035282517</v>
      </c>
      <c r="BN55" s="17">
        <f t="shared" si="40"/>
        <v>154294.60785665992</v>
      </c>
      <c r="BO55" s="17">
        <f t="shared" si="40"/>
        <v>287924.87317114294</v>
      </c>
      <c r="BP55" s="17"/>
      <c r="BQ55" s="15" t="str">
        <f t="shared" si="5"/>
        <v>*Alanine (3TMS)</v>
      </c>
      <c r="BR55" s="15"/>
      <c r="BS55" s="15"/>
      <c r="BT55" s="15"/>
      <c r="BU55" s="15"/>
      <c r="BV55" s="15"/>
      <c r="BW55" s="15"/>
      <c r="BX55" s="36">
        <f t="shared" si="6"/>
        <v>0.73934411528011224</v>
      </c>
      <c r="BY55" s="36">
        <f t="shared" si="7"/>
        <v>1.1499143011362702</v>
      </c>
      <c r="BZ55" s="36">
        <f t="shared" si="8"/>
        <v>0.97905808703077291</v>
      </c>
      <c r="CA55" s="36">
        <f t="shared" si="9"/>
        <v>2.0521386028184883</v>
      </c>
      <c r="CB55" s="36">
        <f t="shared" si="10"/>
        <v>0.7066936468026388</v>
      </c>
      <c r="CC55" s="36">
        <f t="shared" si="11"/>
        <v>1.4337026905715722</v>
      </c>
      <c r="CD55" s="36">
        <f t="shared" si="12"/>
        <v>6.5831931563400419</v>
      </c>
      <c r="CE55" s="36">
        <f t="shared" si="13"/>
        <v>3.8631222086450649</v>
      </c>
      <c r="CF55" s="36">
        <f t="shared" si="14"/>
        <v>0.24240143138726891</v>
      </c>
      <c r="CG55" s="36">
        <f t="shared" si="15"/>
        <v>0.44143501749486924</v>
      </c>
      <c r="CH55" s="36">
        <f t="shared" si="16"/>
        <v>1.4826713874035797</v>
      </c>
      <c r="CI55" s="36">
        <f t="shared" si="17"/>
        <v>2.2317788860138403</v>
      </c>
      <c r="CJ55" s="36">
        <f t="shared" si="18"/>
        <v>0.47327981043912865</v>
      </c>
      <c r="CK55" s="36">
        <f t="shared" si="19"/>
        <v>0.82050388001660923</v>
      </c>
      <c r="CL55" s="36">
        <f t="shared" si="20"/>
        <v>0.94434115338471369</v>
      </c>
      <c r="CM55" s="36">
        <f t="shared" si="21"/>
        <v>1.4912517885665435</v>
      </c>
      <c r="CN55" s="36">
        <f t="shared" si="22"/>
        <v>0.3820230319188006</v>
      </c>
      <c r="CO55" s="36">
        <f t="shared" si="23"/>
        <v>0.73068410852696775</v>
      </c>
      <c r="CP55" s="36">
        <f t="shared" si="24"/>
        <v>0.7266509461306766</v>
      </c>
      <c r="CQ55" s="36">
        <f t="shared" si="25"/>
        <v>1.1304315545677954</v>
      </c>
      <c r="CR55" s="36">
        <f t="shared" si="26"/>
        <v>0.36028924988372735</v>
      </c>
      <c r="CS55" s="36">
        <f t="shared" si="27"/>
        <v>0.62104900815484831</v>
      </c>
      <c r="CT55" s="36">
        <f t="shared" si="28"/>
        <v>0.90583425449345656</v>
      </c>
      <c r="CU55" s="36" t="str">
        <f t="shared" si="29"/>
        <v/>
      </c>
      <c r="CV55" s="36">
        <f t="shared" si="30"/>
        <v>0.976817685493506</v>
      </c>
      <c r="CW55" s="36">
        <f t="shared" si="31"/>
        <v>1.4165563672386234</v>
      </c>
      <c r="CX55" s="36">
        <f t="shared" si="32"/>
        <v>0.81648094996799481</v>
      </c>
      <c r="CY55" s="36" t="str">
        <f t="shared" si="33"/>
        <v/>
      </c>
      <c r="CZ55" s="36">
        <f t="shared" si="34"/>
        <v>0.64174365241748577</v>
      </c>
      <c r="DA55" s="36">
        <f t="shared" si="35"/>
        <v>0.93295261709858857</v>
      </c>
    </row>
    <row r="56" spans="1:105">
      <c r="B56" s="4" t="str">
        <f t="shared" si="2"/>
        <v>*Citric acid (4TMS)</v>
      </c>
      <c r="H56" s="19">
        <f t="shared" si="36"/>
        <v>1052349.956822871</v>
      </c>
      <c r="I56" s="38">
        <f t="shared" ref="I56:AM56" si="41">IF(I18&lt;&gt;"",I18/I$13*AVERAGE($I$13:$AL$13),"")</f>
        <v>1024779.9113455741</v>
      </c>
      <c r="J56" s="38">
        <f t="shared" si="41"/>
        <v>1028766.4606877314</v>
      </c>
      <c r="K56" s="39">
        <f t="shared" si="41"/>
        <v>1453269.4728986914</v>
      </c>
      <c r="L56" s="40">
        <f t="shared" si="41"/>
        <v>1419857.0777524817</v>
      </c>
      <c r="M56" s="38">
        <f t="shared" si="41"/>
        <v>517912.84790523897</v>
      </c>
      <c r="N56" s="38">
        <f t="shared" si="41"/>
        <v>537292.52413631754</v>
      </c>
      <c r="O56" s="39">
        <f t="shared" si="41"/>
        <v>1922010.1346294726</v>
      </c>
      <c r="P56" s="39">
        <f t="shared" si="41"/>
        <v>1991593.8925366108</v>
      </c>
      <c r="Q56" s="38">
        <f t="shared" si="41"/>
        <v>475490.72120074474</v>
      </c>
      <c r="R56" s="38">
        <f t="shared" si="41"/>
        <v>513203.17151464988</v>
      </c>
      <c r="S56" s="39">
        <f t="shared" si="41"/>
        <v>1852076.1601628591</v>
      </c>
      <c r="T56" s="39">
        <f t="shared" si="41"/>
        <v>1872376.6445066419</v>
      </c>
      <c r="U56" s="38">
        <f t="shared" si="41"/>
        <v>1252574.3268145735</v>
      </c>
      <c r="V56" s="38">
        <f t="shared" si="41"/>
        <v>1257637.1480488754</v>
      </c>
      <c r="W56" s="38">
        <f t="shared" si="41"/>
        <v>1440574.9576317808</v>
      </c>
      <c r="X56" s="38">
        <f t="shared" si="41"/>
        <v>1410088.3176173484</v>
      </c>
      <c r="Y56" s="38">
        <f t="shared" si="41"/>
        <v>1653192.5413218429</v>
      </c>
      <c r="Z56" s="38">
        <f t="shared" si="41"/>
        <v>1719514.1417047642</v>
      </c>
      <c r="AA56" s="38">
        <f t="shared" si="41"/>
        <v>2003309.8769611602</v>
      </c>
      <c r="AB56" s="38">
        <f t="shared" si="41"/>
        <v>1995444.3734697811</v>
      </c>
      <c r="AC56" s="38">
        <f t="shared" si="41"/>
        <v>1395470.6812796337</v>
      </c>
      <c r="AD56" s="38">
        <f t="shared" si="41"/>
        <v>1368559.8245925403</v>
      </c>
      <c r="AE56" s="38">
        <f t="shared" si="41"/>
        <v>1836919.2087720567</v>
      </c>
      <c r="AF56" s="38" t="str">
        <f t="shared" si="41"/>
        <v/>
      </c>
      <c r="AG56" s="39">
        <f t="shared" si="41"/>
        <v>569025.32960795006</v>
      </c>
      <c r="AH56" s="39">
        <f t="shared" si="41"/>
        <v>559625.92689894</v>
      </c>
      <c r="AI56" s="38">
        <f t="shared" si="41"/>
        <v>654937.22918180481</v>
      </c>
      <c r="AJ56" s="38" t="str">
        <f t="shared" si="41"/>
        <v/>
      </c>
      <c r="AK56" s="38">
        <f t="shared" si="41"/>
        <v>815730.53438258986</v>
      </c>
      <c r="AL56" s="38">
        <f t="shared" si="41"/>
        <v>727863.71129750437</v>
      </c>
      <c r="AM56" s="17" t="str">
        <f t="shared" si="41"/>
        <v/>
      </c>
      <c r="AW56" s="17">
        <f t="shared" ref="AW56:BO56" si="42">IF(AW18&lt;&gt;"",AW18/AW$13*AVERAGE($I$13:$AL$13),"")</f>
        <v>430319.18654418754</v>
      </c>
      <c r="AX56" s="17">
        <f t="shared" si="42"/>
        <v>97134.88163775437</v>
      </c>
      <c r="AY56" s="17">
        <f t="shared" si="42"/>
        <v>11652.140784007861</v>
      </c>
      <c r="AZ56" s="17" t="str">
        <f t="shared" si="42"/>
        <v/>
      </c>
      <c r="BA56" s="17" t="str">
        <f t="shared" si="42"/>
        <v/>
      </c>
      <c r="BB56" s="17" t="str">
        <f t="shared" si="42"/>
        <v/>
      </c>
      <c r="BC56" s="17">
        <f t="shared" si="42"/>
        <v>44091.288828850018</v>
      </c>
      <c r="BD56" s="17">
        <f t="shared" si="42"/>
        <v>6282.5536292068846</v>
      </c>
      <c r="BE56" s="17" t="str">
        <f t="shared" si="42"/>
        <v/>
      </c>
      <c r="BF56" s="17" t="str">
        <f t="shared" si="42"/>
        <v/>
      </c>
      <c r="BG56" s="17" t="str">
        <f t="shared" si="42"/>
        <v/>
      </c>
      <c r="BH56" s="17" t="str">
        <f t="shared" si="42"/>
        <v/>
      </c>
      <c r="BI56" s="17">
        <f t="shared" si="42"/>
        <v>17196.630257753251</v>
      </c>
      <c r="BJ56" s="17">
        <f t="shared" si="42"/>
        <v>4337.4363315780492</v>
      </c>
      <c r="BK56" s="17" t="str">
        <f t="shared" si="42"/>
        <v/>
      </c>
      <c r="BL56" s="17" t="str">
        <f t="shared" si="42"/>
        <v/>
      </c>
      <c r="BM56" s="17">
        <f t="shared" si="42"/>
        <v>1437212.1020883725</v>
      </c>
      <c r="BN56" s="17">
        <f t="shared" si="42"/>
        <v>1306479.6505264174</v>
      </c>
      <c r="BO56" s="17">
        <f t="shared" si="42"/>
        <v>1365495.3397808098</v>
      </c>
      <c r="BP56" s="17"/>
      <c r="BQ56" s="15" t="str">
        <f t="shared" si="5"/>
        <v>*Citric acid (4TMS)</v>
      </c>
      <c r="BR56" s="15"/>
      <c r="BS56" s="15"/>
      <c r="BT56" s="15"/>
      <c r="BU56" s="15"/>
      <c r="BV56" s="15"/>
      <c r="BW56" s="15"/>
      <c r="BX56" s="36">
        <f t="shared" si="6"/>
        <v>0.97380144760918397</v>
      </c>
      <c r="BY56" s="36">
        <f t="shared" si="7"/>
        <v>0.97758968299258542</v>
      </c>
      <c r="BZ56" s="36">
        <f t="shared" si="8"/>
        <v>1.3809754668363636</v>
      </c>
      <c r="CA56" s="36">
        <f t="shared" si="9"/>
        <v>1.3492251969479281</v>
      </c>
      <c r="CB56" s="36">
        <f t="shared" si="10"/>
        <v>0.49214887552127567</v>
      </c>
      <c r="CC56" s="36">
        <f t="shared" si="11"/>
        <v>0.51056449487435418</v>
      </c>
      <c r="CD56" s="36">
        <f t="shared" si="12"/>
        <v>1.8263982643494143</v>
      </c>
      <c r="CE56" s="36">
        <f t="shared" si="13"/>
        <v>1.8925205247780812</v>
      </c>
      <c r="CF56" s="36">
        <f t="shared" si="14"/>
        <v>0.45183707009053281</v>
      </c>
      <c r="CG56" s="36">
        <f t="shared" si="15"/>
        <v>0.48767348559983931</v>
      </c>
      <c r="CH56" s="36">
        <f t="shared" si="16"/>
        <v>1.7599432091529947</v>
      </c>
      <c r="CI56" s="36">
        <f t="shared" si="17"/>
        <v>1.7792338303120165</v>
      </c>
      <c r="CJ56" s="36">
        <f t="shared" si="18"/>
        <v>1.1902640549311143</v>
      </c>
      <c r="CK56" s="36">
        <f t="shared" si="19"/>
        <v>1.1950750222347923</v>
      </c>
      <c r="CL56" s="36">
        <f t="shared" si="20"/>
        <v>1.3689124499809857</v>
      </c>
      <c r="CM56" s="36">
        <f t="shared" si="21"/>
        <v>1.3399423912882729</v>
      </c>
      <c r="CN56" s="36">
        <f t="shared" si="22"/>
        <v>1.5709532086768587</v>
      </c>
      <c r="CO56" s="36">
        <f t="shared" si="23"/>
        <v>1.6339755901127373</v>
      </c>
      <c r="CP56" s="36">
        <f t="shared" si="24"/>
        <v>1.9036536885593778</v>
      </c>
      <c r="CQ56" s="36">
        <f t="shared" si="25"/>
        <v>1.8961794605800031</v>
      </c>
      <c r="CR56" s="36">
        <f t="shared" si="26"/>
        <v>1.326051920496744</v>
      </c>
      <c r="CS56" s="36">
        <f t="shared" si="27"/>
        <v>1.3004797650434958</v>
      </c>
      <c r="CT56" s="36">
        <f t="shared" si="28"/>
        <v>1.7455402519498964</v>
      </c>
      <c r="CU56" s="36" t="str">
        <f t="shared" si="29"/>
        <v/>
      </c>
      <c r="CV56" s="36">
        <f t="shared" si="30"/>
        <v>0.54071872756652473</v>
      </c>
      <c r="CW56" s="36">
        <f t="shared" si="31"/>
        <v>0.53178690536415818</v>
      </c>
      <c r="CX56" s="36">
        <f t="shared" si="32"/>
        <v>0.62235687371443704</v>
      </c>
      <c r="CY56" s="36" t="str">
        <f t="shared" si="33"/>
        <v/>
      </c>
      <c r="CZ56" s="36">
        <f t="shared" si="34"/>
        <v>0.77515139245631348</v>
      </c>
      <c r="DA56" s="36">
        <f t="shared" si="35"/>
        <v>0.69165557196864758</v>
      </c>
    </row>
    <row r="57" spans="1:105">
      <c r="B57" s="4" t="str">
        <f t="shared" si="2"/>
        <v>*Dihydroxyacetone phosphate (1MEOX) (3TMS) MP</v>
      </c>
      <c r="H57" s="19">
        <f t="shared" si="36"/>
        <v>16762.39476042223</v>
      </c>
      <c r="I57" s="38">
        <f t="shared" ref="I57:AM57" si="43">IF(I19&lt;&gt;"",I19/I$13*AVERAGE($I$13:$AL$13),"")</f>
        <v>10465.685677970141</v>
      </c>
      <c r="J57" s="38">
        <f t="shared" si="43"/>
        <v>10186.494874665266</v>
      </c>
      <c r="K57" s="39">
        <f t="shared" si="43"/>
        <v>17506.121594584143</v>
      </c>
      <c r="L57" s="40">
        <f t="shared" si="43"/>
        <v>18293.721260685325</v>
      </c>
      <c r="M57" s="38" t="str">
        <f t="shared" si="43"/>
        <v/>
      </c>
      <c r="N57" s="38">
        <f t="shared" si="43"/>
        <v>6819.3242674739977</v>
      </c>
      <c r="O57" s="39">
        <f t="shared" si="43"/>
        <v>23735.632653465575</v>
      </c>
      <c r="P57" s="39">
        <f t="shared" si="43"/>
        <v>26682.933082186344</v>
      </c>
      <c r="Q57" s="38">
        <f t="shared" si="43"/>
        <v>3948.6158318397001</v>
      </c>
      <c r="R57" s="38">
        <f t="shared" si="43"/>
        <v>2897.5753082214069</v>
      </c>
      <c r="S57" s="39">
        <f t="shared" si="43"/>
        <v>26961.188416590823</v>
      </c>
      <c r="T57" s="39">
        <f t="shared" si="43"/>
        <v>29194.120731890416</v>
      </c>
      <c r="U57" s="38">
        <f t="shared" si="43"/>
        <v>12171.923090761084</v>
      </c>
      <c r="V57" s="38">
        <f t="shared" si="43"/>
        <v>12111.903436756229</v>
      </c>
      <c r="W57" s="38">
        <f t="shared" si="43"/>
        <v>12295.315656436554</v>
      </c>
      <c r="X57" s="38">
        <f t="shared" si="43"/>
        <v>12312.417109067152</v>
      </c>
      <c r="Y57" s="38">
        <f t="shared" si="43"/>
        <v>24710.009833938631</v>
      </c>
      <c r="Z57" s="38">
        <f t="shared" si="43"/>
        <v>19462.125269681215</v>
      </c>
      <c r="AA57" s="38">
        <f t="shared" si="43"/>
        <v>20773.324581815428</v>
      </c>
      <c r="AB57" s="38">
        <f t="shared" si="43"/>
        <v>19330.741960348332</v>
      </c>
      <c r="AC57" s="38">
        <f t="shared" si="43"/>
        <v>25837.702868190168</v>
      </c>
      <c r="AD57" s="38">
        <f t="shared" si="43"/>
        <v>14853.305668297875</v>
      </c>
      <c r="AE57" s="38">
        <f t="shared" si="43"/>
        <v>27039.221135496384</v>
      </c>
      <c r="AF57" s="38" t="str">
        <f t="shared" si="43"/>
        <v/>
      </c>
      <c r="AG57" s="39">
        <f t="shared" si="43"/>
        <v>18740.904674017977</v>
      </c>
      <c r="AH57" s="39">
        <f t="shared" si="43"/>
        <v>17624.75259542853</v>
      </c>
      <c r="AI57" s="38">
        <f t="shared" si="43"/>
        <v>10424.422293198722</v>
      </c>
      <c r="AJ57" s="38" t="str">
        <f t="shared" si="43"/>
        <v/>
      </c>
      <c r="AK57" s="38">
        <f t="shared" si="43"/>
        <v>11057.082286709712</v>
      </c>
      <c r="AL57" s="38" t="str">
        <f t="shared" si="43"/>
        <v/>
      </c>
      <c r="AM57" s="17" t="str">
        <f t="shared" si="43"/>
        <v/>
      </c>
      <c r="AW57" s="17" t="str">
        <f t="shared" ref="AW57:BO57" si="44">IF(AW19&lt;&gt;"",AW19/AW$13*AVERAGE($I$13:$AL$13),"")</f>
        <v/>
      </c>
      <c r="AX57" s="17" t="str">
        <f t="shared" si="44"/>
        <v/>
      </c>
      <c r="AY57" s="17" t="str">
        <f t="shared" si="44"/>
        <v/>
      </c>
      <c r="AZ57" s="17" t="str">
        <f t="shared" si="44"/>
        <v/>
      </c>
      <c r="BA57" s="17" t="str">
        <f t="shared" si="44"/>
        <v/>
      </c>
      <c r="BB57" s="17" t="str">
        <f t="shared" si="44"/>
        <v/>
      </c>
      <c r="BC57" s="17" t="str">
        <f t="shared" si="44"/>
        <v/>
      </c>
      <c r="BD57" s="17" t="str">
        <f t="shared" si="44"/>
        <v/>
      </c>
      <c r="BE57" s="17" t="str">
        <f t="shared" si="44"/>
        <v/>
      </c>
      <c r="BF57" s="17" t="str">
        <f t="shared" si="44"/>
        <v/>
      </c>
      <c r="BG57" s="17" t="str">
        <f t="shared" si="44"/>
        <v/>
      </c>
      <c r="BH57" s="17" t="str">
        <f t="shared" si="44"/>
        <v/>
      </c>
      <c r="BI57" s="17" t="str">
        <f t="shared" si="44"/>
        <v/>
      </c>
      <c r="BJ57" s="17" t="str">
        <f t="shared" si="44"/>
        <v/>
      </c>
      <c r="BK57" s="17" t="str">
        <f t="shared" si="44"/>
        <v/>
      </c>
      <c r="BL57" s="17" t="str">
        <f t="shared" si="44"/>
        <v/>
      </c>
      <c r="BM57" s="17">
        <f t="shared" si="44"/>
        <v>17442.927057493122</v>
      </c>
      <c r="BN57" s="17">
        <f t="shared" si="44"/>
        <v>17290.619198782962</v>
      </c>
      <c r="BO57" s="17">
        <f t="shared" si="44"/>
        <v>15939.335636251408</v>
      </c>
      <c r="BP57" s="17"/>
      <c r="BQ57" s="15" t="str">
        <f t="shared" si="5"/>
        <v>*Dihydroxyacetone phosphate (1MEOX) (3TMS) MP</v>
      </c>
      <c r="BR57" s="15"/>
      <c r="BS57" s="15"/>
      <c r="BT57" s="15"/>
      <c r="BU57" s="15"/>
      <c r="BV57" s="15"/>
      <c r="BW57" s="15"/>
      <c r="BX57" s="36">
        <f t="shared" si="6"/>
        <v>0.62435504160066202</v>
      </c>
      <c r="BY57" s="36">
        <f t="shared" si="7"/>
        <v>0.60769925898157751</v>
      </c>
      <c r="BZ57" s="36">
        <f t="shared" si="8"/>
        <v>1.0443687697844899</v>
      </c>
      <c r="CA57" s="36">
        <f t="shared" si="9"/>
        <v>1.0913548763258289</v>
      </c>
      <c r="CB57" s="36" t="str">
        <f t="shared" si="10"/>
        <v/>
      </c>
      <c r="CC57" s="36">
        <f t="shared" si="11"/>
        <v>0.40682279381554337</v>
      </c>
      <c r="CD57" s="36">
        <f t="shared" si="12"/>
        <v>1.4160048723770597</v>
      </c>
      <c r="CE57" s="36">
        <f t="shared" si="13"/>
        <v>1.591832996630502</v>
      </c>
      <c r="CF57" s="36">
        <f t="shared" si="14"/>
        <v>0.23556394466754807</v>
      </c>
      <c r="CG57" s="36">
        <f t="shared" si="15"/>
        <v>0.17286165548748952</v>
      </c>
      <c r="CH57" s="36">
        <f t="shared" si="16"/>
        <v>1.6084329716568311</v>
      </c>
      <c r="CI57" s="36">
        <f t="shared" si="17"/>
        <v>1.7416437895151349</v>
      </c>
      <c r="CJ57" s="36">
        <f t="shared" si="18"/>
        <v>0.7261446389211802</v>
      </c>
      <c r="CK57" s="36">
        <f t="shared" si="19"/>
        <v>0.72256402559816224</v>
      </c>
      <c r="CL57" s="36">
        <f t="shared" si="20"/>
        <v>0.73350591202320825</v>
      </c>
      <c r="CM57" s="36">
        <f t="shared" si="21"/>
        <v>0.73452613931620669</v>
      </c>
      <c r="CN57" s="36">
        <f t="shared" si="22"/>
        <v>1.4741336298964605</v>
      </c>
      <c r="CO57" s="36">
        <f t="shared" si="23"/>
        <v>1.1610587596727726</v>
      </c>
      <c r="CP57" s="36">
        <f t="shared" si="24"/>
        <v>1.2392814319624201</v>
      </c>
      <c r="CQ57" s="36">
        <f t="shared" si="25"/>
        <v>1.1532207800039549</v>
      </c>
      <c r="CR57" s="36">
        <f t="shared" si="26"/>
        <v>1.5414088044982506</v>
      </c>
      <c r="CS57" s="36">
        <f t="shared" si="27"/>
        <v>0.88610880966531613</v>
      </c>
      <c r="CT57" s="36">
        <f t="shared" si="28"/>
        <v>1.6130881966423327</v>
      </c>
      <c r="CU57" s="36" t="str">
        <f t="shared" si="29"/>
        <v/>
      </c>
      <c r="CV57" s="36">
        <f t="shared" si="30"/>
        <v>1.1180326523670243</v>
      </c>
      <c r="CW57" s="36">
        <f t="shared" si="31"/>
        <v>1.0514459805613465</v>
      </c>
      <c r="CX57" s="36">
        <f t="shared" si="32"/>
        <v>0.62189337753886309</v>
      </c>
      <c r="CY57" s="36" t="str">
        <f t="shared" si="33"/>
        <v/>
      </c>
      <c r="CZ57" s="36">
        <f t="shared" si="34"/>
        <v>0.65963619427557219</v>
      </c>
      <c r="DA57" s="36" t="str">
        <f t="shared" si="35"/>
        <v/>
      </c>
    </row>
    <row r="58" spans="1:105">
      <c r="B58" s="4" t="str">
        <f t="shared" si="2"/>
        <v>*Fructose (1MEOX) (5TMS) MP</v>
      </c>
      <c r="H58" s="19">
        <f t="shared" si="36"/>
        <v>1600286.8500490359</v>
      </c>
      <c r="I58" s="38">
        <f t="shared" ref="I58:AE58" si="45">IF(I20&lt;&gt;"",I20/I$13*AVERAGE($I$13:$AL$13),"")</f>
        <v>2356043.2826874545</v>
      </c>
      <c r="J58" s="38">
        <f t="shared" si="45"/>
        <v>2383334.5995283998</v>
      </c>
      <c r="K58" s="39">
        <f t="shared" si="45"/>
        <v>3549542.3802569117</v>
      </c>
      <c r="L58" s="40">
        <f t="shared" si="45"/>
        <v>3634225.1760405805</v>
      </c>
      <c r="M58" s="38">
        <f t="shared" si="45"/>
        <v>1455852.2713815568</v>
      </c>
      <c r="N58" s="38">
        <f t="shared" si="45"/>
        <v>1529874.9430591923</v>
      </c>
      <c r="O58" s="39">
        <f t="shared" si="45"/>
        <v>741099.12739248434</v>
      </c>
      <c r="P58" s="39">
        <f t="shared" si="45"/>
        <v>765352.30254522548</v>
      </c>
      <c r="Q58" s="38">
        <f t="shared" si="45"/>
        <v>2965185.9999854825</v>
      </c>
      <c r="R58" s="38">
        <f t="shared" si="45"/>
        <v>3135038.323340849</v>
      </c>
      <c r="S58" s="39">
        <f t="shared" si="45"/>
        <v>3563101.4270152063</v>
      </c>
      <c r="T58" s="39">
        <f t="shared" si="45"/>
        <v>3515983.4807734429</v>
      </c>
      <c r="U58" s="38">
        <f t="shared" si="45"/>
        <v>1945097.2991265079</v>
      </c>
      <c r="V58" s="38">
        <f t="shared" si="45"/>
        <v>2014960.0396789873</v>
      </c>
      <c r="W58" s="38">
        <f t="shared" si="45"/>
        <v>1753204.3408199446</v>
      </c>
      <c r="X58" s="38">
        <f t="shared" si="45"/>
        <v>1777673.3117925148</v>
      </c>
      <c r="Y58" s="38">
        <f t="shared" si="45"/>
        <v>2253461.952985066</v>
      </c>
      <c r="Z58" s="38">
        <f t="shared" si="45"/>
        <v>2290617.7950254404</v>
      </c>
      <c r="AA58" s="38">
        <f t="shared" si="45"/>
        <v>2542642.6998286596</v>
      </c>
      <c r="AB58" s="38">
        <f t="shared" si="45"/>
        <v>2552872.1180394026</v>
      </c>
      <c r="AC58" s="38">
        <f t="shared" si="45"/>
        <v>1151296.2683093559</v>
      </c>
      <c r="AD58" s="38">
        <f t="shared" si="45"/>
        <v>1122387.8760297822</v>
      </c>
      <c r="AE58" s="38">
        <f t="shared" si="45"/>
        <v>1706455.0880019164</v>
      </c>
      <c r="AF58" s="38"/>
      <c r="AG58" s="39">
        <f>IF(AG20&lt;&gt;"",AG20/AG$13*AVERAGE($I$13:$AL$13),"")</f>
        <v>2756169.1441754266</v>
      </c>
      <c r="AH58" s="39">
        <f>IF(AH20&lt;&gt;"",AH20/AH$13*AVERAGE($I$13:$AL$13),"")</f>
        <v>2693049.7745324066</v>
      </c>
      <c r="AI58" s="38">
        <f t="shared" ref="J58:BO63" si="46">IF(AI20&lt;&gt;"",AI20/AI$13*AVERAGE($I$13:$AL$13),"")</f>
        <v>2260765.0674614902</v>
      </c>
      <c r="AJ58" s="38">
        <f t="shared" si="46"/>
        <v>2917116.4435147275</v>
      </c>
      <c r="AK58" s="38">
        <f t="shared" si="46"/>
        <v>2119428.4938636716</v>
      </c>
      <c r="AL58" s="38">
        <f t="shared" si="46"/>
        <v>2469638.9904784434</v>
      </c>
      <c r="AM58" s="17" t="str">
        <f t="shared" si="46"/>
        <v/>
      </c>
      <c r="AW58" s="17">
        <f t="shared" si="46"/>
        <v>1215088.3258106767</v>
      </c>
      <c r="AX58" s="17">
        <f t="shared" si="46"/>
        <v>1201257.1240341649</v>
      </c>
      <c r="AY58" s="17">
        <f t="shared" si="46"/>
        <v>131977.0880737119</v>
      </c>
      <c r="AZ58" s="17">
        <f t="shared" si="46"/>
        <v>121339.90663624725</v>
      </c>
      <c r="BA58" s="17">
        <f t="shared" si="46"/>
        <v>16936.562890472349</v>
      </c>
      <c r="BB58" s="17">
        <f t="shared" si="46"/>
        <v>16766.39960495822</v>
      </c>
      <c r="BC58" s="17">
        <f t="shared" si="46"/>
        <v>551653.29245580465</v>
      </c>
      <c r="BD58" s="17">
        <f t="shared" si="46"/>
        <v>538589.83704099024</v>
      </c>
      <c r="BE58" s="17">
        <f t="shared" si="46"/>
        <v>63577.871166826284</v>
      </c>
      <c r="BF58" s="17">
        <f t="shared" si="46"/>
        <v>63214.506639612096</v>
      </c>
      <c r="BG58" s="17">
        <f t="shared" si="46"/>
        <v>8519.8658408255742</v>
      </c>
      <c r="BH58" s="17">
        <f t="shared" si="46"/>
        <v>10260.111795683439</v>
      </c>
      <c r="BI58" s="17">
        <f t="shared" si="46"/>
        <v>303661.57860568358</v>
      </c>
      <c r="BJ58" s="17">
        <f t="shared" si="46"/>
        <v>302427.59527723677</v>
      </c>
      <c r="BK58" s="17">
        <f t="shared" si="46"/>
        <v>28897.807688663848</v>
      </c>
      <c r="BL58" s="17">
        <f t="shared" si="46"/>
        <v>25870.125118164444</v>
      </c>
      <c r="BM58" s="17">
        <f t="shared" si="46"/>
        <v>2219389.989412426</v>
      </c>
      <c r="BN58" s="17">
        <f t="shared" si="46"/>
        <v>2016265.8413749638</v>
      </c>
      <c r="BO58" s="17">
        <f t="shared" si="46"/>
        <v>2056604.9552160816</v>
      </c>
      <c r="BP58" s="17"/>
      <c r="BQ58" s="15" t="str">
        <f t="shared" si="5"/>
        <v>*Fructose (1MEOX) (5TMS) MP</v>
      </c>
      <c r="BR58" s="15"/>
      <c r="BS58" s="15"/>
      <c r="BT58" s="15"/>
      <c r="BU58" s="15"/>
      <c r="BV58" s="15"/>
      <c r="BW58" s="15"/>
      <c r="BX58" s="36">
        <f t="shared" si="6"/>
        <v>1.4722631024651991</v>
      </c>
      <c r="BY58" s="36">
        <f t="shared" si="7"/>
        <v>1.4893171180250402</v>
      </c>
      <c r="BZ58" s="36">
        <f t="shared" si="8"/>
        <v>2.2180663298883867</v>
      </c>
      <c r="CA58" s="36">
        <f t="shared" si="9"/>
        <v>2.2709835901789863</v>
      </c>
      <c r="CB58" s="36">
        <f t="shared" si="10"/>
        <v>0.90974456944200144</v>
      </c>
      <c r="CC58" s="36">
        <f t="shared" si="11"/>
        <v>0.95600044642766013</v>
      </c>
      <c r="CD58" s="36">
        <f t="shared" si="12"/>
        <v>0.46310392875488271</v>
      </c>
      <c r="CE58" s="36">
        <f t="shared" si="13"/>
        <v>0.47825944612478294</v>
      </c>
      <c r="CF58" s="36">
        <f t="shared" si="14"/>
        <v>1.8529090580820704</v>
      </c>
      <c r="CG58" s="36">
        <f t="shared" si="15"/>
        <v>1.9590477315018775</v>
      </c>
      <c r="CH58" s="36">
        <f t="shared" si="16"/>
        <v>2.2265392150826124</v>
      </c>
      <c r="CI58" s="36">
        <f t="shared" si="17"/>
        <v>2.1970957773387356</v>
      </c>
      <c r="CJ58" s="36">
        <f t="shared" si="18"/>
        <v>1.2154679013121343</v>
      </c>
      <c r="CK58" s="36">
        <f t="shared" si="19"/>
        <v>1.2591242873846304</v>
      </c>
      <c r="CL58" s="36">
        <f t="shared" si="20"/>
        <v>1.0955563002759305</v>
      </c>
      <c r="CM58" s="36">
        <f t="shared" si="21"/>
        <v>1.1108466658574638</v>
      </c>
      <c r="CN58" s="36">
        <f t="shared" si="22"/>
        <v>1.4081612636609591</v>
      </c>
      <c r="CO58" s="36">
        <f t="shared" si="23"/>
        <v>1.4313795023406282</v>
      </c>
      <c r="CP58" s="36">
        <f t="shared" si="24"/>
        <v>1.5888668333122578</v>
      </c>
      <c r="CQ58" s="36">
        <f t="shared" si="25"/>
        <v>1.5952590736849319</v>
      </c>
      <c r="CR58" s="36">
        <f t="shared" si="26"/>
        <v>0.71943118714877774</v>
      </c>
      <c r="CS58" s="36">
        <f t="shared" si="27"/>
        <v>0.70136668060191221</v>
      </c>
      <c r="CT58" s="36">
        <f t="shared" si="28"/>
        <v>1.0663432546169003</v>
      </c>
      <c r="CU58" s="36" t="str">
        <f t="shared" si="29"/>
        <v/>
      </c>
      <c r="CV58" s="36">
        <f t="shared" si="30"/>
        <v>1.7222969395086714</v>
      </c>
      <c r="CW58" s="36">
        <f t="shared" si="31"/>
        <v>1.6828544047899203</v>
      </c>
      <c r="CX58" s="36">
        <f t="shared" si="32"/>
        <v>1.4127248920355848</v>
      </c>
      <c r="CY58" s="36">
        <f t="shared" si="33"/>
        <v>1.8228709705546486</v>
      </c>
      <c r="CZ58" s="36">
        <f t="shared" si="34"/>
        <v>1.3244053675743996</v>
      </c>
      <c r="DA58" s="36">
        <f t="shared" si="35"/>
        <v>1.5432476936261577</v>
      </c>
    </row>
    <row r="59" spans="1:105">
      <c r="B59" s="4" t="str">
        <f t="shared" si="2"/>
        <v>*Fructose-1-phosphate (1MEOX) (6TMS) MP</v>
      </c>
      <c r="H59" s="19">
        <f t="shared" si="36"/>
        <v>49882.251477375656</v>
      </c>
      <c r="I59" s="38">
        <f t="shared" ref="I59:I86" si="47">IF(I21&lt;&gt;"",I21/I$13*AVERAGE($I$13:$AL$13),"")</f>
        <v>5350.474353771363</v>
      </c>
      <c r="J59" s="38">
        <f t="shared" si="46"/>
        <v>4108.7188737017732</v>
      </c>
      <c r="K59" s="39">
        <f t="shared" si="46"/>
        <v>14156.44334961065</v>
      </c>
      <c r="L59" s="40">
        <f t="shared" si="46"/>
        <v>12480.525429369327</v>
      </c>
      <c r="M59" s="38">
        <f t="shared" si="46"/>
        <v>5375.2609200156212</v>
      </c>
      <c r="N59" s="38">
        <f t="shared" si="46"/>
        <v>8726.9739897269792</v>
      </c>
      <c r="O59" s="39">
        <f t="shared" si="46"/>
        <v>22721.991444496329</v>
      </c>
      <c r="P59" s="39">
        <f t="shared" si="46"/>
        <v>22723.456549771639</v>
      </c>
      <c r="Q59" s="38">
        <f t="shared" si="46"/>
        <v>117287.64033429323</v>
      </c>
      <c r="R59" s="38">
        <f t="shared" si="46"/>
        <v>120313.96964923597</v>
      </c>
      <c r="S59" s="39">
        <f t="shared" si="46"/>
        <v>360139.55131140281</v>
      </c>
      <c r="T59" s="39">
        <f t="shared" si="46"/>
        <v>360660.26337938017</v>
      </c>
      <c r="U59" s="38">
        <f t="shared" si="46"/>
        <v>7576.2137914884624</v>
      </c>
      <c r="V59" s="38">
        <f t="shared" si="46"/>
        <v>6985.0240477265934</v>
      </c>
      <c r="W59" s="38">
        <f t="shared" si="46"/>
        <v>9784.0885533677883</v>
      </c>
      <c r="X59" s="38">
        <f t="shared" si="46"/>
        <v>8879.6950170270557</v>
      </c>
      <c r="Y59" s="38">
        <f t="shared" si="46"/>
        <v>14396.931859029044</v>
      </c>
      <c r="Z59" s="38">
        <f t="shared" si="46"/>
        <v>11346.198738250701</v>
      </c>
      <c r="AA59" s="38">
        <f t="shared" si="46"/>
        <v>13957.880534432847</v>
      </c>
      <c r="AB59" s="38">
        <f t="shared" si="46"/>
        <v>14231.375665203095</v>
      </c>
      <c r="AC59" s="38">
        <f t="shared" si="46"/>
        <v>19376.608480071314</v>
      </c>
      <c r="AD59" s="38">
        <f t="shared" si="46"/>
        <v>18598.408411426411</v>
      </c>
      <c r="AE59" s="38">
        <f t="shared" si="46"/>
        <v>28650.083825521251</v>
      </c>
      <c r="AF59" s="38" t="str">
        <f t="shared" si="46"/>
        <v/>
      </c>
      <c r="AG59" s="39">
        <f t="shared" si="46"/>
        <v>18060.25567552264</v>
      </c>
      <c r="AH59" s="39">
        <f t="shared" si="46"/>
        <v>21192.209813687179</v>
      </c>
      <c r="AI59" s="38">
        <f t="shared" si="46"/>
        <v>16830.680270023509</v>
      </c>
      <c r="AJ59" s="38" t="str">
        <f t="shared" si="46"/>
        <v/>
      </c>
      <c r="AK59" s="38">
        <f t="shared" si="46"/>
        <v>22394.151672979799</v>
      </c>
      <c r="AL59" s="38" t="str">
        <f t="shared" si="46"/>
        <v/>
      </c>
      <c r="AM59" s="17" t="str">
        <f t="shared" si="46"/>
        <v/>
      </c>
      <c r="AW59" s="17" t="str">
        <f t="shared" si="46"/>
        <v/>
      </c>
      <c r="AX59" s="17" t="str">
        <f t="shared" si="46"/>
        <v/>
      </c>
      <c r="AY59" s="17" t="str">
        <f t="shared" si="46"/>
        <v/>
      </c>
      <c r="AZ59" s="17" t="str">
        <f t="shared" si="46"/>
        <v/>
      </c>
      <c r="BA59" s="17" t="str">
        <f t="shared" si="46"/>
        <v/>
      </c>
      <c r="BB59" s="17" t="str">
        <f t="shared" si="46"/>
        <v/>
      </c>
      <c r="BC59" s="17" t="str">
        <f t="shared" si="46"/>
        <v/>
      </c>
      <c r="BD59" s="17" t="str">
        <f t="shared" si="46"/>
        <v/>
      </c>
      <c r="BE59" s="17" t="str">
        <f t="shared" si="46"/>
        <v/>
      </c>
      <c r="BF59" s="17" t="str">
        <f t="shared" si="46"/>
        <v/>
      </c>
      <c r="BG59" s="17" t="str">
        <f t="shared" si="46"/>
        <v/>
      </c>
      <c r="BH59" s="17" t="str">
        <f t="shared" si="46"/>
        <v/>
      </c>
      <c r="BI59" s="17" t="str">
        <f t="shared" si="46"/>
        <v/>
      </c>
      <c r="BJ59" s="17" t="str">
        <f t="shared" si="46"/>
        <v/>
      </c>
      <c r="BK59" s="17" t="str">
        <f t="shared" si="46"/>
        <v/>
      </c>
      <c r="BL59" s="17" t="str">
        <f t="shared" si="46"/>
        <v/>
      </c>
      <c r="BM59" s="17">
        <f t="shared" si="46"/>
        <v>75828.933574299095</v>
      </c>
      <c r="BN59" s="17">
        <f t="shared" si="46"/>
        <v>67295.41462812711</v>
      </c>
      <c r="BO59" s="17">
        <f t="shared" si="46"/>
        <v>67038.120178309997</v>
      </c>
      <c r="BP59" s="17"/>
      <c r="BQ59" s="15" t="str">
        <f t="shared" si="5"/>
        <v>*Fructose-1-phosphate (1MEOX) (6TMS) MP</v>
      </c>
      <c r="BR59" s="15"/>
      <c r="BS59" s="15"/>
      <c r="BT59" s="15"/>
      <c r="BU59" s="15"/>
      <c r="BV59" s="15"/>
      <c r="BW59" s="15"/>
      <c r="BX59" s="36">
        <f t="shared" si="6"/>
        <v>0.10726208611890939</v>
      </c>
      <c r="BY59" s="36">
        <f t="shared" si="7"/>
        <v>8.236835251041752E-2</v>
      </c>
      <c r="BZ59" s="36">
        <f t="shared" si="8"/>
        <v>0.28379720101510203</v>
      </c>
      <c r="CA59" s="36">
        <f t="shared" si="9"/>
        <v>0.25019972153883091</v>
      </c>
      <c r="CB59" s="36">
        <f t="shared" si="10"/>
        <v>0.1077589876321761</v>
      </c>
      <c r="CC59" s="36">
        <f t="shared" si="11"/>
        <v>0.1749514853732122</v>
      </c>
      <c r="CD59" s="36">
        <f t="shared" si="12"/>
        <v>0.45551254747997894</v>
      </c>
      <c r="CE59" s="36">
        <f t="shared" si="13"/>
        <v>0.45554191875396755</v>
      </c>
      <c r="CF59" s="36">
        <f t="shared" si="14"/>
        <v>2.3512900252204862</v>
      </c>
      <c r="CG59" s="36">
        <f t="shared" si="15"/>
        <v>2.4119594863075693</v>
      </c>
      <c r="CH59" s="36">
        <f t="shared" si="16"/>
        <v>7.2197934264203356</v>
      </c>
      <c r="CI59" s="36">
        <f t="shared" si="17"/>
        <v>7.2302322509030983</v>
      </c>
      <c r="CJ59" s="36">
        <f t="shared" si="18"/>
        <v>0.15188195334215601</v>
      </c>
      <c r="CK59" s="36">
        <f t="shared" si="19"/>
        <v>0.14003024805114672</v>
      </c>
      <c r="CL59" s="36">
        <f t="shared" si="20"/>
        <v>0.19614368364678589</v>
      </c>
      <c r="CM59" s="36">
        <f t="shared" si="21"/>
        <v>0.17801311596880276</v>
      </c>
      <c r="CN59" s="36">
        <f t="shared" si="22"/>
        <v>0.2886183248075489</v>
      </c>
      <c r="CO59" s="36">
        <f t="shared" si="23"/>
        <v>0.22745963548571632</v>
      </c>
      <c r="CP59" s="36">
        <f t="shared" si="24"/>
        <v>0.27981657044416919</v>
      </c>
      <c r="CQ59" s="36">
        <f t="shared" si="25"/>
        <v>0.28529938492567453</v>
      </c>
      <c r="CR59" s="36">
        <f t="shared" si="26"/>
        <v>0.38844695069266616</v>
      </c>
      <c r="CS59" s="36">
        <f t="shared" si="27"/>
        <v>0.37284621003648588</v>
      </c>
      <c r="CT59" s="36">
        <f t="shared" si="28"/>
        <v>0.57435426383100685</v>
      </c>
      <c r="CU59" s="36" t="str">
        <f t="shared" si="29"/>
        <v/>
      </c>
      <c r="CV59" s="36">
        <f t="shared" si="30"/>
        <v>0.36205774881099662</v>
      </c>
      <c r="CW59" s="36">
        <f t="shared" si="31"/>
        <v>0.42484469297258992</v>
      </c>
      <c r="CX59" s="36">
        <f t="shared" si="32"/>
        <v>0.33740819172240349</v>
      </c>
      <c r="CY59" s="36" t="str">
        <f t="shared" si="33"/>
        <v/>
      </c>
      <c r="CZ59" s="36">
        <f t="shared" si="34"/>
        <v>0.44894027454107155</v>
      </c>
      <c r="DA59" s="36" t="str">
        <f t="shared" si="35"/>
        <v/>
      </c>
    </row>
    <row r="60" spans="1:105">
      <c r="B60" s="4" t="str">
        <f t="shared" si="2"/>
        <v>*Fructose-6-phosphate (1MEOX) (6TMS) MP</v>
      </c>
      <c r="H60" s="19">
        <f t="shared" si="36"/>
        <v>70111.705276827779</v>
      </c>
      <c r="I60" s="38">
        <f t="shared" si="47"/>
        <v>14475.772285520468</v>
      </c>
      <c r="J60" s="38">
        <f t="shared" si="46"/>
        <v>14957.459015183897</v>
      </c>
      <c r="K60" s="39">
        <f t="shared" si="46"/>
        <v>25749.171566105375</v>
      </c>
      <c r="L60" s="40">
        <f t="shared" si="46"/>
        <v>22106.630519180111</v>
      </c>
      <c r="M60" s="38">
        <f t="shared" si="46"/>
        <v>17597.383254271721</v>
      </c>
      <c r="N60" s="38">
        <f t="shared" si="46"/>
        <v>17887.773190706535</v>
      </c>
      <c r="O60" s="39">
        <f t="shared" si="46"/>
        <v>35725.544131333852</v>
      </c>
      <c r="P60" s="39">
        <f t="shared" si="46"/>
        <v>37272.978038123802</v>
      </c>
      <c r="Q60" s="38">
        <f t="shared" si="46"/>
        <v>121511.5777677228</v>
      </c>
      <c r="R60" s="38">
        <f t="shared" si="46"/>
        <v>126025.78556918527</v>
      </c>
      <c r="S60" s="39">
        <f t="shared" si="46"/>
        <v>386721.91562755487</v>
      </c>
      <c r="T60" s="39">
        <f t="shared" si="46"/>
        <v>392120.31357787619</v>
      </c>
      <c r="U60" s="38">
        <f t="shared" si="46"/>
        <v>28189.422911225352</v>
      </c>
      <c r="V60" s="38">
        <f t="shared" si="46"/>
        <v>23391.758228290975</v>
      </c>
      <c r="W60" s="38">
        <f t="shared" si="46"/>
        <v>26794.224736205088</v>
      </c>
      <c r="X60" s="38">
        <f t="shared" si="46"/>
        <v>27652.433414965424</v>
      </c>
      <c r="Y60" s="38">
        <f t="shared" si="46"/>
        <v>55452.055035502781</v>
      </c>
      <c r="Z60" s="38">
        <f t="shared" si="46"/>
        <v>47891.698006623585</v>
      </c>
      <c r="AA60" s="38">
        <f t="shared" si="46"/>
        <v>39934.727082992591</v>
      </c>
      <c r="AB60" s="38">
        <f t="shared" si="46"/>
        <v>43958.702641641823</v>
      </c>
      <c r="AC60" s="38">
        <f t="shared" si="46"/>
        <v>61201.292658808321</v>
      </c>
      <c r="AD60" s="38">
        <f t="shared" si="46"/>
        <v>53156.038720749049</v>
      </c>
      <c r="AE60" s="38">
        <f t="shared" si="46"/>
        <v>82173.390572035918</v>
      </c>
      <c r="AF60" s="38" t="str">
        <f t="shared" si="46"/>
        <v/>
      </c>
      <c r="AG60" s="39">
        <f t="shared" si="46"/>
        <v>39381.723896681477</v>
      </c>
      <c r="AH60" s="39">
        <f t="shared" si="46"/>
        <v>34262.534573074408</v>
      </c>
      <c r="AI60" s="38">
        <f t="shared" si="46"/>
        <v>47686.927431733282</v>
      </c>
      <c r="AJ60" s="38" t="str">
        <f t="shared" si="46"/>
        <v/>
      </c>
      <c r="AK60" s="38">
        <f t="shared" si="46"/>
        <v>54780.503504582171</v>
      </c>
      <c r="AL60" s="38">
        <f t="shared" si="46"/>
        <v>4175.642830486112</v>
      </c>
      <c r="AM60" s="17" t="str">
        <f t="shared" si="46"/>
        <v/>
      </c>
      <c r="AW60" s="17" t="str">
        <f t="shared" si="46"/>
        <v/>
      </c>
      <c r="AX60" s="17" t="str">
        <f t="shared" si="46"/>
        <v/>
      </c>
      <c r="AY60" s="17" t="str">
        <f t="shared" si="46"/>
        <v/>
      </c>
      <c r="AZ60" s="17" t="str">
        <f t="shared" si="46"/>
        <v/>
      </c>
      <c r="BA60" s="17" t="str">
        <f t="shared" si="46"/>
        <v/>
      </c>
      <c r="BB60" s="17" t="str">
        <f t="shared" si="46"/>
        <v/>
      </c>
      <c r="BC60" s="17" t="str">
        <f t="shared" si="46"/>
        <v/>
      </c>
      <c r="BD60" s="17" t="str">
        <f t="shared" si="46"/>
        <v/>
      </c>
      <c r="BE60" s="17" t="str">
        <f t="shared" si="46"/>
        <v/>
      </c>
      <c r="BF60" s="17" t="str">
        <f t="shared" si="46"/>
        <v/>
      </c>
      <c r="BG60" s="17" t="str">
        <f t="shared" si="46"/>
        <v/>
      </c>
      <c r="BH60" s="17" t="str">
        <f t="shared" si="46"/>
        <v/>
      </c>
      <c r="BI60" s="17" t="str">
        <f t="shared" si="46"/>
        <v/>
      </c>
      <c r="BJ60" s="17" t="str">
        <f t="shared" si="46"/>
        <v/>
      </c>
      <c r="BK60" s="17" t="str">
        <f t="shared" si="46"/>
        <v/>
      </c>
      <c r="BL60" s="17" t="str">
        <f t="shared" si="46"/>
        <v/>
      </c>
      <c r="BM60" s="17">
        <f t="shared" si="46"/>
        <v>117243.49760429078</v>
      </c>
      <c r="BN60" s="17">
        <f t="shared" si="46"/>
        <v>85804.737308026655</v>
      </c>
      <c r="BO60" s="17">
        <f t="shared" si="46"/>
        <v>88179.247880979558</v>
      </c>
      <c r="BP60" s="17"/>
      <c r="BQ60" s="15" t="str">
        <f t="shared" si="5"/>
        <v>*Fructose-6-phosphate (1MEOX) (6TMS) MP</v>
      </c>
      <c r="BR60" s="15"/>
      <c r="BS60" s="15"/>
      <c r="BT60" s="15"/>
      <c r="BU60" s="15"/>
      <c r="BV60" s="15"/>
      <c r="BW60" s="15"/>
      <c r="BX60" s="36">
        <f t="shared" si="6"/>
        <v>0.20646726860179185</v>
      </c>
      <c r="BY60" s="36">
        <f t="shared" si="7"/>
        <v>0.21333754408234884</v>
      </c>
      <c r="BZ60" s="36">
        <f t="shared" si="8"/>
        <v>0.3672592395868538</v>
      </c>
      <c r="CA60" s="36">
        <f t="shared" si="9"/>
        <v>0.31530584560587555</v>
      </c>
      <c r="CB60" s="36">
        <f t="shared" si="10"/>
        <v>0.25099066104283918</v>
      </c>
      <c r="CC60" s="36">
        <f t="shared" si="11"/>
        <v>0.25513247923551108</v>
      </c>
      <c r="CD60" s="36">
        <f t="shared" si="12"/>
        <v>0.50955177869766199</v>
      </c>
      <c r="CE60" s="36">
        <f t="shared" si="13"/>
        <v>0.53162275672736603</v>
      </c>
      <c r="CF60" s="36">
        <f t="shared" si="14"/>
        <v>1.733113996984508</v>
      </c>
      <c r="CG60" s="36">
        <f t="shared" si="15"/>
        <v>1.7974999334503041</v>
      </c>
      <c r="CH60" s="36">
        <f t="shared" si="16"/>
        <v>5.5157967432203954</v>
      </c>
      <c r="CI60" s="36">
        <f t="shared" si="17"/>
        <v>5.59279384276328</v>
      </c>
      <c r="CJ60" s="36">
        <f t="shared" si="18"/>
        <v>0.40206443132316849</v>
      </c>
      <c r="CK60" s="36">
        <f t="shared" si="19"/>
        <v>0.33363556250602355</v>
      </c>
      <c r="CL60" s="36">
        <f t="shared" si="20"/>
        <v>0.38216478447373742</v>
      </c>
      <c r="CM60" s="36">
        <f t="shared" si="21"/>
        <v>0.3944053750480474</v>
      </c>
      <c r="CN60" s="36">
        <f t="shared" si="22"/>
        <v>0.79091008864435541</v>
      </c>
      <c r="CO60" s="36">
        <f t="shared" si="23"/>
        <v>0.68307706705362359</v>
      </c>
      <c r="CP60" s="36">
        <f t="shared" si="24"/>
        <v>0.56958715988029451</v>
      </c>
      <c r="CQ60" s="36">
        <f t="shared" si="25"/>
        <v>0.62698093660789</v>
      </c>
      <c r="CR60" s="36">
        <f t="shared" si="26"/>
        <v>0.87291119816815543</v>
      </c>
      <c r="CS60" s="36">
        <f t="shared" si="27"/>
        <v>0.75816211445533543</v>
      </c>
      <c r="CT60" s="36">
        <f t="shared" si="28"/>
        <v>1.1720352578443785</v>
      </c>
      <c r="CU60" s="36" t="str">
        <f t="shared" si="29"/>
        <v/>
      </c>
      <c r="CV60" s="36">
        <f t="shared" si="30"/>
        <v>0.56169970108682132</v>
      </c>
      <c r="CW60" s="36">
        <f t="shared" si="31"/>
        <v>0.48868494123474593</v>
      </c>
      <c r="CX60" s="36">
        <f t="shared" si="32"/>
        <v>0.68015643384292379</v>
      </c>
      <c r="CY60" s="36" t="str">
        <f t="shared" si="33"/>
        <v/>
      </c>
      <c r="CZ60" s="36">
        <f t="shared" si="34"/>
        <v>0.78133178031097417</v>
      </c>
      <c r="DA60" s="36">
        <f t="shared" si="35"/>
        <v>5.9556999990216755E-2</v>
      </c>
    </row>
    <row r="61" spans="1:105">
      <c r="B61" s="4" t="str">
        <f t="shared" si="2"/>
        <v>*Fumaric acid (2TMS)</v>
      </c>
      <c r="H61" s="19">
        <f t="shared" si="36"/>
        <v>344813.95721631881</v>
      </c>
      <c r="I61" s="38">
        <f t="shared" si="47"/>
        <v>150409.11235420671</v>
      </c>
      <c r="J61" s="38">
        <f t="shared" si="46"/>
        <v>147128.85959718449</v>
      </c>
      <c r="K61" s="39">
        <f t="shared" si="46"/>
        <v>422635.95324650465</v>
      </c>
      <c r="L61" s="40">
        <f t="shared" si="46"/>
        <v>391816.76527673576</v>
      </c>
      <c r="M61" s="38">
        <f t="shared" si="46"/>
        <v>231774.31789950287</v>
      </c>
      <c r="N61" s="38">
        <f t="shared" si="46"/>
        <v>187142.96124125124</v>
      </c>
      <c r="O61" s="39">
        <f t="shared" si="46"/>
        <v>498736.06147945789</v>
      </c>
      <c r="P61" s="39">
        <f t="shared" si="46"/>
        <v>512050.49220099149</v>
      </c>
      <c r="Q61" s="38">
        <f t="shared" si="46"/>
        <v>137976.63901691459</v>
      </c>
      <c r="R61" s="38">
        <f t="shared" si="46"/>
        <v>131926.00170010675</v>
      </c>
      <c r="S61" s="39">
        <f t="shared" si="46"/>
        <v>1349853.9588446277</v>
      </c>
      <c r="T61" s="39">
        <f t="shared" si="46"/>
        <v>1240477.0956174387</v>
      </c>
      <c r="U61" s="38">
        <f t="shared" si="46"/>
        <v>279419.16711616301</v>
      </c>
      <c r="V61" s="38">
        <f t="shared" si="46"/>
        <v>271702.32233906706</v>
      </c>
      <c r="W61" s="38">
        <f t="shared" si="46"/>
        <v>234534.73447259114</v>
      </c>
      <c r="X61" s="38">
        <f t="shared" si="46"/>
        <v>226910.30763309973</v>
      </c>
      <c r="Y61" s="38">
        <f t="shared" si="46"/>
        <v>445534.45081535011</v>
      </c>
      <c r="Z61" s="38">
        <f t="shared" si="46"/>
        <v>428584.04355576937</v>
      </c>
      <c r="AA61" s="38">
        <f t="shared" si="46"/>
        <v>427490.77460067393</v>
      </c>
      <c r="AB61" s="38">
        <f t="shared" si="46"/>
        <v>408537.26129206206</v>
      </c>
      <c r="AC61" s="38">
        <f t="shared" si="46"/>
        <v>478133.22164198483</v>
      </c>
      <c r="AD61" s="38">
        <f t="shared" si="46"/>
        <v>434207.73246948962</v>
      </c>
      <c r="AE61" s="38">
        <f t="shared" si="46"/>
        <v>545310.35294661159</v>
      </c>
      <c r="AF61" s="38" t="str">
        <f t="shared" si="46"/>
        <v/>
      </c>
      <c r="AG61" s="39">
        <f t="shared" si="46"/>
        <v>164049.3206779983</v>
      </c>
      <c r="AH61" s="39">
        <f t="shared" si="46"/>
        <v>155248.44018478569</v>
      </c>
      <c r="AI61" s="38">
        <f t="shared" si="46"/>
        <v>103535.45000967452</v>
      </c>
      <c r="AJ61" s="38" t="str">
        <f t="shared" si="46"/>
        <v/>
      </c>
      <c r="AK61" s="38">
        <f t="shared" si="46"/>
        <v>92829.209121445121</v>
      </c>
      <c r="AL61" s="38">
        <f t="shared" si="46"/>
        <v>30362.690730797196</v>
      </c>
      <c r="AM61" s="17" t="str">
        <f t="shared" si="46"/>
        <v/>
      </c>
      <c r="AW61" s="17">
        <f t="shared" si="46"/>
        <v>1326478.0574121503</v>
      </c>
      <c r="AX61" s="17">
        <f t="shared" si="46"/>
        <v>771390.33866941859</v>
      </c>
      <c r="AY61" s="17">
        <f t="shared" si="46"/>
        <v>37246.621849847877</v>
      </c>
      <c r="AZ61" s="17">
        <f t="shared" si="46"/>
        <v>14429.395730763865</v>
      </c>
      <c r="BA61" s="17" t="str">
        <f t="shared" si="46"/>
        <v/>
      </c>
      <c r="BB61" s="17" t="str">
        <f t="shared" si="46"/>
        <v/>
      </c>
      <c r="BC61" s="17">
        <f t="shared" si="46"/>
        <v>287252.80615425564</v>
      </c>
      <c r="BD61" s="17">
        <f t="shared" si="46"/>
        <v>100975.26912966488</v>
      </c>
      <c r="BE61" s="17">
        <f t="shared" si="46"/>
        <v>7930.3795204816906</v>
      </c>
      <c r="BF61" s="17">
        <f t="shared" si="46"/>
        <v>5581.8559993055414</v>
      </c>
      <c r="BG61" s="17" t="str">
        <f t="shared" si="46"/>
        <v/>
      </c>
      <c r="BH61" s="17" t="str">
        <f t="shared" si="46"/>
        <v/>
      </c>
      <c r="BI61" s="17">
        <f t="shared" si="46"/>
        <v>82778.620452588584</v>
      </c>
      <c r="BJ61" s="17">
        <f t="shared" si="46"/>
        <v>31178.651538776445</v>
      </c>
      <c r="BK61" s="17" t="str">
        <f t="shared" si="46"/>
        <v/>
      </c>
      <c r="BL61" s="17" t="str">
        <f t="shared" si="46"/>
        <v/>
      </c>
      <c r="BM61" s="17">
        <f t="shared" si="46"/>
        <v>491187.82079494395</v>
      </c>
      <c r="BN61" s="17">
        <f t="shared" si="46"/>
        <v>412308.68334540713</v>
      </c>
      <c r="BO61" s="17">
        <f t="shared" si="46"/>
        <v>440316.04718898074</v>
      </c>
      <c r="BP61" s="17"/>
      <c r="BQ61" s="15" t="str">
        <f t="shared" si="5"/>
        <v>*Fumaric acid (2TMS)</v>
      </c>
      <c r="BR61" s="15"/>
      <c r="BS61" s="15"/>
      <c r="BT61" s="15"/>
      <c r="BU61" s="15"/>
      <c r="BV61" s="15"/>
      <c r="BW61" s="15"/>
      <c r="BX61" s="36">
        <f t="shared" si="6"/>
        <v>0.43620366637261043</v>
      </c>
      <c r="BY61" s="36">
        <f t="shared" si="7"/>
        <v>0.42669055738043488</v>
      </c>
      <c r="BZ61" s="36">
        <f t="shared" si="8"/>
        <v>1.2256927087825631</v>
      </c>
      <c r="CA61" s="36">
        <f t="shared" si="9"/>
        <v>1.1363135310411168</v>
      </c>
      <c r="CB61" s="36">
        <f t="shared" si="10"/>
        <v>0.67217208888704993</v>
      </c>
      <c r="CC61" s="36">
        <f t="shared" si="11"/>
        <v>0.54273603873826726</v>
      </c>
      <c r="CD61" s="36">
        <f t="shared" si="12"/>
        <v>1.4463917455828974</v>
      </c>
      <c r="CE61" s="36">
        <f t="shared" si="13"/>
        <v>1.4850051208331945</v>
      </c>
      <c r="CF61" s="36">
        <f t="shared" si="14"/>
        <v>0.40014806863039781</v>
      </c>
      <c r="CG61" s="36">
        <f t="shared" si="15"/>
        <v>0.38260052686133889</v>
      </c>
      <c r="CH61" s="36">
        <f t="shared" si="16"/>
        <v>3.9147312067701416</v>
      </c>
      <c r="CI61" s="36">
        <f t="shared" si="17"/>
        <v>3.5975257661604054</v>
      </c>
      <c r="CJ61" s="36">
        <f t="shared" si="18"/>
        <v>0.81034761287481638</v>
      </c>
      <c r="CK61" s="36">
        <f t="shared" si="19"/>
        <v>0.78796787848298955</v>
      </c>
      <c r="CL61" s="36">
        <f t="shared" si="20"/>
        <v>0.68017761335993698</v>
      </c>
      <c r="CM61" s="36">
        <f t="shared" si="21"/>
        <v>0.65806590158050848</v>
      </c>
      <c r="CN61" s="36">
        <f t="shared" si="22"/>
        <v>1.2921009764574127</v>
      </c>
      <c r="CO61" s="36">
        <f t="shared" si="23"/>
        <v>1.2429428524753638</v>
      </c>
      <c r="CP61" s="36">
        <f t="shared" si="24"/>
        <v>1.2397722471903534</v>
      </c>
      <c r="CQ61" s="36">
        <f t="shared" si="25"/>
        <v>1.1848048860614029</v>
      </c>
      <c r="CR61" s="36">
        <f t="shared" si="26"/>
        <v>1.3866411484672827</v>
      </c>
      <c r="CS61" s="36">
        <f t="shared" si="27"/>
        <v>1.2592521949367892</v>
      </c>
      <c r="CT61" s="36">
        <f t="shared" si="28"/>
        <v>1.5814625293851186</v>
      </c>
      <c r="CU61" s="36" t="str">
        <f t="shared" si="29"/>
        <v/>
      </c>
      <c r="CV61" s="36">
        <f t="shared" si="30"/>
        <v>0.47576183401149874</v>
      </c>
      <c r="CW61" s="36">
        <f t="shared" si="31"/>
        <v>0.45023827178605386</v>
      </c>
      <c r="CX61" s="36">
        <f t="shared" si="32"/>
        <v>0.30026467271080221</v>
      </c>
      <c r="CY61" s="36" t="str">
        <f t="shared" si="33"/>
        <v/>
      </c>
      <c r="CZ61" s="36">
        <f t="shared" si="34"/>
        <v>0.26921534693912863</v>
      </c>
      <c r="DA61" s="36">
        <f t="shared" si="35"/>
        <v>8.8055283422733319E-2</v>
      </c>
    </row>
    <row r="62" spans="1:105">
      <c r="B62" s="4" t="str">
        <f t="shared" si="2"/>
        <v>*Gluconic acid-6-phosphate (7TMS)</v>
      </c>
      <c r="H62" s="19">
        <f t="shared" si="36"/>
        <v>48256.240293188901</v>
      </c>
      <c r="I62" s="38" t="str">
        <f t="shared" si="47"/>
        <v/>
      </c>
      <c r="J62" s="38" t="str">
        <f t="shared" si="46"/>
        <v/>
      </c>
      <c r="K62" s="39" t="str">
        <f t="shared" si="46"/>
        <v/>
      </c>
      <c r="L62" s="40" t="str">
        <f t="shared" si="46"/>
        <v/>
      </c>
      <c r="M62" s="38" t="str">
        <f t="shared" si="46"/>
        <v/>
      </c>
      <c r="N62" s="38" t="str">
        <f t="shared" si="46"/>
        <v/>
      </c>
      <c r="O62" s="39" t="str">
        <f t="shared" si="46"/>
        <v/>
      </c>
      <c r="P62" s="39" t="str">
        <f t="shared" si="46"/>
        <v/>
      </c>
      <c r="Q62" s="38" t="str">
        <f t="shared" si="46"/>
        <v/>
      </c>
      <c r="R62" s="38" t="str">
        <f t="shared" si="46"/>
        <v/>
      </c>
      <c r="S62" s="39">
        <f t="shared" si="46"/>
        <v>21343.504195450583</v>
      </c>
      <c r="T62" s="39" t="str">
        <f t="shared" si="46"/>
        <v/>
      </c>
      <c r="U62" s="38">
        <f t="shared" si="46"/>
        <v>26620.736336374906</v>
      </c>
      <c r="V62" s="38" t="str">
        <f t="shared" si="46"/>
        <v/>
      </c>
      <c r="W62" s="38">
        <f t="shared" si="46"/>
        <v>21742.511892049111</v>
      </c>
      <c r="X62" s="38">
        <f t="shared" si="46"/>
        <v>12041.854178161781</v>
      </c>
      <c r="Y62" s="38">
        <f t="shared" si="46"/>
        <v>29566.455600621059</v>
      </c>
      <c r="Z62" s="38">
        <f t="shared" si="46"/>
        <v>47412.98225662925</v>
      </c>
      <c r="AA62" s="38">
        <f t="shared" si="46"/>
        <v>58069.072029766365</v>
      </c>
      <c r="AB62" s="38">
        <f t="shared" si="46"/>
        <v>59030.017850335164</v>
      </c>
      <c r="AC62" s="38">
        <f t="shared" si="46"/>
        <v>28048.135813987716</v>
      </c>
      <c r="AD62" s="38">
        <f t="shared" si="46"/>
        <v>30494.26389106987</v>
      </c>
      <c r="AE62" s="38">
        <f t="shared" si="46"/>
        <v>46819.257432347986</v>
      </c>
      <c r="AF62" s="38" t="str">
        <f t="shared" si="46"/>
        <v/>
      </c>
      <c r="AG62" s="39" t="str">
        <f t="shared" si="46"/>
        <v/>
      </c>
      <c r="AH62" s="39" t="str">
        <f t="shared" si="46"/>
        <v/>
      </c>
      <c r="AI62" s="38">
        <f t="shared" si="46"/>
        <v>6330.0274147875325</v>
      </c>
      <c r="AJ62" s="38" t="str">
        <f t="shared" si="46"/>
        <v/>
      </c>
      <c r="AK62" s="38" t="str">
        <f t="shared" si="46"/>
        <v/>
      </c>
      <c r="AL62" s="38" t="str">
        <f t="shared" si="46"/>
        <v/>
      </c>
      <c r="AM62" s="17" t="str">
        <f t="shared" si="46"/>
        <v/>
      </c>
      <c r="AW62" s="17">
        <f t="shared" si="46"/>
        <v>290865.07490269782</v>
      </c>
      <c r="AX62" s="17">
        <f t="shared" si="46"/>
        <v>127895.17972115538</v>
      </c>
      <c r="AY62" s="17">
        <f t="shared" si="46"/>
        <v>18663.439263055887</v>
      </c>
      <c r="AZ62" s="17" t="str">
        <f t="shared" si="46"/>
        <v/>
      </c>
      <c r="BA62" s="17" t="str">
        <f t="shared" si="46"/>
        <v/>
      </c>
      <c r="BB62" s="17" t="str">
        <f t="shared" si="46"/>
        <v/>
      </c>
      <c r="BC62" s="17">
        <f t="shared" si="46"/>
        <v>67558.954339828982</v>
      </c>
      <c r="BD62" s="17">
        <f t="shared" si="46"/>
        <v>22821.619735540298</v>
      </c>
      <c r="BE62" s="17" t="str">
        <f t="shared" si="46"/>
        <v/>
      </c>
      <c r="BF62" s="17" t="str">
        <f t="shared" si="46"/>
        <v/>
      </c>
      <c r="BG62" s="17" t="str">
        <f t="shared" si="46"/>
        <v/>
      </c>
      <c r="BH62" s="17" t="str">
        <f t="shared" si="46"/>
        <v/>
      </c>
      <c r="BI62" s="17">
        <f t="shared" si="46"/>
        <v>34116.277075037135</v>
      </c>
      <c r="BJ62" s="17">
        <f t="shared" si="46"/>
        <v>6042.7967531223303</v>
      </c>
      <c r="BK62" s="17" t="str">
        <f t="shared" si="46"/>
        <v/>
      </c>
      <c r="BL62" s="17" t="str">
        <f t="shared" si="46"/>
        <v/>
      </c>
      <c r="BM62" s="17" t="str">
        <f t="shared" si="46"/>
        <v/>
      </c>
      <c r="BN62" s="17">
        <f t="shared" si="46"/>
        <v>26303.332053511062</v>
      </c>
      <c r="BO62" s="17">
        <f t="shared" si="46"/>
        <v>31595.553421436747</v>
      </c>
      <c r="BP62" s="17"/>
      <c r="BQ62" t="str">
        <f t="shared" si="5"/>
        <v>*Gluconic acid-6-phosphate (7TMS)</v>
      </c>
      <c r="BX62" s="35" t="str">
        <f t="shared" si="6"/>
        <v/>
      </c>
      <c r="BY62" s="35" t="str">
        <f t="shared" si="7"/>
        <v/>
      </c>
      <c r="BZ62" s="36" t="str">
        <f t="shared" si="8"/>
        <v/>
      </c>
      <c r="CA62" s="36" t="str">
        <f t="shared" si="9"/>
        <v/>
      </c>
      <c r="CB62" s="35" t="str">
        <f t="shared" si="10"/>
        <v/>
      </c>
      <c r="CC62" s="35" t="str">
        <f t="shared" si="11"/>
        <v/>
      </c>
      <c r="CD62" s="36" t="str">
        <f t="shared" si="12"/>
        <v/>
      </c>
      <c r="CE62" s="36" t="str">
        <f t="shared" si="13"/>
        <v/>
      </c>
      <c r="CF62" s="35" t="str">
        <f t="shared" si="14"/>
        <v/>
      </c>
      <c r="CG62" s="35" t="str">
        <f t="shared" si="15"/>
        <v/>
      </c>
      <c r="CH62" s="36">
        <f t="shared" si="16"/>
        <v>0.44229521541202826</v>
      </c>
      <c r="CI62" s="36" t="str">
        <f t="shared" si="17"/>
        <v/>
      </c>
      <c r="CJ62" s="35">
        <f t="shared" si="18"/>
        <v>0.55165375865662447</v>
      </c>
      <c r="CK62" s="35" t="str">
        <f t="shared" si="19"/>
        <v/>
      </c>
      <c r="CL62" s="35">
        <f t="shared" si="20"/>
        <v>0.45056373559044022</v>
      </c>
      <c r="CM62" s="35">
        <f t="shared" si="21"/>
        <v>0.24953983370854155</v>
      </c>
      <c r="CN62" s="35">
        <f t="shared" si="22"/>
        <v>0.61269704023738869</v>
      </c>
      <c r="CO62" s="35">
        <f t="shared" si="23"/>
        <v>0.98252540953384904</v>
      </c>
      <c r="CP62" s="35">
        <f t="shared" si="24"/>
        <v>1.2033484514532826</v>
      </c>
      <c r="CQ62" s="35">
        <f t="shared" si="25"/>
        <v>1.223261851559267</v>
      </c>
      <c r="CR62" s="35">
        <f t="shared" si="26"/>
        <v>0.58123334191757481</v>
      </c>
      <c r="CS62" s="35">
        <f t="shared" si="27"/>
        <v>0.63192374096690584</v>
      </c>
      <c r="CT62" s="35">
        <f t="shared" si="28"/>
        <v>0.97022182308214888</v>
      </c>
      <c r="CU62" s="35" t="str">
        <f t="shared" si="29"/>
        <v/>
      </c>
      <c r="CV62" s="36" t="str">
        <f t="shared" si="30"/>
        <v/>
      </c>
      <c r="CW62" s="36" t="str">
        <f t="shared" si="31"/>
        <v/>
      </c>
      <c r="CX62" s="35">
        <f t="shared" si="32"/>
        <v>0.13117531279536879</v>
      </c>
      <c r="CY62" s="35" t="str">
        <f t="shared" si="33"/>
        <v/>
      </c>
      <c r="CZ62" s="35" t="str">
        <f t="shared" si="34"/>
        <v/>
      </c>
      <c r="DA62" s="35" t="str">
        <f t="shared" si="35"/>
        <v/>
      </c>
    </row>
    <row r="63" spans="1:105">
      <c r="B63" s="4" t="str">
        <f t="shared" si="2"/>
        <v>*Glucose (1MEOX) (5TMS) BP</v>
      </c>
      <c r="H63" s="19">
        <f t="shared" si="36"/>
        <v>46088007.740445718</v>
      </c>
      <c r="I63" s="38">
        <f t="shared" si="47"/>
        <v>40634678.928037614</v>
      </c>
      <c r="J63" s="38">
        <f t="shared" si="46"/>
        <v>46416234.968092024</v>
      </c>
      <c r="K63" s="39">
        <f t="shared" si="46"/>
        <v>65085281.071757153</v>
      </c>
      <c r="L63" s="40">
        <f t="shared" si="46"/>
        <v>61016054.101041295</v>
      </c>
      <c r="M63" s="38">
        <f t="shared" si="46"/>
        <v>30930889.634695187</v>
      </c>
      <c r="N63" s="38">
        <f t="shared" si="46"/>
        <v>34614913.605843179</v>
      </c>
      <c r="O63" s="39">
        <f t="shared" si="46"/>
        <v>34788789.34030734</v>
      </c>
      <c r="P63" s="39">
        <f t="shared" si="46"/>
        <v>46627966.904480435</v>
      </c>
      <c r="Q63" s="38">
        <f t="shared" si="46"/>
        <v>34305582.003707483</v>
      </c>
      <c r="R63" s="38">
        <f t="shared" si="46"/>
        <v>5109991.8809422972</v>
      </c>
      <c r="S63" s="39">
        <f t="shared" si="46"/>
        <v>39368457.939878941</v>
      </c>
      <c r="T63" s="39" t="str">
        <f t="shared" si="46"/>
        <v/>
      </c>
      <c r="U63" s="38" t="str">
        <f t="shared" si="46"/>
        <v/>
      </c>
      <c r="V63" s="38" t="str">
        <f t="shared" si="46"/>
        <v/>
      </c>
      <c r="W63" s="38">
        <f t="shared" si="46"/>
        <v>47400849.423491292</v>
      </c>
      <c r="X63" s="38">
        <f t="shared" si="46"/>
        <v>51152772.017199554</v>
      </c>
      <c r="Y63" s="38" t="str">
        <f t="shared" si="46"/>
        <v/>
      </c>
      <c r="Z63" s="38" t="str">
        <f t="shared" si="46"/>
        <v/>
      </c>
      <c r="AA63" s="38">
        <f t="shared" si="46"/>
        <v>55333589.747895963</v>
      </c>
      <c r="AB63" s="38">
        <f t="shared" si="46"/>
        <v>58024899.529286765</v>
      </c>
      <c r="AC63" s="38" t="str">
        <f t="shared" si="46"/>
        <v/>
      </c>
      <c r="AD63" s="38">
        <f t="shared" si="46"/>
        <v>554721.57579153136</v>
      </c>
      <c r="AE63" s="38">
        <f t="shared" si="46"/>
        <v>68484487.911047861</v>
      </c>
      <c r="AF63" s="38" t="str">
        <f t="shared" si="46"/>
        <v/>
      </c>
      <c r="AG63" s="39">
        <f t="shared" si="46"/>
        <v>58617012.16033826</v>
      </c>
      <c r="AH63" s="39">
        <f t="shared" si="46"/>
        <v>61803401.345289543</v>
      </c>
      <c r="AI63" s="38">
        <f t="shared" si="46"/>
        <v>37800819.243685015</v>
      </c>
      <c r="AJ63" s="38">
        <f t="shared" si="46"/>
        <v>39012084.070652917</v>
      </c>
      <c r="AK63" s="38">
        <f t="shared" si="46"/>
        <v>66359928.696756124</v>
      </c>
      <c r="AL63" s="38">
        <f t="shared" si="46"/>
        <v>92180728.410667524</v>
      </c>
      <c r="AM63" s="17" t="str">
        <f t="shared" si="46"/>
        <v/>
      </c>
      <c r="AW63" s="17" t="str">
        <f t="shared" si="46"/>
        <v/>
      </c>
      <c r="AX63" s="17" t="str">
        <f t="shared" si="46"/>
        <v/>
      </c>
      <c r="AY63" s="17" t="str">
        <f t="shared" si="46"/>
        <v/>
      </c>
      <c r="AZ63" s="17" t="str">
        <f t="shared" si="46"/>
        <v/>
      </c>
      <c r="BA63" s="17" t="str">
        <f t="shared" si="46"/>
        <v/>
      </c>
      <c r="BB63" s="17" t="str">
        <f t="shared" ref="J63:BO68" si="48">IF(BB25&lt;&gt;"",BB25/BB$13*AVERAGE($I$13:$AL$13),"")</f>
        <v/>
      </c>
      <c r="BC63" s="17" t="str">
        <f t="shared" si="48"/>
        <v/>
      </c>
      <c r="BD63" s="17" t="str">
        <f t="shared" si="48"/>
        <v/>
      </c>
      <c r="BE63" s="17" t="str">
        <f t="shared" si="48"/>
        <v/>
      </c>
      <c r="BF63" s="17" t="str">
        <f t="shared" si="48"/>
        <v/>
      </c>
      <c r="BG63" s="17" t="str">
        <f t="shared" si="48"/>
        <v/>
      </c>
      <c r="BH63" s="17" t="str">
        <f t="shared" si="48"/>
        <v/>
      </c>
      <c r="BI63" s="17" t="str">
        <f t="shared" si="48"/>
        <v/>
      </c>
      <c r="BJ63" s="17" t="str">
        <f t="shared" si="48"/>
        <v/>
      </c>
      <c r="BK63" s="17" t="str">
        <f t="shared" si="48"/>
        <v/>
      </c>
      <c r="BL63" s="17" t="str">
        <f t="shared" si="48"/>
        <v/>
      </c>
      <c r="BM63" s="17">
        <f t="shared" si="48"/>
        <v>39874391.109395534</v>
      </c>
      <c r="BN63" s="17">
        <f t="shared" si="48"/>
        <v>39983731.953003958</v>
      </c>
      <c r="BO63" s="17">
        <f t="shared" si="48"/>
        <v>42805943.678304017</v>
      </c>
      <c r="BP63" s="17"/>
      <c r="BQ63" s="15" t="str">
        <f t="shared" si="5"/>
        <v>*Glucose (1MEOX) (5TMS) BP</v>
      </c>
      <c r="BR63" s="15"/>
      <c r="BS63" s="15"/>
      <c r="BT63" s="15"/>
      <c r="BU63" s="15"/>
      <c r="BV63" s="15"/>
      <c r="BW63" s="15"/>
      <c r="BX63" s="36">
        <f t="shared" si="6"/>
        <v>0.88167575298286549</v>
      </c>
      <c r="BY63" s="36">
        <f t="shared" si="7"/>
        <v>1.0071217491</v>
      </c>
      <c r="BZ63" s="36">
        <f t="shared" si="8"/>
        <v>1.4121955854177635</v>
      </c>
      <c r="CA63" s="36">
        <f t="shared" si="9"/>
        <v>1.3239030518452002</v>
      </c>
      <c r="CB63" s="36">
        <f t="shared" si="10"/>
        <v>0.67112663686590623</v>
      </c>
      <c r="CC63" s="36">
        <f t="shared" si="11"/>
        <v>0.75106118278716505</v>
      </c>
      <c r="CD63" s="36">
        <f t="shared" si="12"/>
        <v>0.75483387210459829</v>
      </c>
      <c r="CE63" s="36">
        <f t="shared" si="13"/>
        <v>1.011715827836942</v>
      </c>
      <c r="CF63" s="36">
        <f t="shared" si="14"/>
        <v>0.74434942375696866</v>
      </c>
      <c r="CG63" s="36">
        <f t="shared" si="15"/>
        <v>0.11087465333108534</v>
      </c>
      <c r="CH63" s="36">
        <f t="shared" si="16"/>
        <v>0.85420177330273572</v>
      </c>
      <c r="CI63" s="36" t="str">
        <f t="shared" si="17"/>
        <v/>
      </c>
      <c r="CJ63" s="36" t="str">
        <f t="shared" si="18"/>
        <v/>
      </c>
      <c r="CK63" s="36" t="str">
        <f t="shared" si="19"/>
        <v/>
      </c>
      <c r="CL63" s="36">
        <f t="shared" si="20"/>
        <v>1.0284855377225051</v>
      </c>
      <c r="CM63" s="36">
        <f t="shared" si="21"/>
        <v>1.1098933220389373</v>
      </c>
      <c r="CN63" s="36" t="str">
        <f t="shared" si="22"/>
        <v/>
      </c>
      <c r="CO63" s="36" t="str">
        <f t="shared" si="23"/>
        <v/>
      </c>
      <c r="CP63" s="36">
        <f t="shared" si="24"/>
        <v>1.200607109326979</v>
      </c>
      <c r="CQ63" s="36">
        <f t="shared" si="25"/>
        <v>1.259002121681331</v>
      </c>
      <c r="CR63" s="36" t="str">
        <f t="shared" si="26"/>
        <v/>
      </c>
      <c r="CS63" s="36">
        <f t="shared" si="27"/>
        <v>1.2036137012377759E-2</v>
      </c>
      <c r="CT63" s="36">
        <f t="shared" si="28"/>
        <v>1.4859502779276688</v>
      </c>
      <c r="CU63" s="36" t="str">
        <f t="shared" si="29"/>
        <v/>
      </c>
      <c r="CV63" s="36">
        <f t="shared" si="30"/>
        <v>1.2718495555384441</v>
      </c>
      <c r="CW63" s="36">
        <f t="shared" si="31"/>
        <v>1.3409866118177285</v>
      </c>
      <c r="CX63" s="36">
        <f t="shared" si="32"/>
        <v>0.82018774724584009</v>
      </c>
      <c r="CY63" s="36">
        <f t="shared" si="33"/>
        <v>0.8464693091174097</v>
      </c>
      <c r="CZ63" s="36">
        <f t="shared" si="34"/>
        <v>1.4398524030475777</v>
      </c>
      <c r="DA63" s="36">
        <f t="shared" si="35"/>
        <v>2.00010225935134</v>
      </c>
    </row>
    <row r="64" spans="1:105">
      <c r="B64" s="4" t="str">
        <f t="shared" si="2"/>
        <v>*Glucose (1MEOX) (5TMS) MP</v>
      </c>
      <c r="H64" s="19">
        <f t="shared" si="36"/>
        <v>29680216.696230654</v>
      </c>
      <c r="I64" s="38">
        <f t="shared" si="47"/>
        <v>35177799.686639063</v>
      </c>
      <c r="J64" s="38">
        <f t="shared" si="48"/>
        <v>42051695.932116918</v>
      </c>
      <c r="K64" s="39">
        <f t="shared" si="48"/>
        <v>22677913.695321891</v>
      </c>
      <c r="L64" s="40">
        <f t="shared" si="48"/>
        <v>24035981.896527622</v>
      </c>
      <c r="M64" s="38" t="str">
        <f t="shared" si="48"/>
        <v/>
      </c>
      <c r="N64" s="38">
        <f t="shared" si="48"/>
        <v>18696964.592170626</v>
      </c>
      <c r="O64" s="39">
        <f t="shared" si="48"/>
        <v>16710931.438945603</v>
      </c>
      <c r="P64" s="39" t="str">
        <f t="shared" si="48"/>
        <v/>
      </c>
      <c r="Q64" s="38">
        <f t="shared" si="48"/>
        <v>36679345.513312921</v>
      </c>
      <c r="R64" s="38" t="str">
        <f t="shared" si="48"/>
        <v/>
      </c>
      <c r="S64" s="39">
        <f t="shared" si="48"/>
        <v>26101329.572245389</v>
      </c>
      <c r="T64" s="39">
        <f t="shared" si="48"/>
        <v>21079908.957539417</v>
      </c>
      <c r="U64" s="38">
        <f t="shared" si="48"/>
        <v>1206107.2020830829</v>
      </c>
      <c r="V64" s="38" t="str">
        <f t="shared" si="48"/>
        <v/>
      </c>
      <c r="W64" s="38">
        <f t="shared" si="48"/>
        <v>18216762.414717942</v>
      </c>
      <c r="X64" s="38">
        <f t="shared" si="48"/>
        <v>44766377.539816044</v>
      </c>
      <c r="Y64" s="38" t="str">
        <f t="shared" si="48"/>
        <v/>
      </c>
      <c r="Z64" s="38" t="str">
        <f t="shared" si="48"/>
        <v/>
      </c>
      <c r="AA64" s="38">
        <f t="shared" si="48"/>
        <v>43148584.23940447</v>
      </c>
      <c r="AB64" s="38">
        <f t="shared" si="48"/>
        <v>14962057.739408448</v>
      </c>
      <c r="AC64" s="38" t="str">
        <f t="shared" si="48"/>
        <v/>
      </c>
      <c r="AD64" s="38" t="str">
        <f t="shared" si="48"/>
        <v/>
      </c>
      <c r="AE64" s="38">
        <f t="shared" si="48"/>
        <v>55393858.925883278</v>
      </c>
      <c r="AF64" s="38" t="str">
        <f t="shared" si="48"/>
        <v/>
      </c>
      <c r="AG64" s="39">
        <f t="shared" si="48"/>
        <v>22963713.776308931</v>
      </c>
      <c r="AH64" s="39">
        <f t="shared" si="48"/>
        <v>12370749.89258801</v>
      </c>
      <c r="AI64" s="38">
        <f t="shared" si="48"/>
        <v>37752714.761208408</v>
      </c>
      <c r="AJ64" s="38">
        <f t="shared" si="48"/>
        <v>43434098.921120286</v>
      </c>
      <c r="AK64" s="38">
        <f t="shared" si="48"/>
        <v>39581024.923321635</v>
      </c>
      <c r="AL64" s="38" t="str">
        <f t="shared" si="48"/>
        <v/>
      </c>
      <c r="AM64" s="17" t="str">
        <f t="shared" si="48"/>
        <v/>
      </c>
      <c r="AW64" s="17" t="str">
        <f t="shared" si="48"/>
        <v/>
      </c>
      <c r="AX64" s="17" t="str">
        <f t="shared" si="48"/>
        <v/>
      </c>
      <c r="AY64" s="17" t="str">
        <f t="shared" si="48"/>
        <v/>
      </c>
      <c r="AZ64" s="17" t="str">
        <f t="shared" si="48"/>
        <v/>
      </c>
      <c r="BA64" s="17" t="str">
        <f t="shared" si="48"/>
        <v/>
      </c>
      <c r="BB64" s="17" t="str">
        <f t="shared" si="48"/>
        <v/>
      </c>
      <c r="BC64" s="17" t="str">
        <f t="shared" si="48"/>
        <v/>
      </c>
      <c r="BD64" s="17" t="str">
        <f t="shared" si="48"/>
        <v/>
      </c>
      <c r="BE64" s="17" t="str">
        <f t="shared" si="48"/>
        <v/>
      </c>
      <c r="BF64" s="17" t="str">
        <f t="shared" si="48"/>
        <v/>
      </c>
      <c r="BG64" s="17" t="str">
        <f t="shared" si="48"/>
        <v/>
      </c>
      <c r="BH64" s="17" t="str">
        <f t="shared" si="48"/>
        <v/>
      </c>
      <c r="BI64" s="17" t="str">
        <f t="shared" si="48"/>
        <v/>
      </c>
      <c r="BJ64" s="17" t="str">
        <f t="shared" si="48"/>
        <v/>
      </c>
      <c r="BK64" s="17" t="str">
        <f t="shared" si="48"/>
        <v/>
      </c>
      <c r="BL64" s="17" t="str">
        <f t="shared" si="48"/>
        <v/>
      </c>
      <c r="BM64" s="17">
        <f t="shared" si="48"/>
        <v>40283741.82168366</v>
      </c>
      <c r="BN64" s="17">
        <f t="shared" si="48"/>
        <v>21665016.184337873</v>
      </c>
      <c r="BO64" s="17">
        <f t="shared" si="48"/>
        <v>43688304.386603624</v>
      </c>
      <c r="BP64" s="17"/>
      <c r="BQ64" s="15" t="str">
        <f t="shared" si="5"/>
        <v>*Glucose (1MEOX) (5TMS) MP</v>
      </c>
      <c r="BR64" s="15"/>
      <c r="BS64" s="15"/>
      <c r="BT64" s="15"/>
      <c r="BU64" s="15"/>
      <c r="BV64" s="15"/>
      <c r="BW64" s="15"/>
      <c r="BX64" s="36">
        <f t="shared" si="6"/>
        <v>1.185227185053086</v>
      </c>
      <c r="BY64" s="36">
        <f t="shared" si="7"/>
        <v>1.4168257719444961</v>
      </c>
      <c r="BZ64" s="36">
        <f t="shared" si="8"/>
        <v>0.76407507153416288</v>
      </c>
      <c r="CA64" s="36">
        <f t="shared" si="9"/>
        <v>0.80983175232612636</v>
      </c>
      <c r="CB64" s="36" t="str">
        <f t="shared" si="10"/>
        <v/>
      </c>
      <c r="CC64" s="36">
        <f t="shared" si="11"/>
        <v>0.62994703790505391</v>
      </c>
      <c r="CD64" s="36">
        <f t="shared" si="12"/>
        <v>0.56303266279952291</v>
      </c>
      <c r="CE64" s="36" t="str">
        <f t="shared" si="13"/>
        <v/>
      </c>
      <c r="CF64" s="36">
        <f t="shared" si="14"/>
        <v>1.2358179823522362</v>
      </c>
      <c r="CG64" s="36" t="str">
        <f t="shared" si="15"/>
        <v/>
      </c>
      <c r="CH64" s="36">
        <f t="shared" si="16"/>
        <v>0.87941843010735909</v>
      </c>
      <c r="CI64" s="36">
        <f t="shared" si="17"/>
        <v>0.71023433465081598</v>
      </c>
      <c r="CJ64" s="36">
        <f t="shared" si="18"/>
        <v>4.0636738418296549E-2</v>
      </c>
      <c r="CK64" s="36" t="str">
        <f t="shared" si="19"/>
        <v/>
      </c>
      <c r="CL64" s="36">
        <f t="shared" si="20"/>
        <v>0.61376783738345975</v>
      </c>
      <c r="CM64" s="36">
        <f t="shared" si="21"/>
        <v>1.5082901178919395</v>
      </c>
      <c r="CN64" s="36" t="str">
        <f t="shared" si="22"/>
        <v/>
      </c>
      <c r="CO64" s="36" t="str">
        <f t="shared" si="23"/>
        <v/>
      </c>
      <c r="CP64" s="36">
        <f t="shared" si="24"/>
        <v>1.4537826553296116</v>
      </c>
      <c r="CQ64" s="36">
        <f t="shared" si="25"/>
        <v>0.50410877698573575</v>
      </c>
      <c r="CR64" s="36" t="str">
        <f t="shared" si="26"/>
        <v/>
      </c>
      <c r="CS64" s="36" t="str">
        <f t="shared" si="27"/>
        <v/>
      </c>
      <c r="CT64" s="36">
        <f t="shared" si="28"/>
        <v>1.8663562834741103</v>
      </c>
      <c r="CU64" s="36" t="str">
        <f t="shared" si="29"/>
        <v/>
      </c>
      <c r="CV64" s="36">
        <f t="shared" si="30"/>
        <v>0.77370438401230712</v>
      </c>
      <c r="CW64" s="36">
        <f t="shared" si="31"/>
        <v>0.41680119856264652</v>
      </c>
      <c r="CX64" s="36">
        <f t="shared" si="32"/>
        <v>1.2719824503842976</v>
      </c>
      <c r="CY64" s="36">
        <f t="shared" si="33"/>
        <v>1.4634023519995512</v>
      </c>
      <c r="CZ64" s="36">
        <f t="shared" si="34"/>
        <v>1.3335827473371638</v>
      </c>
      <c r="DA64" s="36" t="str">
        <f t="shared" si="35"/>
        <v/>
      </c>
    </row>
    <row r="65" spans="2:105">
      <c r="B65" s="4" t="str">
        <f t="shared" si="2"/>
        <v>*Glucose-6-phosphate (1MEOX) (6TMS) BP</v>
      </c>
      <c r="H65" s="19">
        <f t="shared" si="36"/>
        <v>2521.9837297225154</v>
      </c>
      <c r="I65" s="38">
        <f t="shared" si="47"/>
        <v>611.62618610166942</v>
      </c>
      <c r="J65" s="38" t="str">
        <f t="shared" si="48"/>
        <v/>
      </c>
      <c r="K65" s="39">
        <f t="shared" si="48"/>
        <v>3848.3049005262355</v>
      </c>
      <c r="L65" s="40" t="str">
        <f t="shared" si="48"/>
        <v/>
      </c>
      <c r="M65" s="38">
        <f t="shared" si="48"/>
        <v>990.60903186264454</v>
      </c>
      <c r="N65" s="38">
        <f t="shared" si="48"/>
        <v>2526.8170905901998</v>
      </c>
      <c r="O65" s="39">
        <f t="shared" si="48"/>
        <v>3705.9929581729962</v>
      </c>
      <c r="P65" s="39">
        <f t="shared" si="48"/>
        <v>3885.6768651089687</v>
      </c>
      <c r="Q65" s="38">
        <f t="shared" si="48"/>
        <v>2531.0658321514825</v>
      </c>
      <c r="R65" s="38">
        <f t="shared" si="48"/>
        <v>701.08802317953757</v>
      </c>
      <c r="S65" s="39">
        <f t="shared" si="48"/>
        <v>8166.2772545796852</v>
      </c>
      <c r="T65" s="39">
        <f t="shared" si="48"/>
        <v>7941.8866190338586</v>
      </c>
      <c r="U65" s="38">
        <f t="shared" si="48"/>
        <v>432.70300029418541</v>
      </c>
      <c r="V65" s="38" t="str">
        <f t="shared" si="48"/>
        <v/>
      </c>
      <c r="W65" s="38">
        <f t="shared" si="48"/>
        <v>1000.6454202307964</v>
      </c>
      <c r="X65" s="38" t="str">
        <f t="shared" si="48"/>
        <v/>
      </c>
      <c r="Y65" s="38">
        <f t="shared" si="48"/>
        <v>2264.5454677745256</v>
      </c>
      <c r="Z65" s="38">
        <f t="shared" si="48"/>
        <v>2385.3177259673507</v>
      </c>
      <c r="AA65" s="38">
        <f t="shared" si="48"/>
        <v>3211.4379440533703</v>
      </c>
      <c r="AB65" s="38">
        <f t="shared" si="48"/>
        <v>2042.8262963842255</v>
      </c>
      <c r="AC65" s="38">
        <f t="shared" si="48"/>
        <v>1664.3325265262768</v>
      </c>
      <c r="AD65" s="38">
        <f t="shared" si="48"/>
        <v>873.26348142420511</v>
      </c>
      <c r="AE65" s="38">
        <f t="shared" si="48"/>
        <v>3908.1298505998293</v>
      </c>
      <c r="AF65" s="38" t="str">
        <f t="shared" si="48"/>
        <v/>
      </c>
      <c r="AG65" s="39" t="str">
        <f t="shared" si="48"/>
        <v/>
      </c>
      <c r="AH65" s="39" t="str">
        <f t="shared" si="48"/>
        <v/>
      </c>
      <c r="AI65" s="38" t="str">
        <f t="shared" si="48"/>
        <v/>
      </c>
      <c r="AJ65" s="38" t="str">
        <f t="shared" si="48"/>
        <v/>
      </c>
      <c r="AK65" s="38" t="str">
        <f t="shared" si="48"/>
        <v/>
      </c>
      <c r="AL65" s="38" t="str">
        <f t="shared" si="48"/>
        <v/>
      </c>
      <c r="AM65" s="17" t="str">
        <f t="shared" si="48"/>
        <v/>
      </c>
      <c r="AW65" s="17">
        <f t="shared" si="48"/>
        <v>554.59043034249908</v>
      </c>
      <c r="AX65" s="17" t="str">
        <f t="shared" si="48"/>
        <v/>
      </c>
      <c r="AY65" s="17" t="str">
        <f t="shared" si="48"/>
        <v/>
      </c>
      <c r="AZ65" s="17" t="str">
        <f t="shared" si="48"/>
        <v/>
      </c>
      <c r="BA65" s="17" t="str">
        <f t="shared" si="48"/>
        <v/>
      </c>
      <c r="BB65" s="17" t="str">
        <f t="shared" si="48"/>
        <v/>
      </c>
      <c r="BC65" s="17" t="str">
        <f t="shared" si="48"/>
        <v/>
      </c>
      <c r="BD65" s="17" t="str">
        <f t="shared" si="48"/>
        <v/>
      </c>
      <c r="BE65" s="17" t="str">
        <f t="shared" si="48"/>
        <v/>
      </c>
      <c r="BF65" s="17" t="str">
        <f t="shared" si="48"/>
        <v/>
      </c>
      <c r="BG65" s="17" t="str">
        <f t="shared" si="48"/>
        <v/>
      </c>
      <c r="BH65" s="17" t="str">
        <f t="shared" si="48"/>
        <v/>
      </c>
      <c r="BI65" s="17" t="str">
        <f t="shared" si="48"/>
        <v/>
      </c>
      <c r="BJ65" s="17">
        <f t="shared" si="48"/>
        <v>548.90332680689562</v>
      </c>
      <c r="BK65" s="17" t="str">
        <f t="shared" si="48"/>
        <v/>
      </c>
      <c r="BL65" s="17" t="str">
        <f t="shared" si="48"/>
        <v/>
      </c>
      <c r="BM65" s="17">
        <f t="shared" si="48"/>
        <v>4173.2891192360885</v>
      </c>
      <c r="BN65" s="17">
        <f t="shared" si="48"/>
        <v>1459.7031487491547</v>
      </c>
      <c r="BO65" s="17">
        <f t="shared" si="48"/>
        <v>1098.5770136436959</v>
      </c>
      <c r="BP65" s="17"/>
      <c r="BQ65" s="15" t="str">
        <f t="shared" si="5"/>
        <v>*Glucose-6-phosphate (1MEOX) (6TMS) BP</v>
      </c>
      <c r="BR65" s="15"/>
      <c r="BS65" s="15"/>
      <c r="BT65" s="15"/>
      <c r="BU65" s="15"/>
      <c r="BV65" s="15"/>
      <c r="BW65" s="15"/>
      <c r="BX65" s="36">
        <f t="shared" si="6"/>
        <v>0.2425178952954484</v>
      </c>
      <c r="BY65" s="36" t="str">
        <f t="shared" si="7"/>
        <v/>
      </c>
      <c r="BZ65" s="36">
        <f t="shared" si="8"/>
        <v>1.5259039363230351</v>
      </c>
      <c r="CA65" s="36" t="str">
        <f t="shared" si="9"/>
        <v/>
      </c>
      <c r="CB65" s="36">
        <f t="shared" si="10"/>
        <v>0.39278962040394988</v>
      </c>
      <c r="CC65" s="36">
        <f t="shared" si="11"/>
        <v>1.0019164916929169</v>
      </c>
      <c r="CD65" s="36">
        <f t="shared" si="12"/>
        <v>1.4694753635784767</v>
      </c>
      <c r="CE65" s="36">
        <f t="shared" si="13"/>
        <v>1.5407224159754971</v>
      </c>
      <c r="CF65" s="36">
        <f t="shared" si="14"/>
        <v>1.0036011740765538</v>
      </c>
      <c r="CG65" s="36">
        <f t="shared" si="15"/>
        <v>0.27799070030347728</v>
      </c>
      <c r="CH65" s="36">
        <f t="shared" si="16"/>
        <v>3.2380372475591628</v>
      </c>
      <c r="CI65" s="36">
        <f t="shared" si="17"/>
        <v>3.1490633842858595</v>
      </c>
      <c r="CJ65" s="36">
        <f t="shared" si="18"/>
        <v>0.17157247891595009</v>
      </c>
      <c r="CK65" s="36" t="str">
        <f t="shared" si="19"/>
        <v/>
      </c>
      <c r="CL65" s="36">
        <f t="shared" si="20"/>
        <v>0.39676918151287743</v>
      </c>
      <c r="CM65" s="36" t="str">
        <f t="shared" si="21"/>
        <v/>
      </c>
      <c r="CN65" s="36">
        <f t="shared" si="22"/>
        <v>0.89792231452011995</v>
      </c>
      <c r="CO65" s="36">
        <f t="shared" si="23"/>
        <v>0.94581011679635163</v>
      </c>
      <c r="CP65" s="36">
        <f t="shared" si="24"/>
        <v>1.2733777407861044</v>
      </c>
      <c r="CQ65" s="36">
        <f t="shared" si="25"/>
        <v>0.81000772221833095</v>
      </c>
      <c r="CR65" s="36">
        <f t="shared" si="26"/>
        <v>0.65992992219239943</v>
      </c>
      <c r="CS65" s="36">
        <f t="shared" si="27"/>
        <v>0.34626055320360338</v>
      </c>
      <c r="CT65" s="36">
        <f t="shared" si="28"/>
        <v>1.5496253225352197</v>
      </c>
      <c r="CU65" s="36" t="str">
        <f t="shared" si="29"/>
        <v/>
      </c>
      <c r="CV65" s="36" t="str">
        <f t="shared" si="30"/>
        <v/>
      </c>
      <c r="CW65" s="36" t="str">
        <f t="shared" si="31"/>
        <v/>
      </c>
      <c r="CX65" s="36" t="str">
        <f t="shared" si="32"/>
        <v/>
      </c>
      <c r="CY65" s="36" t="str">
        <f t="shared" si="33"/>
        <v/>
      </c>
      <c r="CZ65" s="36" t="str">
        <f t="shared" si="34"/>
        <v/>
      </c>
      <c r="DA65" s="36" t="str">
        <f t="shared" si="35"/>
        <v/>
      </c>
    </row>
    <row r="66" spans="2:105">
      <c r="B66" s="4" t="str">
        <f t="shared" si="2"/>
        <v>*Glucose-6-phosphate (1MEOX) (6TMS) MP</v>
      </c>
      <c r="H66" s="19">
        <f t="shared" si="36"/>
        <v>87522.123994772133</v>
      </c>
      <c r="I66" s="38">
        <f t="shared" si="47"/>
        <v>62996.031822480996</v>
      </c>
      <c r="J66" s="38">
        <f t="shared" si="48"/>
        <v>65975.073010922817</v>
      </c>
      <c r="K66" s="39">
        <f t="shared" si="48"/>
        <v>100141.53637372224</v>
      </c>
      <c r="L66" s="40">
        <f t="shared" si="48"/>
        <v>106479.08647308055</v>
      </c>
      <c r="M66" s="38">
        <f t="shared" si="48"/>
        <v>69015.082442960891</v>
      </c>
      <c r="N66" s="38">
        <f t="shared" si="48"/>
        <v>71904.381115554104</v>
      </c>
      <c r="O66" s="39">
        <f t="shared" si="48"/>
        <v>144314.79227851858</v>
      </c>
      <c r="P66" s="39">
        <f t="shared" si="48"/>
        <v>152789.15110305103</v>
      </c>
      <c r="Q66" s="38">
        <f t="shared" si="48"/>
        <v>54609.172981237316</v>
      </c>
      <c r="R66" s="38">
        <f t="shared" si="48"/>
        <v>50328.773818904156</v>
      </c>
      <c r="S66" s="39">
        <f t="shared" si="48"/>
        <v>278598.94697143853</v>
      </c>
      <c r="T66" s="39">
        <f t="shared" si="48"/>
        <v>283334.49254097394</v>
      </c>
      <c r="U66" s="38">
        <f t="shared" si="48"/>
        <v>46325.275413552146</v>
      </c>
      <c r="V66" s="38">
        <f t="shared" si="48"/>
        <v>35256.479962256257</v>
      </c>
      <c r="W66" s="38">
        <f t="shared" si="48"/>
        <v>59730.255573024762</v>
      </c>
      <c r="X66" s="38">
        <f t="shared" si="48"/>
        <v>52648.840724876442</v>
      </c>
      <c r="Y66" s="38">
        <f t="shared" si="48"/>
        <v>102450.85579108019</v>
      </c>
      <c r="Z66" s="38">
        <f t="shared" si="48"/>
        <v>102887.87665696841</v>
      </c>
      <c r="AA66" s="38">
        <f t="shared" si="48"/>
        <v>99583.819491966235</v>
      </c>
      <c r="AB66" s="38">
        <f t="shared" si="48"/>
        <v>111507.57399528696</v>
      </c>
      <c r="AC66" s="38">
        <f t="shared" si="48"/>
        <v>110975.5258212742</v>
      </c>
      <c r="AD66" s="38">
        <f t="shared" si="48"/>
        <v>105821.67114964002</v>
      </c>
      <c r="AE66" s="38">
        <f t="shared" si="48"/>
        <v>181564.4670069787</v>
      </c>
      <c r="AF66" s="38" t="str">
        <f t="shared" si="48"/>
        <v/>
      </c>
      <c r="AG66" s="39">
        <f t="shared" si="48"/>
        <v>44473.679344774646</v>
      </c>
      <c r="AH66" s="39">
        <f t="shared" si="48"/>
        <v>42181.59085734823</v>
      </c>
      <c r="AI66" s="38">
        <f t="shared" si="48"/>
        <v>47171.942876397326</v>
      </c>
      <c r="AJ66" s="38" t="str">
        <f t="shared" si="48"/>
        <v/>
      </c>
      <c r="AK66" s="38">
        <f t="shared" si="48"/>
        <v>59600.006216051479</v>
      </c>
      <c r="AL66" s="38">
        <f t="shared" si="48"/>
        <v>3947.6196908445459</v>
      </c>
      <c r="AM66" s="17" t="str">
        <f t="shared" si="48"/>
        <v/>
      </c>
      <c r="AW66" s="17">
        <f t="shared" si="48"/>
        <v>197023.30267357742</v>
      </c>
      <c r="AX66" s="17">
        <f t="shared" si="48"/>
        <v>186313.94342062852</v>
      </c>
      <c r="AY66" s="17">
        <f t="shared" si="48"/>
        <v>21161.428311769676</v>
      </c>
      <c r="AZ66" s="17">
        <f t="shared" si="48"/>
        <v>13010.959904797734</v>
      </c>
      <c r="BA66" s="17" t="str">
        <f t="shared" si="48"/>
        <v/>
      </c>
      <c r="BB66" s="17" t="str">
        <f t="shared" si="48"/>
        <v/>
      </c>
      <c r="BC66" s="17">
        <f t="shared" si="48"/>
        <v>90821.201654693403</v>
      </c>
      <c r="BD66" s="17">
        <f t="shared" si="48"/>
        <v>85535.399671384177</v>
      </c>
      <c r="BE66" s="17">
        <f t="shared" si="48"/>
        <v>10836.571547642865</v>
      </c>
      <c r="BF66" s="17">
        <f t="shared" si="48"/>
        <v>8420.0316961369244</v>
      </c>
      <c r="BG66" s="17" t="str">
        <f t="shared" si="48"/>
        <v/>
      </c>
      <c r="BH66" s="17" t="str">
        <f t="shared" si="48"/>
        <v/>
      </c>
      <c r="BI66" s="17">
        <f t="shared" si="48"/>
        <v>51900.388224319729</v>
      </c>
      <c r="BJ66" s="17">
        <f t="shared" si="48"/>
        <v>50357.583696036221</v>
      </c>
      <c r="BK66" s="17">
        <f t="shared" si="48"/>
        <v>1501.1518525105657</v>
      </c>
      <c r="BL66" s="17" t="str">
        <f t="shared" si="48"/>
        <v/>
      </c>
      <c r="BM66" s="17">
        <f t="shared" si="48"/>
        <v>104207.09937934199</v>
      </c>
      <c r="BN66" s="17">
        <f t="shared" si="48"/>
        <v>100939.43209601082</v>
      </c>
      <c r="BO66" s="17">
        <f t="shared" si="48"/>
        <v>107286.71214641396</v>
      </c>
      <c r="BP66" s="17"/>
      <c r="BQ66" s="15" t="str">
        <f t="shared" si="5"/>
        <v>*Glucose-6-phosphate (1MEOX) (6TMS) MP</v>
      </c>
      <c r="BR66" s="15"/>
      <c r="BS66" s="15"/>
      <c r="BT66" s="15"/>
      <c r="BU66" s="15"/>
      <c r="BV66" s="15"/>
      <c r="BW66" s="15"/>
      <c r="BX66" s="36">
        <f t="shared" si="6"/>
        <v>0.71977265801094903</v>
      </c>
      <c r="BY66" s="36">
        <f t="shared" si="7"/>
        <v>0.75381023676783299</v>
      </c>
      <c r="BZ66" s="36">
        <f t="shared" si="8"/>
        <v>1.1441853991078175</v>
      </c>
      <c r="CA66" s="36">
        <f t="shared" si="9"/>
        <v>1.2165962343354551</v>
      </c>
      <c r="CB66" s="36">
        <f t="shared" si="10"/>
        <v>0.78854441931828911</v>
      </c>
      <c r="CC66" s="36">
        <f t="shared" si="11"/>
        <v>0.82155662858283807</v>
      </c>
      <c r="CD66" s="36">
        <f t="shared" si="12"/>
        <v>1.6488949958200143</v>
      </c>
      <c r="CE66" s="36">
        <f t="shared" si="13"/>
        <v>1.7457203290927608</v>
      </c>
      <c r="CF66" s="36">
        <f t="shared" si="14"/>
        <v>0.62394707176552555</v>
      </c>
      <c r="CG66" s="36">
        <f t="shared" si="15"/>
        <v>0.57504058998740015</v>
      </c>
      <c r="CH66" s="36">
        <f t="shared" si="16"/>
        <v>3.1831831113705582</v>
      </c>
      <c r="CI66" s="36">
        <f t="shared" si="17"/>
        <v>3.2372899514858444</v>
      </c>
      <c r="CJ66" s="36">
        <f t="shared" si="18"/>
        <v>0.529297888341001</v>
      </c>
      <c r="CK66" s="36">
        <f t="shared" si="19"/>
        <v>0.40282934591900665</v>
      </c>
      <c r="CL66" s="36">
        <f t="shared" si="20"/>
        <v>0.68245893548690117</v>
      </c>
      <c r="CM66" s="36">
        <f t="shared" si="21"/>
        <v>0.60154893782081043</v>
      </c>
      <c r="CN66" s="36">
        <f t="shared" si="22"/>
        <v>1.1705709495487082</v>
      </c>
      <c r="CO66" s="36">
        <f t="shared" si="23"/>
        <v>1.1755642112057758</v>
      </c>
      <c r="CP66" s="36">
        <f t="shared" si="24"/>
        <v>1.1378131030951051</v>
      </c>
      <c r="CQ66" s="36">
        <f t="shared" si="25"/>
        <v>1.2740501361912506</v>
      </c>
      <c r="CR66" s="36">
        <f t="shared" si="26"/>
        <v>1.2679711226832542</v>
      </c>
      <c r="CS66" s="36">
        <f t="shared" si="27"/>
        <v>1.2090848155828686</v>
      </c>
      <c r="CT66" s="36">
        <f t="shared" si="28"/>
        <v>2.0744979522871714</v>
      </c>
      <c r="CU66" s="36" t="str">
        <f t="shared" si="29"/>
        <v/>
      </c>
      <c r="CV66" s="36">
        <f t="shared" si="30"/>
        <v>0.5081421395512653</v>
      </c>
      <c r="CW66" s="36">
        <f t="shared" si="31"/>
        <v>0.48195346424485558</v>
      </c>
      <c r="CX66" s="36">
        <f t="shared" si="32"/>
        <v>0.5389716419498114</v>
      </c>
      <c r="CY66" s="36" t="str">
        <f t="shared" si="33"/>
        <v/>
      </c>
      <c r="CZ66" s="36">
        <f t="shared" si="34"/>
        <v>0.68097074768902432</v>
      </c>
      <c r="DA66" s="36">
        <f t="shared" si="35"/>
        <v>4.5104249196241453E-2</v>
      </c>
    </row>
    <row r="67" spans="2:105">
      <c r="B67" s="4" t="str">
        <f t="shared" si="2"/>
        <v>*Glutamic acid (2TMS)</v>
      </c>
      <c r="H67" s="19">
        <f t="shared" si="36"/>
        <v>1717734.857637496</v>
      </c>
      <c r="I67" s="38">
        <f t="shared" si="47"/>
        <v>1292611.6978369665</v>
      </c>
      <c r="J67" s="38">
        <f t="shared" si="48"/>
        <v>597067.36097119946</v>
      </c>
      <c r="K67" s="39">
        <f t="shared" si="48"/>
        <v>3174366.5772828534</v>
      </c>
      <c r="L67" s="40" t="str">
        <f t="shared" si="48"/>
        <v/>
      </c>
      <c r="M67" s="38">
        <f t="shared" si="48"/>
        <v>3014048.6716581741</v>
      </c>
      <c r="N67" s="38">
        <f t="shared" si="48"/>
        <v>2531749.1678062468</v>
      </c>
      <c r="O67" s="39">
        <f t="shared" si="48"/>
        <v>3025330.6511986414</v>
      </c>
      <c r="P67" s="39">
        <f t="shared" si="48"/>
        <v>3335789.5322432471</v>
      </c>
      <c r="Q67" s="38">
        <f t="shared" si="48"/>
        <v>1080880.2796197305</v>
      </c>
      <c r="R67" s="38">
        <f t="shared" si="48"/>
        <v>611552.06894816458</v>
      </c>
      <c r="S67" s="39">
        <f t="shared" si="48"/>
        <v>4656351.8490561461</v>
      </c>
      <c r="T67" s="39">
        <f t="shared" si="48"/>
        <v>2816547.1459946879</v>
      </c>
      <c r="U67" s="38">
        <f t="shared" si="48"/>
        <v>1560513.5509139218</v>
      </c>
      <c r="V67" s="38">
        <f t="shared" si="48"/>
        <v>1261678.6662051382</v>
      </c>
      <c r="W67" s="38">
        <f t="shared" si="48"/>
        <v>932224.51320520754</v>
      </c>
      <c r="X67" s="38">
        <f t="shared" si="48"/>
        <v>786828.56874809565</v>
      </c>
      <c r="Y67" s="38">
        <f t="shared" si="48"/>
        <v>2691746.755005599</v>
      </c>
      <c r="Z67" s="38">
        <f t="shared" si="48"/>
        <v>1408944.1215790145</v>
      </c>
      <c r="AA67" s="38">
        <f t="shared" si="48"/>
        <v>2230073.3738412755</v>
      </c>
      <c r="AB67" s="38">
        <f t="shared" si="48"/>
        <v>1567939.4107533905</v>
      </c>
      <c r="AC67" s="38">
        <f t="shared" si="48"/>
        <v>3135778.9141301126</v>
      </c>
      <c r="AD67" s="38">
        <f t="shared" si="48"/>
        <v>2473760.4613364469</v>
      </c>
      <c r="AE67" s="38">
        <f t="shared" si="48"/>
        <v>3687728.9265190451</v>
      </c>
      <c r="AF67" s="38" t="str">
        <f t="shared" si="48"/>
        <v/>
      </c>
      <c r="AG67" s="39">
        <f t="shared" si="48"/>
        <v>639357.21487523662</v>
      </c>
      <c r="AH67" s="39">
        <f t="shared" si="48"/>
        <v>310992.79185992241</v>
      </c>
      <c r="AI67" s="38">
        <f t="shared" si="48"/>
        <v>236238.72588425048</v>
      </c>
      <c r="AJ67" s="38" t="str">
        <f t="shared" si="48"/>
        <v/>
      </c>
      <c r="AK67" s="38">
        <f t="shared" si="48"/>
        <v>412160.5968063969</v>
      </c>
      <c r="AL67" s="38">
        <f t="shared" si="48"/>
        <v>52682.743174019874</v>
      </c>
      <c r="AM67" s="17" t="str">
        <f t="shared" si="48"/>
        <v/>
      </c>
      <c r="AW67" s="17">
        <f t="shared" si="48"/>
        <v>7547.2110244226033</v>
      </c>
      <c r="AX67" s="17" t="str">
        <f t="shared" si="48"/>
        <v/>
      </c>
      <c r="AY67" s="17">
        <f t="shared" si="48"/>
        <v>13780.322116624415</v>
      </c>
      <c r="AZ67" s="17" t="str">
        <f t="shared" si="48"/>
        <v/>
      </c>
      <c r="BA67" s="17" t="str">
        <f t="shared" si="48"/>
        <v/>
      </c>
      <c r="BB67" s="17" t="str">
        <f t="shared" si="48"/>
        <v/>
      </c>
      <c r="BC67" s="17">
        <f t="shared" si="48"/>
        <v>6101.6475686588092</v>
      </c>
      <c r="BD67" s="17" t="str">
        <f t="shared" si="48"/>
        <v/>
      </c>
      <c r="BE67" s="17" t="str">
        <f t="shared" si="48"/>
        <v/>
      </c>
      <c r="BF67" s="17" t="str">
        <f t="shared" si="48"/>
        <v/>
      </c>
      <c r="BG67" s="17" t="str">
        <f t="shared" si="48"/>
        <v/>
      </c>
      <c r="BH67" s="17" t="str">
        <f t="shared" si="48"/>
        <v/>
      </c>
      <c r="BI67" s="17">
        <f t="shared" si="48"/>
        <v>4792.1092319782883</v>
      </c>
      <c r="BJ67" s="17" t="str">
        <f t="shared" si="48"/>
        <v/>
      </c>
      <c r="BK67" s="17" t="str">
        <f t="shared" si="48"/>
        <v/>
      </c>
      <c r="BL67" s="17" t="str">
        <f t="shared" si="48"/>
        <v/>
      </c>
      <c r="BM67" s="17">
        <f t="shared" si="48"/>
        <v>3531271.2821204686</v>
      </c>
      <c r="BN67" s="17">
        <f t="shared" si="48"/>
        <v>2740668.0400627838</v>
      </c>
      <c r="BO67" s="17">
        <f t="shared" si="48"/>
        <v>2573880.2100967863</v>
      </c>
      <c r="BP67" s="17"/>
      <c r="BQ67" t="str">
        <f t="shared" si="5"/>
        <v>*Glutamic acid (2TMS)</v>
      </c>
      <c r="BX67" s="35">
        <f t="shared" si="6"/>
        <v>0.75250944119209007</v>
      </c>
      <c r="BY67" s="35">
        <f t="shared" si="7"/>
        <v>0.34758994283458977</v>
      </c>
      <c r="BZ67" s="36">
        <f t="shared" si="8"/>
        <v>1.8479956689292261</v>
      </c>
      <c r="CA67" s="36" t="str">
        <f t="shared" si="9"/>
        <v/>
      </c>
      <c r="CB67" s="35">
        <f t="shared" si="10"/>
        <v>1.7546646726396276</v>
      </c>
      <c r="CC67" s="35">
        <f t="shared" si="11"/>
        <v>1.4738882177010215</v>
      </c>
      <c r="CD67" s="36">
        <f t="shared" si="12"/>
        <v>1.7612326126743219</v>
      </c>
      <c r="CE67" s="36">
        <f t="shared" si="13"/>
        <v>1.9419699829758121</v>
      </c>
      <c r="CF67" s="35">
        <f t="shared" si="14"/>
        <v>0.62924745039308927</v>
      </c>
      <c r="CG67" s="35">
        <f t="shared" si="15"/>
        <v>0.35602238973555494</v>
      </c>
      <c r="CH67" s="36">
        <f t="shared" si="16"/>
        <v>2.710751213059917</v>
      </c>
      <c r="CI67" s="36">
        <f t="shared" si="17"/>
        <v>1.6396867848792767</v>
      </c>
      <c r="CJ67" s="35">
        <f t="shared" si="18"/>
        <v>0.9084717259916294</v>
      </c>
      <c r="CK67" s="35">
        <f t="shared" si="19"/>
        <v>0.73450140491437699</v>
      </c>
      <c r="CL67" s="35">
        <f t="shared" si="20"/>
        <v>0.54270570866062062</v>
      </c>
      <c r="CM67" s="35">
        <f t="shared" si="21"/>
        <v>0.45806171147406782</v>
      </c>
      <c r="CN67" s="35">
        <f t="shared" si="22"/>
        <v>1.5670327367680714</v>
      </c>
      <c r="CO67" s="35">
        <f t="shared" si="23"/>
        <v>0.82023376035858064</v>
      </c>
      <c r="CP67" s="35">
        <f t="shared" si="24"/>
        <v>1.2982640271435311</v>
      </c>
      <c r="CQ67" s="35">
        <f t="shared" si="25"/>
        <v>0.91279477957958655</v>
      </c>
      <c r="CR67" s="35">
        <f t="shared" si="26"/>
        <v>1.8255313968786415</v>
      </c>
      <c r="CS67" s="35">
        <f t="shared" si="27"/>
        <v>1.4401293950212772</v>
      </c>
      <c r="CT67" s="35">
        <f t="shared" si="28"/>
        <v>2.1468557327822992</v>
      </c>
      <c r="CU67" s="35" t="str">
        <f t="shared" si="29"/>
        <v/>
      </c>
      <c r="CV67" s="36">
        <f t="shared" si="30"/>
        <v>0.37220948974312779</v>
      </c>
      <c r="CW67" s="36">
        <f t="shared" si="31"/>
        <v>0.18104819290192986</v>
      </c>
      <c r="CX67" s="35">
        <f t="shared" si="32"/>
        <v>0.13752921461299553</v>
      </c>
      <c r="CY67" s="35" t="str">
        <f t="shared" si="33"/>
        <v/>
      </c>
      <c r="CZ67" s="35">
        <f t="shared" si="34"/>
        <v>0.23994424690971583</v>
      </c>
      <c r="DA67" s="35">
        <f t="shared" si="35"/>
        <v>3.0669892352582061E-2</v>
      </c>
    </row>
    <row r="68" spans="2:105">
      <c r="B68" s="4" t="str">
        <f t="shared" si="2"/>
        <v>*Glutamic acid (3TMS)</v>
      </c>
      <c r="H68" s="19">
        <f t="shared" si="36"/>
        <v>6600745.4770484986</v>
      </c>
      <c r="I68" s="38">
        <f t="shared" si="47"/>
        <v>1718303.9387373952</v>
      </c>
      <c r="J68" s="38">
        <f t="shared" si="48"/>
        <v>994594.56153673446</v>
      </c>
      <c r="K68" s="39">
        <f t="shared" si="48"/>
        <v>11738163.267864984</v>
      </c>
      <c r="L68" s="40" t="str">
        <f t="shared" si="48"/>
        <v/>
      </c>
      <c r="M68" s="38">
        <f t="shared" si="48"/>
        <v>9158043.6616997384</v>
      </c>
      <c r="N68" s="38">
        <f t="shared" si="48"/>
        <v>5578199.7340202676</v>
      </c>
      <c r="O68" s="39">
        <f t="shared" si="48"/>
        <v>14099469.822823649</v>
      </c>
      <c r="P68" s="39">
        <f t="shared" si="48"/>
        <v>35512659.035567462</v>
      </c>
      <c r="Q68" s="38">
        <f t="shared" si="48"/>
        <v>1798535.9696719386</v>
      </c>
      <c r="R68" s="38">
        <f t="shared" si="48"/>
        <v>1682975.0973081645</v>
      </c>
      <c r="S68" s="39">
        <f t="shared" si="48"/>
        <v>21402986.765584514</v>
      </c>
      <c r="T68" s="39">
        <f t="shared" si="48"/>
        <v>21221770.77473041</v>
      </c>
      <c r="U68" s="38">
        <f t="shared" si="48"/>
        <v>2603698.4672669922</v>
      </c>
      <c r="V68" s="38">
        <f t="shared" si="48"/>
        <v>2011220.1999788864</v>
      </c>
      <c r="W68" s="38">
        <f t="shared" si="48"/>
        <v>2095107.4093261054</v>
      </c>
      <c r="X68" s="38">
        <f t="shared" si="48"/>
        <v>1176821.584860845</v>
      </c>
      <c r="Y68" s="38">
        <f t="shared" si="48"/>
        <v>6089351.5564920334</v>
      </c>
      <c r="Z68" s="38">
        <f t="shared" si="48"/>
        <v>6809317.4333635652</v>
      </c>
      <c r="AA68" s="38">
        <f t="shared" si="48"/>
        <v>5780543.1052190401</v>
      </c>
      <c r="AB68" s="38">
        <f t="shared" si="48"/>
        <v>5046580.7611676715</v>
      </c>
      <c r="AC68" s="38">
        <f t="shared" si="48"/>
        <v>10989849.876500679</v>
      </c>
      <c r="AD68" s="38">
        <f t="shared" si="48"/>
        <v>9975525.5244730376</v>
      </c>
      <c r="AE68" s="38">
        <f t="shared" si="48"/>
        <v>8114605.0467588007</v>
      </c>
      <c r="AF68" s="38" t="str">
        <f t="shared" si="48"/>
        <v/>
      </c>
      <c r="AG68" s="39">
        <f t="shared" si="48"/>
        <v>753501.49854973529</v>
      </c>
      <c r="AH68" s="39">
        <f t="shared" si="48"/>
        <v>375181.78950139775</v>
      </c>
      <c r="AI68" s="38">
        <f t="shared" si="48"/>
        <v>156352.95122346588</v>
      </c>
      <c r="AJ68" s="38" t="str">
        <f t="shared" si="48"/>
        <v/>
      </c>
      <c r="AK68" s="38">
        <f t="shared" si="48"/>
        <v>420674.19536699716</v>
      </c>
      <c r="AL68" s="38">
        <f t="shared" si="48"/>
        <v>19341.160125454058</v>
      </c>
      <c r="AM68" s="17" t="str">
        <f t="shared" si="48"/>
        <v/>
      </c>
      <c r="AW68" s="17" t="str">
        <f t="shared" si="48"/>
        <v/>
      </c>
      <c r="AX68" s="17" t="str">
        <f t="shared" si="48"/>
        <v/>
      </c>
      <c r="AY68" s="17">
        <f t="shared" si="48"/>
        <v>30941.456720865481</v>
      </c>
      <c r="AZ68" s="17" t="str">
        <f t="shared" si="48"/>
        <v/>
      </c>
      <c r="BA68" s="17" t="str">
        <f t="shared" si="48"/>
        <v/>
      </c>
      <c r="BB68" s="17" t="str">
        <f t="shared" si="48"/>
        <v/>
      </c>
      <c r="BC68" s="17" t="str">
        <f t="shared" si="48"/>
        <v/>
      </c>
      <c r="BD68" s="17" t="str">
        <f t="shared" si="48"/>
        <v/>
      </c>
      <c r="BE68" s="17" t="str">
        <f t="shared" si="48"/>
        <v/>
      </c>
      <c r="BF68" s="17" t="str">
        <f t="shared" si="48"/>
        <v/>
      </c>
      <c r="BG68" s="17" t="str">
        <f t="shared" si="48"/>
        <v/>
      </c>
      <c r="BH68" s="17" t="str">
        <f t="shared" si="48"/>
        <v/>
      </c>
      <c r="BI68" s="17">
        <f t="shared" si="48"/>
        <v>4177.9157025958475</v>
      </c>
      <c r="BJ68" s="17" t="str">
        <f t="shared" si="48"/>
        <v/>
      </c>
      <c r="BK68" s="17" t="str">
        <f t="shared" si="48"/>
        <v/>
      </c>
      <c r="BL68" s="17" t="str">
        <f t="shared" ref="BL68:BO73" si="49">IF(BL30&lt;&gt;"",BL30/BL$13*AVERAGE($I$13:$AL$13),"")</f>
        <v/>
      </c>
      <c r="BM68" s="17">
        <f t="shared" si="49"/>
        <v>7999361.384574783</v>
      </c>
      <c r="BN68" s="17">
        <f t="shared" si="49"/>
        <v>8239847.1620723456</v>
      </c>
      <c r="BO68" s="17">
        <f t="shared" si="49"/>
        <v>7626152.1567614339</v>
      </c>
      <c r="BP68" s="17"/>
      <c r="BQ68" t="str">
        <f t="shared" si="5"/>
        <v>*Glutamic acid (3TMS)</v>
      </c>
      <c r="BX68" s="35">
        <f t="shared" si="6"/>
        <v>0.26031967824121122</v>
      </c>
      <c r="BY68" s="35">
        <f t="shared" si="7"/>
        <v>0.15067912631914784</v>
      </c>
      <c r="BZ68" s="36">
        <f t="shared" si="8"/>
        <v>1.7783087241706015</v>
      </c>
      <c r="CA68" s="36" t="str">
        <f t="shared" si="9"/>
        <v/>
      </c>
      <c r="CB68" s="35">
        <f t="shared" si="10"/>
        <v>1.3874256617746041</v>
      </c>
      <c r="CC68" s="35">
        <f t="shared" si="11"/>
        <v>0.84508632447899523</v>
      </c>
      <c r="CD68" s="36">
        <f t="shared" si="12"/>
        <v>2.1360420382590148</v>
      </c>
      <c r="CE68" s="36">
        <f t="shared" si="13"/>
        <v>5.3800982266395208</v>
      </c>
      <c r="CF68" s="35">
        <f t="shared" si="14"/>
        <v>0.27247467364491501</v>
      </c>
      <c r="CG68" s="35">
        <f t="shared" si="15"/>
        <v>0.25496742802158479</v>
      </c>
      <c r="CH68" s="36">
        <f t="shared" si="16"/>
        <v>3.2425105376362411</v>
      </c>
      <c r="CI68" s="36">
        <f t="shared" si="17"/>
        <v>3.2150566702686518</v>
      </c>
      <c r="CJ68" s="35">
        <f t="shared" si="18"/>
        <v>0.3944552136300864</v>
      </c>
      <c r="CK68" s="35">
        <f t="shared" si="19"/>
        <v>0.30469591760083997</v>
      </c>
      <c r="CL68" s="35">
        <f t="shared" si="20"/>
        <v>0.31740466536863432</v>
      </c>
      <c r="CM68" s="35">
        <f t="shared" si="21"/>
        <v>0.17828616312396534</v>
      </c>
      <c r="CN68" s="35">
        <f t="shared" si="22"/>
        <v>0.92252482354688015</v>
      </c>
      <c r="CO68" s="35">
        <f t="shared" si="23"/>
        <v>1.0315982425076522</v>
      </c>
      <c r="CP68" s="35">
        <f t="shared" si="24"/>
        <v>0.87574094855173701</v>
      </c>
      <c r="CQ68" s="35">
        <f t="shared" si="25"/>
        <v>0.76454709225119721</v>
      </c>
      <c r="CR68" s="35">
        <f t="shared" si="26"/>
        <v>1.6649407123352307</v>
      </c>
      <c r="CS68" s="35">
        <f t="shared" si="27"/>
        <v>1.5112725614340095</v>
      </c>
      <c r="CT68" s="35">
        <f t="shared" si="28"/>
        <v>1.2293467571161705</v>
      </c>
      <c r="CU68" s="35" t="str">
        <f t="shared" si="29"/>
        <v/>
      </c>
      <c r="CV68" s="36">
        <f t="shared" si="30"/>
        <v>0.11415399990345651</v>
      </c>
      <c r="CW68" s="36">
        <f t="shared" si="31"/>
        <v>5.68393056217582E-2</v>
      </c>
      <c r="CX68" s="35">
        <f t="shared" si="32"/>
        <v>2.3687165603812763E-2</v>
      </c>
      <c r="CY68" s="35" t="str">
        <f t="shared" si="33"/>
        <v/>
      </c>
      <c r="CZ68" s="35">
        <f t="shared" si="34"/>
        <v>6.3731315929348664E-2</v>
      </c>
      <c r="DA68" s="35">
        <f t="shared" si="35"/>
        <v>2.9301478435587846E-3</v>
      </c>
    </row>
    <row r="69" spans="2:105">
      <c r="B69" s="4" t="str">
        <f t="shared" si="2"/>
        <v>*Glutamine, DL- (3TMS)</v>
      </c>
      <c r="H69" s="19">
        <f t="shared" si="36"/>
        <v>58328.162550034409</v>
      </c>
      <c r="I69" s="38" t="str">
        <f t="shared" si="47"/>
        <v/>
      </c>
      <c r="J69" s="38">
        <f t="shared" ref="J69:AM69" si="50">IF(J31&lt;&gt;"",J31/J$13*AVERAGE($I$13:$AL$13),"")</f>
        <v>910.02868256690601</v>
      </c>
      <c r="K69" s="39">
        <f t="shared" si="50"/>
        <v>53224.183337274582</v>
      </c>
      <c r="L69" s="40" t="str">
        <f t="shared" si="50"/>
        <v/>
      </c>
      <c r="M69" s="38">
        <f t="shared" si="50"/>
        <v>44310.299352365371</v>
      </c>
      <c r="N69" s="38">
        <f t="shared" si="50"/>
        <v>33915.681861884696</v>
      </c>
      <c r="O69" s="39">
        <f t="shared" si="50"/>
        <v>6226.0145260944373</v>
      </c>
      <c r="P69" s="39">
        <f t="shared" si="50"/>
        <v>293219.96746893437</v>
      </c>
      <c r="Q69" s="38">
        <f t="shared" si="50"/>
        <v>6861.1334155952063</v>
      </c>
      <c r="R69" s="38">
        <f t="shared" si="50"/>
        <v>12531.106095930681</v>
      </c>
      <c r="S69" s="39">
        <f t="shared" si="50"/>
        <v>74536.978287950653</v>
      </c>
      <c r="T69" s="39">
        <f t="shared" si="50"/>
        <v>211293.41634999949</v>
      </c>
      <c r="U69" s="38">
        <f t="shared" si="50"/>
        <v>4885.1444884488164</v>
      </c>
      <c r="V69" s="38">
        <f t="shared" si="50"/>
        <v>463.39757179130487</v>
      </c>
      <c r="W69" s="38">
        <f t="shared" si="50"/>
        <v>1627.114658260002</v>
      </c>
      <c r="X69" s="38" t="str">
        <f t="shared" si="50"/>
        <v/>
      </c>
      <c r="Y69" s="38">
        <f t="shared" si="50"/>
        <v>60103.769340976054</v>
      </c>
      <c r="Z69" s="38">
        <f t="shared" si="50"/>
        <v>161687.3036662284</v>
      </c>
      <c r="AA69" s="38">
        <f t="shared" si="50"/>
        <v>28315.4184951262</v>
      </c>
      <c r="AB69" s="38">
        <f t="shared" si="50"/>
        <v>37870.074217496964</v>
      </c>
      <c r="AC69" s="38">
        <f t="shared" si="50"/>
        <v>60151.142331262839</v>
      </c>
      <c r="AD69" s="38">
        <f t="shared" si="50"/>
        <v>79093.527414206881</v>
      </c>
      <c r="AE69" s="38">
        <f t="shared" si="50"/>
        <v>12031.653428339219</v>
      </c>
      <c r="AF69" s="38" t="str">
        <f t="shared" si="50"/>
        <v/>
      </c>
      <c r="AG69" s="39" t="str">
        <f t="shared" si="50"/>
        <v/>
      </c>
      <c r="AH69" s="39" t="str">
        <f t="shared" si="50"/>
        <v/>
      </c>
      <c r="AI69" s="38" t="str">
        <f t="shared" si="50"/>
        <v/>
      </c>
      <c r="AJ69" s="38" t="str">
        <f t="shared" si="50"/>
        <v/>
      </c>
      <c r="AK69" s="38" t="str">
        <f t="shared" si="50"/>
        <v/>
      </c>
      <c r="AL69" s="38" t="str">
        <f t="shared" si="50"/>
        <v/>
      </c>
      <c r="AM69" s="17" t="str">
        <f t="shared" si="50"/>
        <v/>
      </c>
      <c r="AW69" s="17" t="str">
        <f t="shared" ref="AW69:BK69" si="51">IF(AW31&lt;&gt;"",AW31/AW$13*AVERAGE($I$13:$AL$13),"")</f>
        <v/>
      </c>
      <c r="AX69" s="17" t="str">
        <f t="shared" si="51"/>
        <v/>
      </c>
      <c r="AY69" s="17" t="str">
        <f t="shared" si="51"/>
        <v/>
      </c>
      <c r="AZ69" s="17" t="str">
        <f t="shared" si="51"/>
        <v/>
      </c>
      <c r="BA69" s="17" t="str">
        <f t="shared" si="51"/>
        <v/>
      </c>
      <c r="BB69" s="17" t="str">
        <f t="shared" si="51"/>
        <v/>
      </c>
      <c r="BC69" s="17" t="str">
        <f t="shared" si="51"/>
        <v/>
      </c>
      <c r="BD69" s="17" t="str">
        <f t="shared" si="51"/>
        <v/>
      </c>
      <c r="BE69" s="17" t="str">
        <f t="shared" si="51"/>
        <v/>
      </c>
      <c r="BF69" s="17" t="str">
        <f t="shared" si="51"/>
        <v/>
      </c>
      <c r="BG69" s="17" t="str">
        <f t="shared" si="51"/>
        <v/>
      </c>
      <c r="BH69" s="17" t="str">
        <f t="shared" si="51"/>
        <v/>
      </c>
      <c r="BI69" s="17" t="str">
        <f t="shared" si="51"/>
        <v/>
      </c>
      <c r="BJ69" s="17" t="str">
        <f t="shared" si="51"/>
        <v/>
      </c>
      <c r="BK69" s="17" t="str">
        <f t="shared" si="51"/>
        <v/>
      </c>
      <c r="BL69" s="17" t="str">
        <f t="shared" si="49"/>
        <v/>
      </c>
      <c r="BM69" s="17">
        <f t="shared" si="49"/>
        <v>16085.531987767978</v>
      </c>
      <c r="BN69" s="17">
        <f t="shared" si="49"/>
        <v>50065.941451753119</v>
      </c>
      <c r="BO69" s="17">
        <f t="shared" si="49"/>
        <v>92138.910220537422</v>
      </c>
      <c r="BP69" s="17"/>
      <c r="BQ69" t="str">
        <f t="shared" si="5"/>
        <v>*Glutamine, DL- (3TMS)</v>
      </c>
      <c r="BX69" s="35" t="str">
        <f t="shared" si="6"/>
        <v/>
      </c>
      <c r="BY69" s="35">
        <f t="shared" si="7"/>
        <v>1.5601874682513365E-2</v>
      </c>
      <c r="BZ69" s="36">
        <f t="shared" si="8"/>
        <v>0.91249545691788958</v>
      </c>
      <c r="CA69" s="36" t="str">
        <f t="shared" si="9"/>
        <v/>
      </c>
      <c r="CB69" s="35">
        <f t="shared" si="10"/>
        <v>0.75967247064152943</v>
      </c>
      <c r="CC69" s="35">
        <f t="shared" si="11"/>
        <v>0.58146323112427079</v>
      </c>
      <c r="CD69" s="36">
        <f t="shared" si="12"/>
        <v>0.10674113933820061</v>
      </c>
      <c r="CE69" s="36">
        <f t="shared" si="13"/>
        <v>5.027073623610339</v>
      </c>
      <c r="CF69" s="35">
        <f t="shared" si="14"/>
        <v>0.11762985692734047</v>
      </c>
      <c r="CG69" s="35">
        <f t="shared" si="15"/>
        <v>0.21483800531486635</v>
      </c>
      <c r="CH69" s="36">
        <f t="shared" si="16"/>
        <v>1.2778900453792312</v>
      </c>
      <c r="CI69" s="36">
        <f t="shared" si="17"/>
        <v>3.6224939568214607</v>
      </c>
      <c r="CJ69" s="35">
        <f t="shared" si="18"/>
        <v>8.3752758099628066E-2</v>
      </c>
      <c r="CK69" s="35">
        <f t="shared" si="19"/>
        <v>7.9446626043431137E-3</v>
      </c>
      <c r="CL69" s="35">
        <f t="shared" si="20"/>
        <v>2.7895866887016178E-2</v>
      </c>
      <c r="CM69" s="35" t="str">
        <f t="shared" si="21"/>
        <v/>
      </c>
      <c r="CN69" s="35">
        <f t="shared" si="22"/>
        <v>1.0304416719696685</v>
      </c>
      <c r="CO69" s="35">
        <f t="shared" si="23"/>
        <v>2.7720280666741663</v>
      </c>
      <c r="CP69" s="35">
        <f t="shared" si="24"/>
        <v>0.48545020547899115</v>
      </c>
      <c r="CQ69" s="35">
        <f t="shared" si="25"/>
        <v>0.64925882390023315</v>
      </c>
      <c r="CR69" s="35">
        <f t="shared" si="26"/>
        <v>1.0312538523678791</v>
      </c>
      <c r="CS69" s="35">
        <f t="shared" si="27"/>
        <v>1.356009240756723</v>
      </c>
      <c r="CT69" s="35">
        <f t="shared" si="28"/>
        <v>0.20627520056059304</v>
      </c>
      <c r="CU69" s="35" t="str">
        <f t="shared" si="29"/>
        <v/>
      </c>
      <c r="CV69" s="36" t="str">
        <f t="shared" si="30"/>
        <v/>
      </c>
      <c r="CW69" s="36" t="str">
        <f t="shared" si="31"/>
        <v/>
      </c>
      <c r="CX69" s="35" t="str">
        <f t="shared" si="32"/>
        <v/>
      </c>
      <c r="CY69" s="35" t="str">
        <f t="shared" si="33"/>
        <v/>
      </c>
      <c r="CZ69" s="35" t="str">
        <f t="shared" si="34"/>
        <v/>
      </c>
      <c r="DA69" s="35" t="str">
        <f t="shared" si="35"/>
        <v/>
      </c>
    </row>
    <row r="70" spans="2:105">
      <c r="B70" s="4" t="str">
        <f t="shared" si="2"/>
        <v>*Glutaric acid, 2-hydroxy- (3TMS)</v>
      </c>
      <c r="H70" s="19">
        <f t="shared" si="36"/>
        <v>119356.1676120082</v>
      </c>
      <c r="I70" s="38">
        <f t="shared" si="47"/>
        <v>87276.930274297716</v>
      </c>
      <c r="J70" s="38">
        <f t="shared" ref="J70:AM70" si="52">IF(J32&lt;&gt;"",J32/J$13*AVERAGE($I$13:$AL$13),"")</f>
        <v>101522.22109464787</v>
      </c>
      <c r="K70" s="39">
        <f t="shared" si="52"/>
        <v>198942.47286256109</v>
      </c>
      <c r="L70" s="40" t="str">
        <f t="shared" si="52"/>
        <v/>
      </c>
      <c r="M70" s="38">
        <f t="shared" si="52"/>
        <v>116363.52475114532</v>
      </c>
      <c r="N70" s="38">
        <f t="shared" si="52"/>
        <v>127615.48454375951</v>
      </c>
      <c r="O70" s="39">
        <f t="shared" si="52"/>
        <v>441672.64347508136</v>
      </c>
      <c r="P70" s="39">
        <f t="shared" si="52"/>
        <v>426907.23558353761</v>
      </c>
      <c r="Q70" s="38">
        <f t="shared" si="52"/>
        <v>42062.84522705758</v>
      </c>
      <c r="R70" s="38">
        <f t="shared" si="52"/>
        <v>45058.552044249351</v>
      </c>
      <c r="S70" s="39">
        <f t="shared" si="52"/>
        <v>156494.39180075543</v>
      </c>
      <c r="T70" s="39">
        <f t="shared" si="52"/>
        <v>135975.91430417664</v>
      </c>
      <c r="U70" s="38">
        <f t="shared" si="52"/>
        <v>57209.081536267819</v>
      </c>
      <c r="V70" s="38">
        <f t="shared" si="52"/>
        <v>57262.463604821627</v>
      </c>
      <c r="W70" s="38">
        <f t="shared" si="52"/>
        <v>70650.415242594434</v>
      </c>
      <c r="X70" s="38">
        <f t="shared" si="52"/>
        <v>68548.020421312482</v>
      </c>
      <c r="Y70" s="38">
        <f t="shared" si="52"/>
        <v>38422.70759892655</v>
      </c>
      <c r="Z70" s="38">
        <f t="shared" si="52"/>
        <v>39750.352939795135</v>
      </c>
      <c r="AA70" s="38">
        <f t="shared" si="52"/>
        <v>58128.444640762937</v>
      </c>
      <c r="AB70" s="38">
        <f t="shared" si="52"/>
        <v>46167.743641021174</v>
      </c>
      <c r="AC70" s="38">
        <f t="shared" si="52"/>
        <v>167019.51242234855</v>
      </c>
      <c r="AD70" s="38">
        <f t="shared" si="52"/>
        <v>157367.37574059379</v>
      </c>
      <c r="AE70" s="38">
        <f t="shared" si="52"/>
        <v>334181.8890454293</v>
      </c>
      <c r="AF70" s="38" t="str">
        <f t="shared" si="52"/>
        <v/>
      </c>
      <c r="AG70" s="39">
        <f t="shared" si="52"/>
        <v>72123.892047877947</v>
      </c>
      <c r="AH70" s="39">
        <f t="shared" si="52"/>
        <v>67491.515844341018</v>
      </c>
      <c r="AI70" s="38">
        <f t="shared" si="52"/>
        <v>46264.028317301905</v>
      </c>
      <c r="AJ70" s="38" t="str">
        <f t="shared" si="52"/>
        <v/>
      </c>
      <c r="AK70" s="38">
        <f t="shared" si="52"/>
        <v>50607.989331661207</v>
      </c>
      <c r="AL70" s="38">
        <f t="shared" si="52"/>
        <v>14883.085163221018</v>
      </c>
      <c r="AM70" s="17" t="str">
        <f t="shared" si="52"/>
        <v/>
      </c>
      <c r="AW70" s="17" t="str">
        <f t="shared" ref="AW70:BK70" si="53">IF(AW32&lt;&gt;"",AW32/AW$13*AVERAGE($I$13:$AL$13),"")</f>
        <v/>
      </c>
      <c r="AX70" s="17" t="str">
        <f t="shared" si="53"/>
        <v/>
      </c>
      <c r="AY70" s="17" t="str">
        <f t="shared" si="53"/>
        <v/>
      </c>
      <c r="AZ70" s="17" t="str">
        <f t="shared" si="53"/>
        <v/>
      </c>
      <c r="BA70" s="17" t="str">
        <f t="shared" si="53"/>
        <v/>
      </c>
      <c r="BB70" s="17" t="str">
        <f t="shared" si="53"/>
        <v/>
      </c>
      <c r="BC70" s="17" t="str">
        <f t="shared" si="53"/>
        <v/>
      </c>
      <c r="BD70" s="17" t="str">
        <f t="shared" si="53"/>
        <v/>
      </c>
      <c r="BE70" s="17" t="str">
        <f t="shared" si="53"/>
        <v/>
      </c>
      <c r="BF70" s="17" t="str">
        <f t="shared" si="53"/>
        <v/>
      </c>
      <c r="BG70" s="17" t="str">
        <f t="shared" si="53"/>
        <v/>
      </c>
      <c r="BH70" s="17" t="str">
        <f t="shared" si="53"/>
        <v/>
      </c>
      <c r="BI70" s="17" t="str">
        <f t="shared" si="53"/>
        <v/>
      </c>
      <c r="BJ70" s="17" t="str">
        <f t="shared" si="53"/>
        <v/>
      </c>
      <c r="BK70" s="17" t="str">
        <f t="shared" si="53"/>
        <v/>
      </c>
      <c r="BL70" s="17" t="str">
        <f t="shared" si="49"/>
        <v/>
      </c>
      <c r="BM70" s="17">
        <f t="shared" si="49"/>
        <v>121639.01511989781</v>
      </c>
      <c r="BN70" s="17">
        <f t="shared" si="49"/>
        <v>111194.04175070029</v>
      </c>
      <c r="BO70" s="17">
        <f t="shared" si="49"/>
        <v>121881.23799010155</v>
      </c>
      <c r="BP70" s="17"/>
      <c r="BQ70" t="str">
        <f t="shared" si="5"/>
        <v>*Glutaric acid, 2-hydroxy- (3TMS)</v>
      </c>
      <c r="BX70" s="35">
        <f t="shared" si="6"/>
        <v>0.73123100398137242</v>
      </c>
      <c r="BY70" s="35">
        <f t="shared" si="7"/>
        <v>0.85058211172351617</v>
      </c>
      <c r="BZ70" s="36">
        <f t="shared" si="8"/>
        <v>1.6667967549801412</v>
      </c>
      <c r="CA70" s="36" t="str">
        <f t="shared" si="9"/>
        <v/>
      </c>
      <c r="CB70" s="35">
        <f t="shared" si="10"/>
        <v>0.97492678492668194</v>
      </c>
      <c r="CC70" s="35">
        <f t="shared" si="11"/>
        <v>1.0691989119372525</v>
      </c>
      <c r="CD70" s="36">
        <f t="shared" si="12"/>
        <v>3.70045932532644</v>
      </c>
      <c r="CE70" s="36">
        <f t="shared" si="13"/>
        <v>3.5767505284794958</v>
      </c>
      <c r="CF70" s="35">
        <f t="shared" si="14"/>
        <v>0.35241450918390343</v>
      </c>
      <c r="CG70" s="35">
        <f t="shared" si="15"/>
        <v>0.37751339495686098</v>
      </c>
      <c r="CH70" s="36">
        <f t="shared" si="16"/>
        <v>1.3111546301442307</v>
      </c>
      <c r="CI70" s="36">
        <f t="shared" si="17"/>
        <v>1.1392449759797445</v>
      </c>
      <c r="CJ70" s="35">
        <f t="shared" si="18"/>
        <v>0.47931399508601619</v>
      </c>
      <c r="CK70" s="35">
        <f t="shared" si="19"/>
        <v>0.47976124527527608</v>
      </c>
      <c r="CL70" s="35">
        <f t="shared" si="20"/>
        <v>0.5919293209233909</v>
      </c>
      <c r="CM70" s="35">
        <f t="shared" si="21"/>
        <v>0.57431485773020075</v>
      </c>
      <c r="CN70" s="35">
        <f t="shared" si="22"/>
        <v>0.32191639835343466</v>
      </c>
      <c r="CO70" s="35">
        <f t="shared" si="23"/>
        <v>0.33303978952316771</v>
      </c>
      <c r="CP70" s="35">
        <f t="shared" si="24"/>
        <v>0.48701668128053022</v>
      </c>
      <c r="CQ70" s="35">
        <f t="shared" si="25"/>
        <v>0.3868065183786642</v>
      </c>
      <c r="CR70" s="35">
        <f t="shared" si="26"/>
        <v>1.3993370913623824</v>
      </c>
      <c r="CS70" s="35">
        <f t="shared" si="27"/>
        <v>1.3184687384748215</v>
      </c>
      <c r="CT70" s="35">
        <f t="shared" si="28"/>
        <v>2.799871139728249</v>
      </c>
      <c r="CU70" s="35" t="str">
        <f t="shared" si="29"/>
        <v/>
      </c>
      <c r="CV70" s="36">
        <f t="shared" si="30"/>
        <v>0.60427452967769135</v>
      </c>
      <c r="CW70" s="36">
        <f t="shared" si="31"/>
        <v>0.56546316118104667</v>
      </c>
      <c r="CX70" s="35">
        <f t="shared" si="32"/>
        <v>0.38761321884674327</v>
      </c>
      <c r="CY70" s="35" t="str">
        <f t="shared" si="33"/>
        <v/>
      </c>
      <c r="CZ70" s="35">
        <f t="shared" si="34"/>
        <v>0.42400816266297103</v>
      </c>
      <c r="DA70" s="35">
        <f t="shared" si="35"/>
        <v>0.12469473057815958</v>
      </c>
    </row>
    <row r="71" spans="2:105">
      <c r="B71" s="4" t="str">
        <f t="shared" si="2"/>
        <v>*Glutaric acid, 2-oxo- (1MEOX) (2TMS) MP</v>
      </c>
      <c r="H71" s="19">
        <f t="shared" si="36"/>
        <v>60472.706885563799</v>
      </c>
      <c r="I71" s="38">
        <f t="shared" si="47"/>
        <v>66482.86299152633</v>
      </c>
      <c r="J71" s="38">
        <f t="shared" ref="J71:AM71" si="54">IF(J33&lt;&gt;"",J33/J$13*AVERAGE($I$13:$AL$13),"")</f>
        <v>60119.419235056092</v>
      </c>
      <c r="K71" s="39">
        <f t="shared" si="54"/>
        <v>110327.18115125989</v>
      </c>
      <c r="L71" s="40" t="str">
        <f t="shared" si="54"/>
        <v/>
      </c>
      <c r="M71" s="38">
        <f t="shared" si="54"/>
        <v>94855.857212894276</v>
      </c>
      <c r="N71" s="38">
        <f t="shared" si="54"/>
        <v>93773.896591717479</v>
      </c>
      <c r="O71" s="39" t="str">
        <f t="shared" si="54"/>
        <v/>
      </c>
      <c r="P71" s="39">
        <f t="shared" si="54"/>
        <v>284600.33216957294</v>
      </c>
      <c r="Q71" s="38">
        <f t="shared" si="54"/>
        <v>30388.528725499255</v>
      </c>
      <c r="R71" s="38">
        <f t="shared" si="54"/>
        <v>29604.750611967644</v>
      </c>
      <c r="S71" s="39">
        <f t="shared" si="54"/>
        <v>42963.170133497428</v>
      </c>
      <c r="T71" s="39">
        <f t="shared" si="54"/>
        <v>41469.584201657439</v>
      </c>
      <c r="U71" s="38">
        <f t="shared" si="54"/>
        <v>64514.32141010592</v>
      </c>
      <c r="V71" s="38">
        <f t="shared" si="54"/>
        <v>59571.763528927564</v>
      </c>
      <c r="W71" s="38">
        <f t="shared" si="54"/>
        <v>65310.295823685221</v>
      </c>
      <c r="X71" s="38">
        <f t="shared" si="54"/>
        <v>61617.100007953188</v>
      </c>
      <c r="Y71" s="38">
        <f t="shared" si="54"/>
        <v>42803.96086880246</v>
      </c>
      <c r="Z71" s="38">
        <f t="shared" si="54"/>
        <v>36287.077491827265</v>
      </c>
      <c r="AA71" s="38">
        <f t="shared" si="54"/>
        <v>29192.715284478527</v>
      </c>
      <c r="AB71" s="38">
        <f t="shared" si="54"/>
        <v>42289.089482415096</v>
      </c>
      <c r="AC71" s="38">
        <f t="shared" si="54"/>
        <v>68049.518735471487</v>
      </c>
      <c r="AD71" s="38">
        <f t="shared" si="54"/>
        <v>64411.363533475822</v>
      </c>
      <c r="AE71" s="38">
        <f t="shared" si="54"/>
        <v>125345.48033374069</v>
      </c>
      <c r="AF71" s="38" t="str">
        <f t="shared" si="54"/>
        <v/>
      </c>
      <c r="AG71" s="39">
        <f t="shared" si="54"/>
        <v>35982.168058668176</v>
      </c>
      <c r="AH71" s="39">
        <f t="shared" si="54"/>
        <v>29775.069345319247</v>
      </c>
      <c r="AI71" s="38">
        <f t="shared" si="54"/>
        <v>35855.130506540547</v>
      </c>
      <c r="AJ71" s="38" t="str">
        <f t="shared" si="54"/>
        <v/>
      </c>
      <c r="AK71" s="38">
        <f t="shared" si="54"/>
        <v>24983.711257789924</v>
      </c>
      <c r="AL71" s="38" t="str">
        <f t="shared" si="54"/>
        <v/>
      </c>
      <c r="AM71" s="17" t="str">
        <f t="shared" si="54"/>
        <v/>
      </c>
      <c r="AW71" s="17">
        <f t="shared" ref="AW71:BK71" si="55">IF(AW33&lt;&gt;"",AW33/AW$13*AVERAGE($I$13:$AL$13),"")</f>
        <v>66635.375227258613</v>
      </c>
      <c r="AX71" s="17">
        <f t="shared" si="55"/>
        <v>14464.926522012282</v>
      </c>
      <c r="AY71" s="17" t="str">
        <f t="shared" si="55"/>
        <v/>
      </c>
      <c r="AZ71" s="17" t="str">
        <f t="shared" si="55"/>
        <v/>
      </c>
      <c r="BA71" s="17" t="str">
        <f t="shared" si="55"/>
        <v/>
      </c>
      <c r="BB71" s="17" t="str">
        <f t="shared" si="55"/>
        <v/>
      </c>
      <c r="BC71" s="17">
        <f t="shared" si="55"/>
        <v>10641.753274818611</v>
      </c>
      <c r="BD71" s="17" t="str">
        <f t="shared" si="55"/>
        <v/>
      </c>
      <c r="BE71" s="17" t="str">
        <f t="shared" si="55"/>
        <v/>
      </c>
      <c r="BF71" s="17" t="str">
        <f t="shared" si="55"/>
        <v/>
      </c>
      <c r="BG71" s="17" t="str">
        <f t="shared" si="55"/>
        <v/>
      </c>
      <c r="BH71" s="17" t="str">
        <f t="shared" si="55"/>
        <v/>
      </c>
      <c r="BI71" s="17">
        <f t="shared" si="55"/>
        <v>3013.8952582887964</v>
      </c>
      <c r="BJ71" s="17" t="str">
        <f t="shared" si="55"/>
        <v/>
      </c>
      <c r="BK71" s="17" t="str">
        <f t="shared" si="55"/>
        <v/>
      </c>
      <c r="BL71" s="17" t="str">
        <f t="shared" si="49"/>
        <v/>
      </c>
      <c r="BM71" s="17">
        <f t="shared" si="49"/>
        <v>68318.214394249109</v>
      </c>
      <c r="BN71" s="17">
        <f t="shared" si="49"/>
        <v>67894.223951028689</v>
      </c>
      <c r="BO71" s="17">
        <f t="shared" si="49"/>
        <v>63583.883016535583</v>
      </c>
      <c r="BP71" s="17"/>
      <c r="BQ71" t="str">
        <f t="shared" si="5"/>
        <v>*Glutaric acid, 2-oxo- (1MEOX) (2TMS) MP</v>
      </c>
      <c r="BX71" s="35">
        <f t="shared" si="6"/>
        <v>1.0993862589504373</v>
      </c>
      <c r="BY71" s="35">
        <f t="shared" si="7"/>
        <v>0.99415789917960418</v>
      </c>
      <c r="BZ71" s="36">
        <f t="shared" si="8"/>
        <v>1.8244128108906843</v>
      </c>
      <c r="CA71" s="36" t="str">
        <f t="shared" si="9"/>
        <v/>
      </c>
      <c r="CB71" s="35">
        <f t="shared" si="10"/>
        <v>1.5685730323333436</v>
      </c>
      <c r="CC71" s="35">
        <f t="shared" si="11"/>
        <v>1.5506813142856588</v>
      </c>
      <c r="CD71" s="36" t="str">
        <f t="shared" si="12"/>
        <v/>
      </c>
      <c r="CE71" s="36">
        <f t="shared" si="13"/>
        <v>4.7062608377716506</v>
      </c>
      <c r="CF71" s="35">
        <f t="shared" si="14"/>
        <v>0.50251642915547545</v>
      </c>
      <c r="CG71" s="35">
        <f t="shared" si="15"/>
        <v>0.48955557203666317</v>
      </c>
      <c r="CH71" s="36">
        <f t="shared" si="16"/>
        <v>0.71045554839804448</v>
      </c>
      <c r="CI71" s="36">
        <f t="shared" si="17"/>
        <v>0.68575703548598987</v>
      </c>
      <c r="CJ71" s="35">
        <f t="shared" si="18"/>
        <v>1.066833696268803</v>
      </c>
      <c r="CK71" s="35">
        <f t="shared" si="19"/>
        <v>0.98510165324100429</v>
      </c>
      <c r="CL71" s="35">
        <f t="shared" si="20"/>
        <v>1.0799962361082311</v>
      </c>
      <c r="CM71" s="35">
        <f t="shared" si="21"/>
        <v>1.0189241259623949</v>
      </c>
      <c r="CN71" s="35">
        <f t="shared" si="22"/>
        <v>0.70782280260420638</v>
      </c>
      <c r="CO71" s="35">
        <f t="shared" si="23"/>
        <v>0.60005710610069962</v>
      </c>
      <c r="CP71" s="35">
        <f t="shared" si="24"/>
        <v>0.48274199697595294</v>
      </c>
      <c r="CQ71" s="35">
        <f t="shared" si="25"/>
        <v>0.69930869081884039</v>
      </c>
      <c r="CR71" s="35">
        <f t="shared" si="26"/>
        <v>1.1252930824519853</v>
      </c>
      <c r="CS71" s="35">
        <f t="shared" si="27"/>
        <v>1.065131145119159</v>
      </c>
      <c r="CT71" s="35">
        <f t="shared" si="28"/>
        <v>2.0727611973933895</v>
      </c>
      <c r="CU71" s="35" t="str">
        <f t="shared" si="29"/>
        <v/>
      </c>
      <c r="CV71" s="36">
        <f t="shared" si="30"/>
        <v>0.59501500613755276</v>
      </c>
      <c r="CW71" s="36">
        <f t="shared" si="31"/>
        <v>0.49237202828814047</v>
      </c>
      <c r="CX71" s="35">
        <f t="shared" si="32"/>
        <v>0.59291426418849424</v>
      </c>
      <c r="CY71" s="35" t="str">
        <f t="shared" si="33"/>
        <v/>
      </c>
      <c r="CZ71" s="35">
        <f t="shared" si="34"/>
        <v>0.41314028335242425</v>
      </c>
      <c r="DA71" s="35" t="str">
        <f t="shared" si="35"/>
        <v/>
      </c>
    </row>
    <row r="72" spans="2:105">
      <c r="B72" s="4" t="str">
        <f t="shared" si="2"/>
        <v>*Glyceric acid (3TMS)</v>
      </c>
      <c r="H72" s="19">
        <f t="shared" si="36"/>
        <v>67665.69719374842</v>
      </c>
      <c r="I72" s="38" t="str">
        <f t="shared" si="47"/>
        <v/>
      </c>
      <c r="J72" s="38" t="str">
        <f t="shared" ref="J72:AM72" si="56">IF(J34&lt;&gt;"",J34/J$13*AVERAGE($I$13:$AL$13),"")</f>
        <v/>
      </c>
      <c r="K72" s="39">
        <f t="shared" si="56"/>
        <v>119512.84041683974</v>
      </c>
      <c r="L72" s="40">
        <f t="shared" si="56"/>
        <v>130008.10402475343</v>
      </c>
      <c r="M72" s="38">
        <f t="shared" si="56"/>
        <v>19762.280905565749</v>
      </c>
      <c r="N72" s="38" t="str">
        <f t="shared" si="56"/>
        <v/>
      </c>
      <c r="O72" s="39">
        <f t="shared" si="56"/>
        <v>37077.252005918526</v>
      </c>
      <c r="P72" s="39">
        <f t="shared" si="56"/>
        <v>40899.734160353924</v>
      </c>
      <c r="Q72" s="38">
        <f t="shared" si="56"/>
        <v>137808.61733653146</v>
      </c>
      <c r="R72" s="38">
        <f t="shared" si="56"/>
        <v>135866.45690631261</v>
      </c>
      <c r="S72" s="39">
        <f t="shared" si="56"/>
        <v>123851.86850116203</v>
      </c>
      <c r="T72" s="39">
        <f t="shared" si="56"/>
        <v>139657.3869799157</v>
      </c>
      <c r="U72" s="38" t="str">
        <f t="shared" si="56"/>
        <v/>
      </c>
      <c r="V72" s="38" t="str">
        <f t="shared" si="56"/>
        <v/>
      </c>
      <c r="W72" s="38" t="str">
        <f t="shared" si="56"/>
        <v/>
      </c>
      <c r="X72" s="38" t="str">
        <f t="shared" si="56"/>
        <v/>
      </c>
      <c r="Y72" s="38" t="str">
        <f t="shared" si="56"/>
        <v/>
      </c>
      <c r="Z72" s="38" t="str">
        <f t="shared" si="56"/>
        <v/>
      </c>
      <c r="AA72" s="38">
        <f t="shared" si="56"/>
        <v>36857.985211647858</v>
      </c>
      <c r="AB72" s="38" t="str">
        <f t="shared" si="56"/>
        <v/>
      </c>
      <c r="AC72" s="38">
        <f t="shared" si="56"/>
        <v>31975.075068474554</v>
      </c>
      <c r="AD72" s="38" t="str">
        <f t="shared" si="56"/>
        <v/>
      </c>
      <c r="AE72" s="38" t="str">
        <f t="shared" si="56"/>
        <v/>
      </c>
      <c r="AF72" s="38" t="str">
        <f t="shared" si="56"/>
        <v/>
      </c>
      <c r="AG72" s="39">
        <f t="shared" si="56"/>
        <v>43953.508565436743</v>
      </c>
      <c r="AH72" s="39" t="str">
        <f t="shared" si="56"/>
        <v/>
      </c>
      <c r="AI72" s="38" t="str">
        <f t="shared" si="56"/>
        <v/>
      </c>
      <c r="AJ72" s="38" t="str">
        <f t="shared" si="56"/>
        <v/>
      </c>
      <c r="AK72" s="38" t="str">
        <f t="shared" si="56"/>
        <v/>
      </c>
      <c r="AL72" s="38" t="str">
        <f t="shared" si="56"/>
        <v/>
      </c>
      <c r="AM72" s="17" t="str">
        <f t="shared" si="56"/>
        <v/>
      </c>
      <c r="AW72" s="17">
        <f t="shared" ref="AW72:BK72" si="57">IF(AW34&lt;&gt;"",AW34/AW$13*AVERAGE($I$13:$AL$13),"")</f>
        <v>78182.356092750008</v>
      </c>
      <c r="AX72" s="17">
        <f t="shared" si="57"/>
        <v>85714.448340873656</v>
      </c>
      <c r="AY72" s="17">
        <f t="shared" si="57"/>
        <v>31369.07432408406</v>
      </c>
      <c r="AZ72" s="17" t="str">
        <f t="shared" si="57"/>
        <v/>
      </c>
      <c r="BA72" s="17" t="str">
        <f t="shared" si="57"/>
        <v/>
      </c>
      <c r="BB72" s="17" t="str">
        <f t="shared" si="57"/>
        <v/>
      </c>
      <c r="BC72" s="17">
        <f t="shared" si="57"/>
        <v>42839.692120665422</v>
      </c>
      <c r="BD72" s="17">
        <f t="shared" si="57"/>
        <v>40710.411086750733</v>
      </c>
      <c r="BE72" s="17">
        <f t="shared" si="57"/>
        <v>13234.643748165086</v>
      </c>
      <c r="BF72" s="17" t="str">
        <f t="shared" si="57"/>
        <v/>
      </c>
      <c r="BG72" s="17" t="str">
        <f t="shared" si="57"/>
        <v/>
      </c>
      <c r="BH72" s="17" t="str">
        <f t="shared" si="57"/>
        <v/>
      </c>
      <c r="BI72" s="17">
        <f t="shared" si="57"/>
        <v>28151.768896104146</v>
      </c>
      <c r="BJ72" s="17" t="str">
        <f t="shared" si="57"/>
        <v/>
      </c>
      <c r="BK72" s="17" t="str">
        <f t="shared" si="57"/>
        <v/>
      </c>
      <c r="BL72" s="17" t="str">
        <f t="shared" si="49"/>
        <v/>
      </c>
      <c r="BM72" s="17">
        <f t="shared" si="49"/>
        <v>82020.296779498225</v>
      </c>
      <c r="BN72" s="17">
        <f t="shared" si="49"/>
        <v>41718.455151163915</v>
      </c>
      <c r="BO72" s="17">
        <f t="shared" si="49"/>
        <v>47473.081639497679</v>
      </c>
      <c r="BP72" s="17"/>
      <c r="BQ72" t="str">
        <f t="shared" si="5"/>
        <v>*Glyceric acid (3TMS)</v>
      </c>
      <c r="BX72" s="35" t="str">
        <f t="shared" si="6"/>
        <v/>
      </c>
      <c r="BY72" s="35" t="str">
        <f t="shared" si="7"/>
        <v/>
      </c>
      <c r="BZ72" s="36">
        <f t="shared" si="8"/>
        <v>1.7662249171044</v>
      </c>
      <c r="CA72" s="36">
        <f t="shared" si="9"/>
        <v>1.9213295571683664</v>
      </c>
      <c r="CB72" s="35">
        <f t="shared" si="10"/>
        <v>0.29205759676103021</v>
      </c>
      <c r="CC72" s="35" t="str">
        <f t="shared" si="11"/>
        <v/>
      </c>
      <c r="CD72" s="36">
        <f t="shared" si="12"/>
        <v>0.54794753536277852</v>
      </c>
      <c r="CE72" s="36">
        <f t="shared" si="13"/>
        <v>0.60443822877114495</v>
      </c>
      <c r="CF72" s="35">
        <f t="shared" si="14"/>
        <v>2.0366097306577888</v>
      </c>
      <c r="CG72" s="35">
        <f t="shared" si="15"/>
        <v>2.0079074411556528</v>
      </c>
      <c r="CH72" s="36">
        <f t="shared" si="16"/>
        <v>1.8303494035764492</v>
      </c>
      <c r="CI72" s="36">
        <f t="shared" si="17"/>
        <v>2.063931840974492</v>
      </c>
      <c r="CJ72" s="35" t="str">
        <f t="shared" si="18"/>
        <v/>
      </c>
      <c r="CK72" s="35" t="str">
        <f t="shared" si="19"/>
        <v/>
      </c>
      <c r="CL72" s="35" t="str">
        <f t="shared" si="20"/>
        <v/>
      </c>
      <c r="CM72" s="35" t="str">
        <f t="shared" si="21"/>
        <v/>
      </c>
      <c r="CN72" s="35" t="str">
        <f t="shared" si="22"/>
        <v/>
      </c>
      <c r="CO72" s="35" t="str">
        <f t="shared" si="23"/>
        <v/>
      </c>
      <c r="CP72" s="35">
        <f t="shared" si="24"/>
        <v>0.54470709296191422</v>
      </c>
      <c r="CQ72" s="35" t="str">
        <f t="shared" si="25"/>
        <v/>
      </c>
      <c r="CR72" s="35">
        <f t="shared" si="26"/>
        <v>0.47254482543673115</v>
      </c>
      <c r="CS72" s="35" t="str">
        <f t="shared" si="27"/>
        <v/>
      </c>
      <c r="CT72" s="35" t="str">
        <f t="shared" si="28"/>
        <v/>
      </c>
      <c r="CU72" s="35" t="str">
        <f t="shared" si="29"/>
        <v/>
      </c>
      <c r="CV72" s="36">
        <f t="shared" si="30"/>
        <v>0.6495685463726748</v>
      </c>
      <c r="CW72" s="36" t="str">
        <f t="shared" si="31"/>
        <v/>
      </c>
      <c r="CX72" s="35" t="str">
        <f t="shared" si="32"/>
        <v/>
      </c>
      <c r="CY72" s="35" t="str">
        <f t="shared" si="33"/>
        <v/>
      </c>
      <c r="CZ72" s="35" t="str">
        <f t="shared" si="34"/>
        <v/>
      </c>
      <c r="DA72" s="35" t="str">
        <f t="shared" si="35"/>
        <v/>
      </c>
    </row>
    <row r="73" spans="2:105">
      <c r="B73" s="4" t="str">
        <f t="shared" si="2"/>
        <v>*Glyceric acid-3-phosphate (4TMS)</v>
      </c>
      <c r="H73" s="19">
        <f t="shared" si="36"/>
        <v>124681.96358839734</v>
      </c>
      <c r="I73" s="38">
        <f t="shared" si="47"/>
        <v>63627.169032761536</v>
      </c>
      <c r="J73" s="38">
        <f t="shared" ref="J73:AM73" si="58">IF(J35&lt;&gt;"",J35/J$13*AVERAGE($I$13:$AL$13),"")</f>
        <v>60600.973277746372</v>
      </c>
      <c r="K73" s="39">
        <f t="shared" si="58"/>
        <v>114413.64289274877</v>
      </c>
      <c r="L73" s="40">
        <f t="shared" si="58"/>
        <v>119173.58381116025</v>
      </c>
      <c r="M73" s="38">
        <f t="shared" si="58"/>
        <v>59029.616223708203</v>
      </c>
      <c r="N73" s="38">
        <f t="shared" si="58"/>
        <v>53375.534530991659</v>
      </c>
      <c r="O73" s="39">
        <f t="shared" si="58"/>
        <v>148378.85650830538</v>
      </c>
      <c r="P73" s="39">
        <f t="shared" si="58"/>
        <v>161718.70354460934</v>
      </c>
      <c r="Q73" s="38">
        <f t="shared" si="58"/>
        <v>30008.884802101882</v>
      </c>
      <c r="R73" s="38">
        <f t="shared" si="58"/>
        <v>30951.463231138943</v>
      </c>
      <c r="S73" s="39">
        <f t="shared" si="58"/>
        <v>135519.44546995932</v>
      </c>
      <c r="T73" s="39">
        <f t="shared" si="58"/>
        <v>135189.14796621629</v>
      </c>
      <c r="U73" s="38">
        <f t="shared" si="58"/>
        <v>105525.46244941406</v>
      </c>
      <c r="V73" s="38">
        <f t="shared" si="58"/>
        <v>95855.896554755614</v>
      </c>
      <c r="W73" s="38">
        <f t="shared" si="58"/>
        <v>130893.95092257134</v>
      </c>
      <c r="X73" s="38">
        <f t="shared" si="58"/>
        <v>126157.18154612074</v>
      </c>
      <c r="Y73" s="38">
        <f t="shared" si="58"/>
        <v>255348.62115810253</v>
      </c>
      <c r="Z73" s="38">
        <f t="shared" si="58"/>
        <v>261470.9416877247</v>
      </c>
      <c r="AA73" s="38">
        <f t="shared" si="58"/>
        <v>361557.9331681676</v>
      </c>
      <c r="AB73" s="38">
        <f t="shared" si="58"/>
        <v>355619.2035198576</v>
      </c>
      <c r="AC73" s="38">
        <f t="shared" si="58"/>
        <v>124225.88657486989</v>
      </c>
      <c r="AD73" s="38">
        <f t="shared" si="58"/>
        <v>114315.7082904556</v>
      </c>
      <c r="AE73" s="38">
        <f t="shared" si="58"/>
        <v>93743.966372620838</v>
      </c>
      <c r="AF73" s="38" t="str">
        <f t="shared" si="58"/>
        <v/>
      </c>
      <c r="AG73" s="39">
        <f t="shared" si="58"/>
        <v>94873.985334984318</v>
      </c>
      <c r="AH73" s="39">
        <f t="shared" si="58"/>
        <v>90562.560580375517</v>
      </c>
      <c r="AI73" s="38">
        <f t="shared" si="58"/>
        <v>43488.89324987818</v>
      </c>
      <c r="AJ73" s="38" t="str">
        <f t="shared" si="58"/>
        <v/>
      </c>
      <c r="AK73" s="38">
        <f t="shared" si="58"/>
        <v>62126.954006808533</v>
      </c>
      <c r="AL73" s="38" t="str">
        <f t="shared" si="58"/>
        <v/>
      </c>
      <c r="AM73" s="17" t="str">
        <f t="shared" si="58"/>
        <v/>
      </c>
      <c r="AW73" s="17">
        <f t="shared" ref="AW73:BK73" si="59">IF(AW35&lt;&gt;"",AW35/AW$13*AVERAGE($I$13:$AL$13),"")</f>
        <v>22291.870159313941</v>
      </c>
      <c r="AX73" s="17" t="str">
        <f t="shared" si="59"/>
        <v/>
      </c>
      <c r="AY73" s="17" t="str">
        <f t="shared" si="59"/>
        <v/>
      </c>
      <c r="AZ73" s="17" t="str">
        <f t="shared" si="59"/>
        <v/>
      </c>
      <c r="BA73" s="17" t="str">
        <f t="shared" si="59"/>
        <v/>
      </c>
      <c r="BB73" s="17" t="str">
        <f t="shared" si="59"/>
        <v/>
      </c>
      <c r="BC73" s="17" t="str">
        <f t="shared" si="59"/>
        <v/>
      </c>
      <c r="BD73" s="17" t="str">
        <f t="shared" si="59"/>
        <v/>
      </c>
      <c r="BE73" s="17" t="str">
        <f t="shared" si="59"/>
        <v/>
      </c>
      <c r="BF73" s="17" t="str">
        <f t="shared" si="59"/>
        <v/>
      </c>
      <c r="BG73" s="17" t="str">
        <f t="shared" si="59"/>
        <v/>
      </c>
      <c r="BH73" s="17" t="str">
        <f t="shared" si="59"/>
        <v/>
      </c>
      <c r="BI73" s="17" t="str">
        <f t="shared" si="59"/>
        <v/>
      </c>
      <c r="BJ73" s="17" t="str">
        <f t="shared" si="59"/>
        <v/>
      </c>
      <c r="BK73" s="17" t="str">
        <f t="shared" si="59"/>
        <v/>
      </c>
      <c r="BL73" s="17" t="str">
        <f t="shared" si="49"/>
        <v/>
      </c>
      <c r="BM73" s="17">
        <f t="shared" si="49"/>
        <v>146229.28789851008</v>
      </c>
      <c r="BN73" s="17">
        <f t="shared" si="49"/>
        <v>132026.91328214045</v>
      </c>
      <c r="BO73" s="17">
        <f t="shared" si="49"/>
        <v>136838.63319219774</v>
      </c>
      <c r="BP73" s="17"/>
      <c r="BQ73" s="15" t="str">
        <f t="shared" si="5"/>
        <v>*Glyceric acid-3-phosphate (4TMS)</v>
      </c>
      <c r="BR73" s="15"/>
      <c r="BS73" s="15"/>
      <c r="BT73" s="15"/>
      <c r="BU73" s="15"/>
      <c r="BV73" s="15"/>
      <c r="BW73" s="15"/>
      <c r="BX73" s="36">
        <f t="shared" si="6"/>
        <v>0.51031574416656489</v>
      </c>
      <c r="BY73" s="36">
        <f t="shared" si="7"/>
        <v>0.48604442481996474</v>
      </c>
      <c r="BZ73" s="36">
        <f t="shared" si="8"/>
        <v>0.91764389651781109</v>
      </c>
      <c r="CA73" s="36">
        <f t="shared" si="9"/>
        <v>0.95582055640845165</v>
      </c>
      <c r="CB73" s="36">
        <f t="shared" si="10"/>
        <v>0.47344150288311132</v>
      </c>
      <c r="CC73" s="36">
        <f t="shared" si="11"/>
        <v>0.42809347073804571</v>
      </c>
      <c r="CD73" s="36">
        <f t="shared" si="12"/>
        <v>1.1900587080753453</v>
      </c>
      <c r="CE73" s="36">
        <f t="shared" si="13"/>
        <v>1.2970497006165098</v>
      </c>
      <c r="CF73" s="36">
        <f t="shared" si="14"/>
        <v>0.24068344721589266</v>
      </c>
      <c r="CG73" s="36">
        <f t="shared" si="15"/>
        <v>0.24824330913905518</v>
      </c>
      <c r="CH73" s="36">
        <f t="shared" si="16"/>
        <v>1.0869210074148246</v>
      </c>
      <c r="CI73" s="36">
        <f t="shared" si="17"/>
        <v>1.0842718872515154</v>
      </c>
      <c r="CJ73" s="36">
        <f t="shared" si="18"/>
        <v>0.84635707854086162</v>
      </c>
      <c r="CK73" s="36">
        <f t="shared" si="19"/>
        <v>0.76880323180662336</v>
      </c>
      <c r="CL73" s="36">
        <f t="shared" si="20"/>
        <v>1.049822662038602</v>
      </c>
      <c r="CM73" s="36">
        <f t="shared" si="21"/>
        <v>1.0118318473279218</v>
      </c>
      <c r="CN73" s="36">
        <f t="shared" si="22"/>
        <v>2.0479996770107394</v>
      </c>
      <c r="CO73" s="36">
        <f t="shared" si="23"/>
        <v>2.0971031748497158</v>
      </c>
      <c r="CP73" s="36">
        <f t="shared" si="24"/>
        <v>2.89984150684176</v>
      </c>
      <c r="CQ73" s="36">
        <f t="shared" si="25"/>
        <v>2.8522104824546637</v>
      </c>
      <c r="CR73" s="36">
        <f t="shared" si="26"/>
        <v>0.99634207707032063</v>
      </c>
      <c r="CS73" s="36">
        <f t="shared" si="27"/>
        <v>0.91685842122150851</v>
      </c>
      <c r="CT73" s="36">
        <f t="shared" si="28"/>
        <v>0.75186469377471743</v>
      </c>
      <c r="CU73" s="36" t="str">
        <f t="shared" si="29"/>
        <v/>
      </c>
      <c r="CV73" s="36">
        <f t="shared" si="30"/>
        <v>0.76092790492283446</v>
      </c>
      <c r="CW73" s="36">
        <f t="shared" si="31"/>
        <v>0.72634852687548701</v>
      </c>
      <c r="CX73" s="36">
        <f t="shared" si="32"/>
        <v>0.34879859121760876</v>
      </c>
      <c r="CY73" s="36" t="str">
        <f t="shared" si="33"/>
        <v/>
      </c>
      <c r="CZ73" s="36">
        <f t="shared" si="34"/>
        <v>0.49828341019638822</v>
      </c>
      <c r="DA73" s="36" t="str">
        <f t="shared" si="35"/>
        <v/>
      </c>
    </row>
    <row r="74" spans="2:105">
      <c r="B74" s="4" t="str">
        <f t="shared" si="2"/>
        <v>*Glycerol (3TMS)</v>
      </c>
      <c r="H74" s="19">
        <f t="shared" si="36"/>
        <v>500978.14344309916</v>
      </c>
      <c r="I74" s="38">
        <f t="shared" si="47"/>
        <v>685119.63353499572</v>
      </c>
      <c r="J74" s="38">
        <f t="shared" ref="J74:BO78" si="60">IF(J36&lt;&gt;"",J36/J$13*AVERAGE($I$13:$AL$13),"")</f>
        <v>597932.85675062926</v>
      </c>
      <c r="K74" s="39">
        <f t="shared" si="60"/>
        <v>1006862.4615031783</v>
      </c>
      <c r="L74" s="40">
        <f t="shared" si="60"/>
        <v>1560177.0492957814</v>
      </c>
      <c r="M74" s="38">
        <f t="shared" si="60"/>
        <v>412617.79018717573</v>
      </c>
      <c r="N74" s="38">
        <f t="shared" si="60"/>
        <v>431565.88391476736</v>
      </c>
      <c r="O74" s="39">
        <f t="shared" si="60"/>
        <v>343201.92620552349</v>
      </c>
      <c r="P74" s="39">
        <f t="shared" si="60"/>
        <v>498498.09543101181</v>
      </c>
      <c r="Q74" s="38">
        <f t="shared" si="60"/>
        <v>926907.55125899741</v>
      </c>
      <c r="R74" s="38">
        <f t="shared" si="60"/>
        <v>1023920.2577056778</v>
      </c>
      <c r="S74" s="39">
        <f t="shared" si="60"/>
        <v>822985.6052791531</v>
      </c>
      <c r="T74" s="39">
        <f t="shared" si="60"/>
        <v>781544.20290045138</v>
      </c>
      <c r="U74" s="38">
        <f t="shared" si="60"/>
        <v>465402.39710810577</v>
      </c>
      <c r="V74" s="38">
        <f t="shared" si="60"/>
        <v>481808.71602398937</v>
      </c>
      <c r="W74" s="38">
        <f t="shared" si="60"/>
        <v>418412.7350022202</v>
      </c>
      <c r="X74" s="38">
        <f t="shared" si="60"/>
        <v>420700.10501763644</v>
      </c>
      <c r="Y74" s="38">
        <f t="shared" si="60"/>
        <v>621653.074019516</v>
      </c>
      <c r="Z74" s="38">
        <f t="shared" si="60"/>
        <v>673790.29990574403</v>
      </c>
      <c r="AA74" s="38">
        <f t="shared" si="60"/>
        <v>591578.94822773652</v>
      </c>
      <c r="AB74" s="38">
        <f t="shared" si="60"/>
        <v>638772.15629201441</v>
      </c>
      <c r="AC74" s="38">
        <f t="shared" si="60"/>
        <v>800307.99516965577</v>
      </c>
      <c r="AD74" s="38">
        <f t="shared" si="60"/>
        <v>786961.98234885116</v>
      </c>
      <c r="AE74" s="38">
        <f t="shared" si="60"/>
        <v>994230.75513209635</v>
      </c>
      <c r="AF74" s="38" t="str">
        <f t="shared" si="60"/>
        <v/>
      </c>
      <c r="AG74" s="39">
        <f t="shared" si="60"/>
        <v>493187.38130405481</v>
      </c>
      <c r="AH74" s="39">
        <f t="shared" si="60"/>
        <v>471693.34702081716</v>
      </c>
      <c r="AI74" s="38">
        <f t="shared" si="60"/>
        <v>547149.14163825416</v>
      </c>
      <c r="AJ74" s="38">
        <f t="shared" si="60"/>
        <v>537297.58106826583</v>
      </c>
      <c r="AK74" s="38">
        <f t="shared" si="60"/>
        <v>595460.63747328834</v>
      </c>
      <c r="AL74" s="38">
        <f t="shared" si="60"/>
        <v>658309.23429881246</v>
      </c>
      <c r="AM74" s="17" t="str">
        <f t="shared" si="60"/>
        <v/>
      </c>
      <c r="AW74" s="17">
        <f t="shared" si="60"/>
        <v>135712.32504309344</v>
      </c>
      <c r="AX74" s="17">
        <f t="shared" si="60"/>
        <v>189306.61079223556</v>
      </c>
      <c r="AY74" s="17">
        <f t="shared" si="60"/>
        <v>176548.38564320697</v>
      </c>
      <c r="AZ74" s="17">
        <f t="shared" si="60"/>
        <v>228353.73063765495</v>
      </c>
      <c r="BA74" s="17">
        <f t="shared" si="60"/>
        <v>174447.08740941624</v>
      </c>
      <c r="BB74" s="17">
        <f t="shared" si="60"/>
        <v>190182.19369619765</v>
      </c>
      <c r="BC74" s="17">
        <f t="shared" si="60"/>
        <v>188457.5609840187</v>
      </c>
      <c r="BD74" s="17">
        <f t="shared" si="60"/>
        <v>179676.03877209083</v>
      </c>
      <c r="BE74" s="17">
        <f t="shared" si="60"/>
        <v>155796.8688040406</v>
      </c>
      <c r="BF74" s="17">
        <f t="shared" si="60"/>
        <v>185614.66208502973</v>
      </c>
      <c r="BG74" s="17">
        <f t="shared" si="60"/>
        <v>161703.81228463669</v>
      </c>
      <c r="BH74" s="17">
        <f t="shared" si="60"/>
        <v>111490.95304167703</v>
      </c>
      <c r="BI74" s="17">
        <f t="shared" si="60"/>
        <v>117665.71977120952</v>
      </c>
      <c r="BJ74" s="17">
        <f t="shared" si="60"/>
        <v>181409.65493990752</v>
      </c>
      <c r="BK74" s="17">
        <f t="shared" si="60"/>
        <v>175259.40827751573</v>
      </c>
      <c r="BL74" s="17">
        <f t="shared" si="60"/>
        <v>183609.74361408412</v>
      </c>
      <c r="BM74" s="17">
        <f t="shared" si="60"/>
        <v>766104.36768203531</v>
      </c>
      <c r="BN74" s="17">
        <f t="shared" si="60"/>
        <v>702740.69312856183</v>
      </c>
      <c r="BO74" s="17">
        <f t="shared" si="60"/>
        <v>554821.26764373772</v>
      </c>
      <c r="BP74" s="17"/>
      <c r="BQ74" t="str">
        <f t="shared" si="5"/>
        <v>*Glycerol (3TMS)</v>
      </c>
      <c r="BX74" s="35">
        <f t="shared" si="6"/>
        <v>1.3675639197078291</v>
      </c>
      <c r="BY74" s="35">
        <f t="shared" si="7"/>
        <v>1.1935308248004279</v>
      </c>
      <c r="BZ74" s="36">
        <f t="shared" si="8"/>
        <v>2.0097931909429443</v>
      </c>
      <c r="CA74" s="36">
        <f t="shared" si="9"/>
        <v>3.1142617092495684</v>
      </c>
      <c r="CB74" s="35">
        <f t="shared" si="10"/>
        <v>0.82362433488885456</v>
      </c>
      <c r="CC74" s="35">
        <f t="shared" si="11"/>
        <v>0.86144653127723603</v>
      </c>
      <c r="CD74" s="36">
        <f t="shared" si="12"/>
        <v>0.68506367133460422</v>
      </c>
      <c r="CE74" s="36">
        <f t="shared" si="13"/>
        <v>0.99504958840111746</v>
      </c>
      <c r="CF74" s="35">
        <f t="shared" si="14"/>
        <v>1.8501955891500386</v>
      </c>
      <c r="CG74" s="35">
        <f t="shared" si="15"/>
        <v>2.0438421737693515</v>
      </c>
      <c r="CH74" s="36">
        <f t="shared" si="16"/>
        <v>1.6427575055929109</v>
      </c>
      <c r="CI74" s="36">
        <f t="shared" si="17"/>
        <v>1.5600365268015306</v>
      </c>
      <c r="CJ74" s="35">
        <f t="shared" si="18"/>
        <v>0.92898742829279923</v>
      </c>
      <c r="CK74" s="35">
        <f t="shared" si="19"/>
        <v>0.96173600052217234</v>
      </c>
      <c r="CL74" s="35">
        <f t="shared" si="20"/>
        <v>0.83519159563842993</v>
      </c>
      <c r="CM74" s="35">
        <f t="shared" si="21"/>
        <v>0.83975740363894602</v>
      </c>
      <c r="CN74" s="35">
        <f t="shared" si="22"/>
        <v>1.2408786334410675</v>
      </c>
      <c r="CO74" s="35">
        <f t="shared" si="23"/>
        <v>1.34494949275621</v>
      </c>
      <c r="CP74" s="35">
        <f t="shared" si="24"/>
        <v>1.180847819351879</v>
      </c>
      <c r="CQ74" s="35">
        <f t="shared" si="25"/>
        <v>1.2750499490893774</v>
      </c>
      <c r="CR74" s="35">
        <f t="shared" si="26"/>
        <v>1.5974908399582792</v>
      </c>
      <c r="CS74" s="35">
        <f t="shared" si="27"/>
        <v>1.5708509296239066</v>
      </c>
      <c r="CT74" s="35">
        <f t="shared" si="28"/>
        <v>1.9845791041880465</v>
      </c>
      <c r="CU74" s="35" t="str">
        <f t="shared" si="29"/>
        <v/>
      </c>
      <c r="CV74" s="36">
        <f t="shared" si="30"/>
        <v>0.98444889813854874</v>
      </c>
      <c r="CW74" s="36">
        <f t="shared" si="31"/>
        <v>0.94154476237024065</v>
      </c>
      <c r="CX74" s="35">
        <f t="shared" si="32"/>
        <v>1.0921617016619389</v>
      </c>
      <c r="CY74" s="35">
        <f t="shared" si="33"/>
        <v>1.0724970502216966</v>
      </c>
      <c r="CZ74" s="35">
        <f t="shared" si="34"/>
        <v>1.188596040100341</v>
      </c>
      <c r="DA74" s="35">
        <f t="shared" si="35"/>
        <v>1.314047814091081</v>
      </c>
    </row>
    <row r="75" spans="2:105">
      <c r="B75" s="4" t="str">
        <f t="shared" si="2"/>
        <v>*Glycerol-3-phosphate (4TMS)</v>
      </c>
      <c r="H75" s="19">
        <f t="shared" si="36"/>
        <v>137420.15597131962</v>
      </c>
      <c r="I75" s="38">
        <f t="shared" si="47"/>
        <v>95715.938603350543</v>
      </c>
      <c r="J75" s="38">
        <f t="shared" si="60"/>
        <v>99555.875420329219</v>
      </c>
      <c r="K75" s="39">
        <f t="shared" si="60"/>
        <v>57299.716275354076</v>
      </c>
      <c r="L75" s="40">
        <f t="shared" si="60"/>
        <v>59279.864987348032</v>
      </c>
      <c r="M75" s="38">
        <f t="shared" si="60"/>
        <v>169151.25860850143</v>
      </c>
      <c r="N75" s="38">
        <f t="shared" si="60"/>
        <v>166909.95473030797</v>
      </c>
      <c r="O75" s="39">
        <f t="shared" si="60"/>
        <v>255671.7167807334</v>
      </c>
      <c r="P75" s="39">
        <f t="shared" si="60"/>
        <v>275385.73887816805</v>
      </c>
      <c r="Q75" s="38">
        <f t="shared" si="60"/>
        <v>63991.801373772309</v>
      </c>
      <c r="R75" s="38">
        <f t="shared" si="60"/>
        <v>69127.925029082879</v>
      </c>
      <c r="S75" s="39">
        <f t="shared" si="60"/>
        <v>97043.64699775647</v>
      </c>
      <c r="T75" s="39">
        <f t="shared" si="60"/>
        <v>113842.54430608414</v>
      </c>
      <c r="U75" s="38">
        <f t="shared" si="60"/>
        <v>142712.92996252421</v>
      </c>
      <c r="V75" s="38">
        <f t="shared" si="60"/>
        <v>178995.55960412047</v>
      </c>
      <c r="W75" s="38">
        <f t="shared" si="60"/>
        <v>128800.7043626232</v>
      </c>
      <c r="X75" s="38">
        <f t="shared" si="60"/>
        <v>149384.10728791062</v>
      </c>
      <c r="Y75" s="38">
        <f t="shared" si="60"/>
        <v>207369.26445673392</v>
      </c>
      <c r="Z75" s="38">
        <f t="shared" si="60"/>
        <v>265699.95051455521</v>
      </c>
      <c r="AA75" s="38">
        <f t="shared" si="60"/>
        <v>234279.8922006065</v>
      </c>
      <c r="AB75" s="38">
        <f t="shared" si="60"/>
        <v>266418.55726735276</v>
      </c>
      <c r="AC75" s="38">
        <f t="shared" si="60"/>
        <v>164802.40479226576</v>
      </c>
      <c r="AD75" s="38">
        <f t="shared" si="60"/>
        <v>166202.69562737597</v>
      </c>
      <c r="AE75" s="38">
        <f t="shared" si="60"/>
        <v>159072.99366152994</v>
      </c>
      <c r="AF75" s="38" t="str">
        <f t="shared" si="60"/>
        <v/>
      </c>
      <c r="AG75" s="39">
        <f t="shared" si="60"/>
        <v>50184.490454101389</v>
      </c>
      <c r="AH75" s="39">
        <f t="shared" si="60"/>
        <v>50321.914890741464</v>
      </c>
      <c r="AI75" s="38">
        <f t="shared" si="60"/>
        <v>60247.839704501464</v>
      </c>
      <c r="AJ75" s="38" t="str">
        <f t="shared" si="60"/>
        <v/>
      </c>
      <c r="AK75" s="38">
        <f t="shared" si="60"/>
        <v>86367.350889045396</v>
      </c>
      <c r="AL75" s="38">
        <f t="shared" si="60"/>
        <v>17019.627357758425</v>
      </c>
      <c r="AM75" s="17" t="str">
        <f t="shared" si="60"/>
        <v/>
      </c>
      <c r="AW75" s="17" t="str">
        <f t="shared" si="60"/>
        <v/>
      </c>
      <c r="AX75" s="17" t="str">
        <f t="shared" si="60"/>
        <v/>
      </c>
      <c r="AY75" s="17" t="str">
        <f t="shared" si="60"/>
        <v/>
      </c>
      <c r="AZ75" s="17" t="str">
        <f t="shared" si="60"/>
        <v/>
      </c>
      <c r="BA75" s="17" t="str">
        <f t="shared" si="60"/>
        <v/>
      </c>
      <c r="BB75" s="17" t="str">
        <f t="shared" si="60"/>
        <v/>
      </c>
      <c r="BC75" s="17" t="str">
        <f t="shared" si="60"/>
        <v/>
      </c>
      <c r="BD75" s="17" t="str">
        <f t="shared" si="60"/>
        <v/>
      </c>
      <c r="BE75" s="17" t="str">
        <f t="shared" si="60"/>
        <v/>
      </c>
      <c r="BF75" s="17" t="str">
        <f t="shared" si="60"/>
        <v/>
      </c>
      <c r="BG75" s="17" t="str">
        <f t="shared" si="60"/>
        <v/>
      </c>
      <c r="BH75" s="17" t="str">
        <f t="shared" si="60"/>
        <v/>
      </c>
      <c r="BI75" s="17" t="str">
        <f t="shared" si="60"/>
        <v/>
      </c>
      <c r="BJ75" s="17" t="str">
        <f t="shared" si="60"/>
        <v/>
      </c>
      <c r="BK75" s="17" t="str">
        <f t="shared" si="60"/>
        <v/>
      </c>
      <c r="BL75" s="17" t="str">
        <f t="shared" si="60"/>
        <v/>
      </c>
      <c r="BM75" s="17">
        <f t="shared" si="60"/>
        <v>123042.45751499712</v>
      </c>
      <c r="BN75" s="17">
        <f t="shared" si="60"/>
        <v>140829.83202549987</v>
      </c>
      <c r="BO75" s="17">
        <f t="shared" si="60"/>
        <v>145296.28054587572</v>
      </c>
      <c r="BP75" s="17"/>
      <c r="BQ75" t="str">
        <f t="shared" si="5"/>
        <v>*Glycerol-3-phosphate (4TMS)</v>
      </c>
      <c r="BX75" s="35">
        <f t="shared" si="6"/>
        <v>0.69652037524485866</v>
      </c>
      <c r="BY75" s="35">
        <f t="shared" si="7"/>
        <v>0.72446341453074103</v>
      </c>
      <c r="BZ75" s="36">
        <f t="shared" si="8"/>
        <v>0.41696733547088144</v>
      </c>
      <c r="CA75" s="36">
        <f t="shared" si="9"/>
        <v>0.43137678434683252</v>
      </c>
      <c r="CB75" s="35">
        <f t="shared" si="10"/>
        <v>1.2309057387753533</v>
      </c>
      <c r="CC75" s="35">
        <f t="shared" si="11"/>
        <v>1.2145958760601541</v>
      </c>
      <c r="CD75" s="36">
        <f t="shared" si="12"/>
        <v>1.8605110361983113</v>
      </c>
      <c r="CE75" s="36">
        <f t="shared" si="13"/>
        <v>2.0039690461102566</v>
      </c>
      <c r="CF75" s="35">
        <f t="shared" si="14"/>
        <v>0.4656653234124386</v>
      </c>
      <c r="CG75" s="35">
        <f t="shared" si="15"/>
        <v>0.50304065324674985</v>
      </c>
      <c r="CH75" s="36">
        <f t="shared" si="16"/>
        <v>0.70618204667159623</v>
      </c>
      <c r="CI75" s="36">
        <f t="shared" si="17"/>
        <v>0.82842683084891666</v>
      </c>
      <c r="CJ75" s="35">
        <f t="shared" si="18"/>
        <v>1.0385152669475155</v>
      </c>
      <c r="CK75" s="35">
        <f t="shared" si="19"/>
        <v>1.3025422532738056</v>
      </c>
      <c r="CL75" s="35">
        <f t="shared" si="20"/>
        <v>0.93727665677737015</v>
      </c>
      <c r="CM75" s="35">
        <f t="shared" si="21"/>
        <v>1.0870611100098588</v>
      </c>
      <c r="CN75" s="35">
        <f t="shared" si="22"/>
        <v>1.5090163665657101</v>
      </c>
      <c r="CO75" s="35">
        <f t="shared" si="23"/>
        <v>1.9334860205660684</v>
      </c>
      <c r="CP75" s="35">
        <f t="shared" si="24"/>
        <v>1.7048437366750047</v>
      </c>
      <c r="CQ75" s="35">
        <f t="shared" si="25"/>
        <v>1.9387152880466521</v>
      </c>
      <c r="CR75" s="35">
        <f t="shared" si="26"/>
        <v>1.1992593344651783</v>
      </c>
      <c r="CS75" s="35">
        <f t="shared" si="27"/>
        <v>1.2094491848929603</v>
      </c>
      <c r="CT75" s="35">
        <f t="shared" si="28"/>
        <v>1.1575666796268911</v>
      </c>
      <c r="CU75" s="35" t="str">
        <f t="shared" si="29"/>
        <v/>
      </c>
      <c r="CV75" s="36">
        <f t="shared" si="30"/>
        <v>0.36519017242692681</v>
      </c>
      <c r="CW75" s="36">
        <f t="shared" si="31"/>
        <v>0.36619020357715165</v>
      </c>
      <c r="CX75" s="35">
        <f t="shared" si="32"/>
        <v>0.43842069075424084</v>
      </c>
      <c r="CY75" s="35" t="str">
        <f t="shared" si="33"/>
        <v/>
      </c>
      <c r="CZ75" s="35">
        <f t="shared" si="34"/>
        <v>0.6284911429373633</v>
      </c>
      <c r="DA75" s="35">
        <f t="shared" si="35"/>
        <v>0.12385102634660464</v>
      </c>
    </row>
    <row r="76" spans="2:105">
      <c r="B76" s="4" t="str">
        <f t="shared" si="2"/>
        <v>*Glycine (2TMS)</v>
      </c>
      <c r="H76" s="19">
        <f t="shared" si="36"/>
        <v>1609884.4696915143</v>
      </c>
      <c r="I76" s="38">
        <f t="shared" si="47"/>
        <v>1429993.0766605011</v>
      </c>
      <c r="J76" s="38">
        <f t="shared" si="60"/>
        <v>1399607.5413875133</v>
      </c>
      <c r="K76" s="39">
        <f t="shared" si="60"/>
        <v>3761830.7435495541</v>
      </c>
      <c r="L76" s="40" t="str">
        <f t="shared" si="60"/>
        <v/>
      </c>
      <c r="M76" s="38">
        <f t="shared" si="60"/>
        <v>1878711.6503046094</v>
      </c>
      <c r="N76" s="38">
        <f t="shared" si="60"/>
        <v>2051935.2626865553</v>
      </c>
      <c r="O76" s="39">
        <f t="shared" si="60"/>
        <v>8943293.8024934046</v>
      </c>
      <c r="P76" s="39">
        <f t="shared" si="60"/>
        <v>6575552.4299658062</v>
      </c>
      <c r="Q76" s="38">
        <f t="shared" si="60"/>
        <v>818482.52285073686</v>
      </c>
      <c r="R76" s="38">
        <f t="shared" si="60"/>
        <v>1085651.730007706</v>
      </c>
      <c r="S76" s="39">
        <f t="shared" si="60"/>
        <v>7229408.2957458748</v>
      </c>
      <c r="T76" s="39">
        <f t="shared" si="60"/>
        <v>7010505.8420316335</v>
      </c>
      <c r="U76" s="38">
        <f t="shared" si="60"/>
        <v>612931.94582239818</v>
      </c>
      <c r="V76" s="38">
        <f t="shared" si="60"/>
        <v>696099.68184277415</v>
      </c>
      <c r="W76" s="38">
        <f t="shared" si="60"/>
        <v>731098.12758316239</v>
      </c>
      <c r="X76" s="38">
        <f t="shared" si="60"/>
        <v>588568.16986856575</v>
      </c>
      <c r="Y76" s="38">
        <f t="shared" si="60"/>
        <v>1818066.0196355944</v>
      </c>
      <c r="Z76" s="38">
        <f t="shared" si="60"/>
        <v>2480621.3471249621</v>
      </c>
      <c r="AA76" s="38">
        <f t="shared" si="60"/>
        <v>2254231.8234082684</v>
      </c>
      <c r="AB76" s="38">
        <f t="shared" si="60"/>
        <v>2455916.0300020049</v>
      </c>
      <c r="AC76" s="38">
        <f t="shared" si="60"/>
        <v>2103914.9966314384</v>
      </c>
      <c r="AD76" s="38">
        <f t="shared" si="60"/>
        <v>2496363.1872452698</v>
      </c>
      <c r="AE76" s="38">
        <f t="shared" si="60"/>
        <v>2365067.631825469</v>
      </c>
      <c r="AF76" s="38" t="str">
        <f t="shared" si="60"/>
        <v/>
      </c>
      <c r="AG76" s="39">
        <f t="shared" si="60"/>
        <v>542875.68048283039</v>
      </c>
      <c r="AH76" s="39">
        <f t="shared" si="60"/>
        <v>493627.96836115501</v>
      </c>
      <c r="AI76" s="38">
        <f t="shared" si="60"/>
        <v>566091.15151975898</v>
      </c>
      <c r="AJ76" s="38" t="str">
        <f t="shared" si="60"/>
        <v/>
      </c>
      <c r="AK76" s="38">
        <f t="shared" si="60"/>
        <v>450140.26890673983</v>
      </c>
      <c r="AL76" s="38">
        <f t="shared" si="60"/>
        <v>499358.31013500487</v>
      </c>
      <c r="AM76" s="17" t="str">
        <f t="shared" si="60"/>
        <v/>
      </c>
      <c r="AW76" s="17">
        <f t="shared" si="60"/>
        <v>677929.16914734209</v>
      </c>
      <c r="AX76" s="17">
        <f t="shared" si="60"/>
        <v>548147.71791823732</v>
      </c>
      <c r="AY76" s="17">
        <f t="shared" si="60"/>
        <v>120916.7148760936</v>
      </c>
      <c r="AZ76" s="17">
        <f t="shared" si="60"/>
        <v>50306.855080791473</v>
      </c>
      <c r="BA76" s="17" t="str">
        <f t="shared" si="60"/>
        <v/>
      </c>
      <c r="BB76" s="17">
        <f t="shared" si="60"/>
        <v>19556.724584784479</v>
      </c>
      <c r="BC76" s="17">
        <f t="shared" si="60"/>
        <v>204152.96545528344</v>
      </c>
      <c r="BD76" s="17">
        <f t="shared" si="60"/>
        <v>200313.06469203354</v>
      </c>
      <c r="BE76" s="17">
        <f t="shared" si="60"/>
        <v>22288.497471268791</v>
      </c>
      <c r="BF76" s="17">
        <f t="shared" si="60"/>
        <v>20795.011969707502</v>
      </c>
      <c r="BG76" s="17">
        <f t="shared" si="60"/>
        <v>8656.4805977505093</v>
      </c>
      <c r="BH76" s="17">
        <f t="shared" si="60"/>
        <v>14469.895886003813</v>
      </c>
      <c r="BI76" s="17">
        <f t="shared" si="60"/>
        <v>109883.56937083339</v>
      </c>
      <c r="BJ76" s="17">
        <f t="shared" si="60"/>
        <v>97078.545487364318</v>
      </c>
      <c r="BK76" s="17">
        <f t="shared" si="60"/>
        <v>14688.144339330946</v>
      </c>
      <c r="BL76" s="17">
        <f t="shared" si="60"/>
        <v>15917.016031172127</v>
      </c>
      <c r="BM76" s="17">
        <f t="shared" si="60"/>
        <v>2636128.2943366705</v>
      </c>
      <c r="BN76" s="17">
        <f t="shared" si="60"/>
        <v>2263853.4658012171</v>
      </c>
      <c r="BO76" s="17">
        <f t="shared" si="60"/>
        <v>2079773.7649929358</v>
      </c>
      <c r="BP76" s="17"/>
      <c r="BQ76" t="str">
        <f t="shared" si="5"/>
        <v>*Glycine (2TMS)</v>
      </c>
      <c r="BX76" s="35">
        <f t="shared" si="6"/>
        <v>0.88825819714536169</v>
      </c>
      <c r="BY76" s="35">
        <f t="shared" si="7"/>
        <v>0.86938383948489528</v>
      </c>
      <c r="BZ76" s="36">
        <f t="shared" si="8"/>
        <v>2.3367085119284337</v>
      </c>
      <c r="CA76" s="36" t="str">
        <f t="shared" si="9"/>
        <v/>
      </c>
      <c r="CB76" s="35">
        <f t="shared" si="10"/>
        <v>1.1669853866374695</v>
      </c>
      <c r="CC76" s="35">
        <f t="shared" si="11"/>
        <v>1.2745854136227222</v>
      </c>
      <c r="CD76" s="36">
        <f t="shared" si="12"/>
        <v>5.5552395037434685</v>
      </c>
      <c r="CE76" s="36">
        <f t="shared" si="13"/>
        <v>4.084487150326888</v>
      </c>
      <c r="CF76" s="35">
        <f t="shared" si="14"/>
        <v>0.50841072030937373</v>
      </c>
      <c r="CG76" s="35">
        <f t="shared" si="15"/>
        <v>0.67436623586768207</v>
      </c>
      <c r="CH76" s="36">
        <f t="shared" si="16"/>
        <v>4.490637950641994</v>
      </c>
      <c r="CI76" s="36">
        <f t="shared" si="17"/>
        <v>4.3546639364593567</v>
      </c>
      <c r="CJ76" s="35">
        <f t="shared" si="18"/>
        <v>0.38073039237396211</v>
      </c>
      <c r="CK76" s="35">
        <f t="shared" si="19"/>
        <v>0.43239107833381402</v>
      </c>
      <c r="CL76" s="35">
        <f t="shared" si="20"/>
        <v>0.45413080338818057</v>
      </c>
      <c r="CM76" s="35">
        <f t="shared" si="21"/>
        <v>0.36559652630312478</v>
      </c>
      <c r="CN76" s="35">
        <f t="shared" si="22"/>
        <v>1.1293145898748695</v>
      </c>
      <c r="CO76" s="35">
        <f t="shared" si="23"/>
        <v>1.5408691703202144</v>
      </c>
      <c r="CP76" s="35">
        <f t="shared" si="24"/>
        <v>1.4002444683749411</v>
      </c>
      <c r="CQ76" s="35">
        <f t="shared" si="25"/>
        <v>1.5255231516536134</v>
      </c>
      <c r="CR76" s="35">
        <f t="shared" si="26"/>
        <v>1.3068732795680613</v>
      </c>
      <c r="CS76" s="35">
        <f t="shared" si="27"/>
        <v>1.550647412434274</v>
      </c>
      <c r="CT76" s="35">
        <f t="shared" si="28"/>
        <v>1.4690915257283417</v>
      </c>
      <c r="CU76" s="35" t="str">
        <f t="shared" si="29"/>
        <v/>
      </c>
      <c r="CV76" s="36">
        <f t="shared" si="30"/>
        <v>0.33721406144557448</v>
      </c>
      <c r="CW76" s="36">
        <f t="shared" si="31"/>
        <v>0.3066232252403453</v>
      </c>
      <c r="CX76" s="35">
        <f t="shared" si="32"/>
        <v>0.35163464346496442</v>
      </c>
      <c r="CY76" s="35" t="str">
        <f t="shared" si="33"/>
        <v/>
      </c>
      <c r="CZ76" s="35">
        <f t="shared" si="34"/>
        <v>0.27961029339763471</v>
      </c>
      <c r="DA76" s="35">
        <f t="shared" si="35"/>
        <v>0.31018269915399072</v>
      </c>
    </row>
    <row r="77" spans="2:105">
      <c r="B77" s="4" t="str">
        <f t="shared" si="2"/>
        <v>*Glycine (3TMS)</v>
      </c>
      <c r="H77" s="19">
        <f t="shared" si="36"/>
        <v>14879597.689662207</v>
      </c>
      <c r="I77" s="38">
        <f t="shared" si="47"/>
        <v>10580446.499193037</v>
      </c>
      <c r="J77" s="38">
        <f t="shared" si="60"/>
        <v>10946287.372562222</v>
      </c>
      <c r="K77" s="39">
        <f t="shared" si="60"/>
        <v>41700060.684182204</v>
      </c>
      <c r="L77" s="40">
        <f t="shared" si="60"/>
        <v>44754861.647470437</v>
      </c>
      <c r="M77" s="38">
        <f t="shared" si="60"/>
        <v>20396868.599556994</v>
      </c>
      <c r="N77" s="38">
        <f t="shared" si="60"/>
        <v>22457864.07330516</v>
      </c>
      <c r="O77" s="39" t="str">
        <f t="shared" si="60"/>
        <v/>
      </c>
      <c r="P77" s="39">
        <f t="shared" si="60"/>
        <v>74423046.461793751</v>
      </c>
      <c r="Q77" s="38">
        <f t="shared" si="60"/>
        <v>6389575.2524581132</v>
      </c>
      <c r="R77" s="38">
        <f t="shared" si="60"/>
        <v>7050179.1202470474</v>
      </c>
      <c r="S77" s="39">
        <f t="shared" si="60"/>
        <v>75175065.906884775</v>
      </c>
      <c r="T77" s="39">
        <f t="shared" si="60"/>
        <v>75182871.692816332</v>
      </c>
      <c r="U77" s="38">
        <f t="shared" si="60"/>
        <v>5628622.656191431</v>
      </c>
      <c r="V77" s="38">
        <f t="shared" si="60"/>
        <v>5807437.7645985065</v>
      </c>
      <c r="W77" s="38">
        <f t="shared" si="60"/>
        <v>5504434.2580986237</v>
      </c>
      <c r="X77" s="38">
        <f t="shared" si="60"/>
        <v>5517335.520798211</v>
      </c>
      <c r="Y77" s="38">
        <f t="shared" si="60"/>
        <v>21209198.825322654</v>
      </c>
      <c r="Z77" s="38">
        <f t="shared" si="60"/>
        <v>22303631.568646487</v>
      </c>
      <c r="AA77" s="38">
        <f t="shared" si="60"/>
        <v>23389299.545491837</v>
      </c>
      <c r="AB77" s="38">
        <f t="shared" si="60"/>
        <v>22651078.971734848</v>
      </c>
      <c r="AC77" s="38">
        <f t="shared" si="60"/>
        <v>22191411.83895034</v>
      </c>
      <c r="AD77" s="38">
        <f t="shared" si="60"/>
        <v>22257740.09493814</v>
      </c>
      <c r="AE77" s="38">
        <f t="shared" si="60"/>
        <v>22188585.10044476</v>
      </c>
      <c r="AF77" s="38" t="str">
        <f t="shared" si="60"/>
        <v/>
      </c>
      <c r="AG77" s="39">
        <f t="shared" si="60"/>
        <v>4222786.9673641743</v>
      </c>
      <c r="AH77" s="39">
        <f t="shared" si="60"/>
        <v>4140237.9010317698</v>
      </c>
      <c r="AI77" s="38">
        <f t="shared" si="60"/>
        <v>4263200.6058573434</v>
      </c>
      <c r="AJ77" s="38" t="str">
        <f t="shared" si="60"/>
        <v/>
      </c>
      <c r="AK77" s="38">
        <f t="shared" si="60"/>
        <v>4294172.0996273011</v>
      </c>
      <c r="AL77" s="38">
        <f t="shared" si="60"/>
        <v>5623179.2266332582</v>
      </c>
      <c r="AM77" s="17" t="str">
        <f t="shared" si="60"/>
        <v/>
      </c>
      <c r="AW77" s="17">
        <f t="shared" si="60"/>
        <v>7346585.1735408222</v>
      </c>
      <c r="AX77" s="17">
        <f t="shared" si="60"/>
        <v>7213283.2844911311</v>
      </c>
      <c r="AY77" s="17">
        <f t="shared" si="60"/>
        <v>995799.75887109968</v>
      </c>
      <c r="AZ77" s="17">
        <f t="shared" si="60"/>
        <v>870638.00273046654</v>
      </c>
      <c r="BA77" s="17">
        <f t="shared" si="60"/>
        <v>83434.238697209847</v>
      </c>
      <c r="BB77" s="17">
        <f t="shared" si="60"/>
        <v>83178.986592856585</v>
      </c>
      <c r="BC77" s="17">
        <f t="shared" si="60"/>
        <v>2990080.8965942785</v>
      </c>
      <c r="BD77" s="17">
        <f t="shared" si="60"/>
        <v>2890332.289775087</v>
      </c>
      <c r="BE77" s="17">
        <f t="shared" si="60"/>
        <v>336588.88940076961</v>
      </c>
      <c r="BF77" s="17">
        <f t="shared" si="60"/>
        <v>336096.31814474618</v>
      </c>
      <c r="BG77" s="17">
        <f t="shared" si="60"/>
        <v>50138.060790659954</v>
      </c>
      <c r="BH77" s="17">
        <f t="shared" si="60"/>
        <v>49810.595099573111</v>
      </c>
      <c r="BI77" s="17">
        <f t="shared" si="60"/>
        <v>1712557.0698239242</v>
      </c>
      <c r="BJ77" s="17">
        <f t="shared" si="60"/>
        <v>1734988.1274794617</v>
      </c>
      <c r="BK77" s="17">
        <f t="shared" si="60"/>
        <v>168012.63037595397</v>
      </c>
      <c r="BL77" s="17">
        <f t="shared" si="60"/>
        <v>166592.46384975722</v>
      </c>
      <c r="BM77" s="17">
        <f t="shared" si="60"/>
        <v>23521584.428694949</v>
      </c>
      <c r="BN77" s="17">
        <f t="shared" si="60"/>
        <v>21900618.134130202</v>
      </c>
      <c r="BO77" s="17">
        <f t="shared" si="60"/>
        <v>21761694.119178817</v>
      </c>
      <c r="BP77" s="17"/>
      <c r="BQ77" t="str">
        <f t="shared" si="5"/>
        <v>*Glycine (3TMS)</v>
      </c>
      <c r="BX77" s="35">
        <f t="shared" si="6"/>
        <v>0.71107073725144732</v>
      </c>
      <c r="BY77" s="35">
        <f t="shared" si="7"/>
        <v>0.73565748220244531</v>
      </c>
      <c r="BZ77" s="36">
        <f t="shared" si="8"/>
        <v>2.8024992042058945</v>
      </c>
      <c r="CA77" s="36">
        <f t="shared" si="9"/>
        <v>3.0078005185963095</v>
      </c>
      <c r="CB77" s="35">
        <f t="shared" si="10"/>
        <v>1.3707943605039794</v>
      </c>
      <c r="CC77" s="35">
        <f t="shared" si="11"/>
        <v>1.5093058657700169</v>
      </c>
      <c r="CD77" s="36" t="str">
        <f t="shared" si="12"/>
        <v/>
      </c>
      <c r="CE77" s="36">
        <f t="shared" si="13"/>
        <v>5.0016840518141246</v>
      </c>
      <c r="CF77" s="35">
        <f t="shared" si="14"/>
        <v>0.4294185491921837</v>
      </c>
      <c r="CG77" s="35">
        <f t="shared" si="15"/>
        <v>0.47381517076535279</v>
      </c>
      <c r="CH77" s="36">
        <f t="shared" si="16"/>
        <v>5.0522243594740219</v>
      </c>
      <c r="CI77" s="36">
        <f t="shared" si="17"/>
        <v>5.0527489560454049</v>
      </c>
      <c r="CJ77" s="35">
        <f t="shared" si="18"/>
        <v>0.37827787911913702</v>
      </c>
      <c r="CK77" s="35">
        <f t="shared" si="19"/>
        <v>0.39029534841747093</v>
      </c>
      <c r="CL77" s="35">
        <f t="shared" si="20"/>
        <v>0.36993165896702307</v>
      </c>
      <c r="CM77" s="35">
        <f t="shared" si="21"/>
        <v>0.37079870275198712</v>
      </c>
      <c r="CN77" s="35">
        <f t="shared" si="22"/>
        <v>1.4253879216141723</v>
      </c>
      <c r="CO77" s="35">
        <f t="shared" si="23"/>
        <v>1.4989404978430447</v>
      </c>
      <c r="CP77" s="35">
        <f t="shared" si="24"/>
        <v>1.5719040281406167</v>
      </c>
      <c r="CQ77" s="35">
        <f t="shared" si="25"/>
        <v>1.5222910890576011</v>
      </c>
      <c r="CR77" s="35">
        <f t="shared" si="26"/>
        <v>1.4913986454330086</v>
      </c>
      <c r="CS77" s="35">
        <f t="shared" si="27"/>
        <v>1.4958563100400217</v>
      </c>
      <c r="CT77" s="35">
        <f t="shared" si="28"/>
        <v>1.491208671311091</v>
      </c>
      <c r="CU77" s="35" t="str">
        <f t="shared" si="29"/>
        <v/>
      </c>
      <c r="CV77" s="36">
        <f t="shared" si="30"/>
        <v>0.28379711974995198</v>
      </c>
      <c r="CW77" s="36">
        <f t="shared" si="31"/>
        <v>0.27824931744681874</v>
      </c>
      <c r="CX77" s="35">
        <f t="shared" si="32"/>
        <v>0.28651316351242867</v>
      </c>
      <c r="CY77" s="35" t="str">
        <f t="shared" si="33"/>
        <v/>
      </c>
      <c r="CZ77" s="35">
        <f t="shared" si="34"/>
        <v>0.28859463738127361</v>
      </c>
      <c r="DA77" s="35">
        <f t="shared" si="35"/>
        <v>0.37791204734923944</v>
      </c>
    </row>
    <row r="78" spans="2:105">
      <c r="B78" s="4" t="str">
        <f t="shared" si="2"/>
        <v>*Inositol, myo- (6TMS)_IS</v>
      </c>
      <c r="H78" s="19">
        <f t="shared" si="36"/>
        <v>6115742.4836753346</v>
      </c>
      <c r="I78" s="38">
        <f t="shared" si="47"/>
        <v>3871162.5770811876</v>
      </c>
      <c r="J78" s="38">
        <f t="shared" si="60"/>
        <v>3831893.6277690278</v>
      </c>
      <c r="K78" s="39">
        <f t="shared" si="60"/>
        <v>6213583.9286709027</v>
      </c>
      <c r="L78" s="40">
        <f t="shared" si="60"/>
        <v>6093221.9205661323</v>
      </c>
      <c r="M78" s="38">
        <f t="shared" si="60"/>
        <v>5127148.8558940375</v>
      </c>
      <c r="N78" s="38">
        <f t="shared" si="60"/>
        <v>5170299.8744391529</v>
      </c>
      <c r="O78" s="39">
        <f t="shared" si="60"/>
        <v>16951003.474562723</v>
      </c>
      <c r="P78" s="39">
        <f t="shared" si="60"/>
        <v>16249598.402933652</v>
      </c>
      <c r="Q78" s="38">
        <f t="shared" si="60"/>
        <v>1672848.3087468448</v>
      </c>
      <c r="R78" s="38">
        <f t="shared" si="60"/>
        <v>1724395.2325796713</v>
      </c>
      <c r="S78" s="39">
        <f t="shared" si="60"/>
        <v>2885993.8991123186</v>
      </c>
      <c r="T78" s="39">
        <f t="shared" si="60"/>
        <v>2915108.1856340808</v>
      </c>
      <c r="U78" s="38">
        <f t="shared" si="60"/>
        <v>17629335.706220001</v>
      </c>
      <c r="V78" s="38">
        <f t="shared" si="60"/>
        <v>17956689.967383921</v>
      </c>
      <c r="W78" s="38">
        <f t="shared" si="60"/>
        <v>17802284.548548661</v>
      </c>
      <c r="X78" s="38">
        <f t="shared" si="60"/>
        <v>18103789.58880356</v>
      </c>
      <c r="Y78" s="38">
        <f t="shared" si="60"/>
        <v>3791255.9898953591</v>
      </c>
      <c r="Z78" s="38">
        <f t="shared" ref="Z78:AE83" si="61">IF(Z40&lt;&gt;"",Z40/Z$13*AVERAGE($I$13:$AL$13),"")</f>
        <v>3808280.1698183231</v>
      </c>
      <c r="AA78" s="38">
        <f t="shared" si="61"/>
        <v>4798980.0355313737</v>
      </c>
      <c r="AB78" s="38">
        <f t="shared" si="61"/>
        <v>4714044.9628352448</v>
      </c>
      <c r="AC78" s="38">
        <f t="shared" si="61"/>
        <v>20677682.438846845</v>
      </c>
      <c r="AD78" s="38">
        <f t="shared" si="61"/>
        <v>20404554.767756429</v>
      </c>
      <c r="AE78" s="38">
        <f t="shared" si="61"/>
        <v>35918916.871098012</v>
      </c>
      <c r="AF78" s="38"/>
      <c r="AG78" s="39">
        <f t="shared" ref="AG78:AM82" si="62">IF(AG40&lt;&gt;"",AG40/AG$13*AVERAGE($I$13:$AL$13),"")</f>
        <v>2428812.945155187</v>
      </c>
      <c r="AH78" s="39">
        <f t="shared" si="62"/>
        <v>2394061.7285347963</v>
      </c>
      <c r="AI78" s="38">
        <f t="shared" si="62"/>
        <v>1855464.7278343604</v>
      </c>
      <c r="AJ78" s="38">
        <f t="shared" si="62"/>
        <v>2284684.4800083488</v>
      </c>
      <c r="AK78" s="38">
        <f t="shared" si="62"/>
        <v>1809893.4438020997</v>
      </c>
      <c r="AL78" s="38">
        <f t="shared" si="62"/>
        <v>2205352.2575986534</v>
      </c>
      <c r="AM78" s="17" t="str">
        <f t="shared" si="62"/>
        <v/>
      </c>
      <c r="AW78" s="17">
        <f t="shared" ref="AW78:BO78" si="63">IF(AW40&lt;&gt;"",AW40/AW$13*AVERAGE($I$13:$AL$13),"")</f>
        <v>11636.211101459423</v>
      </c>
      <c r="AX78" s="17">
        <f t="shared" si="63"/>
        <v>13714.002984774104</v>
      </c>
      <c r="AY78" s="17">
        <f t="shared" si="63"/>
        <v>12495.588291118753</v>
      </c>
      <c r="AZ78" s="17">
        <f t="shared" si="63"/>
        <v>5164.8600800936856</v>
      </c>
      <c r="BA78" s="17">
        <f t="shared" si="63"/>
        <v>3879.6920994202583</v>
      </c>
      <c r="BB78" s="17">
        <f t="shared" si="63"/>
        <v>5011.1750915536204</v>
      </c>
      <c r="BC78" s="17" t="str">
        <f t="shared" si="63"/>
        <v/>
      </c>
      <c r="BD78" s="17">
        <f t="shared" si="63"/>
        <v>7427.8133319123108</v>
      </c>
      <c r="BE78" s="17">
        <f t="shared" si="63"/>
        <v>4690.991197383807</v>
      </c>
      <c r="BF78" s="17">
        <f t="shared" si="63"/>
        <v>5183.1878637070349</v>
      </c>
      <c r="BG78" s="17">
        <f t="shared" si="63"/>
        <v>7195.5481971493145</v>
      </c>
      <c r="BH78" s="17" t="str">
        <f t="shared" si="63"/>
        <v/>
      </c>
      <c r="BI78" s="17">
        <f t="shared" si="63"/>
        <v>7831.4357100681864</v>
      </c>
      <c r="BJ78" s="17">
        <f t="shared" si="63"/>
        <v>9535.4265568683386</v>
      </c>
      <c r="BK78" s="17">
        <f t="shared" si="63"/>
        <v>3625.269033256307</v>
      </c>
      <c r="BL78" s="17">
        <f t="shared" si="63"/>
        <v>6629.2382142828019</v>
      </c>
      <c r="BM78" s="17">
        <f t="shared" si="63"/>
        <v>10222766.500554074</v>
      </c>
      <c r="BN78" s="17">
        <f t="shared" si="63"/>
        <v>9798030.1968782004</v>
      </c>
      <c r="BO78" s="17">
        <f t="shared" si="63"/>
        <v>9908994.1942191925</v>
      </c>
      <c r="BP78" s="17"/>
      <c r="BQ78" t="str">
        <f t="shared" si="5"/>
        <v>*Inositol, myo- (6TMS)_IS</v>
      </c>
      <c r="BX78" s="35">
        <f t="shared" si="6"/>
        <v>0.63298325385910659</v>
      </c>
      <c r="BY78" s="35">
        <f t="shared" si="7"/>
        <v>0.62656229198620572</v>
      </c>
      <c r="BZ78" s="36">
        <f t="shared" si="8"/>
        <v>1.0159982937896315</v>
      </c>
      <c r="CA78" s="36">
        <f t="shared" si="9"/>
        <v>0.99631760768715882</v>
      </c>
      <c r="CB78" s="35">
        <f t="shared" si="10"/>
        <v>0.83835263986014186</v>
      </c>
      <c r="CC78" s="35">
        <f t="shared" si="11"/>
        <v>0.8454083683608592</v>
      </c>
      <c r="CD78" s="36">
        <f t="shared" si="12"/>
        <v>2.771700005323932</v>
      </c>
      <c r="CE78" s="36">
        <f t="shared" si="13"/>
        <v>2.6570115478714933</v>
      </c>
      <c r="CF78" s="35">
        <f t="shared" si="14"/>
        <v>0.27353151530041614</v>
      </c>
      <c r="CG78" s="35">
        <f t="shared" si="15"/>
        <v>0.28196007879379736</v>
      </c>
      <c r="CH78" s="36">
        <f t="shared" si="16"/>
        <v>0.47189591563344296</v>
      </c>
      <c r="CI78" s="36">
        <f t="shared" si="17"/>
        <v>0.4766564637761217</v>
      </c>
      <c r="CJ78" s="35">
        <f t="shared" si="18"/>
        <v>2.8826157663239971</v>
      </c>
      <c r="CK78" s="35">
        <f t="shared" si="19"/>
        <v>2.9361422616003634</v>
      </c>
      <c r="CL78" s="35">
        <f t="shared" si="20"/>
        <v>2.9108950542093703</v>
      </c>
      <c r="CM78" s="35">
        <f t="shared" si="21"/>
        <v>2.9601948802010143</v>
      </c>
      <c r="CN78" s="35">
        <f t="shared" si="22"/>
        <v>0.61991753250162274</v>
      </c>
      <c r="CO78" s="35">
        <f t="shared" si="23"/>
        <v>0.62270119776686339</v>
      </c>
      <c r="CP78" s="35">
        <f t="shared" si="24"/>
        <v>0.78469295401845707</v>
      </c>
      <c r="CQ78" s="35">
        <f t="shared" si="25"/>
        <v>0.77080501270587809</v>
      </c>
      <c r="CR78" s="35">
        <f t="shared" si="26"/>
        <v>3.3810583905456273</v>
      </c>
      <c r="CS78" s="35">
        <f t="shared" si="27"/>
        <v>3.3363986175385931</v>
      </c>
      <c r="CT78" s="35">
        <f t="shared" si="28"/>
        <v>5.8731898811920011</v>
      </c>
      <c r="CU78" s="35" t="str">
        <f t="shared" si="29"/>
        <v/>
      </c>
      <c r="CV78" s="36">
        <f t="shared" si="30"/>
        <v>0.39714114053009641</v>
      </c>
      <c r="CW78" s="36">
        <f t="shared" si="31"/>
        <v>0.39145888417068436</v>
      </c>
      <c r="CX78" s="35">
        <f t="shared" si="32"/>
        <v>0.30339157228858576</v>
      </c>
      <c r="CY78" s="35">
        <f t="shared" si="33"/>
        <v>0.37357434295293251</v>
      </c>
      <c r="CZ78" s="35">
        <f t="shared" si="34"/>
        <v>0.29594010026308709</v>
      </c>
      <c r="DA78" s="35">
        <f t="shared" si="35"/>
        <v>0.36060253738370596</v>
      </c>
    </row>
    <row r="79" spans="2:105">
      <c r="B79" s="4" t="str">
        <f t="shared" si="2"/>
        <v>*Lactic acid, DL- (2TMS)</v>
      </c>
      <c r="H79" s="19">
        <f t="shared" si="36"/>
        <v>36205285.134940907</v>
      </c>
      <c r="I79" s="38">
        <f t="shared" si="47"/>
        <v>38013336.484410077</v>
      </c>
      <c r="J79" s="38">
        <f t="shared" ref="J79:Y79" si="64">IF(J41&lt;&gt;"",J41/J$13*AVERAGE($I$13:$AL$13),"")</f>
        <v>39523298.600133963</v>
      </c>
      <c r="K79" s="39">
        <f t="shared" si="64"/>
        <v>98328538.961468637</v>
      </c>
      <c r="L79" s="40">
        <f t="shared" si="64"/>
        <v>94213943.062377363</v>
      </c>
      <c r="M79" s="38">
        <f t="shared" si="64"/>
        <v>22233819.031935472</v>
      </c>
      <c r="N79" s="38">
        <f t="shared" si="64"/>
        <v>24546904.277451176</v>
      </c>
      <c r="O79" s="39">
        <f t="shared" si="64"/>
        <v>69674628.959100783</v>
      </c>
      <c r="P79" s="39">
        <f t="shared" si="64"/>
        <v>88770251.137485683</v>
      </c>
      <c r="Q79" s="38">
        <f t="shared" si="64"/>
        <v>21196955.871556897</v>
      </c>
      <c r="R79" s="38">
        <f t="shared" si="64"/>
        <v>23806739.103432294</v>
      </c>
      <c r="S79" s="39">
        <f t="shared" si="64"/>
        <v>66515167.503326908</v>
      </c>
      <c r="T79" s="39">
        <f t="shared" si="64"/>
        <v>67869518.068597525</v>
      </c>
      <c r="U79" s="38">
        <f t="shared" si="64"/>
        <v>38020081.289022148</v>
      </c>
      <c r="V79" s="38">
        <f t="shared" si="64"/>
        <v>38515765.344816886</v>
      </c>
      <c r="W79" s="38">
        <f t="shared" si="64"/>
        <v>45096681.521873623</v>
      </c>
      <c r="X79" s="38">
        <f t="shared" si="64"/>
        <v>44194975.686036989</v>
      </c>
      <c r="Y79" s="38">
        <f t="shared" si="64"/>
        <v>59988149.942093201</v>
      </c>
      <c r="Z79" s="38">
        <f t="shared" si="61"/>
        <v>66958332.047625847</v>
      </c>
      <c r="AA79" s="38">
        <f t="shared" si="61"/>
        <v>78636666.083686799</v>
      </c>
      <c r="AB79" s="38">
        <f t="shared" si="61"/>
        <v>81233157.063526675</v>
      </c>
      <c r="AC79" s="38">
        <f t="shared" si="61"/>
        <v>50987579.52078566</v>
      </c>
      <c r="AD79" s="38">
        <f t="shared" si="61"/>
        <v>51655615.650080048</v>
      </c>
      <c r="AE79" s="38">
        <f t="shared" si="61"/>
        <v>82240649.240711227</v>
      </c>
      <c r="AF79" s="38" t="str">
        <f>IF(AF41&lt;&gt;"",AF41/AF$13*AVERAGE($I$13:$AL$13),"")</f>
        <v/>
      </c>
      <c r="AG79" s="39">
        <f t="shared" si="62"/>
        <v>44579650.306735501</v>
      </c>
      <c r="AH79" s="39">
        <f t="shared" si="62"/>
        <v>43133711.804644577</v>
      </c>
      <c r="AI79" s="38">
        <f t="shared" si="62"/>
        <v>40919837.65690574</v>
      </c>
      <c r="AJ79" s="38" t="str">
        <f t="shared" si="62"/>
        <v/>
      </c>
      <c r="AK79" s="38">
        <f t="shared" si="62"/>
        <v>38100946.329131842</v>
      </c>
      <c r="AL79" s="38">
        <f t="shared" si="62"/>
        <v>50245467.641300097</v>
      </c>
      <c r="AM79" s="17" t="str">
        <f t="shared" si="62"/>
        <v/>
      </c>
      <c r="AW79" s="17">
        <f t="shared" ref="AW79:BO79" si="65">IF(AW41&lt;&gt;"",AW41/AW$13*AVERAGE($I$13:$AL$13),"")</f>
        <v>3841968.6201393926</v>
      </c>
      <c r="AX79" s="17">
        <f t="shared" si="65"/>
        <v>3581638.4246143238</v>
      </c>
      <c r="AY79" s="17">
        <f t="shared" si="65"/>
        <v>1507330.7331658455</v>
      </c>
      <c r="AZ79" s="17">
        <f t="shared" si="65"/>
        <v>1190736.4116026626</v>
      </c>
      <c r="BA79" s="17">
        <f t="shared" si="65"/>
        <v>900027.26444410963</v>
      </c>
      <c r="BB79" s="17">
        <f t="shared" si="65"/>
        <v>684782.83213379828</v>
      </c>
      <c r="BC79" s="17">
        <f t="shared" si="65"/>
        <v>1996580.3357366743</v>
      </c>
      <c r="BD79" s="17">
        <f t="shared" si="65"/>
        <v>1898804.6306927253</v>
      </c>
      <c r="BE79" s="17">
        <f t="shared" si="65"/>
        <v>762387.87452677754</v>
      </c>
      <c r="BF79" s="17">
        <f t="shared" si="65"/>
        <v>777289.38960771135</v>
      </c>
      <c r="BG79" s="17">
        <f t="shared" si="65"/>
        <v>833301.9573276249</v>
      </c>
      <c r="BH79" s="17">
        <f t="shared" si="65"/>
        <v>623507.94566651469</v>
      </c>
      <c r="BI79" s="17">
        <f t="shared" si="65"/>
        <v>1489955.0400687701</v>
      </c>
      <c r="BJ79" s="17">
        <f t="shared" si="65"/>
        <v>1299093.1095873762</v>
      </c>
      <c r="BK79" s="17">
        <f t="shared" si="65"/>
        <v>755888.09928962262</v>
      </c>
      <c r="BL79" s="17">
        <f t="shared" si="65"/>
        <v>768951.04446592543</v>
      </c>
      <c r="BM79" s="17">
        <f t="shared" si="65"/>
        <v>59132413.640544794</v>
      </c>
      <c r="BN79" s="17">
        <f t="shared" si="65"/>
        <v>57062427.472051583</v>
      </c>
      <c r="BO79" s="17">
        <f t="shared" si="65"/>
        <v>53340948.326302439</v>
      </c>
      <c r="BP79" s="17"/>
      <c r="BQ79" s="15" t="str">
        <f t="shared" si="5"/>
        <v>*Lactic acid, DL- (2TMS)</v>
      </c>
      <c r="BR79" s="15"/>
      <c r="BS79" s="15"/>
      <c r="BT79" s="15"/>
      <c r="BU79" s="15"/>
      <c r="BV79" s="15"/>
      <c r="BW79" s="15"/>
      <c r="BX79" s="36">
        <f t="shared" si="6"/>
        <v>1.049938878888272</v>
      </c>
      <c r="BY79" s="36">
        <f t="shared" si="7"/>
        <v>1.0916444506051111</v>
      </c>
      <c r="BZ79" s="36">
        <f t="shared" si="8"/>
        <v>2.7158614714671581</v>
      </c>
      <c r="CA79" s="36">
        <f t="shared" si="9"/>
        <v>2.6022151934788549</v>
      </c>
      <c r="CB79" s="36">
        <f t="shared" si="10"/>
        <v>0.61410423779477741</v>
      </c>
      <c r="CC79" s="36">
        <f t="shared" si="11"/>
        <v>0.67799229272638739</v>
      </c>
      <c r="CD79" s="36">
        <f t="shared" si="12"/>
        <v>1.9244325434647485</v>
      </c>
      <c r="CE79" s="36">
        <f t="shared" si="13"/>
        <v>2.4518589152558699</v>
      </c>
      <c r="CF79" s="36">
        <f t="shared" si="14"/>
        <v>0.58546579021691481</v>
      </c>
      <c r="CG79" s="36">
        <f t="shared" si="15"/>
        <v>0.65754872568195699</v>
      </c>
      <c r="CH79" s="36">
        <f t="shared" si="16"/>
        <v>1.8371673432599103</v>
      </c>
      <c r="CI79" s="36">
        <f t="shared" si="17"/>
        <v>1.8745748808672738</v>
      </c>
      <c r="CJ79" s="36">
        <f t="shared" si="18"/>
        <v>1.0501251722591689</v>
      </c>
      <c r="CK79" s="36">
        <f t="shared" si="19"/>
        <v>1.0638161031259545</v>
      </c>
      <c r="CL79" s="36">
        <f t="shared" si="20"/>
        <v>1.2455828300700724</v>
      </c>
      <c r="CM79" s="36">
        <f t="shared" si="21"/>
        <v>1.2206774652186183</v>
      </c>
      <c r="CN79" s="36">
        <f t="shared" si="22"/>
        <v>1.6568893110083529</v>
      </c>
      <c r="CO79" s="36">
        <f t="shared" si="23"/>
        <v>1.8494076706775018</v>
      </c>
      <c r="CP79" s="36">
        <f t="shared" si="24"/>
        <v>2.1719664902679172</v>
      </c>
      <c r="CQ79" s="36">
        <f t="shared" si="25"/>
        <v>2.24368229005136</v>
      </c>
      <c r="CR79" s="36">
        <f t="shared" si="26"/>
        <v>1.4082910638805795</v>
      </c>
      <c r="CS79" s="36">
        <f t="shared" si="27"/>
        <v>1.4267424067385226</v>
      </c>
      <c r="CT79" s="36">
        <f t="shared" si="28"/>
        <v>2.2715095029411225</v>
      </c>
      <c r="CU79" s="36" t="str">
        <f t="shared" si="29"/>
        <v/>
      </c>
      <c r="CV79" s="36">
        <f t="shared" si="30"/>
        <v>1.2313022847515895</v>
      </c>
      <c r="CW79" s="36">
        <f t="shared" si="31"/>
        <v>1.1913650629702457</v>
      </c>
      <c r="CX79" s="36">
        <f t="shared" si="32"/>
        <v>1.1302172460289486</v>
      </c>
      <c r="CY79" s="36" t="str">
        <f t="shared" si="33"/>
        <v/>
      </c>
      <c r="CZ79" s="36">
        <f t="shared" si="34"/>
        <v>1.0523586870570307</v>
      </c>
      <c r="DA79" s="36">
        <f t="shared" si="35"/>
        <v>1.3877937282921526</v>
      </c>
    </row>
    <row r="80" spans="2:105">
      <c r="B80" s="4" t="str">
        <f t="shared" si="2"/>
        <v>*Lactic acid, DL- (Sum of range from 219-223)</v>
      </c>
      <c r="H80" s="19">
        <f t="shared" ref="H80" si="66">AVERAGE(I80:BO80)</f>
        <v>291635.30681009666</v>
      </c>
      <c r="I80" s="38" t="str">
        <f t="shared" si="47"/>
        <v/>
      </c>
      <c r="J80" s="38" t="str">
        <f t="shared" ref="J80:Y80" si="67">IF(J42&lt;&gt;"",J42/J$13*AVERAGE($I$13:$AL$13),"")</f>
        <v/>
      </c>
      <c r="K80" s="39">
        <f t="shared" si="67"/>
        <v>336954.13451700326</v>
      </c>
      <c r="L80" s="40">
        <f t="shared" si="67"/>
        <v>413542.80641730811</v>
      </c>
      <c r="M80" s="38" t="str">
        <f t="shared" si="67"/>
        <v/>
      </c>
      <c r="N80" s="38" t="str">
        <f t="shared" si="67"/>
        <v/>
      </c>
      <c r="O80" s="39">
        <f t="shared" si="67"/>
        <v>210875.36904124205</v>
      </c>
      <c r="P80" s="39">
        <f t="shared" si="67"/>
        <v>379039.03002857004</v>
      </c>
      <c r="Q80" s="38" t="str">
        <f t="shared" si="67"/>
        <v/>
      </c>
      <c r="R80" s="38" t="str">
        <f t="shared" si="67"/>
        <v/>
      </c>
      <c r="S80" s="39">
        <f t="shared" si="67"/>
        <v>364241.93913078815</v>
      </c>
      <c r="T80" s="39">
        <f t="shared" si="67"/>
        <v>363459.53983789147</v>
      </c>
      <c r="U80" s="38" t="str">
        <f t="shared" si="67"/>
        <v/>
      </c>
      <c r="V80" s="38" t="str">
        <f t="shared" si="67"/>
        <v/>
      </c>
      <c r="W80" s="38" t="str">
        <f t="shared" si="67"/>
        <v/>
      </c>
      <c r="X80" s="38" t="str">
        <f t="shared" si="67"/>
        <v/>
      </c>
      <c r="Y80" s="38" t="str">
        <f t="shared" si="67"/>
        <v/>
      </c>
      <c r="Z80" s="38" t="str">
        <f t="shared" si="61"/>
        <v/>
      </c>
      <c r="AA80" s="38" t="str">
        <f t="shared" si="61"/>
        <v/>
      </c>
      <c r="AB80" s="38" t="str">
        <f t="shared" si="61"/>
        <v/>
      </c>
      <c r="AC80" s="38" t="str">
        <f t="shared" si="61"/>
        <v/>
      </c>
      <c r="AD80" s="38" t="str">
        <f t="shared" si="61"/>
        <v/>
      </c>
      <c r="AE80" s="38" t="str">
        <f t="shared" si="61"/>
        <v/>
      </c>
      <c r="AF80" s="38" t="str">
        <f>IF(AF42&lt;&gt;"",AF42/AF$13*AVERAGE($I$13:$AL$13),"")</f>
        <v/>
      </c>
      <c r="AG80" s="39">
        <f t="shared" si="62"/>
        <v>136373.28389365127</v>
      </c>
      <c r="AH80" s="39">
        <f t="shared" si="62"/>
        <v>128596.35161431857</v>
      </c>
      <c r="AI80" s="38" t="str">
        <f t="shared" si="62"/>
        <v/>
      </c>
      <c r="AJ80" s="38" t="str">
        <f t="shared" si="62"/>
        <v/>
      </c>
      <c r="AK80" s="38" t="str">
        <f t="shared" si="62"/>
        <v/>
      </c>
      <c r="AL80" s="38" t="str">
        <f t="shared" si="62"/>
        <v/>
      </c>
      <c r="AM80" s="17" t="str">
        <f t="shared" si="62"/>
        <v/>
      </c>
      <c r="AW80" s="17" t="str">
        <f t="shared" ref="AW80:BO80" si="68">IF(AW42&lt;&gt;"",AW42/AW$13*AVERAGE($I$13:$AL$13),"")</f>
        <v/>
      </c>
      <c r="AX80" s="17" t="str">
        <f t="shared" si="68"/>
        <v/>
      </c>
      <c r="AY80" s="17" t="str">
        <f t="shared" si="68"/>
        <v/>
      </c>
      <c r="AZ80" s="17" t="str">
        <f t="shared" si="68"/>
        <v/>
      </c>
      <c r="BA80" s="17" t="str">
        <f t="shared" si="68"/>
        <v/>
      </c>
      <c r="BB80" s="17" t="str">
        <f t="shared" si="68"/>
        <v/>
      </c>
      <c r="BC80" s="17" t="str">
        <f t="shared" si="68"/>
        <v/>
      </c>
      <c r="BD80" s="17" t="str">
        <f t="shared" si="68"/>
        <v/>
      </c>
      <c r="BE80" s="17" t="str">
        <f t="shared" si="68"/>
        <v/>
      </c>
      <c r="BF80" s="17" t="str">
        <f t="shared" si="68"/>
        <v/>
      </c>
      <c r="BG80" s="17" t="str">
        <f t="shared" si="68"/>
        <v/>
      </c>
      <c r="BH80" s="17" t="str">
        <f t="shared" si="68"/>
        <v/>
      </c>
      <c r="BI80" s="17" t="str">
        <f t="shared" si="68"/>
        <v/>
      </c>
      <c r="BJ80" s="17" t="str">
        <f t="shared" si="68"/>
        <v/>
      </c>
      <c r="BK80" s="17" t="str">
        <f t="shared" si="68"/>
        <v/>
      </c>
      <c r="BL80" s="17" t="str">
        <f t="shared" si="68"/>
        <v/>
      </c>
      <c r="BM80" s="17" t="str">
        <f t="shared" si="68"/>
        <v/>
      </c>
      <c r="BN80" s="17" t="str">
        <f t="shared" si="68"/>
        <v/>
      </c>
      <c r="BO80" s="17" t="str">
        <f t="shared" si="68"/>
        <v/>
      </c>
      <c r="BP80" s="17"/>
      <c r="BQ80" s="15" t="str">
        <f t="shared" si="5"/>
        <v>*Lactic acid, DL- (Sum of range from 219-223)</v>
      </c>
      <c r="BR80" s="15"/>
      <c r="BS80" s="15"/>
      <c r="BT80" s="15"/>
      <c r="BU80" s="15"/>
      <c r="BV80" s="15"/>
      <c r="BW80" s="15"/>
      <c r="BX80" s="36" t="str">
        <f t="shared" si="6"/>
        <v/>
      </c>
      <c r="BY80" s="36" t="str">
        <f t="shared" si="7"/>
        <v/>
      </c>
      <c r="BZ80" s="36">
        <f t="shared" si="8"/>
        <v>1.1553955459049297</v>
      </c>
      <c r="CA80" s="36">
        <f t="shared" si="9"/>
        <v>1.4180135146894048</v>
      </c>
      <c r="CB80" s="36" t="str">
        <f t="shared" si="10"/>
        <v/>
      </c>
      <c r="CC80" s="36" t="str">
        <f t="shared" si="11"/>
        <v/>
      </c>
      <c r="CD80" s="36">
        <f t="shared" si="12"/>
        <v>0.72307901038387368</v>
      </c>
      <c r="CE80" s="36">
        <f t="shared" si="13"/>
        <v>1.2997021320034745</v>
      </c>
      <c r="CF80" s="36" t="str">
        <f t="shared" si="14"/>
        <v/>
      </c>
      <c r="CG80" s="36" t="str">
        <f t="shared" si="15"/>
        <v/>
      </c>
      <c r="CH80" s="36">
        <f t="shared" si="16"/>
        <v>1.2489637935641673</v>
      </c>
      <c r="CI80" s="36">
        <f t="shared" si="17"/>
        <v>1.2462809932494368</v>
      </c>
      <c r="CJ80" s="36" t="str">
        <f t="shared" si="18"/>
        <v/>
      </c>
      <c r="CK80" s="36" t="str">
        <f t="shared" si="19"/>
        <v/>
      </c>
      <c r="CL80" s="36" t="str">
        <f t="shared" si="20"/>
        <v/>
      </c>
      <c r="CM80" s="36" t="str">
        <f t="shared" si="21"/>
        <v/>
      </c>
      <c r="CN80" s="36" t="str">
        <f t="shared" si="22"/>
        <v/>
      </c>
      <c r="CO80" s="36" t="str">
        <f t="shared" si="23"/>
        <v/>
      </c>
      <c r="CP80" s="36" t="str">
        <f t="shared" si="24"/>
        <v/>
      </c>
      <c r="CQ80" s="36" t="str">
        <f t="shared" si="25"/>
        <v/>
      </c>
      <c r="CR80" s="36" t="str">
        <f t="shared" si="26"/>
        <v/>
      </c>
      <c r="CS80" s="36" t="str">
        <f t="shared" si="27"/>
        <v/>
      </c>
      <c r="CT80" s="36" t="str">
        <f t="shared" si="28"/>
        <v/>
      </c>
      <c r="CU80" s="36" t="str">
        <f t="shared" si="29"/>
        <v/>
      </c>
      <c r="CV80" s="36">
        <f t="shared" si="30"/>
        <v>0.46761582260152429</v>
      </c>
      <c r="CW80" s="36">
        <f t="shared" si="31"/>
        <v>0.44094918760318791</v>
      </c>
      <c r="CX80" s="36" t="str">
        <f t="shared" si="32"/>
        <v/>
      </c>
      <c r="CY80" s="36" t="str">
        <f t="shared" si="33"/>
        <v/>
      </c>
      <c r="CZ80" s="36" t="str">
        <f t="shared" si="34"/>
        <v/>
      </c>
      <c r="DA80" s="36" t="str">
        <f t="shared" si="35"/>
        <v/>
      </c>
    </row>
    <row r="81" spans="1:105">
      <c r="B81" s="4" t="str">
        <f t="shared" ref="B81:B88" si="69">B43</f>
        <v>*Malic acid (3TMS)</v>
      </c>
      <c r="H81" s="19">
        <f t="shared" si="36"/>
        <v>9946148.331541568</v>
      </c>
      <c r="I81" s="38">
        <f t="shared" si="47"/>
        <v>4437168.0426028166</v>
      </c>
      <c r="J81" s="38">
        <f t="shared" ref="J81:Y81" si="70">IF(J43&lt;&gt;"",J43/J$13*AVERAGE($I$13:$AL$13),"")</f>
        <v>4185069.0502540818</v>
      </c>
      <c r="K81" s="39">
        <f t="shared" si="70"/>
        <v>12368600.399870966</v>
      </c>
      <c r="L81" s="40">
        <f t="shared" si="70"/>
        <v>11673230.464222316</v>
      </c>
      <c r="M81" s="38">
        <f t="shared" si="70"/>
        <v>3895928.1753319879</v>
      </c>
      <c r="N81" s="38">
        <f t="shared" si="70"/>
        <v>4031215.5407361062</v>
      </c>
      <c r="O81" s="39">
        <f t="shared" si="70"/>
        <v>22714231.557247732</v>
      </c>
      <c r="P81" s="39">
        <f t="shared" si="70"/>
        <v>23292823.056059785</v>
      </c>
      <c r="Q81" s="38">
        <f t="shared" si="70"/>
        <v>3859538.8189560669</v>
      </c>
      <c r="R81" s="38">
        <f t="shared" si="70"/>
        <v>3907522.0518667265</v>
      </c>
      <c r="S81" s="39">
        <f t="shared" si="70"/>
        <v>38229655.203039721</v>
      </c>
      <c r="T81" s="39">
        <f t="shared" si="70"/>
        <v>36945243.022268683</v>
      </c>
      <c r="U81" s="38">
        <f t="shared" si="70"/>
        <v>9361972.5861822888</v>
      </c>
      <c r="V81" s="38">
        <f t="shared" si="70"/>
        <v>9282457.3037859481</v>
      </c>
      <c r="W81" s="38">
        <f t="shared" si="70"/>
        <v>9567031.2573252432</v>
      </c>
      <c r="X81" s="38">
        <f t="shared" si="70"/>
        <v>9141545.821557276</v>
      </c>
      <c r="Y81" s="38">
        <f t="shared" si="70"/>
        <v>16298811.706281647</v>
      </c>
      <c r="Z81" s="38">
        <f t="shared" si="61"/>
        <v>15858147.63722939</v>
      </c>
      <c r="AA81" s="38">
        <f t="shared" si="61"/>
        <v>14590296.318967376</v>
      </c>
      <c r="AB81" s="38">
        <f t="shared" si="61"/>
        <v>14107885.886986841</v>
      </c>
      <c r="AC81" s="38">
        <f t="shared" si="61"/>
        <v>14795238.680363651</v>
      </c>
      <c r="AD81" s="38">
        <f t="shared" si="61"/>
        <v>13499824.33593622</v>
      </c>
      <c r="AE81" s="38">
        <f t="shared" si="61"/>
        <v>16731360.477565488</v>
      </c>
      <c r="AF81" s="38" t="str">
        <f>IF(AF43&lt;&gt;"",AF43/AF$13*AVERAGE($I$13:$AL$13),"")</f>
        <v/>
      </c>
      <c r="AG81" s="39">
        <f t="shared" si="62"/>
        <v>5885212.1974290069</v>
      </c>
      <c r="AH81" s="39">
        <f t="shared" si="62"/>
        <v>5601471.6772372965</v>
      </c>
      <c r="AI81" s="38">
        <f t="shared" si="62"/>
        <v>3020745.2274303352</v>
      </c>
      <c r="AJ81" s="38" t="str">
        <f t="shared" si="62"/>
        <v/>
      </c>
      <c r="AK81" s="38">
        <f t="shared" si="62"/>
        <v>2990631.4723466611</v>
      </c>
      <c r="AL81" s="38">
        <f t="shared" si="62"/>
        <v>4432191.1208069157</v>
      </c>
      <c r="AM81" s="17" t="str">
        <f t="shared" si="62"/>
        <v/>
      </c>
      <c r="AW81" s="17">
        <f t="shared" ref="AW81:BO81" si="71">IF(AW43&lt;&gt;"",AW43/AW$13*AVERAGE($I$13:$AL$13),"")</f>
        <v>6525651.313802097</v>
      </c>
      <c r="AX81" s="17">
        <f t="shared" si="71"/>
        <v>4374764.7467874708</v>
      </c>
      <c r="AY81" s="17">
        <f t="shared" si="71"/>
        <v>282934.88008383539</v>
      </c>
      <c r="AZ81" s="17" t="str">
        <f t="shared" si="71"/>
        <v/>
      </c>
      <c r="BA81" s="17" t="str">
        <f t="shared" si="71"/>
        <v/>
      </c>
      <c r="BB81" s="17" t="str">
        <f t="shared" si="71"/>
        <v/>
      </c>
      <c r="BC81" s="17">
        <f t="shared" si="71"/>
        <v>1397760.8440208004</v>
      </c>
      <c r="BD81" s="17">
        <f t="shared" si="71"/>
        <v>558041.27379054634</v>
      </c>
      <c r="BE81" s="17">
        <f t="shared" si="71"/>
        <v>73059.758154400552</v>
      </c>
      <c r="BF81" s="17" t="str">
        <f t="shared" si="71"/>
        <v/>
      </c>
      <c r="BG81" s="17" t="str">
        <f t="shared" si="71"/>
        <v/>
      </c>
      <c r="BH81" s="17" t="str">
        <f t="shared" si="71"/>
        <v/>
      </c>
      <c r="BI81" s="17">
        <f t="shared" si="71"/>
        <v>460953.67307550245</v>
      </c>
      <c r="BJ81" s="17">
        <f t="shared" si="71"/>
        <v>224338.7869757658</v>
      </c>
      <c r="BK81" s="17" t="str">
        <f t="shared" si="71"/>
        <v/>
      </c>
      <c r="BL81" s="17" t="str">
        <f t="shared" si="71"/>
        <v/>
      </c>
      <c r="BM81" s="17">
        <f t="shared" si="71"/>
        <v>14257082.789753331</v>
      </c>
      <c r="BN81" s="17">
        <f t="shared" si="71"/>
        <v>12522241.522978846</v>
      </c>
      <c r="BO81" s="17">
        <f t="shared" si="71"/>
        <v>12517906.250810038</v>
      </c>
      <c r="BP81" s="17"/>
      <c r="BQ81" s="15" t="str">
        <f t="shared" si="5"/>
        <v>*Malic acid (3TMS)</v>
      </c>
      <c r="BR81" s="15"/>
      <c r="BS81" s="15"/>
      <c r="BT81" s="15"/>
      <c r="BU81" s="15"/>
      <c r="BV81" s="15"/>
      <c r="BW81" s="15"/>
      <c r="BX81" s="36">
        <f t="shared" si="6"/>
        <v>0.44611923075101512</v>
      </c>
      <c r="BY81" s="36">
        <f t="shared" si="7"/>
        <v>0.42077283695661832</v>
      </c>
      <c r="BZ81" s="36">
        <f t="shared" si="8"/>
        <v>1.2435568008419133</v>
      </c>
      <c r="CA81" s="36">
        <f t="shared" si="9"/>
        <v>1.1736433114720164</v>
      </c>
      <c r="CB81" s="36">
        <f t="shared" si="10"/>
        <v>0.39170219922993571</v>
      </c>
      <c r="CC81" s="36">
        <f t="shared" si="11"/>
        <v>0.40530418473170932</v>
      </c>
      <c r="CD81" s="36">
        <f t="shared" si="12"/>
        <v>2.2837213763659223</v>
      </c>
      <c r="CE81" s="36">
        <f t="shared" si="13"/>
        <v>2.3418937944241978</v>
      </c>
      <c r="CF81" s="36">
        <f t="shared" si="14"/>
        <v>0.38804356121621114</v>
      </c>
      <c r="CG81" s="36">
        <f t="shared" si="15"/>
        <v>0.39286786418367181</v>
      </c>
      <c r="CH81" s="36">
        <f t="shared" si="16"/>
        <v>3.8436642938256331</v>
      </c>
      <c r="CI81" s="36">
        <f t="shared" si="17"/>
        <v>3.7145276533938927</v>
      </c>
      <c r="CJ81" s="36">
        <f t="shared" si="18"/>
        <v>0.94126613379505708</v>
      </c>
      <c r="CK81" s="36">
        <f t="shared" si="19"/>
        <v>0.9332715534061663</v>
      </c>
      <c r="CL81" s="36">
        <f t="shared" si="20"/>
        <v>0.96188302631541744</v>
      </c>
      <c r="CM81" s="36">
        <f t="shared" si="21"/>
        <v>0.91910411114293267</v>
      </c>
      <c r="CN81" s="36">
        <f t="shared" si="22"/>
        <v>1.6387058751772576</v>
      </c>
      <c r="CO81" s="36">
        <f t="shared" si="23"/>
        <v>1.5944008784726733</v>
      </c>
      <c r="CP81" s="36">
        <f t="shared" si="24"/>
        <v>1.4669292908791765</v>
      </c>
      <c r="CQ81" s="36">
        <f t="shared" si="25"/>
        <v>1.4184270550487796</v>
      </c>
      <c r="CR81" s="36">
        <f t="shared" si="26"/>
        <v>1.487534489451005</v>
      </c>
      <c r="CS81" s="36">
        <f t="shared" si="27"/>
        <v>1.3572916757258799</v>
      </c>
      <c r="CT81" s="36">
        <f t="shared" si="28"/>
        <v>1.6821949482199479</v>
      </c>
      <c r="CU81" s="36" t="str">
        <f t="shared" si="29"/>
        <v/>
      </c>
      <c r="CV81" s="36">
        <f t="shared" si="30"/>
        <v>0.59170766423879073</v>
      </c>
      <c r="CW81" s="36">
        <f t="shared" si="31"/>
        <v>0.56317998591210594</v>
      </c>
      <c r="CX81" s="36">
        <f t="shared" si="32"/>
        <v>0.30371005204606127</v>
      </c>
      <c r="CY81" s="36" t="str">
        <f t="shared" si="33"/>
        <v/>
      </c>
      <c r="CZ81" s="36">
        <f t="shared" si="34"/>
        <v>0.3006823719753573</v>
      </c>
      <c r="DA81" s="36">
        <f t="shared" si="35"/>
        <v>0.44561884390477052</v>
      </c>
    </row>
    <row r="82" spans="1:105">
      <c r="B82" s="4" t="str">
        <f t="shared" si="69"/>
        <v>*Pyroglutamic acid (1TMS)</v>
      </c>
      <c r="H82" s="19">
        <f t="shared" si="36"/>
        <v>4758517.0333356056</v>
      </c>
      <c r="I82" s="38">
        <f t="shared" si="47"/>
        <v>11002679.600502202</v>
      </c>
      <c r="J82" s="38">
        <f t="shared" ref="J82:Y82" si="72">IF(J44&lt;&gt;"",J44/J$13*AVERAGE($I$13:$AL$13),"")</f>
        <v>7707619.5192346433</v>
      </c>
      <c r="K82" s="39">
        <f t="shared" si="72"/>
        <v>7830229.9052035799</v>
      </c>
      <c r="L82" s="40" t="str">
        <f t="shared" si="72"/>
        <v/>
      </c>
      <c r="M82" s="38">
        <f t="shared" si="72"/>
        <v>6669063.8127431767</v>
      </c>
      <c r="N82" s="38">
        <f t="shared" si="72"/>
        <v>7435228.2823037989</v>
      </c>
      <c r="O82" s="39">
        <f t="shared" si="72"/>
        <v>5072804.8690743409</v>
      </c>
      <c r="P82" s="39">
        <f t="shared" si="72"/>
        <v>7823832.3419551514</v>
      </c>
      <c r="Q82" s="38">
        <f t="shared" si="72"/>
        <v>8700042.4428351596</v>
      </c>
      <c r="R82" s="38">
        <f t="shared" si="72"/>
        <v>5871823.5213493994</v>
      </c>
      <c r="S82" s="39">
        <f t="shared" si="72"/>
        <v>9690071.0196932405</v>
      </c>
      <c r="T82" s="39">
        <f t="shared" si="72"/>
        <v>6931442.1870585661</v>
      </c>
      <c r="U82" s="38">
        <f t="shared" si="72"/>
        <v>6503588.8836049875</v>
      </c>
      <c r="V82" s="38">
        <f t="shared" si="72"/>
        <v>4499281.1530181887</v>
      </c>
      <c r="W82" s="38">
        <f t="shared" si="72"/>
        <v>4365839.3753773803</v>
      </c>
      <c r="X82" s="38">
        <f t="shared" si="72"/>
        <v>4190984.6265432029</v>
      </c>
      <c r="Y82" s="38">
        <f t="shared" si="72"/>
        <v>10002200.793801529</v>
      </c>
      <c r="Z82" s="38">
        <f t="shared" si="61"/>
        <v>5217789.8538099416</v>
      </c>
      <c r="AA82" s="38">
        <f t="shared" si="61"/>
        <v>6789350.2279287735</v>
      </c>
      <c r="AB82" s="38">
        <f t="shared" si="61"/>
        <v>5782328.6040864326</v>
      </c>
      <c r="AC82" s="38">
        <f t="shared" si="61"/>
        <v>10199698.525918407</v>
      </c>
      <c r="AD82" s="38">
        <f t="shared" si="61"/>
        <v>5904604.8476673169</v>
      </c>
      <c r="AE82" s="38">
        <f t="shared" si="61"/>
        <v>8696056.1768524945</v>
      </c>
      <c r="AF82" s="38"/>
      <c r="AG82" s="39">
        <f t="shared" si="62"/>
        <v>6073298.2040132191</v>
      </c>
      <c r="AH82" s="39">
        <f t="shared" si="62"/>
        <v>4733906.0652272478</v>
      </c>
      <c r="AI82" s="38">
        <f t="shared" si="62"/>
        <v>7371961.0834758347</v>
      </c>
      <c r="AJ82" s="38" t="str">
        <f t="shared" si="62"/>
        <v/>
      </c>
      <c r="AK82" s="38">
        <f t="shared" si="62"/>
        <v>7070843.0173884695</v>
      </c>
      <c r="AL82" s="38">
        <f t="shared" si="62"/>
        <v>9095726.8029098287</v>
      </c>
      <c r="AM82" s="17" t="str">
        <f t="shared" si="62"/>
        <v/>
      </c>
      <c r="AW82" s="17">
        <f t="shared" ref="AW82:BO82" si="73">IF(AW44&lt;&gt;"",AW44/AW$13*AVERAGE($I$13:$AL$13),"")</f>
        <v>999192.33795383561</v>
      </c>
      <c r="AX82" s="17">
        <f t="shared" si="73"/>
        <v>1229727.1604628765</v>
      </c>
      <c r="AY82" s="17">
        <f t="shared" si="73"/>
        <v>246410.56832036257</v>
      </c>
      <c r="AZ82" s="17">
        <f t="shared" si="73"/>
        <v>262274.86379947455</v>
      </c>
      <c r="BA82" s="17">
        <f t="shared" si="73"/>
        <v>247351.18093396063</v>
      </c>
      <c r="BB82" s="17">
        <f t="shared" si="73"/>
        <v>288788.95739547588</v>
      </c>
      <c r="BC82" s="17">
        <f t="shared" si="73"/>
        <v>287699.09081926552</v>
      </c>
      <c r="BD82" s="17">
        <f t="shared" si="73"/>
        <v>302116.30265216512</v>
      </c>
      <c r="BE82" s="17">
        <f t="shared" si="73"/>
        <v>154879.26683750114</v>
      </c>
      <c r="BF82" s="17">
        <f t="shared" si="73"/>
        <v>221859.31956149545</v>
      </c>
      <c r="BG82" s="17">
        <f t="shared" si="73"/>
        <v>334894.83413038182</v>
      </c>
      <c r="BH82" s="17">
        <f t="shared" si="73"/>
        <v>876815.94134969404</v>
      </c>
      <c r="BI82" s="17">
        <f t="shared" si="73"/>
        <v>246329.94925329892</v>
      </c>
      <c r="BJ82" s="17">
        <f t="shared" si="73"/>
        <v>254383.40159036379</v>
      </c>
      <c r="BK82" s="17">
        <f t="shared" si="73"/>
        <v>183042.00968457627</v>
      </c>
      <c r="BL82" s="17">
        <f t="shared" si="73"/>
        <v>723612.41911463358</v>
      </c>
      <c r="BM82" s="17">
        <f t="shared" si="73"/>
        <v>13107251.044296259</v>
      </c>
      <c r="BN82" s="17">
        <f t="shared" si="73"/>
        <v>4333656.8667622907</v>
      </c>
      <c r="BO82" s="17">
        <f t="shared" si="73"/>
        <v>3359202.2749435017</v>
      </c>
      <c r="BP82" s="17"/>
      <c r="BQ82" t="str">
        <f t="shared" si="5"/>
        <v>*Pyroglutamic acid (1TMS)</v>
      </c>
      <c r="BX82" s="35">
        <f t="shared" si="6"/>
        <v>2.312207673824294</v>
      </c>
      <c r="BY82" s="35">
        <f t="shared" si="7"/>
        <v>1.6197524281702083</v>
      </c>
      <c r="BZ82" s="36">
        <f t="shared" si="8"/>
        <v>1.6455189401128985</v>
      </c>
      <c r="CA82" s="36" t="str">
        <f t="shared" si="9"/>
        <v/>
      </c>
      <c r="CB82" s="35">
        <f t="shared" si="10"/>
        <v>1.4015004603373928</v>
      </c>
      <c r="CC82" s="35">
        <f t="shared" si="11"/>
        <v>1.5625095445107366</v>
      </c>
      <c r="CD82" s="36">
        <f t="shared" si="12"/>
        <v>1.0660474331681498</v>
      </c>
      <c r="CE82" s="36">
        <f t="shared" si="13"/>
        <v>1.6441744953618109</v>
      </c>
      <c r="CF82" s="35">
        <f t="shared" si="14"/>
        <v>1.8283096145053914</v>
      </c>
      <c r="CG82" s="35">
        <f t="shared" si="15"/>
        <v>1.2339608075823978</v>
      </c>
      <c r="CH82" s="36">
        <f t="shared" si="16"/>
        <v>2.0363636300573953</v>
      </c>
      <c r="CI82" s="36">
        <f t="shared" si="17"/>
        <v>1.456639145872678</v>
      </c>
      <c r="CJ82" s="35">
        <f t="shared" si="18"/>
        <v>1.3667259858574319</v>
      </c>
      <c r="CK82" s="35">
        <f t="shared" si="19"/>
        <v>0.94552170802345559</v>
      </c>
      <c r="CL82" s="35">
        <f t="shared" si="20"/>
        <v>0.917478984480388</v>
      </c>
      <c r="CM82" s="35">
        <f t="shared" si="21"/>
        <v>0.88073334553253113</v>
      </c>
      <c r="CN82" s="35">
        <f t="shared" si="22"/>
        <v>2.1019575476417343</v>
      </c>
      <c r="CO82" s="35">
        <f t="shared" si="23"/>
        <v>1.0965159559705089</v>
      </c>
      <c r="CP82" s="35">
        <f t="shared" si="24"/>
        <v>1.4267785909698851</v>
      </c>
      <c r="CQ82" s="35">
        <f t="shared" si="25"/>
        <v>1.2151534950024461</v>
      </c>
      <c r="CR82" s="35">
        <f t="shared" si="26"/>
        <v>2.143461598322506</v>
      </c>
      <c r="CS82" s="35">
        <f t="shared" si="27"/>
        <v>1.2408497870876236</v>
      </c>
      <c r="CT82" s="35">
        <f t="shared" si="28"/>
        <v>1.8274719026815733</v>
      </c>
      <c r="CU82" s="35" t="str">
        <f t="shared" si="29"/>
        <v/>
      </c>
      <c r="CV82" s="36">
        <f t="shared" si="30"/>
        <v>1.27630061245278</v>
      </c>
      <c r="CW82" s="36">
        <f t="shared" si="31"/>
        <v>0.99482801722974901</v>
      </c>
      <c r="CX82" s="35">
        <f t="shared" si="32"/>
        <v>1.5492139739821984</v>
      </c>
      <c r="CY82" s="35" t="str">
        <f t="shared" si="33"/>
        <v/>
      </c>
      <c r="CZ82" s="35">
        <f t="shared" si="34"/>
        <v>1.4859341613897679</v>
      </c>
      <c r="DA82" s="35">
        <f t="shared" si="35"/>
        <v>1.9114624869870316</v>
      </c>
    </row>
    <row r="83" spans="1:105">
      <c r="B83" s="4" t="str">
        <f t="shared" si="69"/>
        <v>*Pyroglutamic acid (2TMS)</v>
      </c>
      <c r="H83" s="19">
        <f t="shared" si="36"/>
        <v>19793867.445415255</v>
      </c>
      <c r="I83" s="38">
        <f t="shared" si="47"/>
        <v>26918901.994743083</v>
      </c>
      <c r="J83" s="38">
        <f t="shared" ref="J83:Y83" si="74">IF(J45&lt;&gt;"",J45/J$13*AVERAGE($I$13:$AL$13),"")</f>
        <v>31864712.995921902</v>
      </c>
      <c r="K83" s="39">
        <f t="shared" si="74"/>
        <v>38598684.852669723</v>
      </c>
      <c r="L83" s="40" t="str">
        <f t="shared" si="74"/>
        <v/>
      </c>
      <c r="M83" s="38">
        <f t="shared" si="74"/>
        <v>32571343.31391006</v>
      </c>
      <c r="N83" s="38">
        <f t="shared" si="74"/>
        <v>49102098.482206486</v>
      </c>
      <c r="O83" s="39">
        <f t="shared" si="74"/>
        <v>106721555.54693179</v>
      </c>
      <c r="P83" s="39">
        <f t="shared" si="74"/>
        <v>59237127.224391319</v>
      </c>
      <c r="Q83" s="38">
        <f t="shared" si="74"/>
        <v>13195635.840308493</v>
      </c>
      <c r="R83" s="38">
        <f t="shared" si="74"/>
        <v>16701509.242173882</v>
      </c>
      <c r="S83" s="39">
        <f t="shared" si="74"/>
        <v>37705112.151879378</v>
      </c>
      <c r="T83" s="39">
        <f t="shared" si="74"/>
        <v>44620244.078951299</v>
      </c>
      <c r="U83" s="38">
        <f t="shared" si="74"/>
        <v>12309026.714606889</v>
      </c>
      <c r="V83" s="38">
        <f t="shared" si="74"/>
        <v>15559650.2703503</v>
      </c>
      <c r="W83" s="38">
        <f t="shared" si="74"/>
        <v>16747410.332653394</v>
      </c>
      <c r="X83" s="38">
        <f t="shared" si="74"/>
        <v>20010717.125824627</v>
      </c>
      <c r="Y83" s="38">
        <f t="shared" si="74"/>
        <v>18839884.726109359</v>
      </c>
      <c r="Z83" s="38">
        <f t="shared" si="61"/>
        <v>24566040.084908437</v>
      </c>
      <c r="AA83" s="38">
        <f t="shared" si="61"/>
        <v>25198826.081743918</v>
      </c>
      <c r="AB83" s="38">
        <f t="shared" si="61"/>
        <v>29983937.839636598</v>
      </c>
      <c r="AC83" s="38">
        <f t="shared" si="61"/>
        <v>23233686.039039236</v>
      </c>
      <c r="AD83" s="38">
        <f t="shared" si="61"/>
        <v>27332964.817669217</v>
      </c>
      <c r="AE83" s="38">
        <f t="shared" si="61"/>
        <v>32186491.05025439</v>
      </c>
      <c r="AF83" s="38" t="str">
        <f>IF(AF45&lt;&gt;"",AF45/AF$13*AVERAGE($I$13:$AL$13),"")</f>
        <v/>
      </c>
      <c r="AG83" s="39">
        <f>IF(AG45&lt;&gt;"",AG45/AG$13*AVERAGE($I$13:$AL$13),"")</f>
        <v>24658723.46317165</v>
      </c>
      <c r="AH83" s="39">
        <f>IF(AH45&lt;&gt;"",AH45/AH$13*AVERAGE($I$13:$AL$13),"")</f>
        <v>25347802.531940732</v>
      </c>
      <c r="AI83" s="38">
        <f>IF(AI45&lt;&gt;"",AI45/AI$13*AVERAGE($I$13:$AL$13),"")</f>
        <v>29818419.450962659</v>
      </c>
      <c r="AJ83" s="38" t="str">
        <f t="shared" ref="J83:BO86" si="75">IF(AJ45&lt;&gt;"",AJ45/AJ$13*AVERAGE($I$13:$AL$13),"")</f>
        <v/>
      </c>
      <c r="AK83" s="38">
        <f t="shared" si="75"/>
        <v>26669140.482167613</v>
      </c>
      <c r="AL83" s="38">
        <f t="shared" si="75"/>
        <v>35163443.417853832</v>
      </c>
      <c r="AM83" s="17" t="str">
        <f t="shared" si="75"/>
        <v/>
      </c>
      <c r="AW83" s="17">
        <f t="shared" si="75"/>
        <v>3863001.4614747176</v>
      </c>
      <c r="AX83" s="17">
        <f t="shared" si="75"/>
        <v>3100823.5172017762</v>
      </c>
      <c r="AY83" s="17">
        <f t="shared" si="75"/>
        <v>793912.83571870055</v>
      </c>
      <c r="AZ83" s="17">
        <f t="shared" si="75"/>
        <v>440517.76933322003</v>
      </c>
      <c r="BA83" s="17">
        <f t="shared" si="75"/>
        <v>262338.98637129396</v>
      </c>
      <c r="BB83" s="17">
        <f t="shared" si="75"/>
        <v>296210.46797526203</v>
      </c>
      <c r="BC83" s="17">
        <f t="shared" si="75"/>
        <v>1517271.51444611</v>
      </c>
      <c r="BD83" s="17">
        <f t="shared" si="75"/>
        <v>1126746.0475537584</v>
      </c>
      <c r="BE83" s="17">
        <f t="shared" si="75"/>
        <v>238271.54891098198</v>
      </c>
      <c r="BF83" s="17">
        <f t="shared" si="75"/>
        <v>225479.4672411746</v>
      </c>
      <c r="BG83" s="17">
        <f t="shared" si="75"/>
        <v>369711.57218187058</v>
      </c>
      <c r="BH83" s="17">
        <f t="shared" si="75"/>
        <v>388916.38428684173</v>
      </c>
      <c r="BI83" s="17">
        <f t="shared" si="75"/>
        <v>866314.50252455601</v>
      </c>
      <c r="BJ83" s="17">
        <f t="shared" si="75"/>
        <v>681771.44319508062</v>
      </c>
      <c r="BK83" s="17">
        <f t="shared" si="75"/>
        <v>204797.38404906495</v>
      </c>
      <c r="BL83" s="17">
        <f t="shared" si="75"/>
        <v>221685.23558765175</v>
      </c>
      <c r="BM83" s="17">
        <f t="shared" si="75"/>
        <v>20529789.596254729</v>
      </c>
      <c r="BN83" s="17">
        <f t="shared" si="75"/>
        <v>13203640.14580315</v>
      </c>
      <c r="BO83" s="17">
        <f t="shared" si="75"/>
        <v>17323612.456011392</v>
      </c>
      <c r="BP83" s="17"/>
      <c r="BQ83" t="str">
        <f t="shared" si="5"/>
        <v>*Pyroglutamic acid (2TMS)</v>
      </c>
      <c r="BX83" s="35">
        <f t="shared" si="6"/>
        <v>1.3599617188998687</v>
      </c>
      <c r="BY83" s="35">
        <f t="shared" si="7"/>
        <v>1.6098275429899653</v>
      </c>
      <c r="BZ83" s="36">
        <f t="shared" si="8"/>
        <v>1.9500325016883007</v>
      </c>
      <c r="CA83" s="36" t="str">
        <f t="shared" si="9"/>
        <v/>
      </c>
      <c r="CB83" s="35">
        <f t="shared" si="10"/>
        <v>1.6455269999019004</v>
      </c>
      <c r="CC83" s="35">
        <f t="shared" si="11"/>
        <v>2.480672289920772</v>
      </c>
      <c r="CD83" s="36">
        <f t="shared" si="12"/>
        <v>5.3916474807782508</v>
      </c>
      <c r="CE83" s="36">
        <f t="shared" si="13"/>
        <v>2.9927010165015573</v>
      </c>
      <c r="CF83" s="35">
        <f t="shared" si="14"/>
        <v>0.66665273356495702</v>
      </c>
      <c r="CG83" s="35">
        <f t="shared" si="15"/>
        <v>0.84377190502214672</v>
      </c>
      <c r="CH83" s="36">
        <f t="shared" si="16"/>
        <v>1.9048885851063333</v>
      </c>
      <c r="CI83" s="36">
        <f t="shared" si="17"/>
        <v>2.2542458770120968</v>
      </c>
      <c r="CJ83" s="35">
        <f t="shared" si="18"/>
        <v>0.62186062165723766</v>
      </c>
      <c r="CK83" s="35">
        <f t="shared" si="19"/>
        <v>0.7860843927170128</v>
      </c>
      <c r="CL83" s="35">
        <f t="shared" si="20"/>
        <v>0.84609086015338075</v>
      </c>
      <c r="CM83" s="35">
        <f t="shared" si="21"/>
        <v>1.0109553972212539</v>
      </c>
      <c r="CN83" s="35">
        <f t="shared" si="22"/>
        <v>0.95180412711479179</v>
      </c>
      <c r="CO83" s="35">
        <f t="shared" si="23"/>
        <v>1.2410934928534409</v>
      </c>
      <c r="CP83" s="35">
        <f t="shared" si="24"/>
        <v>1.2730622831153993</v>
      </c>
      <c r="CQ83" s="35">
        <f t="shared" si="25"/>
        <v>1.5148094692622394</v>
      </c>
      <c r="CR83" s="35">
        <f t="shared" si="26"/>
        <v>1.1737820364367817</v>
      </c>
      <c r="CS83" s="35">
        <f t="shared" si="27"/>
        <v>1.3808804617412047</v>
      </c>
      <c r="CT83" s="35">
        <f t="shared" si="28"/>
        <v>1.6260839949046728</v>
      </c>
      <c r="CU83" s="35" t="str">
        <f t="shared" si="29"/>
        <v/>
      </c>
      <c r="CV83" s="36">
        <f t="shared" si="30"/>
        <v>1.2457759218188165</v>
      </c>
      <c r="CW83" s="36">
        <f t="shared" si="31"/>
        <v>1.2805886773689548</v>
      </c>
      <c r="CX83" s="35">
        <f t="shared" si="32"/>
        <v>1.5064473647300967</v>
      </c>
      <c r="CY83" s="35" t="str">
        <f t="shared" si="33"/>
        <v/>
      </c>
      <c r="CZ83" s="35">
        <f t="shared" si="34"/>
        <v>1.3473435929442299</v>
      </c>
      <c r="DA83" s="35">
        <f t="shared" si="35"/>
        <v>1.7764817065094851</v>
      </c>
    </row>
    <row r="84" spans="1:105">
      <c r="B84" s="4" t="str">
        <f t="shared" si="69"/>
        <v>*Pyruvic acid (1MEOX) (1TMS)</v>
      </c>
      <c r="H84" s="19">
        <f t="shared" si="36"/>
        <v>516458.01558942406</v>
      </c>
      <c r="I84" s="38">
        <f t="shared" si="47"/>
        <v>560392.15194207663</v>
      </c>
      <c r="J84" s="38">
        <f t="shared" si="75"/>
        <v>571266.25934606639</v>
      </c>
      <c r="K84" s="39">
        <f t="shared" si="75"/>
        <v>608778.06511583505</v>
      </c>
      <c r="L84" s="40">
        <f t="shared" si="75"/>
        <v>691494.06970019476</v>
      </c>
      <c r="M84" s="38">
        <f t="shared" si="75"/>
        <v>425293.64680734812</v>
      </c>
      <c r="N84" s="38">
        <f t="shared" si="75"/>
        <v>468638.61063081684</v>
      </c>
      <c r="O84" s="39">
        <f t="shared" si="75"/>
        <v>816859.02897508687</v>
      </c>
      <c r="P84" s="39">
        <f t="shared" si="75"/>
        <v>1024273.0454240722</v>
      </c>
      <c r="Q84" s="38">
        <f t="shared" si="75"/>
        <v>357405.50959880993</v>
      </c>
      <c r="R84" s="38">
        <f t="shared" si="75"/>
        <v>392390.7886088739</v>
      </c>
      <c r="S84" s="39">
        <f t="shared" si="75"/>
        <v>815550.79732420109</v>
      </c>
      <c r="T84" s="39">
        <f t="shared" si="75"/>
        <v>916662.3086232132</v>
      </c>
      <c r="U84" s="38">
        <f t="shared" si="75"/>
        <v>489436.46941148257</v>
      </c>
      <c r="V84" s="38">
        <f t="shared" si="75"/>
        <v>479704.75208133576</v>
      </c>
      <c r="W84" s="38">
        <f t="shared" si="75"/>
        <v>533773.69298134255</v>
      </c>
      <c r="X84" s="38">
        <f t="shared" si="75"/>
        <v>535413.37646289635</v>
      </c>
      <c r="Y84" s="38">
        <f t="shared" si="75"/>
        <v>618081.04878841946</v>
      </c>
      <c r="Z84" s="38">
        <f t="shared" si="75"/>
        <v>699074.32888719277</v>
      </c>
      <c r="AA84" s="38">
        <f t="shared" si="75"/>
        <v>724089.75438835367</v>
      </c>
      <c r="AB84" s="38">
        <f t="shared" si="75"/>
        <v>750110.80911244394</v>
      </c>
      <c r="AC84" s="38">
        <f t="shared" si="75"/>
        <v>987844.37463747198</v>
      </c>
      <c r="AD84" s="38">
        <f t="shared" si="75"/>
        <v>1010517.1933944477</v>
      </c>
      <c r="AE84" s="38">
        <f t="shared" si="75"/>
        <v>2176727.6024127421</v>
      </c>
      <c r="AF84" s="38" t="str">
        <f t="shared" si="75"/>
        <v/>
      </c>
      <c r="AG84" s="39">
        <f t="shared" si="75"/>
        <v>266250.88906588976</v>
      </c>
      <c r="AH84" s="39">
        <f t="shared" si="75"/>
        <v>260927.08173131919</v>
      </c>
      <c r="AI84" s="38">
        <f t="shared" si="75"/>
        <v>377896.95149028173</v>
      </c>
      <c r="AJ84" s="38" t="str">
        <f t="shared" si="75"/>
        <v/>
      </c>
      <c r="AK84" s="38">
        <f t="shared" si="75"/>
        <v>351955.3432478325</v>
      </c>
      <c r="AL84" s="38">
        <f t="shared" si="75"/>
        <v>251814.70800763794</v>
      </c>
      <c r="AM84" s="17" t="str">
        <f t="shared" si="75"/>
        <v/>
      </c>
      <c r="AW84" s="17">
        <f t="shared" si="75"/>
        <v>864882.20233309711</v>
      </c>
      <c r="AX84" s="17">
        <f t="shared" si="75"/>
        <v>752352.60758216889</v>
      </c>
      <c r="AY84" s="17">
        <f t="shared" si="75"/>
        <v>94983.77635832192</v>
      </c>
      <c r="AZ84" s="17">
        <f t="shared" si="75"/>
        <v>71887.371387137682</v>
      </c>
      <c r="BA84" s="17">
        <f t="shared" si="75"/>
        <v>3821.3273033362943</v>
      </c>
      <c r="BB84" s="17" t="str">
        <f t="shared" si="75"/>
        <v/>
      </c>
      <c r="BC84" s="17">
        <f t="shared" si="75"/>
        <v>284178.804653108</v>
      </c>
      <c r="BD84" s="17">
        <f t="shared" si="75"/>
        <v>125969.82114797934</v>
      </c>
      <c r="BE84" s="17">
        <f t="shared" si="75"/>
        <v>18009.069759468948</v>
      </c>
      <c r="BF84" s="17">
        <f t="shared" si="75"/>
        <v>33019.161124973551</v>
      </c>
      <c r="BG84" s="17" t="str">
        <f t="shared" si="75"/>
        <v/>
      </c>
      <c r="BH84" s="17" t="str">
        <f t="shared" si="75"/>
        <v/>
      </c>
      <c r="BI84" s="17">
        <f t="shared" si="75"/>
        <v>166194.99281259239</v>
      </c>
      <c r="BJ84" s="17">
        <f t="shared" si="75"/>
        <v>166919.81252208291</v>
      </c>
      <c r="BK84" s="17">
        <f t="shared" si="75"/>
        <v>10328.233078798663</v>
      </c>
      <c r="BL84" s="17">
        <f t="shared" si="75"/>
        <v>4770.1307418418965</v>
      </c>
      <c r="BM84" s="17">
        <f t="shared" si="75"/>
        <v>742992.61445945851</v>
      </c>
      <c r="BN84" s="17">
        <f t="shared" si="75"/>
        <v>646441.02011639136</v>
      </c>
      <c r="BO84" s="17">
        <f t="shared" si="75"/>
        <v>574779.08235621208</v>
      </c>
      <c r="BP84" s="17"/>
      <c r="BQ84" s="15" t="str">
        <f t="shared" si="5"/>
        <v>*Pyruvic acid (1MEOX) (1TMS)</v>
      </c>
      <c r="BR84" s="15"/>
      <c r="BS84" s="15"/>
      <c r="BT84" s="15"/>
      <c r="BU84" s="15"/>
      <c r="BV84" s="15"/>
      <c r="BW84" s="15"/>
      <c r="BX84" s="36">
        <f t="shared" si="6"/>
        <v>1.0850681662913322</v>
      </c>
      <c r="BY84" s="36">
        <f t="shared" si="7"/>
        <v>1.1061233287164509</v>
      </c>
      <c r="BZ84" s="36">
        <f t="shared" si="8"/>
        <v>1.1787561558533424</v>
      </c>
      <c r="CA84" s="36">
        <f t="shared" si="9"/>
        <v>1.33891632780838</v>
      </c>
      <c r="CB84" s="36">
        <f t="shared" si="10"/>
        <v>0.82348154926391892</v>
      </c>
      <c r="CC84" s="36">
        <f t="shared" si="11"/>
        <v>0.90740892092838987</v>
      </c>
      <c r="CD84" s="36">
        <f t="shared" si="12"/>
        <v>1.5816562127374878</v>
      </c>
      <c r="CE84" s="36">
        <f t="shared" si="13"/>
        <v>1.9832648821513363</v>
      </c>
      <c r="CF84" s="36">
        <f t="shared" si="14"/>
        <v>0.69203207000458611</v>
      </c>
      <c r="CG84" s="36">
        <f t="shared" si="15"/>
        <v>0.75977286974827085</v>
      </c>
      <c r="CH84" s="36">
        <f t="shared" si="16"/>
        <v>1.5791231285149634</v>
      </c>
      <c r="CI84" s="36">
        <f t="shared" si="17"/>
        <v>1.7749018912544969</v>
      </c>
      <c r="CJ84" s="36">
        <f t="shared" si="18"/>
        <v>0.94767910389172239</v>
      </c>
      <c r="CK84" s="36">
        <f t="shared" si="19"/>
        <v>0.92883591231294482</v>
      </c>
      <c r="CL84" s="36">
        <f t="shared" si="20"/>
        <v>1.0335277541818311</v>
      </c>
      <c r="CM84" s="36">
        <f t="shared" si="21"/>
        <v>1.0367026172530964</v>
      </c>
      <c r="CN84" s="36">
        <f t="shared" si="22"/>
        <v>1.1967692051076309</v>
      </c>
      <c r="CO84" s="36">
        <f t="shared" si="23"/>
        <v>1.353593724534127</v>
      </c>
      <c r="CP84" s="36">
        <f t="shared" si="24"/>
        <v>1.4020302377570097</v>
      </c>
      <c r="CQ84" s="36">
        <f t="shared" si="25"/>
        <v>1.4524139164659033</v>
      </c>
      <c r="CR84" s="36">
        <f t="shared" si="26"/>
        <v>1.9127292922544019</v>
      </c>
      <c r="CS84" s="36">
        <f t="shared" si="27"/>
        <v>1.9566298961226556</v>
      </c>
      <c r="CT84" s="36">
        <f t="shared" si="28"/>
        <v>4.2147232431439425</v>
      </c>
      <c r="CU84" s="36" t="str">
        <f t="shared" si="29"/>
        <v/>
      </c>
      <c r="CV84" s="36">
        <f t="shared" si="30"/>
        <v>0.51553249447009264</v>
      </c>
      <c r="CW84" s="36">
        <f t="shared" si="31"/>
        <v>0.50522418832734717</v>
      </c>
      <c r="CX84" s="36">
        <f t="shared" si="32"/>
        <v>0.73170894842051171</v>
      </c>
      <c r="CY84" s="36" t="str">
        <f t="shared" si="33"/>
        <v/>
      </c>
      <c r="CZ84" s="36">
        <f t="shared" si="34"/>
        <v>0.68147909921806971</v>
      </c>
      <c r="DA84" s="36">
        <f t="shared" si="35"/>
        <v>0.48758021060094581</v>
      </c>
    </row>
    <row r="85" spans="1:105">
      <c r="B85" s="4" t="str">
        <f t="shared" si="69"/>
        <v>*Ribose-5-phosphate (1 MEOX) (5TMS)</v>
      </c>
      <c r="H85" s="19">
        <f t="shared" si="36"/>
        <v>43116.695843697475</v>
      </c>
      <c r="I85" s="38">
        <f t="shared" si="47"/>
        <v>15048.064893014343</v>
      </c>
      <c r="J85" s="38">
        <f t="shared" si="75"/>
        <v>16107.115063048079</v>
      </c>
      <c r="K85" s="39">
        <f t="shared" si="75"/>
        <v>33525.925925493262</v>
      </c>
      <c r="L85" s="40">
        <f t="shared" si="75"/>
        <v>34019.779616846099</v>
      </c>
      <c r="M85" s="38">
        <f t="shared" si="75"/>
        <v>22245.12374991061</v>
      </c>
      <c r="N85" s="38">
        <f t="shared" si="75"/>
        <v>20755.959178963058</v>
      </c>
      <c r="O85" s="39">
        <f t="shared" si="75"/>
        <v>54277.301649403802</v>
      </c>
      <c r="P85" s="39">
        <f t="shared" si="75"/>
        <v>55032.57775183941</v>
      </c>
      <c r="Q85" s="38">
        <f t="shared" si="75"/>
        <v>8392.789277974005</v>
      </c>
      <c r="R85" s="38">
        <f t="shared" si="75"/>
        <v>11365.815902139975</v>
      </c>
      <c r="S85" s="39">
        <f t="shared" si="75"/>
        <v>77654.834095626633</v>
      </c>
      <c r="T85" s="39">
        <f t="shared" si="75"/>
        <v>79294.807347290931</v>
      </c>
      <c r="U85" s="38">
        <f t="shared" si="75"/>
        <v>62429.34503834659</v>
      </c>
      <c r="V85" s="38">
        <f t="shared" si="75"/>
        <v>65530.39961628562</v>
      </c>
      <c r="W85" s="38">
        <f t="shared" si="75"/>
        <v>38780.234790732378</v>
      </c>
      <c r="X85" s="38">
        <f t="shared" si="75"/>
        <v>41510.666735938605</v>
      </c>
      <c r="Y85" s="38">
        <f t="shared" si="75"/>
        <v>58863.527699651117</v>
      </c>
      <c r="Z85" s="38">
        <f t="shared" si="75"/>
        <v>57074.143919125549</v>
      </c>
      <c r="AA85" s="38">
        <f t="shared" si="75"/>
        <v>65732.569640189526</v>
      </c>
      <c r="AB85" s="38">
        <f t="shared" si="75"/>
        <v>71838.162622402015</v>
      </c>
      <c r="AC85" s="38">
        <f t="shared" si="75"/>
        <v>63846.692530527784</v>
      </c>
      <c r="AD85" s="38">
        <f t="shared" si="75"/>
        <v>58687.621527074931</v>
      </c>
      <c r="AE85" s="38">
        <f t="shared" si="75"/>
        <v>52809.387917000269</v>
      </c>
      <c r="AF85" s="38" t="str">
        <f t="shared" si="75"/>
        <v/>
      </c>
      <c r="AG85" s="39">
        <f t="shared" si="75"/>
        <v>33396.993068448079</v>
      </c>
      <c r="AH85" s="39">
        <f t="shared" si="75"/>
        <v>33524.975409343024</v>
      </c>
      <c r="AI85" s="38">
        <f t="shared" si="75"/>
        <v>31030.763757384953</v>
      </c>
      <c r="AJ85" s="38" t="str">
        <f t="shared" si="75"/>
        <v/>
      </c>
      <c r="AK85" s="38">
        <f t="shared" si="75"/>
        <v>27595.746871234478</v>
      </c>
      <c r="AL85" s="38">
        <f t="shared" si="75"/>
        <v>2785.2457685936147</v>
      </c>
      <c r="AM85" s="17" t="str">
        <f t="shared" si="75"/>
        <v/>
      </c>
      <c r="AW85" s="17" t="str">
        <f t="shared" si="75"/>
        <v/>
      </c>
      <c r="AX85" s="17" t="str">
        <f t="shared" si="75"/>
        <v/>
      </c>
      <c r="AY85" s="17" t="str">
        <f t="shared" si="75"/>
        <v/>
      </c>
      <c r="AZ85" s="17" t="str">
        <f t="shared" si="75"/>
        <v/>
      </c>
      <c r="BA85" s="17" t="str">
        <f t="shared" si="75"/>
        <v/>
      </c>
      <c r="BB85" s="17" t="str">
        <f t="shared" si="75"/>
        <v/>
      </c>
      <c r="BC85" s="17" t="str">
        <f t="shared" si="75"/>
        <v/>
      </c>
      <c r="BD85" s="17" t="str">
        <f t="shared" si="75"/>
        <v/>
      </c>
      <c r="BE85" s="17" t="str">
        <f t="shared" si="75"/>
        <v/>
      </c>
      <c r="BF85" s="17" t="str">
        <f t="shared" si="75"/>
        <v/>
      </c>
      <c r="BG85" s="17" t="str">
        <f t="shared" si="75"/>
        <v/>
      </c>
      <c r="BH85" s="17" t="str">
        <f t="shared" si="75"/>
        <v/>
      </c>
      <c r="BI85" s="17" t="str">
        <f t="shared" si="75"/>
        <v/>
      </c>
      <c r="BJ85" s="17" t="str">
        <f t="shared" si="75"/>
        <v/>
      </c>
      <c r="BK85" s="17" t="str">
        <f t="shared" si="75"/>
        <v/>
      </c>
      <c r="BL85" s="17" t="str">
        <f t="shared" si="75"/>
        <v/>
      </c>
      <c r="BM85" s="17">
        <f t="shared" si="75"/>
        <v>49060.422099726718</v>
      </c>
      <c r="BN85" s="17">
        <f t="shared" si="75"/>
        <v>46231.664150004828</v>
      </c>
      <c r="BO85" s="17">
        <f t="shared" si="75"/>
        <v>48168.913541061476</v>
      </c>
      <c r="BP85" s="17"/>
      <c r="BQ85" s="15" t="str">
        <f t="shared" si="5"/>
        <v>*Ribose-5-phosphate (1 MEOX) (5TMS)</v>
      </c>
      <c r="BR85" s="15"/>
      <c r="BS85" s="15"/>
      <c r="BT85" s="15"/>
      <c r="BU85" s="15"/>
      <c r="BV85" s="15"/>
      <c r="BW85" s="15"/>
      <c r="BX85" s="36">
        <f t="shared" si="6"/>
        <v>0.34900784020104764</v>
      </c>
      <c r="BY85" s="36">
        <f t="shared" si="7"/>
        <v>0.37357025504547131</v>
      </c>
      <c r="BZ85" s="36">
        <f t="shared" si="8"/>
        <v>0.77756250263304605</v>
      </c>
      <c r="CA85" s="36">
        <f t="shared" si="9"/>
        <v>0.78901638799437124</v>
      </c>
      <c r="CB85" s="36">
        <f t="shared" si="10"/>
        <v>0.51592830374923693</v>
      </c>
      <c r="CC85" s="36">
        <f t="shared" si="11"/>
        <v>0.48139030073653089</v>
      </c>
      <c r="CD85" s="36">
        <f t="shared" si="12"/>
        <v>1.2588464998840516</v>
      </c>
      <c r="CE85" s="36">
        <f t="shared" si="13"/>
        <v>1.2763635217164657</v>
      </c>
      <c r="CF85" s="36">
        <f t="shared" si="14"/>
        <v>0.19465288593538668</v>
      </c>
      <c r="CG85" s="36">
        <f t="shared" si="15"/>
        <v>0.26360591134678418</v>
      </c>
      <c r="CH85" s="36">
        <f t="shared" si="16"/>
        <v>1.801038613374585</v>
      </c>
      <c r="CI85" s="36">
        <f t="shared" si="17"/>
        <v>1.8390743027884811</v>
      </c>
      <c r="CJ85" s="36">
        <f t="shared" si="18"/>
        <v>1.4479157972739722</v>
      </c>
      <c r="CK85" s="36">
        <f t="shared" si="19"/>
        <v>1.5198381586065908</v>
      </c>
      <c r="CL85" s="36">
        <f t="shared" si="20"/>
        <v>0.89942501464664126</v>
      </c>
      <c r="CM85" s="36">
        <f t="shared" si="21"/>
        <v>0.96275157276473844</v>
      </c>
      <c r="CN85" s="36">
        <f t="shared" si="22"/>
        <v>1.3652142528044717</v>
      </c>
      <c r="CO85" s="36">
        <f t="shared" si="23"/>
        <v>1.3237133041461544</v>
      </c>
      <c r="CP85" s="36">
        <f t="shared" si="24"/>
        <v>1.5245270620568179</v>
      </c>
      <c r="CQ85" s="36">
        <f t="shared" si="25"/>
        <v>1.6661332974776837</v>
      </c>
      <c r="CR85" s="36">
        <f t="shared" si="26"/>
        <v>1.4807881559843712</v>
      </c>
      <c r="CS85" s="36">
        <f t="shared" si="27"/>
        <v>1.3611344834915851</v>
      </c>
      <c r="CT85" s="36">
        <f t="shared" si="28"/>
        <v>1.2248013648457623</v>
      </c>
      <c r="CU85" s="36" t="str">
        <f t="shared" si="29"/>
        <v/>
      </c>
      <c r="CV85" s="36">
        <f t="shared" si="30"/>
        <v>0.77457217940622503</v>
      </c>
      <c r="CW85" s="36">
        <f t="shared" si="31"/>
        <v>0.77754045743381084</v>
      </c>
      <c r="CX85" s="36">
        <f t="shared" si="32"/>
        <v>0.71969252629827463</v>
      </c>
      <c r="CY85" s="36" t="str">
        <f t="shared" si="33"/>
        <v/>
      </c>
      <c r="CZ85" s="36">
        <f t="shared" si="34"/>
        <v>0.64002461995863369</v>
      </c>
      <c r="DA85" s="36">
        <f t="shared" si="35"/>
        <v>6.4597848097878871E-2</v>
      </c>
    </row>
    <row r="86" spans="1:105">
      <c r="B86" s="4" t="str">
        <f t="shared" si="69"/>
        <v>*Serine (2TMS)</v>
      </c>
      <c r="H86" s="19">
        <f t="shared" si="36"/>
        <v>2792111.6948219379</v>
      </c>
      <c r="I86" s="38">
        <f t="shared" si="47"/>
        <v>3719329.6561026922</v>
      </c>
      <c r="J86" s="38">
        <f t="shared" si="75"/>
        <v>3120037.4487432986</v>
      </c>
      <c r="K86" s="39">
        <f t="shared" si="75"/>
        <v>4421194.596712918</v>
      </c>
      <c r="L86" s="40">
        <f t="shared" si="75"/>
        <v>3107284.2734791879</v>
      </c>
      <c r="M86" s="38">
        <f t="shared" si="75"/>
        <v>4789887.3883890035</v>
      </c>
      <c r="N86" s="38">
        <f t="shared" si="75"/>
        <v>5223504.6708300719</v>
      </c>
      <c r="O86" s="39" t="str">
        <f t="shared" si="75"/>
        <v/>
      </c>
      <c r="P86" s="39">
        <f t="shared" si="75"/>
        <v>9583264.090084333</v>
      </c>
      <c r="Q86" s="38">
        <f t="shared" si="75"/>
        <v>3053163.427948128</v>
      </c>
      <c r="R86" s="38">
        <f t="shared" si="75"/>
        <v>2472724.8578671035</v>
      </c>
      <c r="S86" s="39">
        <f t="shared" si="75"/>
        <v>5996027.8617442707</v>
      </c>
      <c r="T86" s="39">
        <f t="shared" si="75"/>
        <v>5378803.3530374477</v>
      </c>
      <c r="U86" s="38">
        <f t="shared" si="75"/>
        <v>2161936.9278088599</v>
      </c>
      <c r="V86" s="38">
        <f t="shared" si="75"/>
        <v>2160536.4384345105</v>
      </c>
      <c r="W86" s="38">
        <f t="shared" si="75"/>
        <v>1685145.4049446981</v>
      </c>
      <c r="X86" s="38">
        <f t="shared" si="75"/>
        <v>1811171.7082679088</v>
      </c>
      <c r="Y86" s="38">
        <f t="shared" si="75"/>
        <v>4842767.5500056418</v>
      </c>
      <c r="Z86" s="38">
        <f t="shared" si="75"/>
        <v>3800739.3376502707</v>
      </c>
      <c r="AA86" s="38">
        <f t="shared" si="75"/>
        <v>4309406.7776292404</v>
      </c>
      <c r="AB86" s="38">
        <f t="shared" si="75"/>
        <v>3966051.7346385554</v>
      </c>
      <c r="AC86" s="38">
        <f t="shared" si="75"/>
        <v>4328593.9435884645</v>
      </c>
      <c r="AD86" s="38">
        <f t="shared" si="75"/>
        <v>3131502.3874390251</v>
      </c>
      <c r="AE86" s="38">
        <f t="shared" si="75"/>
        <v>3555819.9988817042</v>
      </c>
      <c r="AF86" s="38" t="str">
        <f t="shared" si="75"/>
        <v/>
      </c>
      <c r="AG86" s="39">
        <f t="shared" si="75"/>
        <v>2171221.4239034881</v>
      </c>
      <c r="AH86" s="39">
        <f t="shared" si="75"/>
        <v>1858995.5513155274</v>
      </c>
      <c r="AI86" s="38">
        <f t="shared" si="75"/>
        <v>2059905.0310710473</v>
      </c>
      <c r="AJ86" s="38" t="str">
        <f t="shared" si="75"/>
        <v/>
      </c>
      <c r="AK86" s="38">
        <f t="shared" si="75"/>
        <v>1887352.2601988253</v>
      </c>
      <c r="AL86" s="38">
        <f t="shared" si="75"/>
        <v>2146763.665645197</v>
      </c>
      <c r="AM86" s="17" t="str">
        <f t="shared" si="75"/>
        <v/>
      </c>
      <c r="AW86" s="17">
        <f t="shared" si="75"/>
        <v>1096188.546107233</v>
      </c>
      <c r="AX86" s="17">
        <f t="shared" si="75"/>
        <v>1014837.3235510185</v>
      </c>
      <c r="AY86" s="17">
        <f t="shared" si="75"/>
        <v>59885.274609099914</v>
      </c>
      <c r="AZ86" s="17">
        <f t="shared" si="75"/>
        <v>35499.969191842581</v>
      </c>
      <c r="BA86" s="17" t="str">
        <f t="shared" si="75"/>
        <v/>
      </c>
      <c r="BB86" s="17" t="str">
        <f t="shared" si="75"/>
        <v/>
      </c>
      <c r="BC86" s="17">
        <f t="shared" si="75"/>
        <v>455721.17701017298</v>
      </c>
      <c r="BD86" s="17">
        <f t="shared" si="75"/>
        <v>276155.78699830617</v>
      </c>
      <c r="BE86" s="17">
        <f t="shared" si="75"/>
        <v>21473.152923091235</v>
      </c>
      <c r="BF86" s="17">
        <f t="shared" si="75"/>
        <v>9748.389907143739</v>
      </c>
      <c r="BG86" s="17" t="str">
        <f t="shared" si="75"/>
        <v/>
      </c>
      <c r="BH86" s="17" t="str">
        <f t="shared" si="75"/>
        <v/>
      </c>
      <c r="BI86" s="17">
        <f t="shared" si="75"/>
        <v>187231.93440155088</v>
      </c>
      <c r="BJ86" s="17">
        <f t="shared" si="75"/>
        <v>108009.93637787171</v>
      </c>
      <c r="BK86" s="17" t="str">
        <f t="shared" si="75"/>
        <v/>
      </c>
      <c r="BL86" s="17" t="str">
        <f t="shared" si="75"/>
        <v/>
      </c>
      <c r="BM86" s="17">
        <f t="shared" si="75"/>
        <v>4469173.2156294202</v>
      </c>
      <c r="BN86" s="17">
        <f t="shared" si="75"/>
        <v>3531092.1293257992</v>
      </c>
      <c r="BO86" s="17">
        <f t="shared" si="75"/>
        <v>3676319.1904835454</v>
      </c>
      <c r="BP86" s="17"/>
      <c r="BQ86" s="15" t="str">
        <f t="shared" si="5"/>
        <v>*Serine (2TMS)</v>
      </c>
      <c r="BR86" s="15"/>
      <c r="BS86" s="15"/>
      <c r="BT86" s="15"/>
      <c r="BU86" s="15"/>
      <c r="BV86" s="15"/>
      <c r="BW86" s="15"/>
      <c r="BX86" s="36">
        <f t="shared" si="6"/>
        <v>1.332084838511407</v>
      </c>
      <c r="BY86" s="36">
        <f t="shared" si="7"/>
        <v>1.1174472190813534</v>
      </c>
      <c r="BZ86" s="36">
        <f t="shared" si="8"/>
        <v>1.5834590732570504</v>
      </c>
      <c r="CA86" s="36">
        <f t="shared" si="9"/>
        <v>1.1128796456251187</v>
      </c>
      <c r="CB86" s="36">
        <f t="shared" si="10"/>
        <v>1.7155070827832588</v>
      </c>
      <c r="CC86" s="36">
        <f t="shared" si="11"/>
        <v>1.8708079195102514</v>
      </c>
      <c r="CD86" s="36" t="str">
        <f t="shared" si="12"/>
        <v/>
      </c>
      <c r="CE86" s="36">
        <f t="shared" si="13"/>
        <v>3.4322638696212651</v>
      </c>
      <c r="CF86" s="36">
        <f t="shared" si="14"/>
        <v>1.093496164071917</v>
      </c>
      <c r="CG86" s="36">
        <f t="shared" si="15"/>
        <v>0.88561100992229369</v>
      </c>
      <c r="CH86" s="36">
        <f t="shared" si="16"/>
        <v>2.1474885381068742</v>
      </c>
      <c r="CI86" s="36">
        <f t="shared" si="17"/>
        <v>1.9264284315747875</v>
      </c>
      <c r="CJ86" s="36">
        <f t="shared" si="18"/>
        <v>0.77430173435333638</v>
      </c>
      <c r="CK86" s="36">
        <f t="shared" si="19"/>
        <v>0.77380014647741191</v>
      </c>
      <c r="CL86" s="36">
        <f t="shared" si="20"/>
        <v>0.60353796306568075</v>
      </c>
      <c r="CM86" s="36">
        <f t="shared" si="21"/>
        <v>0.64867451815297561</v>
      </c>
      <c r="CN86" s="36">
        <f t="shared" si="22"/>
        <v>1.7344462110834291</v>
      </c>
      <c r="CO86" s="36">
        <f t="shared" si="23"/>
        <v>1.3612418674721594</v>
      </c>
      <c r="CP86" s="36">
        <f t="shared" si="24"/>
        <v>1.5434220577998994</v>
      </c>
      <c r="CQ86" s="36">
        <f t="shared" si="25"/>
        <v>1.4204488101223627</v>
      </c>
      <c r="CR86" s="36">
        <f t="shared" si="26"/>
        <v>1.5502939769981203</v>
      </c>
      <c r="CS86" s="36">
        <f t="shared" si="27"/>
        <v>1.1215534082130376</v>
      </c>
      <c r="CT86" s="36">
        <f t="shared" si="28"/>
        <v>1.2735235504640048</v>
      </c>
      <c r="CU86" s="36" t="str">
        <f t="shared" si="29"/>
        <v/>
      </c>
      <c r="CV86" s="36">
        <f t="shared" si="30"/>
        <v>0.77762699390933709</v>
      </c>
      <c r="CW86" s="36">
        <f t="shared" si="31"/>
        <v>0.66580271654715506</v>
      </c>
      <c r="CX86" s="36">
        <f t="shared" si="32"/>
        <v>0.73775882064145504</v>
      </c>
      <c r="CY86" s="36" t="str">
        <f t="shared" si="33"/>
        <v/>
      </c>
      <c r="CZ86" s="36">
        <f t="shared" si="34"/>
        <v>0.67595872460939921</v>
      </c>
      <c r="DA86" s="36">
        <f t="shared" si="35"/>
        <v>0.76886740226991646</v>
      </c>
    </row>
    <row r="87" spans="1:105">
      <c r="B87" s="4" t="str">
        <f t="shared" si="69"/>
        <v>*Serine (3TMS)</v>
      </c>
      <c r="H87" s="19">
        <f t="shared" si="36"/>
        <v>1097455.2477281347</v>
      </c>
      <c r="I87" s="38">
        <f t="shared" ref="I87:BO87" si="76">IF(I49&lt;&gt;"",I49/I$13*AVERAGE($I$13:$AL$13),"")</f>
        <v>740562.78751744668</v>
      </c>
      <c r="J87" s="38">
        <f t="shared" si="76"/>
        <v>1095566.8999745266</v>
      </c>
      <c r="K87" s="39">
        <f t="shared" si="76"/>
        <v>1172882.8248286142</v>
      </c>
      <c r="L87" s="40">
        <f t="shared" si="76"/>
        <v>1832937.7399243372</v>
      </c>
      <c r="M87" s="38">
        <f t="shared" si="76"/>
        <v>1649234.7072201716</v>
      </c>
      <c r="N87" s="38">
        <f t="shared" si="76"/>
        <v>1518583.675494042</v>
      </c>
      <c r="O87" s="39">
        <f t="shared" si="76"/>
        <v>4337723.8871176876</v>
      </c>
      <c r="P87" s="39">
        <f t="shared" si="76"/>
        <v>4627335.5357027631</v>
      </c>
      <c r="Q87" s="38">
        <f t="shared" si="76"/>
        <v>843632.60349036648</v>
      </c>
      <c r="R87" s="38">
        <f t="shared" si="76"/>
        <v>1521757.348521197</v>
      </c>
      <c r="S87" s="39">
        <f t="shared" si="76"/>
        <v>2097219.4979605922</v>
      </c>
      <c r="T87" s="39">
        <f t="shared" si="76"/>
        <v>2381017.9010020415</v>
      </c>
      <c r="U87" s="38">
        <f t="shared" si="76"/>
        <v>708289.10679693392</v>
      </c>
      <c r="V87" s="38">
        <f t="shared" si="76"/>
        <v>731559.55147386226</v>
      </c>
      <c r="W87" s="38">
        <f t="shared" si="76"/>
        <v>855671.37673266348</v>
      </c>
      <c r="X87" s="38">
        <f t="shared" si="76"/>
        <v>682296.58039280504</v>
      </c>
      <c r="Y87" s="38">
        <f t="shared" si="76"/>
        <v>1324298.9916273803</v>
      </c>
      <c r="Z87" s="38">
        <f t="shared" si="76"/>
        <v>2271929.8759797541</v>
      </c>
      <c r="AA87" s="38">
        <f t="shared" si="76"/>
        <v>1301478.6485879093</v>
      </c>
      <c r="AB87" s="38">
        <f t="shared" si="76"/>
        <v>1493807.2799111006</v>
      </c>
      <c r="AC87" s="38">
        <f t="shared" si="76"/>
        <v>1066545.5770448165</v>
      </c>
      <c r="AD87" s="38">
        <f t="shared" si="76"/>
        <v>1707845.9163708112</v>
      </c>
      <c r="AE87" s="38">
        <f t="shared" si="76"/>
        <v>1350424.1313489715</v>
      </c>
      <c r="AF87" s="38" t="str">
        <f t="shared" si="76"/>
        <v/>
      </c>
      <c r="AG87" s="39">
        <f t="shared" si="76"/>
        <v>517986.79989557405</v>
      </c>
      <c r="AH87" s="39">
        <f t="shared" si="76"/>
        <v>619566.19556828903</v>
      </c>
      <c r="AI87" s="38">
        <f t="shared" si="76"/>
        <v>486313.51290905534</v>
      </c>
      <c r="AJ87" s="38" t="str">
        <f t="shared" si="76"/>
        <v/>
      </c>
      <c r="AK87" s="38">
        <f t="shared" si="76"/>
        <v>555735.8622925434</v>
      </c>
      <c r="AL87" s="38">
        <f t="shared" si="76"/>
        <v>438897.55422592291</v>
      </c>
      <c r="AM87" s="17" t="str">
        <f t="shared" si="76"/>
        <v/>
      </c>
      <c r="AW87" s="17">
        <f t="shared" si="76"/>
        <v>279689.72326173267</v>
      </c>
      <c r="AX87" s="17">
        <f t="shared" si="76"/>
        <v>179690.15826910178</v>
      </c>
      <c r="AY87" s="17">
        <f t="shared" si="76"/>
        <v>69949.963416819228</v>
      </c>
      <c r="AZ87" s="17">
        <f t="shared" si="76"/>
        <v>10085.344952520221</v>
      </c>
      <c r="BA87" s="17" t="str">
        <f t="shared" si="76"/>
        <v/>
      </c>
      <c r="BB87" s="17" t="str">
        <f t="shared" si="76"/>
        <v/>
      </c>
      <c r="BC87" s="17">
        <f t="shared" si="76"/>
        <v>71176.496023615968</v>
      </c>
      <c r="BD87" s="17">
        <f t="shared" si="76"/>
        <v>50663.529351586527</v>
      </c>
      <c r="BE87" s="17">
        <f t="shared" si="76"/>
        <v>4119.7975472065891</v>
      </c>
      <c r="BF87" s="17" t="str">
        <f t="shared" si="76"/>
        <v/>
      </c>
      <c r="BG87" s="17" t="str">
        <f t="shared" si="76"/>
        <v/>
      </c>
      <c r="BH87" s="17" t="str">
        <f t="shared" si="76"/>
        <v/>
      </c>
      <c r="BI87" s="17">
        <f t="shared" si="76"/>
        <v>34687.986667465018</v>
      </c>
      <c r="BJ87" s="17">
        <f t="shared" si="76"/>
        <v>33557.749981108864</v>
      </c>
      <c r="BK87" s="17" t="str">
        <f t="shared" si="76"/>
        <v/>
      </c>
      <c r="BL87" s="17" t="str">
        <f t="shared" si="76"/>
        <v/>
      </c>
      <c r="BM87" s="17">
        <f t="shared" si="76"/>
        <v>1065815.3972254852</v>
      </c>
      <c r="BN87" s="17">
        <f t="shared" si="76"/>
        <v>1227330.3414850768</v>
      </c>
      <c r="BO87" s="17">
        <f t="shared" si="76"/>
        <v>940341.05103149067</v>
      </c>
      <c r="BQ87" s="15" t="str">
        <f t="shared" si="5"/>
        <v>*Serine (3TMS)</v>
      </c>
      <c r="BR87" s="15"/>
      <c r="BS87" s="15"/>
      <c r="BT87" s="15"/>
      <c r="BU87" s="15"/>
      <c r="BV87" s="15"/>
      <c r="BW87" s="15"/>
      <c r="BX87" s="36">
        <f t="shared" si="6"/>
        <v>0.67479998756259207</v>
      </c>
      <c r="BY87" s="36">
        <f t="shared" si="7"/>
        <v>0.99827933962909443</v>
      </c>
      <c r="BZ87" s="36">
        <f t="shared" si="8"/>
        <v>1.0687295242850436</v>
      </c>
      <c r="CA87" s="36">
        <f t="shared" si="9"/>
        <v>1.6701708281214567</v>
      </c>
      <c r="CB87" s="36">
        <f t="shared" si="10"/>
        <v>1.5027808292267837</v>
      </c>
      <c r="CC87" s="36">
        <f t="shared" si="11"/>
        <v>1.3837317545637455</v>
      </c>
      <c r="CD87" s="36">
        <f t="shared" si="12"/>
        <v>3.9525291770186541</v>
      </c>
      <c r="CE87" s="36">
        <f t="shared" si="13"/>
        <v>4.2164229888024209</v>
      </c>
      <c r="CF87" s="36">
        <f t="shared" si="14"/>
        <v>0.76871708913578762</v>
      </c>
      <c r="CG87" s="36">
        <f t="shared" si="15"/>
        <v>1.3866236018930329</v>
      </c>
      <c r="CH87" s="36">
        <f t="shared" si="16"/>
        <v>1.9109840718353577</v>
      </c>
      <c r="CI87" s="36">
        <f t="shared" si="17"/>
        <v>2.1695808607513034</v>
      </c>
      <c r="CJ87" s="36">
        <f t="shared" si="18"/>
        <v>0.64539224561837771</v>
      </c>
      <c r="CK87" s="36">
        <f t="shared" si="19"/>
        <v>0.66659624890243052</v>
      </c>
      <c r="CL87" s="36">
        <f t="shared" si="20"/>
        <v>0.77968680591213801</v>
      </c>
      <c r="CM87" s="36">
        <f t="shared" si="21"/>
        <v>0.62170788449482706</v>
      </c>
      <c r="CN87" s="36">
        <f t="shared" si="22"/>
        <v>1.2066997669097119</v>
      </c>
      <c r="CO87" s="36">
        <f t="shared" si="23"/>
        <v>2.0701799737920283</v>
      </c>
      <c r="CP87" s="36">
        <f t="shared" si="24"/>
        <v>1.1859058957366395</v>
      </c>
      <c r="CQ87" s="36">
        <f t="shared" si="25"/>
        <v>1.3611555304906169</v>
      </c>
      <c r="CR87" s="36">
        <f t="shared" si="26"/>
        <v>0.97183514248320824</v>
      </c>
      <c r="CS87" s="36">
        <f t="shared" si="27"/>
        <v>1.5561872977565683</v>
      </c>
      <c r="CT87" s="36">
        <f t="shared" si="28"/>
        <v>1.230504965140504</v>
      </c>
      <c r="CU87" s="36" t="str">
        <f t="shared" si="29"/>
        <v/>
      </c>
      <c r="CV87" s="36">
        <f t="shared" si="30"/>
        <v>0.47198899542179007</v>
      </c>
      <c r="CW87" s="36">
        <f t="shared" si="31"/>
        <v>0.56454802767663292</v>
      </c>
      <c r="CX87" s="36">
        <f t="shared" si="32"/>
        <v>0.44312833157960946</v>
      </c>
      <c r="CY87" s="36" t="str">
        <f t="shared" si="33"/>
        <v/>
      </c>
      <c r="CZ87" s="36">
        <f t="shared" si="34"/>
        <v>0.50638589905418374</v>
      </c>
      <c r="DA87" s="36">
        <f t="shared" si="35"/>
        <v>0.39992296281282902</v>
      </c>
    </row>
    <row r="88" spans="1:105">
      <c r="B88" s="4" t="str">
        <f t="shared" si="69"/>
        <v>*Succinic acid (2TMS)</v>
      </c>
      <c r="H88" s="19">
        <f t="shared" si="36"/>
        <v>112045.47370086507</v>
      </c>
      <c r="I88" s="38">
        <f t="shared" ref="I88:BO88" si="77">IF(I50&lt;&gt;"",I50/I$13*AVERAGE($I$13:$AL$13),"")</f>
        <v>103373.81367580386</v>
      </c>
      <c r="J88" s="38">
        <f t="shared" si="77"/>
        <v>125842.86941286147</v>
      </c>
      <c r="K88" s="39">
        <f t="shared" si="77"/>
        <v>179949.1232706845</v>
      </c>
      <c r="L88" s="40">
        <f t="shared" si="77"/>
        <v>197744.24407642189</v>
      </c>
      <c r="M88" s="38">
        <f t="shared" si="77"/>
        <v>67387.821281304903</v>
      </c>
      <c r="N88" s="38">
        <f t="shared" si="77"/>
        <v>68462.772694602347</v>
      </c>
      <c r="O88" s="39">
        <f t="shared" si="77"/>
        <v>243192.30712256907</v>
      </c>
      <c r="P88" s="39">
        <f t="shared" si="77"/>
        <v>211827.84843546184</v>
      </c>
      <c r="Q88" s="38">
        <f t="shared" si="77"/>
        <v>62364.755987783588</v>
      </c>
      <c r="R88" s="38">
        <f t="shared" si="77"/>
        <v>68203.866851457569</v>
      </c>
      <c r="S88" s="39">
        <f t="shared" si="77"/>
        <v>307865.93194517132</v>
      </c>
      <c r="T88" s="39">
        <f t="shared" si="77"/>
        <v>288675.38478397438</v>
      </c>
      <c r="U88" s="38">
        <f t="shared" si="77"/>
        <v>111343.37050427827</v>
      </c>
      <c r="V88" s="38">
        <f t="shared" si="77"/>
        <v>112161.13053216609</v>
      </c>
      <c r="W88" s="38">
        <f t="shared" si="77"/>
        <v>124342.52388969852</v>
      </c>
      <c r="X88" s="38">
        <f t="shared" si="77"/>
        <v>119120.74158970837</v>
      </c>
      <c r="Y88" s="38">
        <f t="shared" si="77"/>
        <v>159528.90964218622</v>
      </c>
      <c r="Z88" s="38">
        <f t="shared" si="77"/>
        <v>163952.73063356886</v>
      </c>
      <c r="AA88" s="38">
        <f t="shared" si="77"/>
        <v>157521.74008251631</v>
      </c>
      <c r="AB88" s="38">
        <f t="shared" si="77"/>
        <v>131811.71255992455</v>
      </c>
      <c r="AC88" s="38">
        <f t="shared" si="77"/>
        <v>84364.67202337629</v>
      </c>
      <c r="AD88" s="38">
        <f t="shared" si="77"/>
        <v>82000.936144508436</v>
      </c>
      <c r="AE88" s="38">
        <f t="shared" si="77"/>
        <v>91462.819959809101</v>
      </c>
      <c r="AF88" s="38" t="str">
        <f t="shared" si="77"/>
        <v/>
      </c>
      <c r="AG88" s="39">
        <f t="shared" si="77"/>
        <v>90424.865052136738</v>
      </c>
      <c r="AH88" s="39">
        <f t="shared" si="77"/>
        <v>83939.085195550899</v>
      </c>
      <c r="AI88" s="38">
        <f t="shared" si="77"/>
        <v>70188.86173421955</v>
      </c>
      <c r="AJ88" s="38" t="str">
        <f t="shared" si="77"/>
        <v/>
      </c>
      <c r="AK88" s="38">
        <f t="shared" si="77"/>
        <v>66007.279807481857</v>
      </c>
      <c r="AL88" s="38">
        <f t="shared" si="77"/>
        <v>14670.148153208669</v>
      </c>
      <c r="AM88" s="17" t="str">
        <f t="shared" si="77"/>
        <v/>
      </c>
      <c r="AW88" s="17">
        <f t="shared" si="77"/>
        <v>360773.53285150958</v>
      </c>
      <c r="AX88" s="17">
        <f t="shared" si="77"/>
        <v>309043.07795535098</v>
      </c>
      <c r="AY88" s="17">
        <f t="shared" si="77"/>
        <v>21600.332010087863</v>
      </c>
      <c r="AZ88" s="17">
        <f t="shared" si="77"/>
        <v>4836.6423215033346</v>
      </c>
      <c r="BA88" s="17" t="str">
        <f t="shared" si="77"/>
        <v/>
      </c>
      <c r="BB88" s="17" t="str">
        <f t="shared" si="77"/>
        <v/>
      </c>
      <c r="BC88" s="17">
        <f t="shared" si="77"/>
        <v>106829.27807048647</v>
      </c>
      <c r="BD88" s="17">
        <f t="shared" si="77"/>
        <v>57331.010743408275</v>
      </c>
      <c r="BE88" s="17">
        <f t="shared" si="77"/>
        <v>1387.3526379700438</v>
      </c>
      <c r="BF88" s="17">
        <f t="shared" si="77"/>
        <v>1815.6973702157686</v>
      </c>
      <c r="BG88" s="17" t="str">
        <f t="shared" si="77"/>
        <v/>
      </c>
      <c r="BH88" s="17">
        <f t="shared" si="77"/>
        <v>2817.8317506285921</v>
      </c>
      <c r="BI88" s="17">
        <f t="shared" si="77"/>
        <v>46582.503308546555</v>
      </c>
      <c r="BJ88" s="17">
        <f t="shared" si="77"/>
        <v>13958.510432370356</v>
      </c>
      <c r="BK88" s="17">
        <f t="shared" si="77"/>
        <v>778.27894153080808</v>
      </c>
      <c r="BL88" s="17">
        <f t="shared" si="77"/>
        <v>2150.7867912121333</v>
      </c>
      <c r="BM88" s="17">
        <f t="shared" si="77"/>
        <v>143216.19117294025</v>
      </c>
      <c r="BN88" s="17">
        <f t="shared" si="77"/>
        <v>121890.37870520621</v>
      </c>
      <c r="BO88" s="17">
        <f t="shared" si="77"/>
        <v>147257.1707326608</v>
      </c>
      <c r="BQ88" s="15" t="str">
        <f t="shared" si="5"/>
        <v>*Succinic acid (2TMS)</v>
      </c>
      <c r="BR88" s="15"/>
      <c r="BS88" s="15"/>
      <c r="BT88" s="15"/>
      <c r="BU88" s="15"/>
      <c r="BV88" s="15"/>
      <c r="BW88" s="15"/>
      <c r="BX88" s="36">
        <f t="shared" si="6"/>
        <v>0.92260588724706105</v>
      </c>
      <c r="BY88" s="36">
        <f t="shared" si="7"/>
        <v>1.1231410360121479</v>
      </c>
      <c r="BZ88" s="36">
        <f t="shared" si="8"/>
        <v>1.6060365254120494</v>
      </c>
      <c r="CA88" s="36">
        <f t="shared" si="9"/>
        <v>1.7648570490616362</v>
      </c>
      <c r="CB88" s="36">
        <f t="shared" si="10"/>
        <v>0.60143278488173879</v>
      </c>
      <c r="CC88" s="36">
        <f t="shared" si="11"/>
        <v>0.61102667009451683</v>
      </c>
      <c r="CD88" s="36">
        <f t="shared" si="12"/>
        <v>2.1704786377344885</v>
      </c>
      <c r="CE88" s="36">
        <f t="shared" si="13"/>
        <v>1.8905524822983222</v>
      </c>
      <c r="CF88" s="36">
        <f t="shared" si="14"/>
        <v>0.55660218952068286</v>
      </c>
      <c r="CG88" s="36">
        <f t="shared" si="15"/>
        <v>0.6087159489685926</v>
      </c>
      <c r="CH88" s="36">
        <f t="shared" si="16"/>
        <v>2.7476873610004149</v>
      </c>
      <c r="CI88" s="36">
        <f t="shared" si="17"/>
        <v>2.5764127300195048</v>
      </c>
      <c r="CJ88" s="36">
        <f t="shared" si="18"/>
        <v>0.99373376564535532</v>
      </c>
      <c r="CK88" s="36">
        <f t="shared" si="19"/>
        <v>1.0010322311779394</v>
      </c>
      <c r="CL88" s="36">
        <f t="shared" si="20"/>
        <v>1.1097505305896038</v>
      </c>
      <c r="CM88" s="36">
        <f t="shared" si="21"/>
        <v>1.0631463963259471</v>
      </c>
      <c r="CN88" s="36">
        <f t="shared" si="22"/>
        <v>1.4237871854430344</v>
      </c>
      <c r="CO88" s="36">
        <f t="shared" si="23"/>
        <v>1.4632695567094829</v>
      </c>
      <c r="CP88" s="36">
        <f t="shared" si="24"/>
        <v>1.4058733019690033</v>
      </c>
      <c r="CQ88" s="36">
        <f t="shared" si="25"/>
        <v>1.1764126493126412</v>
      </c>
      <c r="CR88" s="36">
        <f t="shared" si="26"/>
        <v>0.75295029095606325</v>
      </c>
      <c r="CS88" s="36">
        <f t="shared" si="27"/>
        <v>0.73185407170870242</v>
      </c>
      <c r="CT88" s="36">
        <f t="shared" si="28"/>
        <v>0.81630089051159005</v>
      </c>
      <c r="CU88" s="36" t="str">
        <f t="shared" si="29"/>
        <v/>
      </c>
      <c r="CV88" s="36">
        <f t="shared" si="30"/>
        <v>0.80703719717897537</v>
      </c>
      <c r="CW88" s="36">
        <f t="shared" si="31"/>
        <v>0.7491519507485721</v>
      </c>
      <c r="CX88" s="36">
        <f t="shared" si="32"/>
        <v>0.62643192460953145</v>
      </c>
      <c r="CY88" s="36" t="str">
        <f t="shared" si="33"/>
        <v/>
      </c>
      <c r="CZ88" s="36">
        <f t="shared" si="34"/>
        <v>0.58911152434149805</v>
      </c>
      <c r="DA88" s="36">
        <f t="shared" si="35"/>
        <v>0.13093030596108235</v>
      </c>
    </row>
    <row r="89" spans="1:105">
      <c r="I89" s="17" t="str">
        <f t="shared" ref="I89:BO89" si="78">IF(I51&lt;&gt;"",I51/I$13*AVERAGE($I$13:$AL$13),"")</f>
        <v/>
      </c>
      <c r="J89" s="17" t="str">
        <f t="shared" si="78"/>
        <v/>
      </c>
      <c r="K89" s="27" t="str">
        <f t="shared" si="78"/>
        <v/>
      </c>
      <c r="L89" s="28" t="str">
        <f t="shared" si="78"/>
        <v/>
      </c>
      <c r="M89" s="17" t="str">
        <f t="shared" si="78"/>
        <v/>
      </c>
      <c r="N89" s="17" t="str">
        <f t="shared" si="78"/>
        <v/>
      </c>
      <c r="O89" s="27" t="str">
        <f t="shared" si="78"/>
        <v/>
      </c>
      <c r="P89" s="27" t="str">
        <f t="shared" si="78"/>
        <v/>
      </c>
      <c r="Q89" s="17" t="str">
        <f t="shared" si="78"/>
        <v/>
      </c>
      <c r="R89" s="17" t="str">
        <f t="shared" si="78"/>
        <v/>
      </c>
      <c r="S89" s="27" t="str">
        <f t="shared" si="78"/>
        <v/>
      </c>
      <c r="T89" s="27" t="str">
        <f t="shared" si="78"/>
        <v/>
      </c>
      <c r="U89" s="17" t="str">
        <f t="shared" si="78"/>
        <v/>
      </c>
      <c r="V89" s="17" t="str">
        <f t="shared" si="78"/>
        <v/>
      </c>
      <c r="W89" s="17" t="str">
        <f t="shared" si="78"/>
        <v/>
      </c>
      <c r="X89" s="17" t="str">
        <f t="shared" si="78"/>
        <v/>
      </c>
      <c r="Y89" s="17" t="str">
        <f t="shared" si="78"/>
        <v/>
      </c>
      <c r="Z89" s="17" t="str">
        <f t="shared" si="78"/>
        <v/>
      </c>
      <c r="AA89" s="17" t="str">
        <f t="shared" si="78"/>
        <v/>
      </c>
      <c r="AB89" s="17" t="str">
        <f t="shared" si="78"/>
        <v/>
      </c>
      <c r="AC89" s="17" t="str">
        <f t="shared" si="78"/>
        <v/>
      </c>
      <c r="AD89" s="17" t="str">
        <f t="shared" si="78"/>
        <v/>
      </c>
      <c r="AE89" s="17" t="str">
        <f t="shared" si="78"/>
        <v/>
      </c>
      <c r="AF89" s="17" t="str">
        <f t="shared" si="78"/>
        <v/>
      </c>
      <c r="AG89" s="27" t="str">
        <f t="shared" si="78"/>
        <v/>
      </c>
      <c r="AH89" s="27" t="str">
        <f t="shared" si="78"/>
        <v/>
      </c>
      <c r="AI89" s="17" t="str">
        <f t="shared" si="78"/>
        <v/>
      </c>
      <c r="AJ89" s="17" t="str">
        <f t="shared" si="78"/>
        <v/>
      </c>
      <c r="AK89" s="17" t="str">
        <f t="shared" si="78"/>
        <v/>
      </c>
      <c r="AL89" s="17" t="str">
        <f t="shared" si="78"/>
        <v/>
      </c>
      <c r="AM89" s="17" t="str">
        <f t="shared" si="78"/>
        <v/>
      </c>
      <c r="AW89" s="17" t="str">
        <f t="shared" si="78"/>
        <v/>
      </c>
      <c r="AX89" s="17" t="str">
        <f t="shared" si="78"/>
        <v/>
      </c>
      <c r="AY89" s="17" t="str">
        <f t="shared" si="78"/>
        <v/>
      </c>
      <c r="AZ89" s="17" t="str">
        <f t="shared" si="78"/>
        <v/>
      </c>
      <c r="BA89" s="17" t="str">
        <f t="shared" si="78"/>
        <v/>
      </c>
      <c r="BB89" s="17" t="str">
        <f t="shared" si="78"/>
        <v/>
      </c>
      <c r="BC89" s="17" t="str">
        <f t="shared" si="78"/>
        <v/>
      </c>
      <c r="BD89" s="17" t="str">
        <f t="shared" si="78"/>
        <v/>
      </c>
      <c r="BE89" s="17" t="str">
        <f t="shared" si="78"/>
        <v/>
      </c>
      <c r="BF89" s="17" t="str">
        <f t="shared" si="78"/>
        <v/>
      </c>
      <c r="BG89" s="17" t="str">
        <f t="shared" si="78"/>
        <v/>
      </c>
      <c r="BH89" s="17" t="str">
        <f t="shared" si="78"/>
        <v/>
      </c>
      <c r="BI89" s="17" t="str">
        <f t="shared" si="78"/>
        <v/>
      </c>
      <c r="BJ89" s="17" t="str">
        <f t="shared" si="78"/>
        <v/>
      </c>
      <c r="BK89" s="17" t="str">
        <f t="shared" si="78"/>
        <v/>
      </c>
      <c r="BL89" s="17" t="str">
        <f t="shared" si="78"/>
        <v/>
      </c>
      <c r="BM89" s="17" t="str">
        <f t="shared" si="78"/>
        <v/>
      </c>
      <c r="BN89" s="17" t="str">
        <f t="shared" si="78"/>
        <v/>
      </c>
      <c r="BO89" s="17" t="str">
        <f t="shared" si="78"/>
        <v/>
      </c>
    </row>
    <row r="90" spans="1:105" ht="15.75" customHeight="1">
      <c r="BX90" s="18">
        <f t="shared" ref="BX90:CT90" si="79">SUM(BX53:BX88)</f>
        <v>25.766647781307253</v>
      </c>
      <c r="BY90" s="18">
        <f t="shared" si="79"/>
        <v>25.787067854935486</v>
      </c>
      <c r="BZ90" s="18">
        <f t="shared" si="79"/>
        <v>47.869629024250472</v>
      </c>
      <c r="CA90" s="18">
        <f t="shared" si="79"/>
        <v>35.378418312155652</v>
      </c>
      <c r="CB90" s="18">
        <f t="shared" si="79"/>
        <v>27.980293669886546</v>
      </c>
      <c r="CC90" s="18">
        <f t="shared" si="79"/>
        <v>30.338976609677992</v>
      </c>
      <c r="CD90" s="18">
        <f t="shared" si="79"/>
        <v>63.910131379430837</v>
      </c>
      <c r="CE90" s="18">
        <f t="shared" si="79"/>
        <v>84.502089919708339</v>
      </c>
      <c r="CF90" s="18">
        <f t="shared" si="79"/>
        <v>25.609270656625878</v>
      </c>
      <c r="CG90" s="18">
        <f t="shared" si="79"/>
        <v>23.898859680445074</v>
      </c>
      <c r="CH90" s="18">
        <f t="shared" si="79"/>
        <v>82.761951204300289</v>
      </c>
      <c r="CI90" s="18">
        <f t="shared" si="79"/>
        <v>83.153592337642564</v>
      </c>
      <c r="CJ90" s="18">
        <f t="shared" si="79"/>
        <v>26.033123240106445</v>
      </c>
      <c r="CK90" s="18">
        <f t="shared" si="79"/>
        <v>24.24515112670062</v>
      </c>
      <c r="CL90" s="18">
        <f t="shared" si="79"/>
        <v>26.884229096174536</v>
      </c>
      <c r="CM90" s="18">
        <f t="shared" si="79"/>
        <v>27.280202117132806</v>
      </c>
      <c r="CN90" s="18">
        <f t="shared" si="79"/>
        <v>38.016890193782359</v>
      </c>
      <c r="CO90" s="18">
        <f t="shared" si="79"/>
        <v>40.017830267148248</v>
      </c>
      <c r="CP90" s="18">
        <f t="shared" si="79"/>
        <v>43.252995051689361</v>
      </c>
      <c r="CQ90" s="18">
        <f t="shared" si="79"/>
        <v>40.718600223632166</v>
      </c>
      <c r="CR90" s="18">
        <f t="shared" si="79"/>
        <v>41.608748985375023</v>
      </c>
      <c r="CS90" s="18">
        <f t="shared" si="79"/>
        <v>39.229743753692254</v>
      </c>
      <c r="CT90" s="18">
        <f t="shared" si="79"/>
        <v>54.916290968076908</v>
      </c>
      <c r="CU90" s="18"/>
      <c r="CV90" s="18">
        <f>SUM(CV53:CV88)</f>
        <v>22.343894676077579</v>
      </c>
      <c r="CW90" s="18">
        <f>SUM(CW53:CW88)</f>
        <v>20.69241039302841</v>
      </c>
      <c r="CX90" s="18">
        <f>SUM(CX53:CX88)</f>
        <v>19.416340304683342</v>
      </c>
      <c r="CZ90" s="18">
        <f>SUM(CZ53:CZ88)</f>
        <v>20.087140440907305</v>
      </c>
      <c r="DA90" s="18">
        <f>SUM(DA53:DA88)</f>
        <v>15.472872555188493</v>
      </c>
    </row>
    <row r="91" spans="1:105" ht="21">
      <c r="A91" s="16" t="s">
        <v>224</v>
      </c>
      <c r="BQ91" s="16"/>
      <c r="BX91" s="17"/>
      <c r="BY91" s="17"/>
      <c r="BZ91" s="27"/>
      <c r="CA91" s="28"/>
      <c r="CB91" s="17"/>
      <c r="CC91" s="17"/>
      <c r="CD91" s="28"/>
      <c r="CE91" s="27"/>
      <c r="CF91" s="17"/>
      <c r="CG91" s="17"/>
      <c r="CH91" s="27"/>
      <c r="CI91" s="2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27"/>
      <c r="CW91" s="27"/>
      <c r="CX91" s="17"/>
      <c r="CY91" s="17"/>
      <c r="CZ91" s="17"/>
      <c r="DA91" s="17"/>
    </row>
    <row r="92" spans="1:105" ht="87">
      <c r="H92" t="s">
        <v>118</v>
      </c>
      <c r="I92" s="41" t="s">
        <v>130</v>
      </c>
      <c r="J92" s="41" t="s">
        <v>131</v>
      </c>
      <c r="K92" s="41" t="s">
        <v>121</v>
      </c>
      <c r="L92" s="41" t="s">
        <v>122</v>
      </c>
      <c r="M92" s="42" t="s">
        <v>134</v>
      </c>
      <c r="N92" s="41" t="s">
        <v>135</v>
      </c>
      <c r="O92" s="41" t="s">
        <v>136</v>
      </c>
      <c r="P92" s="41" t="s">
        <v>137</v>
      </c>
      <c r="Q92" s="42" t="s">
        <v>138</v>
      </c>
      <c r="R92" s="41" t="s">
        <v>139</v>
      </c>
      <c r="S92" s="41" t="s">
        <v>140</v>
      </c>
      <c r="T92" s="41" t="s">
        <v>141</v>
      </c>
      <c r="U92" s="42" t="s">
        <v>142</v>
      </c>
      <c r="V92" s="41" t="s">
        <v>143</v>
      </c>
      <c r="W92" s="41" t="s">
        <v>144</v>
      </c>
      <c r="X92" s="41" t="s">
        <v>145</v>
      </c>
      <c r="Y92" s="42" t="s">
        <v>146</v>
      </c>
      <c r="Z92" s="41" t="s">
        <v>147</v>
      </c>
      <c r="AA92" s="41" t="s">
        <v>148</v>
      </c>
      <c r="AB92" s="41" t="s">
        <v>149</v>
      </c>
      <c r="AC92" s="42" t="s">
        <v>150</v>
      </c>
      <c r="AD92" s="41" t="s">
        <v>151</v>
      </c>
      <c r="AE92" s="41" t="s">
        <v>152</v>
      </c>
      <c r="AF92" s="41" t="s">
        <v>153</v>
      </c>
      <c r="AG92" s="42" t="s">
        <v>154</v>
      </c>
      <c r="AH92" s="41" t="s">
        <v>155</v>
      </c>
      <c r="AI92" s="42" t="s">
        <v>156</v>
      </c>
      <c r="AJ92" s="41" t="s">
        <v>157</v>
      </c>
      <c r="AK92" s="41" t="s">
        <v>158</v>
      </c>
      <c r="AL92" s="41" t="s">
        <v>159</v>
      </c>
      <c r="BP92" s="16" t="s">
        <v>226</v>
      </c>
      <c r="BX92" s="17" t="s">
        <v>130</v>
      </c>
      <c r="BY92" s="17" t="s">
        <v>131</v>
      </c>
      <c r="BZ92" s="27" t="s">
        <v>132</v>
      </c>
      <c r="CA92" s="28" t="s">
        <v>133</v>
      </c>
      <c r="CB92" s="17" t="s">
        <v>134</v>
      </c>
      <c r="CC92" s="17" t="s">
        <v>135</v>
      </c>
      <c r="CD92" s="28" t="s">
        <v>136</v>
      </c>
      <c r="CE92" s="27" t="s">
        <v>137</v>
      </c>
      <c r="CF92" s="17" t="s">
        <v>138</v>
      </c>
      <c r="CG92" s="17" t="s">
        <v>139</v>
      </c>
      <c r="CH92" s="27" t="s">
        <v>140</v>
      </c>
      <c r="CI92" s="27" t="s">
        <v>141</v>
      </c>
      <c r="CJ92" s="17" t="s">
        <v>142</v>
      </c>
      <c r="CK92" s="17" t="s">
        <v>143</v>
      </c>
      <c r="CL92" s="17" t="s">
        <v>144</v>
      </c>
      <c r="CM92" s="17" t="s">
        <v>145</v>
      </c>
      <c r="CN92" s="17" t="s">
        <v>146</v>
      </c>
      <c r="CO92" s="17" t="s">
        <v>147</v>
      </c>
      <c r="CP92" s="17" t="s">
        <v>148</v>
      </c>
      <c r="CQ92" s="17" t="s">
        <v>149</v>
      </c>
      <c r="CR92" s="17" t="s">
        <v>150</v>
      </c>
      <c r="CS92" s="17" t="s">
        <v>151</v>
      </c>
      <c r="CT92" s="17" t="s">
        <v>152</v>
      </c>
      <c r="CU92" s="17" t="s">
        <v>153</v>
      </c>
      <c r="CV92" s="27" t="s">
        <v>154</v>
      </c>
      <c r="CW92" s="27" t="s">
        <v>155</v>
      </c>
      <c r="CX92" s="17" t="s">
        <v>156</v>
      </c>
      <c r="CY92" s="17" t="s">
        <v>157</v>
      </c>
      <c r="CZ92" s="17" t="s">
        <v>158</v>
      </c>
      <c r="DA92" s="17" t="s">
        <v>159</v>
      </c>
    </row>
    <row r="93" spans="1:105">
      <c r="B93" t="s">
        <v>5</v>
      </c>
      <c r="C93">
        <v>116</v>
      </c>
      <c r="H93" s="19">
        <f>AVERAGE(I93:BO93)</f>
        <v>6.5008283769775277</v>
      </c>
      <c r="I93" s="43"/>
      <c r="J93" s="46"/>
      <c r="K93" s="18">
        <v>7.1641602595265415</v>
      </c>
      <c r="L93" s="18">
        <v>7.3862630688893987</v>
      </c>
      <c r="M93" s="51"/>
      <c r="N93" s="37"/>
      <c r="O93" s="18">
        <v>9.8520786870753057</v>
      </c>
      <c r="P93" s="18">
        <v>9.0171046641777224</v>
      </c>
      <c r="Q93" s="51"/>
      <c r="R93" s="37"/>
      <c r="S93" s="37">
        <v>3.525238961150956</v>
      </c>
      <c r="T93" s="37">
        <v>3.5774040172656951</v>
      </c>
      <c r="U93" s="51"/>
      <c r="V93" s="37"/>
      <c r="W93" s="37"/>
      <c r="X93" s="37"/>
      <c r="Y93" s="51"/>
      <c r="Z93" s="37"/>
      <c r="AA93" s="37"/>
      <c r="AB93" s="37"/>
      <c r="AC93" s="51"/>
      <c r="AD93" s="37"/>
      <c r="AE93" s="37"/>
      <c r="AF93" s="37"/>
      <c r="AG93" s="51">
        <v>5.6901014739978217</v>
      </c>
      <c r="AH93" s="37">
        <v>5.7942758837367876</v>
      </c>
      <c r="AI93" s="47"/>
      <c r="AJ93" s="46"/>
      <c r="AK93" s="46"/>
      <c r="AL93" s="46"/>
      <c r="AM93" s="29"/>
      <c r="AN93" s="20"/>
      <c r="BQ93" t="str">
        <f>B93</f>
        <v>*Alanine (2TMS)</v>
      </c>
      <c r="BX93" t="str">
        <f>IF(I93&lt;&gt;"",I93/$H93,"")</f>
        <v/>
      </c>
      <c r="BY93" t="str">
        <f t="shared" ref="BY93:DA101" si="80">IF(J93&lt;&gt;"",J93/$H93,"")</f>
        <v/>
      </c>
      <c r="BZ93" s="18">
        <f t="shared" si="80"/>
        <v>1.1020380548574673</v>
      </c>
      <c r="CA93" s="18">
        <f t="shared" si="80"/>
        <v>1.1362033637201698</v>
      </c>
      <c r="CB93" s="18" t="str">
        <f t="shared" si="80"/>
        <v/>
      </c>
      <c r="CC93" s="18" t="str">
        <f t="shared" si="80"/>
        <v/>
      </c>
      <c r="CD93" s="18">
        <f t="shared" si="80"/>
        <v>1.515511272681205</v>
      </c>
      <c r="CE93" s="18">
        <f t="shared" si="80"/>
        <v>1.3870700995755412</v>
      </c>
      <c r="CF93" s="18" t="str">
        <f t="shared" si="80"/>
        <v/>
      </c>
      <c r="CG93" s="18" t="str">
        <f t="shared" si="80"/>
        <v/>
      </c>
      <c r="CH93" s="18">
        <f t="shared" si="80"/>
        <v>0.54227534657513421</v>
      </c>
      <c r="CI93" s="18">
        <f t="shared" si="80"/>
        <v>0.55029971717680704</v>
      </c>
      <c r="CJ93" s="18" t="str">
        <f t="shared" si="80"/>
        <v/>
      </c>
      <c r="CK93" s="18" t="str">
        <f t="shared" si="80"/>
        <v/>
      </c>
      <c r="CL93" s="18" t="str">
        <f t="shared" si="80"/>
        <v/>
      </c>
      <c r="CM93" s="18" t="str">
        <f t="shared" si="80"/>
        <v/>
      </c>
      <c r="CN93" s="18" t="str">
        <f t="shared" si="80"/>
        <v/>
      </c>
      <c r="CO93" s="18" t="str">
        <f t="shared" si="80"/>
        <v/>
      </c>
      <c r="CP93" s="18" t="str">
        <f t="shared" si="80"/>
        <v/>
      </c>
      <c r="CQ93" s="18" t="str">
        <f t="shared" si="80"/>
        <v/>
      </c>
      <c r="CR93" s="18" t="str">
        <f t="shared" si="80"/>
        <v/>
      </c>
      <c r="CS93" s="18" t="str">
        <f t="shared" si="80"/>
        <v/>
      </c>
      <c r="CT93" s="18" t="str">
        <f t="shared" si="80"/>
        <v/>
      </c>
      <c r="CU93" s="18" t="str">
        <f t="shared" si="80"/>
        <v/>
      </c>
      <c r="CV93" s="18">
        <f t="shared" si="80"/>
        <v>0.87528867769361995</v>
      </c>
      <c r="CW93" s="18">
        <f t="shared" si="80"/>
        <v>0.8913134677200566</v>
      </c>
      <c r="CX93" t="str">
        <f t="shared" si="80"/>
        <v/>
      </c>
      <c r="CY93" t="str">
        <f t="shared" si="80"/>
        <v/>
      </c>
      <c r="CZ93" t="str">
        <f t="shared" si="80"/>
        <v/>
      </c>
      <c r="DA93" t="str">
        <f t="shared" si="80"/>
        <v/>
      </c>
    </row>
    <row r="94" spans="1:105">
      <c r="B94" t="s">
        <v>7</v>
      </c>
      <c r="C94">
        <v>188</v>
      </c>
      <c r="H94" s="19">
        <f t="shared" ref="H94:H127" si="81">AVERAGE(I94:BO94)</f>
        <v>8.2484406614111396</v>
      </c>
      <c r="I94" s="43"/>
      <c r="J94" s="46"/>
      <c r="K94" s="18">
        <v>8.3824003615967424</v>
      </c>
      <c r="L94" s="18">
        <v>9.2189213647999591</v>
      </c>
      <c r="M94" s="51"/>
      <c r="N94" s="37"/>
      <c r="O94" s="18">
        <v>12.382842453306353</v>
      </c>
      <c r="P94" s="18">
        <v>12.314248483170187</v>
      </c>
      <c r="Q94" s="51"/>
      <c r="R94" s="37"/>
      <c r="S94" s="37">
        <v>6.0833415599334089</v>
      </c>
      <c r="T94" s="37">
        <v>5.8105016819166693</v>
      </c>
      <c r="U94" s="51"/>
      <c r="V94" s="37"/>
      <c r="W94" s="37"/>
      <c r="X94" s="37"/>
      <c r="Y94" s="51"/>
      <c r="Z94" s="37"/>
      <c r="AA94" s="37"/>
      <c r="AB94" s="37"/>
      <c r="AC94" s="51"/>
      <c r="AD94" s="37"/>
      <c r="AE94" s="37"/>
      <c r="AF94" s="37"/>
      <c r="AG94" s="51">
        <v>5.4868718497250946</v>
      </c>
      <c r="AH94" s="37">
        <v>6.3083975368407046</v>
      </c>
      <c r="AI94" s="47"/>
      <c r="AJ94" s="46"/>
      <c r="AK94" s="46"/>
      <c r="AL94" s="46"/>
      <c r="AM94" s="29"/>
      <c r="AN94" s="20"/>
      <c r="BQ94" t="str">
        <f t="shared" ref="BQ94:BQ127" si="82">B94</f>
        <v>*Alanine (3TMS)</v>
      </c>
      <c r="BX94" t="str">
        <f t="shared" ref="BX94:BX127" si="83">IF(I94&lt;&gt;"",I94/$H94,"")</f>
        <v/>
      </c>
      <c r="BY94" t="str">
        <f t="shared" si="80"/>
        <v/>
      </c>
      <c r="BZ94" s="18">
        <f t="shared" si="80"/>
        <v>1.0162406090659426</v>
      </c>
      <c r="CA94" s="18">
        <f t="shared" si="80"/>
        <v>1.117656262950286</v>
      </c>
      <c r="CB94" s="18" t="str">
        <f t="shared" si="80"/>
        <v/>
      </c>
      <c r="CC94" s="18" t="str">
        <f t="shared" si="80"/>
        <v/>
      </c>
      <c r="CD94" s="18">
        <f t="shared" si="80"/>
        <v>1.5012343498132048</v>
      </c>
      <c r="CE94" s="18">
        <f t="shared" si="80"/>
        <v>1.4929183573787717</v>
      </c>
      <c r="CF94" s="18" t="str">
        <f t="shared" si="80"/>
        <v/>
      </c>
      <c r="CG94" s="18" t="str">
        <f t="shared" si="80"/>
        <v/>
      </c>
      <c r="CH94" s="18">
        <f t="shared" si="80"/>
        <v>0.73751413262790855</v>
      </c>
      <c r="CI94" s="18">
        <f t="shared" si="80"/>
        <v>0.70443638021184618</v>
      </c>
      <c r="CJ94" s="18" t="str">
        <f t="shared" si="80"/>
        <v/>
      </c>
      <c r="CK94" s="18" t="str">
        <f t="shared" si="80"/>
        <v/>
      </c>
      <c r="CL94" s="18" t="str">
        <f t="shared" si="80"/>
        <v/>
      </c>
      <c r="CM94" s="18" t="str">
        <f t="shared" si="80"/>
        <v/>
      </c>
      <c r="CN94" s="18" t="str">
        <f t="shared" si="80"/>
        <v/>
      </c>
      <c r="CO94" s="18" t="str">
        <f t="shared" si="80"/>
        <v/>
      </c>
      <c r="CP94" s="18" t="str">
        <f t="shared" si="80"/>
        <v/>
      </c>
      <c r="CQ94" s="18" t="str">
        <f t="shared" si="80"/>
        <v/>
      </c>
      <c r="CR94" s="18" t="str">
        <f t="shared" si="80"/>
        <v/>
      </c>
      <c r="CS94" s="18" t="str">
        <f t="shared" si="80"/>
        <v/>
      </c>
      <c r="CT94" s="18" t="str">
        <f t="shared" si="80"/>
        <v/>
      </c>
      <c r="CU94" s="18" t="str">
        <f t="shared" si="80"/>
        <v/>
      </c>
      <c r="CV94" s="18">
        <f t="shared" si="80"/>
        <v>0.66520110587622305</v>
      </c>
      <c r="CW94" s="18">
        <f t="shared" si="80"/>
        <v>0.76479880207581763</v>
      </c>
      <c r="CX94" t="str">
        <f t="shared" si="80"/>
        <v/>
      </c>
      <c r="CY94" t="str">
        <f t="shared" si="80"/>
        <v/>
      </c>
      <c r="CZ94" t="str">
        <f t="shared" si="80"/>
        <v/>
      </c>
      <c r="DA94" t="str">
        <f t="shared" si="80"/>
        <v/>
      </c>
    </row>
    <row r="95" spans="1:105">
      <c r="B95" t="s">
        <v>7</v>
      </c>
      <c r="C95">
        <v>262</v>
      </c>
      <c r="H95" s="19">
        <f t="shared" si="81"/>
        <v>9.581139692350817</v>
      </c>
      <c r="I95" s="43"/>
      <c r="J95" s="46"/>
      <c r="K95" s="18">
        <v>14.23377061974691</v>
      </c>
      <c r="L95" s="18">
        <v>11.267368581046444</v>
      </c>
      <c r="M95" s="51"/>
      <c r="N95" s="37"/>
      <c r="O95" s="18">
        <v>13.613885101210442</v>
      </c>
      <c r="P95" s="18">
        <v>13.146188670412219</v>
      </c>
      <c r="Q95" s="51"/>
      <c r="R95" s="37"/>
      <c r="S95" s="37">
        <v>4.7803641135380825</v>
      </c>
      <c r="T95" s="37">
        <v>7.4425405528002253</v>
      </c>
      <c r="U95" s="51"/>
      <c r="V95" s="37"/>
      <c r="W95" s="37"/>
      <c r="X95" s="37"/>
      <c r="Y95" s="51"/>
      <c r="Z95" s="37"/>
      <c r="AA95" s="37"/>
      <c r="AB95" s="37"/>
      <c r="AC95" s="51"/>
      <c r="AD95" s="37"/>
      <c r="AE95" s="37"/>
      <c r="AF95" s="37"/>
      <c r="AG95" s="51">
        <v>5.876860305103393</v>
      </c>
      <c r="AH95" s="37">
        <v>6.2881395949488166</v>
      </c>
      <c r="AI95" s="47"/>
      <c r="AJ95" s="21"/>
      <c r="AK95" s="46"/>
      <c r="AL95" s="46"/>
      <c r="AM95" s="29"/>
      <c r="AN95" s="20"/>
      <c r="BQ95" t="str">
        <f t="shared" si="82"/>
        <v>*Alanine (3TMS)</v>
      </c>
      <c r="BX95" t="str">
        <f t="shared" si="83"/>
        <v/>
      </c>
      <c r="BY95" t="str">
        <f t="shared" si="80"/>
        <v/>
      </c>
      <c r="BZ95" s="18">
        <f t="shared" si="80"/>
        <v>1.4856030782131857</v>
      </c>
      <c r="CA95" s="18">
        <f t="shared" si="80"/>
        <v>1.1759946042788461</v>
      </c>
      <c r="CB95" s="18" t="str">
        <f t="shared" si="80"/>
        <v/>
      </c>
      <c r="CC95" s="18" t="str">
        <f t="shared" si="80"/>
        <v/>
      </c>
      <c r="CD95" s="18">
        <f t="shared" si="80"/>
        <v>1.4209045623329344</v>
      </c>
      <c r="CE95" s="18">
        <f t="shared" si="80"/>
        <v>1.3720902828405255</v>
      </c>
      <c r="CF95" s="18" t="str">
        <f t="shared" si="80"/>
        <v/>
      </c>
      <c r="CG95" s="18" t="str">
        <f t="shared" si="80"/>
        <v/>
      </c>
      <c r="CH95" s="18">
        <f t="shared" si="80"/>
        <v>0.49893481016193997</v>
      </c>
      <c r="CI95" s="18">
        <f t="shared" si="80"/>
        <v>0.77679073594366232</v>
      </c>
      <c r="CJ95" s="18" t="str">
        <f t="shared" si="80"/>
        <v/>
      </c>
      <c r="CK95" s="18" t="str">
        <f t="shared" si="80"/>
        <v/>
      </c>
      <c r="CL95" s="18" t="str">
        <f t="shared" si="80"/>
        <v/>
      </c>
      <c r="CM95" s="18" t="str">
        <f t="shared" si="80"/>
        <v/>
      </c>
      <c r="CN95" s="18" t="str">
        <f t="shared" si="80"/>
        <v/>
      </c>
      <c r="CO95" s="18" t="str">
        <f t="shared" si="80"/>
        <v/>
      </c>
      <c r="CP95" s="18" t="str">
        <f t="shared" si="80"/>
        <v/>
      </c>
      <c r="CQ95" s="18" t="str">
        <f t="shared" si="80"/>
        <v/>
      </c>
      <c r="CR95" s="18" t="str">
        <f t="shared" si="80"/>
        <v/>
      </c>
      <c r="CS95" s="18" t="str">
        <f t="shared" si="80"/>
        <v/>
      </c>
      <c r="CT95" s="18" t="str">
        <f t="shared" si="80"/>
        <v/>
      </c>
      <c r="CU95" s="18" t="str">
        <f t="shared" si="80"/>
        <v/>
      </c>
      <c r="CV95" s="18">
        <f t="shared" si="80"/>
        <v>0.61337800030149159</v>
      </c>
      <c r="CW95" s="18">
        <f t="shared" si="80"/>
        <v>0.65630392592741393</v>
      </c>
      <c r="CX95" t="str">
        <f t="shared" si="80"/>
        <v/>
      </c>
      <c r="CY95" t="str">
        <f t="shared" si="80"/>
        <v/>
      </c>
      <c r="CZ95" t="str">
        <f t="shared" si="80"/>
        <v/>
      </c>
      <c r="DA95" t="str">
        <f t="shared" si="80"/>
        <v/>
      </c>
    </row>
    <row r="96" spans="1:105">
      <c r="H96" s="19"/>
      <c r="I96" s="43"/>
      <c r="J96" s="46"/>
      <c r="K96" s="18"/>
      <c r="L96" s="18"/>
      <c r="M96" s="51"/>
      <c r="N96" s="37"/>
      <c r="O96" s="33"/>
      <c r="P96" s="18"/>
      <c r="Q96" s="51"/>
      <c r="R96" s="37"/>
      <c r="S96" s="37"/>
      <c r="T96" s="37"/>
      <c r="U96" s="51"/>
      <c r="V96" s="37"/>
      <c r="W96" s="37"/>
      <c r="X96" s="37"/>
      <c r="Y96" s="51"/>
      <c r="Z96" s="37"/>
      <c r="AA96" s="37"/>
      <c r="AB96" s="37"/>
      <c r="AC96" s="51"/>
      <c r="AD96" s="37"/>
      <c r="AE96" s="37"/>
      <c r="AF96" s="37"/>
      <c r="AG96" s="51"/>
      <c r="AH96" s="37"/>
      <c r="AI96" s="47"/>
      <c r="AJ96" s="46"/>
      <c r="AK96" s="46"/>
      <c r="AL96" s="46"/>
      <c r="AM96" s="29"/>
      <c r="AN96" s="20"/>
      <c r="BQ96">
        <f t="shared" si="82"/>
        <v>0</v>
      </c>
      <c r="BX96" t="str">
        <f t="shared" si="83"/>
        <v/>
      </c>
      <c r="BY96" t="str">
        <f t="shared" si="80"/>
        <v/>
      </c>
      <c r="BZ96" s="18" t="str">
        <f t="shared" si="80"/>
        <v/>
      </c>
      <c r="CA96" s="18" t="str">
        <f t="shared" si="80"/>
        <v/>
      </c>
      <c r="CB96" s="18" t="str">
        <f t="shared" si="80"/>
        <v/>
      </c>
      <c r="CC96" s="18" t="str">
        <f t="shared" si="80"/>
        <v/>
      </c>
      <c r="CD96" s="18" t="str">
        <f t="shared" si="80"/>
        <v/>
      </c>
      <c r="CE96" s="18" t="str">
        <f t="shared" si="80"/>
        <v/>
      </c>
      <c r="CF96" s="18" t="str">
        <f t="shared" si="80"/>
        <v/>
      </c>
      <c r="CG96" s="18" t="str">
        <f t="shared" si="80"/>
        <v/>
      </c>
      <c r="CH96" s="18" t="str">
        <f t="shared" si="80"/>
        <v/>
      </c>
      <c r="CI96" s="18" t="str">
        <f t="shared" si="80"/>
        <v/>
      </c>
      <c r="CJ96" s="18" t="str">
        <f t="shared" si="80"/>
        <v/>
      </c>
      <c r="CK96" s="18" t="str">
        <f t="shared" si="80"/>
        <v/>
      </c>
      <c r="CL96" s="18" t="str">
        <f t="shared" si="80"/>
        <v/>
      </c>
      <c r="CM96" s="18" t="str">
        <f t="shared" si="80"/>
        <v/>
      </c>
      <c r="CN96" s="18" t="str">
        <f t="shared" si="80"/>
        <v/>
      </c>
      <c r="CO96" s="18" t="str">
        <f t="shared" si="80"/>
        <v/>
      </c>
      <c r="CP96" s="18" t="str">
        <f t="shared" si="80"/>
        <v/>
      </c>
      <c r="CQ96" s="18" t="str">
        <f t="shared" si="80"/>
        <v/>
      </c>
      <c r="CR96" s="18" t="str">
        <f t="shared" si="80"/>
        <v/>
      </c>
      <c r="CS96" s="18" t="str">
        <f t="shared" si="80"/>
        <v/>
      </c>
      <c r="CT96" s="18" t="str">
        <f t="shared" si="80"/>
        <v/>
      </c>
      <c r="CU96" s="18" t="str">
        <f t="shared" si="80"/>
        <v/>
      </c>
      <c r="CV96" s="18" t="str">
        <f t="shared" si="80"/>
        <v/>
      </c>
      <c r="CW96" s="18" t="str">
        <f t="shared" si="80"/>
        <v/>
      </c>
      <c r="CX96" t="str">
        <f t="shared" si="80"/>
        <v/>
      </c>
      <c r="CY96" t="str">
        <f t="shared" si="80"/>
        <v/>
      </c>
      <c r="CZ96" t="str">
        <f t="shared" si="80"/>
        <v/>
      </c>
      <c r="DA96" t="str">
        <f t="shared" si="80"/>
        <v/>
      </c>
    </row>
    <row r="97" spans="2:105">
      <c r="B97" t="s">
        <v>18</v>
      </c>
      <c r="C97">
        <v>273</v>
      </c>
      <c r="H97" s="19">
        <f t="shared" si="81"/>
        <v>7.580602828380254</v>
      </c>
      <c r="I97" s="44"/>
      <c r="J97" s="48"/>
      <c r="K97" s="18">
        <v>8.5244276302954951</v>
      </c>
      <c r="L97" s="18">
        <v>8.122282999199026</v>
      </c>
      <c r="M97" s="51"/>
      <c r="N97" s="37"/>
      <c r="O97" s="18">
        <v>8.2379634708737335</v>
      </c>
      <c r="P97" s="18">
        <v>8.3365290212368279</v>
      </c>
      <c r="Q97" s="52"/>
      <c r="R97" s="53"/>
      <c r="S97" s="53">
        <v>11.83381318199006</v>
      </c>
      <c r="T97" s="53">
        <v>11.26591574076221</v>
      </c>
      <c r="U97" s="52"/>
      <c r="V97" s="53"/>
      <c r="W97" s="53"/>
      <c r="X97" s="53"/>
      <c r="Y97" s="52"/>
      <c r="Z97" s="53"/>
      <c r="AA97" s="53"/>
      <c r="AB97" s="53"/>
      <c r="AC97" s="52"/>
      <c r="AD97" s="53"/>
      <c r="AE97" s="53"/>
      <c r="AF97" s="53"/>
      <c r="AG97" s="52">
        <v>1.7070251365847167</v>
      </c>
      <c r="AH97" s="53">
        <v>2.6168654460999585</v>
      </c>
      <c r="AI97" s="49"/>
      <c r="AJ97" s="48"/>
      <c r="AK97" s="48"/>
      <c r="AL97" s="48"/>
      <c r="AM97" s="29"/>
      <c r="AN97" s="20"/>
      <c r="BQ97" t="str">
        <f t="shared" si="82"/>
        <v>*Citric acid (4TMS)</v>
      </c>
      <c r="BX97" t="str">
        <f t="shared" si="83"/>
        <v/>
      </c>
      <c r="BY97" t="str">
        <f t="shared" si="80"/>
        <v/>
      </c>
      <c r="BZ97" s="18">
        <f t="shared" si="80"/>
        <v>1.1245052436175327</v>
      </c>
      <c r="CA97" s="18">
        <f t="shared" si="80"/>
        <v>1.0714560811431553</v>
      </c>
      <c r="CB97" s="18" t="str">
        <f t="shared" si="80"/>
        <v/>
      </c>
      <c r="CC97" s="18" t="str">
        <f t="shared" si="80"/>
        <v/>
      </c>
      <c r="CD97" s="18">
        <f t="shared" si="80"/>
        <v>1.0867161434750878</v>
      </c>
      <c r="CE97" s="18">
        <f t="shared" si="80"/>
        <v>1.0997184801750248</v>
      </c>
      <c r="CF97" s="18" t="str">
        <f t="shared" si="80"/>
        <v/>
      </c>
      <c r="CG97" s="18" t="str">
        <f t="shared" si="80"/>
        <v/>
      </c>
      <c r="CH97" s="18">
        <f t="shared" si="80"/>
        <v>1.5610649245052968</v>
      </c>
      <c r="CI97" s="18">
        <f t="shared" si="80"/>
        <v>1.486150375611935</v>
      </c>
      <c r="CJ97" s="18" t="str">
        <f t="shared" si="80"/>
        <v/>
      </c>
      <c r="CK97" s="18" t="str">
        <f t="shared" si="80"/>
        <v/>
      </c>
      <c r="CL97" s="18" t="str">
        <f t="shared" si="80"/>
        <v/>
      </c>
      <c r="CM97" s="18" t="str">
        <f t="shared" si="80"/>
        <v/>
      </c>
      <c r="CN97" s="18" t="str">
        <f t="shared" si="80"/>
        <v/>
      </c>
      <c r="CO97" s="18" t="str">
        <f t="shared" si="80"/>
        <v/>
      </c>
      <c r="CP97" s="18" t="str">
        <f t="shared" si="80"/>
        <v/>
      </c>
      <c r="CQ97" s="18" t="str">
        <f t="shared" si="80"/>
        <v/>
      </c>
      <c r="CR97" s="18" t="str">
        <f t="shared" si="80"/>
        <v/>
      </c>
      <c r="CS97" s="18" t="str">
        <f t="shared" si="80"/>
        <v/>
      </c>
      <c r="CT97" s="18" t="str">
        <f t="shared" si="80"/>
        <v/>
      </c>
      <c r="CU97" s="18" t="str">
        <f t="shared" si="80"/>
        <v/>
      </c>
      <c r="CV97" s="18">
        <f t="shared" si="80"/>
        <v>0.22518329679454482</v>
      </c>
      <c r="CW97" s="18">
        <f t="shared" si="80"/>
        <v>0.34520545467742225</v>
      </c>
      <c r="CX97" t="str">
        <f t="shared" si="80"/>
        <v/>
      </c>
      <c r="CY97" t="str">
        <f t="shared" si="80"/>
        <v/>
      </c>
      <c r="CZ97" t="str">
        <f t="shared" si="80"/>
        <v/>
      </c>
      <c r="DA97" t="str">
        <f t="shared" si="80"/>
        <v/>
      </c>
    </row>
    <row r="98" spans="2:105">
      <c r="B98" t="s">
        <v>20</v>
      </c>
      <c r="C98">
        <v>211</v>
      </c>
      <c r="H98" s="19"/>
      <c r="I98" s="43"/>
      <c r="J98" s="46"/>
      <c r="K98" s="18"/>
      <c r="L98" s="18"/>
      <c r="M98" s="51"/>
      <c r="N98" s="37"/>
      <c r="O98" s="33"/>
      <c r="P98" s="18"/>
      <c r="Q98" s="51"/>
      <c r="R98" s="37"/>
      <c r="S98" s="37"/>
      <c r="T98" s="37"/>
      <c r="U98" s="51"/>
      <c r="V98" s="37"/>
      <c r="W98" s="37"/>
      <c r="X98" s="37"/>
      <c r="Y98" s="51"/>
      <c r="Z98" s="37"/>
      <c r="AA98" s="37"/>
      <c r="AB98" s="37"/>
      <c r="AC98" s="51"/>
      <c r="AD98" s="37"/>
      <c r="AE98" s="37"/>
      <c r="AF98" s="37"/>
      <c r="AG98" s="51"/>
      <c r="AH98" s="37"/>
      <c r="AI98" s="47"/>
      <c r="AJ98" s="46"/>
      <c r="AK98" s="46"/>
      <c r="AL98" s="46"/>
      <c r="AM98" s="29"/>
      <c r="AN98" s="20"/>
      <c r="BQ98" t="str">
        <f t="shared" si="82"/>
        <v>*Dihydroxyacetone phosphate (1MEOX) (3TMS) MP</v>
      </c>
      <c r="BX98" t="str">
        <f t="shared" si="83"/>
        <v/>
      </c>
      <c r="BY98" t="str">
        <f t="shared" si="80"/>
        <v/>
      </c>
      <c r="BZ98" s="18" t="str">
        <f t="shared" si="80"/>
        <v/>
      </c>
      <c r="CA98" s="18" t="str">
        <f t="shared" si="80"/>
        <v/>
      </c>
      <c r="CB98" s="18" t="str">
        <f t="shared" si="80"/>
        <v/>
      </c>
      <c r="CC98" s="18" t="str">
        <f t="shared" si="80"/>
        <v/>
      </c>
      <c r="CD98" s="18" t="str">
        <f t="shared" si="80"/>
        <v/>
      </c>
      <c r="CE98" s="18" t="str">
        <f t="shared" si="80"/>
        <v/>
      </c>
      <c r="CF98" s="18" t="str">
        <f t="shared" si="80"/>
        <v/>
      </c>
      <c r="CG98" s="18" t="str">
        <f t="shared" si="80"/>
        <v/>
      </c>
      <c r="CH98" s="18" t="str">
        <f t="shared" si="80"/>
        <v/>
      </c>
      <c r="CI98" s="18" t="str">
        <f t="shared" si="80"/>
        <v/>
      </c>
      <c r="CJ98" s="18" t="str">
        <f t="shared" si="80"/>
        <v/>
      </c>
      <c r="CK98" s="18" t="str">
        <f t="shared" si="80"/>
        <v/>
      </c>
      <c r="CL98" s="18" t="str">
        <f t="shared" si="80"/>
        <v/>
      </c>
      <c r="CM98" s="18" t="str">
        <f t="shared" si="80"/>
        <v/>
      </c>
      <c r="CN98" s="18" t="str">
        <f t="shared" si="80"/>
        <v/>
      </c>
      <c r="CO98" s="18" t="str">
        <f t="shared" si="80"/>
        <v/>
      </c>
      <c r="CP98" s="18" t="str">
        <f t="shared" si="80"/>
        <v/>
      </c>
      <c r="CQ98" s="18" t="str">
        <f t="shared" si="80"/>
        <v/>
      </c>
      <c r="CR98" s="18" t="str">
        <f t="shared" si="80"/>
        <v/>
      </c>
      <c r="CS98" s="18" t="str">
        <f t="shared" si="80"/>
        <v/>
      </c>
      <c r="CT98" s="18" t="str">
        <f t="shared" si="80"/>
        <v/>
      </c>
      <c r="CU98" s="18" t="str">
        <f t="shared" si="80"/>
        <v/>
      </c>
      <c r="CV98" s="18" t="str">
        <f t="shared" si="80"/>
        <v/>
      </c>
      <c r="CW98" s="18" t="str">
        <f t="shared" si="80"/>
        <v/>
      </c>
      <c r="CX98" t="str">
        <f t="shared" si="80"/>
        <v/>
      </c>
      <c r="CY98" t="str">
        <f t="shared" si="80"/>
        <v/>
      </c>
      <c r="CZ98" t="str">
        <f t="shared" si="80"/>
        <v/>
      </c>
      <c r="DA98" t="str">
        <f t="shared" si="80"/>
        <v/>
      </c>
    </row>
    <row r="99" spans="2:105">
      <c r="B99" t="s">
        <v>20</v>
      </c>
      <c r="C99">
        <v>400</v>
      </c>
      <c r="H99" s="19">
        <f t="shared" si="81"/>
        <v>65.12693373747571</v>
      </c>
      <c r="I99" s="43"/>
      <c r="J99" s="46"/>
      <c r="K99" s="18">
        <v>65.913043478260875</v>
      </c>
      <c r="L99" s="18">
        <v>70.73684210526315</v>
      </c>
      <c r="M99" s="51"/>
      <c r="N99" s="37"/>
      <c r="O99" s="54">
        <v>69.390902081727063</v>
      </c>
      <c r="P99" s="54">
        <v>75.704697986577187</v>
      </c>
      <c r="Q99" s="51"/>
      <c r="R99" s="37"/>
      <c r="S99" s="37">
        <v>90.40650406504065</v>
      </c>
      <c r="T99" s="37">
        <v>68.629441624365484</v>
      </c>
      <c r="U99" s="51"/>
      <c r="V99" s="37"/>
      <c r="W99" s="37"/>
      <c r="X99" s="37"/>
      <c r="Y99" s="51"/>
      <c r="Z99" s="37"/>
      <c r="AA99" s="37"/>
      <c r="AB99" s="37"/>
      <c r="AC99" s="51"/>
      <c r="AD99" s="37"/>
      <c r="AE99" s="37"/>
      <c r="AF99" s="37"/>
      <c r="AG99" s="51">
        <v>41.993464052287585</v>
      </c>
      <c r="AH99" s="37">
        <v>38.240574506283664</v>
      </c>
      <c r="AI99" s="47"/>
      <c r="AJ99" s="46"/>
      <c r="AK99" s="46"/>
      <c r="AL99" s="46"/>
      <c r="AM99" s="29"/>
      <c r="AN99" s="20"/>
      <c r="BQ99" t="str">
        <f t="shared" si="82"/>
        <v>*Dihydroxyacetone phosphate (1MEOX) (3TMS) MP</v>
      </c>
      <c r="BX99" t="str">
        <f t="shared" si="83"/>
        <v/>
      </c>
      <c r="BY99" t="str">
        <f t="shared" si="80"/>
        <v/>
      </c>
      <c r="BZ99" s="18">
        <f t="shared" si="80"/>
        <v>1.012070424564343</v>
      </c>
      <c r="CA99" s="18">
        <f t="shared" si="80"/>
        <v>1.0861380698560257</v>
      </c>
      <c r="CB99" s="18" t="str">
        <f t="shared" si="80"/>
        <v/>
      </c>
      <c r="CC99" s="18" t="str">
        <f t="shared" si="80"/>
        <v/>
      </c>
      <c r="CD99" s="18">
        <f t="shared" si="80"/>
        <v>1.0654716581842967</v>
      </c>
      <c r="CE99" s="18">
        <f t="shared" si="80"/>
        <v>1.1624176610515713</v>
      </c>
      <c r="CF99" s="18" t="str">
        <f t="shared" si="80"/>
        <v/>
      </c>
      <c r="CG99" s="18" t="str">
        <f t="shared" si="80"/>
        <v/>
      </c>
      <c r="CH99" s="18">
        <f t="shared" si="80"/>
        <v>1.3881584603609003</v>
      </c>
      <c r="CI99" s="18">
        <f t="shared" si="80"/>
        <v>1.0537797142578254</v>
      </c>
      <c r="CJ99" s="18" t="str">
        <f t="shared" si="80"/>
        <v/>
      </c>
      <c r="CK99" s="18" t="str">
        <f t="shared" si="80"/>
        <v/>
      </c>
      <c r="CL99" s="18" t="str">
        <f t="shared" si="80"/>
        <v/>
      </c>
      <c r="CM99" s="18" t="str">
        <f t="shared" si="80"/>
        <v/>
      </c>
      <c r="CN99" s="18" t="str">
        <f t="shared" si="80"/>
        <v/>
      </c>
      <c r="CO99" s="18" t="str">
        <f t="shared" si="80"/>
        <v/>
      </c>
      <c r="CP99" s="18" t="str">
        <f t="shared" si="80"/>
        <v/>
      </c>
      <c r="CQ99" s="18" t="str">
        <f t="shared" si="80"/>
        <v/>
      </c>
      <c r="CR99" s="18" t="str">
        <f t="shared" si="80"/>
        <v/>
      </c>
      <c r="CS99" s="18" t="str">
        <f t="shared" si="80"/>
        <v/>
      </c>
      <c r="CT99" s="18" t="str">
        <f t="shared" si="80"/>
        <v/>
      </c>
      <c r="CU99" s="18" t="str">
        <f t="shared" si="80"/>
        <v/>
      </c>
      <c r="CV99" s="18">
        <f t="shared" si="80"/>
        <v>0.64479412191523866</v>
      </c>
      <c r="CW99" s="18">
        <f t="shared" si="80"/>
        <v>0.58716988980979856</v>
      </c>
      <c r="CX99" t="str">
        <f t="shared" si="80"/>
        <v/>
      </c>
      <c r="CY99" t="str">
        <f t="shared" si="80"/>
        <v/>
      </c>
      <c r="CZ99" t="str">
        <f t="shared" si="80"/>
        <v/>
      </c>
      <c r="DA99" t="str">
        <f t="shared" si="80"/>
        <v/>
      </c>
    </row>
    <row r="100" spans="2:105">
      <c r="B100" t="s">
        <v>21</v>
      </c>
      <c r="C100">
        <v>217</v>
      </c>
      <c r="H100" s="19">
        <f t="shared" si="81"/>
        <v>14.215843483210101</v>
      </c>
      <c r="I100" s="43"/>
      <c r="J100" s="46"/>
      <c r="K100" s="18">
        <v>23.334364604151229</v>
      </c>
      <c r="L100" s="18">
        <v>20.177556475255052</v>
      </c>
      <c r="M100" s="51"/>
      <c r="N100" s="37"/>
      <c r="O100" s="18">
        <v>3.5057762624710285</v>
      </c>
      <c r="P100" s="18">
        <v>3.5151437291932353</v>
      </c>
      <c r="Q100" s="51"/>
      <c r="R100" s="37"/>
      <c r="S100" s="37">
        <v>28.308996962230463</v>
      </c>
      <c r="T100" s="37">
        <v>28.894114227712631</v>
      </c>
      <c r="U100" s="51"/>
      <c r="V100" s="37"/>
      <c r="W100" s="37"/>
      <c r="X100" s="37"/>
      <c r="Y100" s="51"/>
      <c r="Z100" s="37"/>
      <c r="AA100" s="37"/>
      <c r="AB100" s="37"/>
      <c r="AC100" s="51"/>
      <c r="AD100" s="37"/>
      <c r="AE100" s="37"/>
      <c r="AF100" s="37"/>
      <c r="AG100" s="51">
        <v>3.0753862580510032</v>
      </c>
      <c r="AH100" s="37">
        <v>2.9154093466161783</v>
      </c>
      <c r="AI100" s="47"/>
      <c r="AJ100" s="21"/>
      <c r="AK100" s="46"/>
      <c r="AL100" s="46"/>
      <c r="AM100" s="29"/>
      <c r="AN100" s="20"/>
      <c r="BQ100" t="str">
        <f t="shared" si="82"/>
        <v>*Fructose (1MEOX) (5TMS) MP</v>
      </c>
      <c r="BX100" t="str">
        <f t="shared" si="83"/>
        <v/>
      </c>
      <c r="BY100" t="str">
        <f t="shared" si="80"/>
        <v/>
      </c>
      <c r="BZ100" s="18">
        <f t="shared" si="80"/>
        <v>1.6414337025946253</v>
      </c>
      <c r="CA100" s="18">
        <f t="shared" si="80"/>
        <v>1.4193710347955186</v>
      </c>
      <c r="CB100" s="18" t="str">
        <f t="shared" si="80"/>
        <v/>
      </c>
      <c r="CC100" s="18" t="str">
        <f t="shared" si="80"/>
        <v/>
      </c>
      <c r="CD100" s="18">
        <f t="shared" si="80"/>
        <v>0.24661049951848399</v>
      </c>
      <c r="CE100" s="18">
        <f t="shared" si="80"/>
        <v>0.24726944506281773</v>
      </c>
      <c r="CF100" s="18" t="str">
        <f t="shared" si="80"/>
        <v/>
      </c>
      <c r="CG100" s="18" t="str">
        <f t="shared" si="80"/>
        <v/>
      </c>
      <c r="CH100" s="18">
        <f t="shared" si="80"/>
        <v>1.9913694882519883</v>
      </c>
      <c r="CI100" s="18">
        <f t="shared" si="80"/>
        <v>2.0325290062343884</v>
      </c>
      <c r="CJ100" s="18" t="str">
        <f t="shared" si="80"/>
        <v/>
      </c>
      <c r="CK100" s="18" t="str">
        <f t="shared" si="80"/>
        <v/>
      </c>
      <c r="CL100" s="18" t="str">
        <f t="shared" si="80"/>
        <v/>
      </c>
      <c r="CM100" s="18" t="str">
        <f t="shared" si="80"/>
        <v/>
      </c>
      <c r="CN100" s="18" t="str">
        <f t="shared" si="80"/>
        <v/>
      </c>
      <c r="CO100" s="18" t="str">
        <f t="shared" si="80"/>
        <v/>
      </c>
      <c r="CP100" s="18" t="str">
        <f t="shared" si="80"/>
        <v/>
      </c>
      <c r="CQ100" s="18" t="str">
        <f t="shared" si="80"/>
        <v/>
      </c>
      <c r="CR100" s="18" t="str">
        <f t="shared" si="80"/>
        <v/>
      </c>
      <c r="CS100" s="18" t="str">
        <f t="shared" si="80"/>
        <v/>
      </c>
      <c r="CT100" s="18" t="str">
        <f t="shared" si="80"/>
        <v/>
      </c>
      <c r="CU100" s="18" t="str">
        <f t="shared" si="80"/>
        <v/>
      </c>
      <c r="CV100" s="18">
        <f t="shared" si="80"/>
        <v>0.21633512367262964</v>
      </c>
      <c r="CW100" s="18">
        <f t="shared" si="80"/>
        <v>0.20508169986954902</v>
      </c>
      <c r="CX100" t="str">
        <f t="shared" si="80"/>
        <v/>
      </c>
      <c r="CY100" t="str">
        <f t="shared" si="80"/>
        <v/>
      </c>
      <c r="CZ100" t="str">
        <f t="shared" si="80"/>
        <v/>
      </c>
      <c r="DA100" t="str">
        <f t="shared" si="80"/>
        <v/>
      </c>
    </row>
    <row r="101" spans="2:105">
      <c r="B101" t="s">
        <v>23</v>
      </c>
      <c r="C101">
        <v>129</v>
      </c>
      <c r="H101" s="19">
        <f t="shared" si="81"/>
        <v>31.952546413918327</v>
      </c>
      <c r="I101" s="43"/>
      <c r="J101" s="46"/>
      <c r="K101" s="18">
        <v>18.499999999999996</v>
      </c>
      <c r="L101" s="18">
        <v>9.2243186582809216</v>
      </c>
      <c r="M101" s="51"/>
      <c r="N101" s="37"/>
      <c r="O101" s="18">
        <v>14.209591474245117</v>
      </c>
      <c r="P101" s="18">
        <v>10.000000000000002</v>
      </c>
      <c r="Q101" s="51"/>
      <c r="R101" s="37"/>
      <c r="S101" s="37">
        <v>77.48430962343096</v>
      </c>
      <c r="T101" s="37">
        <v>76.3826815642458</v>
      </c>
      <c r="U101" s="51"/>
      <c r="V101" s="37"/>
      <c r="W101" s="37"/>
      <c r="X101" s="37"/>
      <c r="Y101" s="51"/>
      <c r="Z101" s="37"/>
      <c r="AA101" s="37"/>
      <c r="AB101" s="37"/>
      <c r="AC101" s="51"/>
      <c r="AD101" s="37"/>
      <c r="AE101" s="37"/>
      <c r="AF101" s="37"/>
      <c r="AG101" s="51">
        <v>20.634920634920633</v>
      </c>
      <c r="AH101" s="37">
        <v>29.184549356223176</v>
      </c>
      <c r="AI101" s="47"/>
      <c r="AJ101" s="46"/>
      <c r="AK101" s="46"/>
      <c r="AL101" s="46"/>
      <c r="AM101" s="29"/>
      <c r="AN101" s="20"/>
      <c r="BQ101" t="str">
        <f t="shared" si="82"/>
        <v>*Fructose-1-phosphate (1MEOX) (6TMS) MP</v>
      </c>
      <c r="BX101" t="str">
        <f t="shared" si="83"/>
        <v/>
      </c>
      <c r="BY101" t="str">
        <f t="shared" si="80"/>
        <v/>
      </c>
      <c r="BZ101" s="18">
        <f t="shared" si="80"/>
        <v>0.57898358898687063</v>
      </c>
      <c r="CA101" s="18">
        <f t="shared" si="80"/>
        <v>0.28868806068811048</v>
      </c>
      <c r="CB101" s="18" t="str">
        <f t="shared" si="80"/>
        <v/>
      </c>
      <c r="CC101" s="18" t="str">
        <f t="shared" si="80"/>
        <v/>
      </c>
      <c r="CD101" s="18">
        <f t="shared" si="80"/>
        <v>0.44470920377273937</v>
      </c>
      <c r="CE101" s="18">
        <f t="shared" si="80"/>
        <v>0.31296410215506532</v>
      </c>
      <c r="CF101" s="18" t="str">
        <f t="shared" si="80"/>
        <v/>
      </c>
      <c r="CG101" s="18" t="str">
        <f t="shared" si="80"/>
        <v/>
      </c>
      <c r="CH101" s="18">
        <f t="shared" si="80"/>
        <v>2.4249807392402154</v>
      </c>
      <c r="CI101" s="18">
        <f t="shared" si="80"/>
        <v>2.3905037355950443</v>
      </c>
      <c r="CJ101" s="18" t="str">
        <f t="shared" si="80"/>
        <v/>
      </c>
      <c r="CK101" s="18" t="str">
        <f t="shared" si="80"/>
        <v/>
      </c>
      <c r="CL101" s="18" t="str">
        <f t="shared" si="80"/>
        <v/>
      </c>
      <c r="CM101" s="18" t="str">
        <f t="shared" si="80"/>
        <v/>
      </c>
      <c r="CN101" s="18" t="str">
        <f t="shared" si="80"/>
        <v/>
      </c>
      <c r="CO101" s="18" t="str">
        <f t="shared" si="80"/>
        <v/>
      </c>
      <c r="CP101" s="18" t="str">
        <f t="shared" si="80"/>
        <v/>
      </c>
      <c r="CQ101" s="18" t="str">
        <f t="shared" si="80"/>
        <v/>
      </c>
      <c r="CR101" s="18" t="str">
        <f t="shared" si="80"/>
        <v/>
      </c>
      <c r="CS101" s="18" t="str">
        <f t="shared" si="80"/>
        <v/>
      </c>
      <c r="CT101" s="18" t="str">
        <f t="shared" si="80"/>
        <v/>
      </c>
      <c r="CU101" s="18" t="str">
        <f t="shared" si="80"/>
        <v/>
      </c>
      <c r="CV101" s="18">
        <f t="shared" ref="CV101:CV127" si="84">IF(AG101&lt;&gt;"",AG101/$H101,"")</f>
        <v>0.64579894095489654</v>
      </c>
      <c r="CW101" s="18">
        <f t="shared" ref="CW101:CW127" si="85">IF(AH101&lt;&gt;"",AH101/$H101,"")</f>
        <v>0.91337162860705745</v>
      </c>
      <c r="CX101" t="str">
        <f t="shared" ref="CX101:CX127" si="86">IF(AI101&lt;&gt;"",AI101/$H101,"")</f>
        <v/>
      </c>
      <c r="CY101" t="str">
        <f t="shared" ref="CY101:CY127" si="87">IF(AJ101&lt;&gt;"",AJ101/$H101,"")</f>
        <v/>
      </c>
      <c r="CZ101" t="str">
        <f t="shared" ref="CZ101:CZ127" si="88">IF(AK101&lt;&gt;"",AK101/$H101,"")</f>
        <v/>
      </c>
      <c r="DA101" t="str">
        <f t="shared" ref="DA101:DA127" si="89">IF(AL101&lt;&gt;"",AL101/$H101,"")</f>
        <v/>
      </c>
    </row>
    <row r="102" spans="2:105">
      <c r="B102" t="s">
        <v>23</v>
      </c>
      <c r="C102">
        <v>217</v>
      </c>
      <c r="H102" s="19">
        <f t="shared" si="81"/>
        <v>36.266219010691714</v>
      </c>
      <c r="I102" s="43"/>
      <c r="J102" s="46"/>
      <c r="K102" s="33">
        <v>30.824372759856633</v>
      </c>
      <c r="L102" s="18">
        <v>30.024213075060537</v>
      </c>
      <c r="M102" s="51"/>
      <c r="N102" s="37"/>
      <c r="O102" s="18">
        <v>14.610778443113775</v>
      </c>
      <c r="P102" s="18">
        <v>16.883116883116887</v>
      </c>
      <c r="Q102" s="51"/>
      <c r="R102" s="37"/>
      <c r="S102" s="37">
        <v>77.176608797807077</v>
      </c>
      <c r="T102" s="37">
        <v>77.568750855110153</v>
      </c>
      <c r="U102" s="51"/>
      <c r="V102" s="37"/>
      <c r="W102" s="37"/>
      <c r="X102" s="37"/>
      <c r="Y102" s="51"/>
      <c r="Z102" s="37"/>
      <c r="AA102" s="37"/>
      <c r="AB102" s="37"/>
      <c r="AC102" s="51"/>
      <c r="AD102" s="37"/>
      <c r="AE102" s="37"/>
      <c r="AF102" s="37"/>
      <c r="AG102" s="51">
        <v>19.952210274790918</v>
      </c>
      <c r="AH102" s="37">
        <v>23.089700996677742</v>
      </c>
      <c r="AI102" s="47"/>
      <c r="AJ102" s="46"/>
      <c r="AK102" s="46"/>
      <c r="AL102" s="46"/>
      <c r="AM102" s="29"/>
      <c r="AN102" s="20"/>
      <c r="BQ102" t="str">
        <f t="shared" si="82"/>
        <v>*Fructose-1-phosphate (1MEOX) (6TMS) MP</v>
      </c>
      <c r="BX102" t="str">
        <f t="shared" si="83"/>
        <v/>
      </c>
      <c r="BY102" t="str">
        <f t="shared" ref="BY102:BY127" si="90">IF(J102&lt;&gt;"",J102/$H102,"")</f>
        <v/>
      </c>
      <c r="BZ102" s="18">
        <f t="shared" ref="BZ102:BZ127" si="91">IF(K102&lt;&gt;"",K102/$H102,"")</f>
        <v>0.84994724017878021</v>
      </c>
      <c r="CA102" s="18">
        <f t="shared" ref="CA102:CA127" si="92">IF(L102&lt;&gt;"",L102/$H102,"")</f>
        <v>0.82788374123613606</v>
      </c>
      <c r="CB102" s="18" t="str">
        <f t="shared" ref="CB102:CB127" si="93">IF(M102&lt;&gt;"",M102/$H102,"")</f>
        <v/>
      </c>
      <c r="CC102" s="18" t="str">
        <f t="shared" ref="CC102:CC127" si="94">IF(N102&lt;&gt;"",N102/$H102,"")</f>
        <v/>
      </c>
      <c r="CD102" s="18">
        <f t="shared" ref="CD102:CD127" si="95">IF(O102&lt;&gt;"",O102/$H102,"")</f>
        <v>0.40287570200815098</v>
      </c>
      <c r="CE102" s="18">
        <f t="shared" ref="CE102:CE127" si="96">IF(P102&lt;&gt;"",P102/$H102,"")</f>
        <v>0.46553286622295925</v>
      </c>
      <c r="CF102" s="18" t="str">
        <f t="shared" ref="CF102:CF127" si="97">IF(Q102&lt;&gt;"",Q102/$H102,"")</f>
        <v/>
      </c>
      <c r="CG102" s="18" t="str">
        <f t="shared" ref="CG102:CG127" si="98">IF(R102&lt;&gt;"",R102/$H102,"")</f>
        <v/>
      </c>
      <c r="CH102" s="18">
        <f t="shared" ref="CH102:CH127" si="99">IF(S102&lt;&gt;"",S102/$H102,"")</f>
        <v>2.1280577601722004</v>
      </c>
      <c r="CI102" s="18">
        <f t="shared" ref="CI102:CI127" si="100">IF(T102&lt;&gt;"",T102/$H102,"")</f>
        <v>2.1388706341910626</v>
      </c>
      <c r="CJ102" s="18" t="str">
        <f t="shared" ref="CJ102:CJ127" si="101">IF(U102&lt;&gt;"",U102/$H102,"")</f>
        <v/>
      </c>
      <c r="CK102" s="18" t="str">
        <f t="shared" ref="CK102:CK127" si="102">IF(V102&lt;&gt;"",V102/$H102,"")</f>
        <v/>
      </c>
      <c r="CL102" s="18" t="str">
        <f t="shared" ref="CL102:CL127" si="103">IF(W102&lt;&gt;"",W102/$H102,"")</f>
        <v/>
      </c>
      <c r="CM102" s="18" t="str">
        <f t="shared" ref="CM102:CM127" si="104">IF(X102&lt;&gt;"",X102/$H102,"")</f>
        <v/>
      </c>
      <c r="CN102" s="18" t="str">
        <f t="shared" ref="CN102:CN127" si="105">IF(Y102&lt;&gt;"",Y102/$H102,"")</f>
        <v/>
      </c>
      <c r="CO102" s="18" t="str">
        <f t="shared" ref="CO102:CO127" si="106">IF(Z102&lt;&gt;"",Z102/$H102,"")</f>
        <v/>
      </c>
      <c r="CP102" s="18" t="str">
        <f t="shared" ref="CP102:CP127" si="107">IF(AA102&lt;&gt;"",AA102/$H102,"")</f>
        <v/>
      </c>
      <c r="CQ102" s="18" t="str">
        <f t="shared" ref="CQ102:CQ127" si="108">IF(AB102&lt;&gt;"",AB102/$H102,"")</f>
        <v/>
      </c>
      <c r="CR102" s="18" t="str">
        <f t="shared" ref="CR102:CR127" si="109">IF(AC102&lt;&gt;"",AC102/$H102,"")</f>
        <v/>
      </c>
      <c r="CS102" s="18" t="str">
        <f t="shared" ref="CS102:CS127" si="110">IF(AD102&lt;&gt;"",AD102/$H102,"")</f>
        <v/>
      </c>
      <c r="CT102" s="18" t="str">
        <f t="shared" ref="CT102:CT127" si="111">IF(AE102&lt;&gt;"",AE102/$H102,"")</f>
        <v/>
      </c>
      <c r="CU102" s="18" t="str">
        <f t="shared" ref="CU102:CU127" si="112">IF(AF102&lt;&gt;"",AF102/$H102,"")</f>
        <v/>
      </c>
      <c r="CV102" s="18">
        <f t="shared" si="84"/>
        <v>0.55015964771262116</v>
      </c>
      <c r="CW102" s="18">
        <f t="shared" si="85"/>
        <v>0.63667240827808991</v>
      </c>
      <c r="CX102" t="str">
        <f t="shared" si="86"/>
        <v/>
      </c>
      <c r="CY102" t="str">
        <f t="shared" si="87"/>
        <v/>
      </c>
      <c r="CZ102" t="str">
        <f t="shared" si="88"/>
        <v/>
      </c>
      <c r="DA102" t="str">
        <f t="shared" si="89"/>
        <v/>
      </c>
    </row>
    <row r="103" spans="2:105">
      <c r="B103" t="s">
        <v>24</v>
      </c>
      <c r="C103">
        <v>129</v>
      </c>
      <c r="H103" s="19">
        <f t="shared" si="81"/>
        <v>58.16780075381557</v>
      </c>
      <c r="I103" s="17"/>
      <c r="J103" s="21"/>
      <c r="K103" s="18">
        <v>66.488913836654504</v>
      </c>
      <c r="L103" s="18">
        <v>59.822249463683733</v>
      </c>
      <c r="M103" s="51"/>
      <c r="N103" s="37"/>
      <c r="O103" s="18">
        <v>61.868484362469935</v>
      </c>
      <c r="P103" s="18">
        <v>70.220801859384082</v>
      </c>
      <c r="Q103" s="51"/>
      <c r="R103" s="37"/>
      <c r="S103" s="37">
        <v>86.249510465166878</v>
      </c>
      <c r="T103" s="37">
        <v>0</v>
      </c>
      <c r="U103" s="51"/>
      <c r="V103" s="37"/>
      <c r="W103" s="37"/>
      <c r="X103" s="37"/>
      <c r="Y103" s="51"/>
      <c r="Z103" s="37"/>
      <c r="AA103" s="37"/>
      <c r="AB103" s="37"/>
      <c r="AC103" s="51"/>
      <c r="AD103" s="37"/>
      <c r="AE103" s="37"/>
      <c r="AF103" s="37"/>
      <c r="AG103" s="51">
        <v>71.942446043165461</v>
      </c>
      <c r="AH103" s="37">
        <v>48.749999999999993</v>
      </c>
      <c r="AI103" s="29"/>
      <c r="AJ103" s="21"/>
      <c r="AK103" s="21"/>
      <c r="AL103" s="21"/>
      <c r="AM103" s="29"/>
      <c r="AN103" s="20"/>
      <c r="BQ103" t="str">
        <f t="shared" si="82"/>
        <v>*Fructose-6-phosphate (1MEOX) (6TMS) MP</v>
      </c>
      <c r="BX103" t="str">
        <f t="shared" si="83"/>
        <v/>
      </c>
      <c r="BY103" t="str">
        <f t="shared" si="90"/>
        <v/>
      </c>
      <c r="BZ103" s="18">
        <f t="shared" si="91"/>
        <v>1.1430535962337049</v>
      </c>
      <c r="CA103" s="18">
        <f t="shared" si="92"/>
        <v>1.0284426897429098</v>
      </c>
      <c r="CB103" s="18" t="str">
        <f t="shared" si="93"/>
        <v/>
      </c>
      <c r="CC103" s="18" t="str">
        <f t="shared" si="94"/>
        <v/>
      </c>
      <c r="CD103" s="18">
        <f t="shared" si="95"/>
        <v>1.0636208273425503</v>
      </c>
      <c r="CE103" s="18">
        <f t="shared" si="96"/>
        <v>1.2072108786883762</v>
      </c>
      <c r="CF103" s="18" t="str">
        <f t="shared" si="97"/>
        <v/>
      </c>
      <c r="CG103" s="18" t="str">
        <f t="shared" si="98"/>
        <v/>
      </c>
      <c r="CH103" s="18">
        <f t="shared" si="99"/>
        <v>1.4827706969737766</v>
      </c>
      <c r="CI103" s="18">
        <f t="shared" si="100"/>
        <v>0</v>
      </c>
      <c r="CJ103" s="18" t="str">
        <f t="shared" si="101"/>
        <v/>
      </c>
      <c r="CK103" s="18" t="str">
        <f t="shared" si="102"/>
        <v/>
      </c>
      <c r="CL103" s="18" t="str">
        <f t="shared" si="103"/>
        <v/>
      </c>
      <c r="CM103" s="18" t="str">
        <f t="shared" si="104"/>
        <v/>
      </c>
      <c r="CN103" s="18" t="str">
        <f t="shared" si="105"/>
        <v/>
      </c>
      <c r="CO103" s="18" t="str">
        <f t="shared" si="106"/>
        <v/>
      </c>
      <c r="CP103" s="18" t="str">
        <f t="shared" si="107"/>
        <v/>
      </c>
      <c r="CQ103" s="18" t="str">
        <f t="shared" si="108"/>
        <v/>
      </c>
      <c r="CR103" s="18" t="str">
        <f t="shared" si="109"/>
        <v/>
      </c>
      <c r="CS103" s="18" t="str">
        <f t="shared" si="110"/>
        <v/>
      </c>
      <c r="CT103" s="18" t="str">
        <f t="shared" si="111"/>
        <v/>
      </c>
      <c r="CU103" s="18" t="str">
        <f t="shared" si="112"/>
        <v/>
      </c>
      <c r="CV103" s="18">
        <f t="shared" si="84"/>
        <v>1.2368087689553284</v>
      </c>
      <c r="CW103" s="18">
        <f t="shared" si="85"/>
        <v>0.83809254206335437</v>
      </c>
      <c r="CX103" t="str">
        <f t="shared" si="86"/>
        <v/>
      </c>
      <c r="CY103" t="str">
        <f t="shared" si="87"/>
        <v/>
      </c>
      <c r="CZ103" t="str">
        <f t="shared" si="88"/>
        <v/>
      </c>
      <c r="DA103" t="str">
        <f t="shared" si="89"/>
        <v/>
      </c>
    </row>
    <row r="104" spans="2:105">
      <c r="B104" t="s">
        <v>24</v>
      </c>
      <c r="C104">
        <v>217</v>
      </c>
      <c r="H104" s="19">
        <f t="shared" si="81"/>
        <v>94.344250595119632</v>
      </c>
      <c r="I104" s="43"/>
      <c r="J104" s="46"/>
      <c r="K104" s="18">
        <v>99.082614631547401</v>
      </c>
      <c r="L104" s="18">
        <v>99.472273412631935</v>
      </c>
      <c r="M104" s="51"/>
      <c r="N104" s="37"/>
      <c r="O104" s="18">
        <v>99.17318330325655</v>
      </c>
      <c r="P104" s="18">
        <v>98.58298659269532</v>
      </c>
      <c r="Q104" s="51"/>
      <c r="R104" s="37"/>
      <c r="S104" s="37">
        <v>91.128645230499956</v>
      </c>
      <c r="T104" s="37">
        <v>90.660135493203853</v>
      </c>
      <c r="U104" s="51"/>
      <c r="V104" s="37"/>
      <c r="W104" s="37"/>
      <c r="X104" s="37"/>
      <c r="Y104" s="51"/>
      <c r="Z104" s="37"/>
      <c r="AA104" s="37"/>
      <c r="AB104" s="37"/>
      <c r="AC104" s="51"/>
      <c r="AD104" s="37"/>
      <c r="AE104" s="37"/>
      <c r="AF104" s="37"/>
      <c r="AG104" s="51">
        <v>87.61241659413983</v>
      </c>
      <c r="AH104" s="37">
        <v>89.0417495029821</v>
      </c>
      <c r="AI104" s="47"/>
      <c r="AJ104" s="46"/>
      <c r="AK104" s="46"/>
      <c r="AL104" s="46"/>
      <c r="AM104" s="29"/>
      <c r="AN104" s="20"/>
      <c r="BQ104" t="str">
        <f t="shared" si="82"/>
        <v>*Fructose-6-phosphate (1MEOX) (6TMS) MP</v>
      </c>
      <c r="BX104" t="str">
        <f t="shared" si="83"/>
        <v/>
      </c>
      <c r="BY104" t="str">
        <f t="shared" si="90"/>
        <v/>
      </c>
      <c r="BZ104" s="18">
        <f t="shared" si="91"/>
        <v>1.0502241949725433</v>
      </c>
      <c r="CA104" s="18">
        <f t="shared" si="92"/>
        <v>1.054354375440633</v>
      </c>
      <c r="CB104" s="18" t="str">
        <f t="shared" si="93"/>
        <v/>
      </c>
      <c r="CC104" s="18" t="str">
        <f t="shared" si="94"/>
        <v/>
      </c>
      <c r="CD104" s="18">
        <f t="shared" si="95"/>
        <v>1.0511841757995448</v>
      </c>
      <c r="CE104" s="18">
        <f t="shared" si="96"/>
        <v>1.0449283975529819</v>
      </c>
      <c r="CF104" s="18" t="str">
        <f t="shared" si="97"/>
        <v/>
      </c>
      <c r="CG104" s="18" t="str">
        <f t="shared" si="98"/>
        <v/>
      </c>
      <c r="CH104" s="18">
        <f t="shared" si="99"/>
        <v>0.96591625515772539</v>
      </c>
      <c r="CI104" s="18">
        <f t="shared" si="100"/>
        <v>0.96095029555403177</v>
      </c>
      <c r="CJ104" s="18" t="str">
        <f t="shared" si="101"/>
        <v/>
      </c>
      <c r="CK104" s="18" t="str">
        <f t="shared" si="102"/>
        <v/>
      </c>
      <c r="CL104" s="18" t="str">
        <f t="shared" si="103"/>
        <v/>
      </c>
      <c r="CM104" s="18" t="str">
        <f t="shared" si="104"/>
        <v/>
      </c>
      <c r="CN104" s="18" t="str">
        <f t="shared" si="105"/>
        <v/>
      </c>
      <c r="CO104" s="18" t="str">
        <f t="shared" si="106"/>
        <v/>
      </c>
      <c r="CP104" s="18" t="str">
        <f t="shared" si="107"/>
        <v/>
      </c>
      <c r="CQ104" s="18" t="str">
        <f t="shared" si="108"/>
        <v/>
      </c>
      <c r="CR104" s="18" t="str">
        <f t="shared" si="109"/>
        <v/>
      </c>
      <c r="CS104" s="18" t="str">
        <f t="shared" si="110"/>
        <v/>
      </c>
      <c r="CT104" s="18" t="str">
        <f t="shared" si="111"/>
        <v/>
      </c>
      <c r="CU104" s="18" t="str">
        <f t="shared" si="112"/>
        <v/>
      </c>
      <c r="CV104" s="18">
        <f t="shared" si="84"/>
        <v>0.92864605995049332</v>
      </c>
      <c r="CW104" s="18">
        <f t="shared" si="85"/>
        <v>0.94379624557204522</v>
      </c>
      <c r="CX104" t="str">
        <f t="shared" si="86"/>
        <v/>
      </c>
      <c r="CY104" t="str">
        <f t="shared" si="87"/>
        <v/>
      </c>
      <c r="CZ104" t="str">
        <f t="shared" si="88"/>
        <v/>
      </c>
      <c r="DA104" t="str">
        <f t="shared" si="89"/>
        <v/>
      </c>
    </row>
    <row r="105" spans="2:105">
      <c r="B105" t="s">
        <v>25</v>
      </c>
      <c r="C105">
        <v>245</v>
      </c>
      <c r="H105" s="19">
        <f t="shared" si="81"/>
        <v>0.76532210921568999</v>
      </c>
      <c r="I105" s="43"/>
      <c r="J105" s="46"/>
      <c r="K105" s="33">
        <v>0.69562202773407744</v>
      </c>
      <c r="L105" s="18"/>
      <c r="M105" s="51"/>
      <c r="N105" s="37"/>
      <c r="O105" s="18"/>
      <c r="P105" s="18">
        <v>1.7981066347426022</v>
      </c>
      <c r="Q105" s="51"/>
      <c r="R105" s="37"/>
      <c r="S105" s="37">
        <v>1.482613619165063</v>
      </c>
      <c r="T105" s="37">
        <v>2.0471057407396631</v>
      </c>
      <c r="U105" s="51"/>
      <c r="V105" s="37"/>
      <c r="W105" s="37"/>
      <c r="X105" s="37"/>
      <c r="Y105" s="51"/>
      <c r="Z105" s="37"/>
      <c r="AA105" s="37"/>
      <c r="AB105" s="37"/>
      <c r="AC105" s="51"/>
      <c r="AD105" s="37"/>
      <c r="AE105" s="37"/>
      <c r="AF105" s="37"/>
      <c r="AG105" s="51">
        <v>0.32898533718895839</v>
      </c>
      <c r="AH105" s="37">
        <v>-1.7605007042762244</v>
      </c>
      <c r="AI105" s="47"/>
      <c r="AJ105" s="46"/>
      <c r="AK105" s="46"/>
      <c r="AL105" s="46"/>
      <c r="AM105" s="29"/>
      <c r="AN105" s="20"/>
      <c r="BQ105" t="str">
        <f t="shared" si="82"/>
        <v>*Fumaric acid (2TMS)</v>
      </c>
      <c r="BX105" t="str">
        <f t="shared" si="83"/>
        <v/>
      </c>
      <c r="BY105" t="str">
        <f t="shared" si="90"/>
        <v/>
      </c>
      <c r="BZ105" s="18">
        <f t="shared" si="91"/>
        <v>0.90892712931938957</v>
      </c>
      <c r="CA105" s="18" t="str">
        <f t="shared" si="92"/>
        <v/>
      </c>
      <c r="CB105" s="18" t="str">
        <f t="shared" si="93"/>
        <v/>
      </c>
      <c r="CC105" s="18" t="str">
        <f t="shared" si="94"/>
        <v/>
      </c>
      <c r="CD105" s="18" t="str">
        <f t="shared" si="95"/>
        <v/>
      </c>
      <c r="CE105" s="18">
        <f t="shared" si="96"/>
        <v>2.3494769236254269</v>
      </c>
      <c r="CF105" s="18" t="str">
        <f t="shared" si="97"/>
        <v/>
      </c>
      <c r="CG105" s="18" t="str">
        <f t="shared" si="98"/>
        <v/>
      </c>
      <c r="CH105" s="18">
        <f t="shared" si="99"/>
        <v>1.9372413279481246</v>
      </c>
      <c r="CI105" s="18">
        <f t="shared" si="100"/>
        <v>2.6748289590608563</v>
      </c>
      <c r="CJ105" s="18" t="str">
        <f t="shared" si="101"/>
        <v/>
      </c>
      <c r="CK105" s="18" t="str">
        <f t="shared" si="102"/>
        <v/>
      </c>
      <c r="CL105" s="18" t="str">
        <f t="shared" si="103"/>
        <v/>
      </c>
      <c r="CM105" s="18" t="str">
        <f t="shared" si="104"/>
        <v/>
      </c>
      <c r="CN105" s="18" t="str">
        <f t="shared" si="105"/>
        <v/>
      </c>
      <c r="CO105" s="18" t="str">
        <f t="shared" si="106"/>
        <v/>
      </c>
      <c r="CP105" s="18" t="str">
        <f t="shared" si="107"/>
        <v/>
      </c>
      <c r="CQ105" s="18" t="str">
        <f t="shared" si="108"/>
        <v/>
      </c>
      <c r="CR105" s="18" t="str">
        <f t="shared" si="109"/>
        <v/>
      </c>
      <c r="CS105" s="18" t="str">
        <f t="shared" si="110"/>
        <v/>
      </c>
      <c r="CT105" s="18" t="str">
        <f t="shared" si="111"/>
        <v/>
      </c>
      <c r="CU105" s="18" t="str">
        <f t="shared" si="112"/>
        <v/>
      </c>
      <c r="CV105" s="18">
        <f t="shared" si="84"/>
        <v>0.42986519431158987</v>
      </c>
      <c r="CW105" s="18">
        <f t="shared" si="85"/>
        <v>-2.3003395342653876</v>
      </c>
      <c r="CX105" t="str">
        <f t="shared" si="86"/>
        <v/>
      </c>
      <c r="CY105" t="str">
        <f t="shared" si="87"/>
        <v/>
      </c>
      <c r="CZ105" t="str">
        <f t="shared" si="88"/>
        <v/>
      </c>
      <c r="DA105" t="str">
        <f t="shared" si="89"/>
        <v/>
      </c>
    </row>
    <row r="106" spans="2:105">
      <c r="B106" t="s">
        <v>26</v>
      </c>
      <c r="C106">
        <v>129</v>
      </c>
      <c r="H106" s="19"/>
      <c r="I106" s="43"/>
      <c r="J106" s="46"/>
      <c r="K106" s="18"/>
      <c r="L106" s="18"/>
      <c r="M106" s="51"/>
      <c r="N106" s="37"/>
      <c r="O106" s="33"/>
      <c r="P106" s="18"/>
      <c r="Q106" s="51"/>
      <c r="R106" s="37"/>
      <c r="S106" s="37"/>
      <c r="T106" s="37"/>
      <c r="U106" s="51"/>
      <c r="V106" s="37"/>
      <c r="W106" s="37"/>
      <c r="X106" s="37"/>
      <c r="Y106" s="51"/>
      <c r="Z106" s="37"/>
      <c r="AA106" s="37"/>
      <c r="AB106" s="37"/>
      <c r="AC106" s="51"/>
      <c r="AD106" s="37"/>
      <c r="AE106" s="37"/>
      <c r="AF106" s="37"/>
      <c r="AG106" s="51"/>
      <c r="AH106" s="37"/>
      <c r="AI106" s="47"/>
      <c r="AJ106" s="21"/>
      <c r="AK106" s="46"/>
      <c r="AL106" s="21"/>
      <c r="AM106" s="29"/>
      <c r="AN106" s="20"/>
      <c r="BQ106" t="str">
        <f t="shared" si="82"/>
        <v>*Gluconic acid-6-phosphate (7TMS)</v>
      </c>
      <c r="BX106" t="str">
        <f t="shared" si="83"/>
        <v/>
      </c>
      <c r="BY106" t="str">
        <f t="shared" si="90"/>
        <v/>
      </c>
      <c r="BZ106" s="18" t="str">
        <f t="shared" si="91"/>
        <v/>
      </c>
      <c r="CA106" s="18" t="str">
        <f t="shared" si="92"/>
        <v/>
      </c>
      <c r="CB106" s="18" t="str">
        <f t="shared" si="93"/>
        <v/>
      </c>
      <c r="CC106" s="18" t="str">
        <f t="shared" si="94"/>
        <v/>
      </c>
      <c r="CD106" s="18" t="str">
        <f t="shared" si="95"/>
        <v/>
      </c>
      <c r="CE106" s="18" t="str">
        <f t="shared" si="96"/>
        <v/>
      </c>
      <c r="CF106" s="18" t="str">
        <f t="shared" si="97"/>
        <v/>
      </c>
      <c r="CG106" s="18" t="str">
        <f t="shared" si="98"/>
        <v/>
      </c>
      <c r="CH106" s="18" t="str">
        <f t="shared" si="99"/>
        <v/>
      </c>
      <c r="CI106" s="18" t="str">
        <f t="shared" si="100"/>
        <v/>
      </c>
      <c r="CJ106" s="18" t="str">
        <f t="shared" si="101"/>
        <v/>
      </c>
      <c r="CK106" s="18" t="str">
        <f t="shared" si="102"/>
        <v/>
      </c>
      <c r="CL106" s="18" t="str">
        <f t="shared" si="103"/>
        <v/>
      </c>
      <c r="CM106" s="18" t="str">
        <f t="shared" si="104"/>
        <v/>
      </c>
      <c r="CN106" s="18" t="str">
        <f t="shared" si="105"/>
        <v/>
      </c>
      <c r="CO106" s="18" t="str">
        <f t="shared" si="106"/>
        <v/>
      </c>
      <c r="CP106" s="18" t="str">
        <f t="shared" si="107"/>
        <v/>
      </c>
      <c r="CQ106" s="18" t="str">
        <f t="shared" si="108"/>
        <v/>
      </c>
      <c r="CR106" s="18" t="str">
        <f t="shared" si="109"/>
        <v/>
      </c>
      <c r="CS106" s="18" t="str">
        <f t="shared" si="110"/>
        <v/>
      </c>
      <c r="CT106" s="18" t="str">
        <f t="shared" si="111"/>
        <v/>
      </c>
      <c r="CU106" s="18" t="str">
        <f t="shared" si="112"/>
        <v/>
      </c>
      <c r="CV106" s="18" t="str">
        <f t="shared" si="84"/>
        <v/>
      </c>
      <c r="CW106" s="18" t="str">
        <f t="shared" si="85"/>
        <v/>
      </c>
      <c r="CX106" t="str">
        <f t="shared" si="86"/>
        <v/>
      </c>
      <c r="CY106" t="str">
        <f t="shared" si="87"/>
        <v/>
      </c>
      <c r="CZ106" t="str">
        <f t="shared" si="88"/>
        <v/>
      </c>
      <c r="DA106" t="str">
        <f t="shared" si="89"/>
        <v/>
      </c>
    </row>
    <row r="107" spans="2:105">
      <c r="B107" t="s">
        <v>26</v>
      </c>
      <c r="C107">
        <v>217</v>
      </c>
      <c r="H107" s="19">
        <f t="shared" si="81"/>
        <v>72.108843537414955</v>
      </c>
      <c r="I107" s="43"/>
      <c r="J107" s="46"/>
      <c r="K107" s="33"/>
      <c r="L107" s="18"/>
      <c r="M107" s="51"/>
      <c r="N107" s="37"/>
      <c r="O107" s="18"/>
      <c r="P107" s="18"/>
      <c r="Q107" s="51"/>
      <c r="R107" s="37"/>
      <c r="S107" s="37">
        <v>72.108843537414955</v>
      </c>
      <c r="T107" s="37"/>
      <c r="U107" s="51"/>
      <c r="V107" s="37"/>
      <c r="W107" s="37"/>
      <c r="X107" s="37"/>
      <c r="Y107" s="51"/>
      <c r="Z107" s="37"/>
      <c r="AA107" s="37"/>
      <c r="AB107" s="37"/>
      <c r="AC107" s="51"/>
      <c r="AD107" s="37"/>
      <c r="AE107" s="37"/>
      <c r="AF107" s="37"/>
      <c r="AG107" s="51"/>
      <c r="AH107" s="37"/>
      <c r="AI107" s="47"/>
      <c r="AJ107" s="46"/>
      <c r="AK107" s="46"/>
      <c r="AL107" s="46"/>
      <c r="AM107" s="29"/>
      <c r="AN107" s="20"/>
      <c r="BQ107" t="str">
        <f t="shared" si="82"/>
        <v>*Gluconic acid-6-phosphate (7TMS)</v>
      </c>
      <c r="BX107" t="str">
        <f t="shared" si="83"/>
        <v/>
      </c>
      <c r="BY107" t="str">
        <f t="shared" si="90"/>
        <v/>
      </c>
      <c r="BZ107" s="18" t="str">
        <f t="shared" si="91"/>
        <v/>
      </c>
      <c r="CA107" s="18" t="str">
        <f t="shared" si="92"/>
        <v/>
      </c>
      <c r="CB107" s="18" t="str">
        <f t="shared" si="93"/>
        <v/>
      </c>
      <c r="CC107" s="18" t="str">
        <f t="shared" si="94"/>
        <v/>
      </c>
      <c r="CD107" s="18" t="str">
        <f t="shared" si="95"/>
        <v/>
      </c>
      <c r="CE107" s="18" t="str">
        <f t="shared" si="96"/>
        <v/>
      </c>
      <c r="CF107" s="18" t="str">
        <f t="shared" si="97"/>
        <v/>
      </c>
      <c r="CG107" s="18" t="str">
        <f t="shared" si="98"/>
        <v/>
      </c>
      <c r="CH107" s="18">
        <f t="shared" si="99"/>
        <v>1</v>
      </c>
      <c r="CI107" s="18" t="str">
        <f t="shared" si="100"/>
        <v/>
      </c>
      <c r="CJ107" s="18" t="str">
        <f t="shared" si="101"/>
        <v/>
      </c>
      <c r="CK107" s="18" t="str">
        <f t="shared" si="102"/>
        <v/>
      </c>
      <c r="CL107" s="18" t="str">
        <f t="shared" si="103"/>
        <v/>
      </c>
      <c r="CM107" s="18" t="str">
        <f t="shared" si="104"/>
        <v/>
      </c>
      <c r="CN107" s="18" t="str">
        <f t="shared" si="105"/>
        <v/>
      </c>
      <c r="CO107" s="18" t="str">
        <f t="shared" si="106"/>
        <v/>
      </c>
      <c r="CP107" s="18" t="str">
        <f t="shared" si="107"/>
        <v/>
      </c>
      <c r="CQ107" s="18" t="str">
        <f t="shared" si="108"/>
        <v/>
      </c>
      <c r="CR107" s="18" t="str">
        <f t="shared" si="109"/>
        <v/>
      </c>
      <c r="CS107" s="18" t="str">
        <f t="shared" si="110"/>
        <v/>
      </c>
      <c r="CT107" s="18" t="str">
        <f t="shared" si="111"/>
        <v/>
      </c>
      <c r="CU107" s="18" t="str">
        <f t="shared" si="112"/>
        <v/>
      </c>
      <c r="CV107" s="18" t="str">
        <f t="shared" si="84"/>
        <v/>
      </c>
      <c r="CW107" s="18" t="str">
        <f t="shared" si="85"/>
        <v/>
      </c>
      <c r="CX107" t="str">
        <f t="shared" si="86"/>
        <v/>
      </c>
      <c r="CY107" t="str">
        <f t="shared" si="87"/>
        <v/>
      </c>
      <c r="CZ107" t="str">
        <f t="shared" si="88"/>
        <v/>
      </c>
      <c r="DA107" t="str">
        <f t="shared" si="89"/>
        <v/>
      </c>
    </row>
    <row r="108" spans="2:105">
      <c r="B108" t="s">
        <v>28</v>
      </c>
      <c r="C108">
        <v>319</v>
      </c>
      <c r="H108" s="19">
        <f t="shared" si="81"/>
        <v>95.804727815050526</v>
      </c>
      <c r="I108" s="43"/>
      <c r="J108" s="46"/>
      <c r="K108" s="18">
        <v>96.298819343110438</v>
      </c>
      <c r="L108" s="18">
        <v>96.311945875973919</v>
      </c>
      <c r="M108" s="51"/>
      <c r="N108" s="37"/>
      <c r="O108" s="18">
        <v>96.857884271896992</v>
      </c>
      <c r="P108" s="18">
        <v>96.494355608371023</v>
      </c>
      <c r="Q108" s="51"/>
      <c r="R108" s="37"/>
      <c r="S108" s="37">
        <v>95.814872811890993</v>
      </c>
      <c r="T108" s="37">
        <v>95.701188429173584</v>
      </c>
      <c r="U108" s="51"/>
      <c r="V108" s="37"/>
      <c r="W108" s="37"/>
      <c r="X108" s="37"/>
      <c r="Y108" s="51"/>
      <c r="Z108" s="37"/>
      <c r="AA108" s="37"/>
      <c r="AB108" s="37"/>
      <c r="AC108" s="51"/>
      <c r="AD108" s="37"/>
      <c r="AE108" s="37"/>
      <c r="AF108" s="37"/>
      <c r="AG108" s="51">
        <v>94.595195872757088</v>
      </c>
      <c r="AH108" s="37">
        <v>94.363560307230159</v>
      </c>
      <c r="AI108" s="47"/>
      <c r="AJ108" s="46"/>
      <c r="AK108" s="46"/>
      <c r="AL108" s="46"/>
      <c r="AM108" s="29"/>
      <c r="AN108" s="20"/>
      <c r="BQ108" t="str">
        <f t="shared" si="82"/>
        <v>*Glucose (1MEOX) (5TMS) BP</v>
      </c>
      <c r="BX108" t="str">
        <f t="shared" si="83"/>
        <v/>
      </c>
      <c r="BY108" t="str">
        <f t="shared" si="90"/>
        <v/>
      </c>
      <c r="BZ108" s="18">
        <f t="shared" si="91"/>
        <v>1.0051572770919379</v>
      </c>
      <c r="CA108" s="18">
        <f t="shared" si="92"/>
        <v>1.0052942905062323</v>
      </c>
      <c r="CB108" s="18" t="str">
        <f t="shared" si="93"/>
        <v/>
      </c>
      <c r="CC108" s="18" t="str">
        <f t="shared" si="94"/>
        <v/>
      </c>
      <c r="CD108" s="18">
        <f t="shared" si="95"/>
        <v>1.0109927399290728</v>
      </c>
      <c r="CE108" s="18">
        <f t="shared" si="96"/>
        <v>1.0071982647312752</v>
      </c>
      <c r="CF108" s="18" t="str">
        <f t="shared" si="97"/>
        <v/>
      </c>
      <c r="CG108" s="18" t="str">
        <f t="shared" si="98"/>
        <v/>
      </c>
      <c r="CH108" s="18">
        <f t="shared" si="99"/>
        <v>1.0001058924446824</v>
      </c>
      <c r="CI108" s="18">
        <f t="shared" si="100"/>
        <v>0.9989192664262162</v>
      </c>
      <c r="CJ108" s="18" t="str">
        <f t="shared" si="101"/>
        <v/>
      </c>
      <c r="CK108" s="18" t="str">
        <f t="shared" si="102"/>
        <v/>
      </c>
      <c r="CL108" s="18" t="str">
        <f t="shared" si="103"/>
        <v/>
      </c>
      <c r="CM108" s="18" t="str">
        <f t="shared" si="104"/>
        <v/>
      </c>
      <c r="CN108" s="18" t="str">
        <f t="shared" si="105"/>
        <v/>
      </c>
      <c r="CO108" s="18" t="str">
        <f t="shared" si="106"/>
        <v/>
      </c>
      <c r="CP108" s="18" t="str">
        <f t="shared" si="107"/>
        <v/>
      </c>
      <c r="CQ108" s="18" t="str">
        <f t="shared" si="108"/>
        <v/>
      </c>
      <c r="CR108" s="18" t="str">
        <f t="shared" si="109"/>
        <v/>
      </c>
      <c r="CS108" s="18" t="str">
        <f t="shared" si="110"/>
        <v/>
      </c>
      <c r="CT108" s="18" t="str">
        <f t="shared" si="111"/>
        <v/>
      </c>
      <c r="CU108" s="18" t="str">
        <f t="shared" si="112"/>
        <v/>
      </c>
      <c r="CV108" s="18">
        <f t="shared" si="84"/>
        <v>0.98737502866634708</v>
      </c>
      <c r="CW108" s="18">
        <f t="shared" si="85"/>
        <v>0.98495724020423592</v>
      </c>
      <c r="CX108" t="str">
        <f t="shared" si="86"/>
        <v/>
      </c>
      <c r="CY108" t="str">
        <f t="shared" si="87"/>
        <v/>
      </c>
      <c r="CZ108" t="str">
        <f t="shared" si="88"/>
        <v/>
      </c>
      <c r="DA108" t="str">
        <f t="shared" si="89"/>
        <v/>
      </c>
    </row>
    <row r="109" spans="2:105">
      <c r="B109" t="s">
        <v>30</v>
      </c>
      <c r="C109">
        <v>319</v>
      </c>
      <c r="H109" s="19">
        <f t="shared" si="81"/>
        <v>82.862603057847124</v>
      </c>
      <c r="I109" s="43"/>
      <c r="J109" s="46"/>
      <c r="K109" s="33">
        <v>89.231624742402929</v>
      </c>
      <c r="L109" s="18">
        <v>97.683093594024754</v>
      </c>
      <c r="M109" s="51"/>
      <c r="N109" s="37"/>
      <c r="O109" s="18">
        <v>100</v>
      </c>
      <c r="P109" s="18"/>
      <c r="Q109" s="51"/>
      <c r="R109" s="37"/>
      <c r="S109" s="37">
        <v>93.123503068502245</v>
      </c>
      <c r="T109" s="37">
        <v>0</v>
      </c>
      <c r="U109" s="51"/>
      <c r="V109" s="37"/>
      <c r="W109" s="37"/>
      <c r="X109" s="37"/>
      <c r="Y109" s="51"/>
      <c r="Z109" s="37"/>
      <c r="AA109" s="37"/>
      <c r="AB109" s="37"/>
      <c r="AC109" s="51"/>
      <c r="AD109" s="37"/>
      <c r="AE109" s="37"/>
      <c r="AF109" s="37"/>
      <c r="AG109" s="51">
        <v>100</v>
      </c>
      <c r="AH109" s="37">
        <v>100</v>
      </c>
      <c r="AI109" s="47"/>
      <c r="AJ109" s="46"/>
      <c r="AK109" s="46"/>
      <c r="AL109" s="46"/>
      <c r="AM109" s="29"/>
      <c r="AN109" s="20"/>
      <c r="BQ109" t="str">
        <f t="shared" si="82"/>
        <v>*Glucose (1MEOX) (5TMS) MP</v>
      </c>
      <c r="BX109" t="str">
        <f t="shared" si="83"/>
        <v/>
      </c>
      <c r="BY109" t="str">
        <f t="shared" si="90"/>
        <v/>
      </c>
      <c r="BZ109" s="18">
        <f t="shared" si="91"/>
        <v>1.0768624379336664</v>
      </c>
      <c r="CA109" s="18">
        <f t="shared" si="92"/>
        <v>1.1788562027894696</v>
      </c>
      <c r="CB109" s="18" t="str">
        <f t="shared" si="93"/>
        <v/>
      </c>
      <c r="CC109" s="18" t="str">
        <f t="shared" si="94"/>
        <v/>
      </c>
      <c r="CD109" s="18">
        <f t="shared" si="95"/>
        <v>1.2068170237204485</v>
      </c>
      <c r="CE109" s="18" t="str">
        <f t="shared" si="96"/>
        <v/>
      </c>
      <c r="CF109" s="18" t="str">
        <f t="shared" si="97"/>
        <v/>
      </c>
      <c r="CG109" s="18" t="str">
        <f t="shared" si="98"/>
        <v/>
      </c>
      <c r="CH109" s="18">
        <f t="shared" si="99"/>
        <v>1.1238302881155193</v>
      </c>
      <c r="CI109" s="18">
        <f t="shared" si="100"/>
        <v>0</v>
      </c>
      <c r="CJ109" s="18" t="str">
        <f t="shared" si="101"/>
        <v/>
      </c>
      <c r="CK109" s="18" t="str">
        <f t="shared" si="102"/>
        <v/>
      </c>
      <c r="CL109" s="18" t="str">
        <f t="shared" si="103"/>
        <v/>
      </c>
      <c r="CM109" s="18" t="str">
        <f t="shared" si="104"/>
        <v/>
      </c>
      <c r="CN109" s="18" t="str">
        <f t="shared" si="105"/>
        <v/>
      </c>
      <c r="CO109" s="18" t="str">
        <f t="shared" si="106"/>
        <v/>
      </c>
      <c r="CP109" s="18" t="str">
        <f t="shared" si="107"/>
        <v/>
      </c>
      <c r="CQ109" s="18" t="str">
        <f t="shared" si="108"/>
        <v/>
      </c>
      <c r="CR109" s="18" t="str">
        <f t="shared" si="109"/>
        <v/>
      </c>
      <c r="CS109" s="18" t="str">
        <f t="shared" si="110"/>
        <v/>
      </c>
      <c r="CT109" s="18" t="str">
        <f t="shared" si="111"/>
        <v/>
      </c>
      <c r="CU109" s="18" t="str">
        <f t="shared" si="112"/>
        <v/>
      </c>
      <c r="CV109" s="18">
        <f t="shared" si="84"/>
        <v>1.2068170237204485</v>
      </c>
      <c r="CW109" s="18">
        <f t="shared" si="85"/>
        <v>1.2068170237204485</v>
      </c>
      <c r="CX109" t="str">
        <f t="shared" si="86"/>
        <v/>
      </c>
      <c r="CY109" t="str">
        <f t="shared" si="87"/>
        <v/>
      </c>
      <c r="CZ109" t="str">
        <f t="shared" si="88"/>
        <v/>
      </c>
      <c r="DA109" t="str">
        <f t="shared" si="89"/>
        <v/>
      </c>
    </row>
    <row r="110" spans="2:105">
      <c r="H110" s="19"/>
      <c r="I110" s="43"/>
      <c r="J110" s="46"/>
      <c r="K110" s="18"/>
      <c r="L110" s="18"/>
      <c r="M110" s="51"/>
      <c r="N110" s="37"/>
      <c r="O110" s="18"/>
      <c r="P110" s="18"/>
      <c r="Q110" s="51"/>
      <c r="R110" s="37"/>
      <c r="S110" s="37"/>
      <c r="T110" s="37"/>
      <c r="U110" s="51"/>
      <c r="V110" s="37"/>
      <c r="W110" s="37"/>
      <c r="X110" s="37"/>
      <c r="Y110" s="51"/>
      <c r="Z110" s="37"/>
      <c r="AA110" s="37"/>
      <c r="AB110" s="37"/>
      <c r="AC110" s="51"/>
      <c r="AD110" s="37"/>
      <c r="AE110" s="37"/>
      <c r="AF110" s="37"/>
      <c r="AG110" s="51"/>
      <c r="AH110" s="37"/>
      <c r="AI110" s="47"/>
      <c r="AJ110" s="46"/>
      <c r="AK110" s="46"/>
      <c r="AL110" s="46"/>
      <c r="AM110" s="29"/>
      <c r="AN110" s="20"/>
      <c r="BQ110">
        <f t="shared" si="82"/>
        <v>0</v>
      </c>
      <c r="BX110" t="str">
        <f t="shared" si="83"/>
        <v/>
      </c>
      <c r="BY110" t="str">
        <f t="shared" si="90"/>
        <v/>
      </c>
      <c r="BZ110" s="18" t="str">
        <f t="shared" si="91"/>
        <v/>
      </c>
      <c r="CA110" s="18" t="str">
        <f t="shared" si="92"/>
        <v/>
      </c>
      <c r="CB110" s="18" t="str">
        <f t="shared" si="93"/>
        <v/>
      </c>
      <c r="CC110" s="18" t="str">
        <f t="shared" si="94"/>
        <v/>
      </c>
      <c r="CD110" s="18" t="str">
        <f t="shared" si="95"/>
        <v/>
      </c>
      <c r="CE110" s="18" t="str">
        <f t="shared" si="96"/>
        <v/>
      </c>
      <c r="CF110" s="18" t="str">
        <f t="shared" si="97"/>
        <v/>
      </c>
      <c r="CG110" s="18" t="str">
        <f t="shared" si="98"/>
        <v/>
      </c>
      <c r="CH110" s="18" t="str">
        <f t="shared" si="99"/>
        <v/>
      </c>
      <c r="CI110" s="18" t="str">
        <f t="shared" si="100"/>
        <v/>
      </c>
      <c r="CJ110" s="18" t="str">
        <f t="shared" si="101"/>
        <v/>
      </c>
      <c r="CK110" s="18" t="str">
        <f t="shared" si="102"/>
        <v/>
      </c>
      <c r="CL110" s="18" t="str">
        <f t="shared" si="103"/>
        <v/>
      </c>
      <c r="CM110" s="18" t="str">
        <f t="shared" si="104"/>
        <v/>
      </c>
      <c r="CN110" s="18" t="str">
        <f t="shared" si="105"/>
        <v/>
      </c>
      <c r="CO110" s="18" t="str">
        <f t="shared" si="106"/>
        <v/>
      </c>
      <c r="CP110" s="18" t="str">
        <f t="shared" si="107"/>
        <v/>
      </c>
      <c r="CQ110" s="18" t="str">
        <f t="shared" si="108"/>
        <v/>
      </c>
      <c r="CR110" s="18" t="str">
        <f t="shared" si="109"/>
        <v/>
      </c>
      <c r="CS110" s="18" t="str">
        <f t="shared" si="110"/>
        <v/>
      </c>
      <c r="CT110" s="18" t="str">
        <f t="shared" si="111"/>
        <v/>
      </c>
      <c r="CU110" s="18" t="str">
        <f t="shared" si="112"/>
        <v/>
      </c>
      <c r="CV110" s="18" t="str">
        <f t="shared" si="84"/>
        <v/>
      </c>
      <c r="CW110" s="18" t="str">
        <f t="shared" si="85"/>
        <v/>
      </c>
      <c r="CX110" t="str">
        <f t="shared" si="86"/>
        <v/>
      </c>
      <c r="CY110" t="str">
        <f t="shared" si="87"/>
        <v/>
      </c>
      <c r="CZ110" t="str">
        <f t="shared" si="88"/>
        <v/>
      </c>
      <c r="DA110" t="str">
        <f t="shared" si="89"/>
        <v/>
      </c>
    </row>
    <row r="111" spans="2:105">
      <c r="H111" s="19"/>
      <c r="I111" s="43"/>
      <c r="J111" s="46"/>
      <c r="K111" s="18" t="s">
        <v>121</v>
      </c>
      <c r="L111" s="18" t="s">
        <v>122</v>
      </c>
      <c r="M111" s="51"/>
      <c r="N111" s="37"/>
      <c r="O111" s="18" t="s">
        <v>123</v>
      </c>
      <c r="P111" s="18" t="s">
        <v>124</v>
      </c>
      <c r="Q111" s="51"/>
      <c r="R111" s="37"/>
      <c r="S111" s="37" t="s">
        <v>125</v>
      </c>
      <c r="T111" s="37" t="s">
        <v>126</v>
      </c>
      <c r="U111" s="51"/>
      <c r="V111" s="37"/>
      <c r="W111" s="37"/>
      <c r="X111" s="37"/>
      <c r="Y111" s="51"/>
      <c r="Z111" s="37"/>
      <c r="AA111" s="37"/>
      <c r="AB111" s="37"/>
      <c r="AC111" s="51"/>
      <c r="AD111" s="37"/>
      <c r="AE111" s="37"/>
      <c r="AF111" s="37"/>
      <c r="AG111" s="51" t="s">
        <v>127</v>
      </c>
      <c r="AH111" s="37" t="s">
        <v>128</v>
      </c>
      <c r="AI111" s="47"/>
      <c r="AJ111" s="46"/>
      <c r="AK111" s="46"/>
      <c r="AL111" s="46"/>
      <c r="AM111" s="29"/>
      <c r="AN111" s="20"/>
      <c r="BQ111">
        <f t="shared" si="82"/>
        <v>0</v>
      </c>
      <c r="BX111" t="str">
        <f t="shared" si="83"/>
        <v/>
      </c>
      <c r="BY111" t="str">
        <f t="shared" si="90"/>
        <v/>
      </c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t="str">
        <f t="shared" si="86"/>
        <v/>
      </c>
      <c r="CY111" t="str">
        <f t="shared" si="87"/>
        <v/>
      </c>
      <c r="CZ111" t="str">
        <f t="shared" si="88"/>
        <v/>
      </c>
      <c r="DA111" t="str">
        <f t="shared" si="89"/>
        <v/>
      </c>
    </row>
    <row r="112" spans="2:105">
      <c r="B112" t="s">
        <v>32</v>
      </c>
      <c r="C112">
        <v>129</v>
      </c>
      <c r="H112" s="19">
        <f t="shared" si="81"/>
        <v>84.783305090596585</v>
      </c>
      <c r="I112" s="43"/>
      <c r="J112" s="46"/>
      <c r="K112" s="33">
        <v>95.746502997430781</v>
      </c>
      <c r="L112" s="18">
        <v>86.073403720462551</v>
      </c>
      <c r="M112" s="51"/>
      <c r="N112" s="37"/>
      <c r="O112" s="18">
        <v>89.37827313011951</v>
      </c>
      <c r="P112" s="18">
        <v>87.056849171386617</v>
      </c>
      <c r="Q112" s="51"/>
      <c r="R112" s="37"/>
      <c r="S112" s="37">
        <v>89.560868885763412</v>
      </c>
      <c r="T112" s="37">
        <v>85.704679935449164</v>
      </c>
      <c r="U112" s="51"/>
      <c r="V112" s="37"/>
      <c r="W112" s="37"/>
      <c r="X112" s="37"/>
      <c r="Y112" s="51"/>
      <c r="Z112" s="37"/>
      <c r="AA112" s="37"/>
      <c r="AB112" s="37"/>
      <c r="AC112" s="51"/>
      <c r="AD112" s="37"/>
      <c r="AE112" s="37"/>
      <c r="AF112" s="37"/>
      <c r="AG112" s="51">
        <v>66.111111111111114</v>
      </c>
      <c r="AH112" s="37">
        <v>78.634751773049643</v>
      </c>
      <c r="AI112" s="47"/>
      <c r="AJ112" s="46"/>
      <c r="AK112" s="46"/>
      <c r="AL112" s="46"/>
      <c r="AM112" s="29"/>
      <c r="AN112" s="20"/>
      <c r="BQ112" t="str">
        <f t="shared" si="82"/>
        <v>*Glucose-6-phosphate (1MEOX) (6TMS) MP</v>
      </c>
      <c r="BX112" t="str">
        <f t="shared" si="83"/>
        <v/>
      </c>
      <c r="BY112" t="str">
        <f t="shared" si="90"/>
        <v/>
      </c>
      <c r="BZ112" s="18">
        <f t="shared" si="91"/>
        <v>1.1293084516476362</v>
      </c>
      <c r="CA112" s="18">
        <f t="shared" si="92"/>
        <v>1.0152164229559983</v>
      </c>
      <c r="CB112" s="18" t="str">
        <f t="shared" si="93"/>
        <v/>
      </c>
      <c r="CC112" s="18" t="str">
        <f t="shared" si="94"/>
        <v/>
      </c>
      <c r="CD112" s="18">
        <f t="shared" si="95"/>
        <v>1.0541966137627319</v>
      </c>
      <c r="CE112" s="18">
        <f t="shared" si="96"/>
        <v>1.0268159406897455</v>
      </c>
      <c r="CF112" s="18" t="str">
        <f t="shared" si="97"/>
        <v/>
      </c>
      <c r="CG112" s="18" t="str">
        <f t="shared" si="98"/>
        <v/>
      </c>
      <c r="CH112" s="18">
        <f t="shared" si="99"/>
        <v>1.056350289600785</v>
      </c>
      <c r="CI112" s="18">
        <f t="shared" si="100"/>
        <v>1.0108674089063647</v>
      </c>
      <c r="CJ112" s="18" t="str">
        <f t="shared" si="101"/>
        <v/>
      </c>
      <c r="CK112" s="18" t="str">
        <f t="shared" si="102"/>
        <v/>
      </c>
      <c r="CL112" s="18" t="str">
        <f t="shared" si="103"/>
        <v/>
      </c>
      <c r="CM112" s="18" t="str">
        <f t="shared" si="104"/>
        <v/>
      </c>
      <c r="CN112" s="18" t="str">
        <f t="shared" si="105"/>
        <v/>
      </c>
      <c r="CO112" s="18" t="str">
        <f t="shared" si="106"/>
        <v/>
      </c>
      <c r="CP112" s="18" t="str">
        <f t="shared" si="107"/>
        <v/>
      </c>
      <c r="CQ112" s="18" t="str">
        <f t="shared" si="108"/>
        <v/>
      </c>
      <c r="CR112" s="18" t="str">
        <f t="shared" si="109"/>
        <v/>
      </c>
      <c r="CS112" s="18" t="str">
        <f t="shared" si="110"/>
        <v/>
      </c>
      <c r="CT112" s="18" t="str">
        <f t="shared" si="111"/>
        <v/>
      </c>
      <c r="CU112" s="18" t="str">
        <f t="shared" si="112"/>
        <v/>
      </c>
      <c r="CV112" s="18">
        <f t="shared" si="84"/>
        <v>0.77976567486331194</v>
      </c>
      <c r="CW112" s="18">
        <f t="shared" si="85"/>
        <v>0.92747919757342789</v>
      </c>
      <c r="CX112" t="str">
        <f t="shared" si="86"/>
        <v/>
      </c>
      <c r="CY112" t="str">
        <f t="shared" si="87"/>
        <v/>
      </c>
      <c r="CZ112" t="str">
        <f t="shared" si="88"/>
        <v/>
      </c>
      <c r="DA112" t="str">
        <f t="shared" si="89"/>
        <v/>
      </c>
    </row>
    <row r="113" spans="2:105">
      <c r="B113" t="s">
        <v>32</v>
      </c>
      <c r="C113">
        <v>217</v>
      </c>
      <c r="H113" s="19">
        <f t="shared" si="81"/>
        <v>78.603016063934817</v>
      </c>
      <c r="I113" s="43"/>
      <c r="J113" s="46"/>
      <c r="K113" s="18">
        <v>75.133531157270028</v>
      </c>
      <c r="L113" s="18">
        <v>74.582150741091141</v>
      </c>
      <c r="M113" s="51"/>
      <c r="N113" s="37"/>
      <c r="O113" s="18">
        <v>85.275288092189498</v>
      </c>
      <c r="P113" s="18">
        <v>81.567546278062224</v>
      </c>
      <c r="Q113" s="51"/>
      <c r="R113" s="37"/>
      <c r="S113" s="37">
        <v>80.29695969832666</v>
      </c>
      <c r="T113" s="37">
        <v>79.848866498740549</v>
      </c>
      <c r="U113" s="51"/>
      <c r="V113" s="37"/>
      <c r="W113" s="37"/>
      <c r="X113" s="37"/>
      <c r="Y113" s="51"/>
      <c r="Z113" s="37"/>
      <c r="AA113" s="37"/>
      <c r="AB113" s="37"/>
      <c r="AC113" s="51"/>
      <c r="AD113" s="37"/>
      <c r="AE113" s="37"/>
      <c r="AF113" s="37"/>
      <c r="AG113" s="51">
        <v>79.295154185022028</v>
      </c>
      <c r="AH113" s="37">
        <v>72.824631860776449</v>
      </c>
      <c r="AI113" s="47"/>
      <c r="AJ113" s="46"/>
      <c r="AK113" s="46"/>
      <c r="AL113" s="46"/>
      <c r="AM113" s="29"/>
      <c r="AN113" s="20"/>
      <c r="BQ113" t="str">
        <f t="shared" si="82"/>
        <v>*Glucose-6-phosphate (1MEOX) (6TMS) MP</v>
      </c>
      <c r="BX113" t="str">
        <f t="shared" si="83"/>
        <v/>
      </c>
      <c r="BY113" t="str">
        <f t="shared" si="90"/>
        <v/>
      </c>
      <c r="BZ113" s="18">
        <f t="shared" si="91"/>
        <v>0.95586066438159634</v>
      </c>
      <c r="CA113" s="18">
        <f t="shared" si="92"/>
        <v>0.94884591553620345</v>
      </c>
      <c r="CB113" s="18" t="str">
        <f t="shared" si="93"/>
        <v/>
      </c>
      <c r="CC113" s="18" t="str">
        <f t="shared" si="94"/>
        <v/>
      </c>
      <c r="CD113" s="18">
        <f t="shared" si="95"/>
        <v>1.0848856998416896</v>
      </c>
      <c r="CE113" s="18">
        <f t="shared" si="96"/>
        <v>1.0377152221705601</v>
      </c>
      <c r="CF113" s="18" t="str">
        <f t="shared" si="97"/>
        <v/>
      </c>
      <c r="CG113" s="18" t="str">
        <f t="shared" si="98"/>
        <v/>
      </c>
      <c r="CH113" s="18">
        <f t="shared" si="99"/>
        <v>1.0215506187830503</v>
      </c>
      <c r="CI113" s="18">
        <f t="shared" si="100"/>
        <v>1.0158499062401418</v>
      </c>
      <c r="CJ113" s="18" t="str">
        <f t="shared" si="101"/>
        <v/>
      </c>
      <c r="CK113" s="18" t="str">
        <f t="shared" si="102"/>
        <v/>
      </c>
      <c r="CL113" s="18" t="str">
        <f t="shared" si="103"/>
        <v/>
      </c>
      <c r="CM113" s="18" t="str">
        <f t="shared" si="104"/>
        <v/>
      </c>
      <c r="CN113" s="18" t="str">
        <f t="shared" si="105"/>
        <v/>
      </c>
      <c r="CO113" s="18" t="str">
        <f t="shared" si="106"/>
        <v/>
      </c>
      <c r="CP113" s="18" t="str">
        <f t="shared" si="107"/>
        <v/>
      </c>
      <c r="CQ113" s="18" t="str">
        <f t="shared" si="108"/>
        <v/>
      </c>
      <c r="CR113" s="18" t="str">
        <f t="shared" si="109"/>
        <v/>
      </c>
      <c r="CS113" s="18" t="str">
        <f t="shared" si="110"/>
        <v/>
      </c>
      <c r="CT113" s="18" t="str">
        <f t="shared" si="111"/>
        <v/>
      </c>
      <c r="CU113" s="18" t="str">
        <f t="shared" si="112"/>
        <v/>
      </c>
      <c r="CV113" s="18">
        <f t="shared" si="84"/>
        <v>1.0088054906255026</v>
      </c>
      <c r="CW113" s="18">
        <f t="shared" si="85"/>
        <v>0.92648648242125597</v>
      </c>
      <c r="CX113" t="str">
        <f t="shared" si="86"/>
        <v/>
      </c>
      <c r="CY113" t="str">
        <f t="shared" si="87"/>
        <v/>
      </c>
      <c r="CZ113" t="str">
        <f t="shared" si="88"/>
        <v/>
      </c>
      <c r="DA113" t="str">
        <f t="shared" si="89"/>
        <v/>
      </c>
    </row>
    <row r="114" spans="2:105">
      <c r="B114" t="s">
        <v>37</v>
      </c>
      <c r="C114">
        <v>156</v>
      </c>
      <c r="H114" s="19">
        <f t="shared" si="81"/>
        <v>3.405314600942166</v>
      </c>
      <c r="I114" s="43"/>
      <c r="J114" s="46"/>
      <c r="K114" s="37">
        <v>-0.8925943794517055</v>
      </c>
      <c r="L114" s="37"/>
      <c r="M114" s="51"/>
      <c r="N114" s="37"/>
      <c r="O114" s="33"/>
      <c r="P114" s="18">
        <v>6.7788400938822662</v>
      </c>
      <c r="Q114" s="51"/>
      <c r="R114" s="37"/>
      <c r="S114" s="37">
        <v>9.8548613124997413</v>
      </c>
      <c r="T114" s="37">
        <v>-4.9696105216855413</v>
      </c>
      <c r="U114" s="51"/>
      <c r="V114" s="37"/>
      <c r="W114" s="37"/>
      <c r="X114" s="37"/>
      <c r="Y114" s="51"/>
      <c r="Z114" s="37"/>
      <c r="AA114" s="37"/>
      <c r="AB114" s="37"/>
      <c r="AC114" s="51"/>
      <c r="AD114" s="37"/>
      <c r="AE114" s="37"/>
      <c r="AF114" s="37"/>
      <c r="AG114" s="51">
        <v>7.0941286594395692</v>
      </c>
      <c r="AH114" s="37">
        <v>2.5662624409686696</v>
      </c>
      <c r="AI114" s="47"/>
      <c r="AJ114" s="46"/>
      <c r="AK114" s="46"/>
      <c r="AL114" s="46"/>
      <c r="AM114" s="29"/>
      <c r="AN114" s="20"/>
      <c r="BQ114" t="str">
        <f t="shared" si="82"/>
        <v>*Glutaric acid, 2-oxo- (1MEOX) (2TMS) MP</v>
      </c>
      <c r="BX114" t="str">
        <f t="shared" si="83"/>
        <v/>
      </c>
      <c r="BY114" t="str">
        <f t="shared" si="90"/>
        <v/>
      </c>
      <c r="BZ114" s="18">
        <f t="shared" si="91"/>
        <v>-0.2621180372599779</v>
      </c>
      <c r="CA114" s="18" t="str">
        <f t="shared" si="92"/>
        <v/>
      </c>
      <c r="CB114" s="18" t="str">
        <f t="shared" si="93"/>
        <v/>
      </c>
      <c r="CC114" s="18" t="str">
        <f t="shared" si="94"/>
        <v/>
      </c>
      <c r="CD114" s="18" t="str">
        <f t="shared" si="95"/>
        <v/>
      </c>
      <c r="CE114" s="18">
        <f t="shared" si="96"/>
        <v>1.990664854285924</v>
      </c>
      <c r="CF114" s="18" t="str">
        <f t="shared" si="97"/>
        <v/>
      </c>
      <c r="CG114" s="18" t="str">
        <f t="shared" si="98"/>
        <v/>
      </c>
      <c r="CH114" s="18">
        <f t="shared" si="99"/>
        <v>2.8939650127401286</v>
      </c>
      <c r="CI114" s="18">
        <f t="shared" si="100"/>
        <v>-1.4593689876144111</v>
      </c>
      <c r="CJ114" s="18" t="str">
        <f t="shared" si="101"/>
        <v/>
      </c>
      <c r="CK114" s="18" t="str">
        <f t="shared" si="102"/>
        <v/>
      </c>
      <c r="CL114" s="18" t="str">
        <f t="shared" si="103"/>
        <v/>
      </c>
      <c r="CM114" s="18" t="str">
        <f t="shared" si="104"/>
        <v/>
      </c>
      <c r="CN114" s="18" t="str">
        <f t="shared" si="105"/>
        <v/>
      </c>
      <c r="CO114" s="18" t="str">
        <f t="shared" si="106"/>
        <v/>
      </c>
      <c r="CP114" s="18" t="str">
        <f t="shared" si="107"/>
        <v/>
      </c>
      <c r="CQ114" s="18" t="str">
        <f t="shared" si="108"/>
        <v/>
      </c>
      <c r="CR114" s="18" t="str">
        <f t="shared" si="109"/>
        <v/>
      </c>
      <c r="CS114" s="18" t="str">
        <f t="shared" si="110"/>
        <v/>
      </c>
      <c r="CT114" s="18" t="str">
        <f t="shared" si="111"/>
        <v/>
      </c>
      <c r="CU114" s="18" t="str">
        <f t="shared" si="112"/>
        <v/>
      </c>
      <c r="CV114" s="18">
        <f t="shared" si="84"/>
        <v>2.0832520606104352</v>
      </c>
      <c r="CW114" s="18">
        <f t="shared" si="85"/>
        <v>0.75360509723790237</v>
      </c>
      <c r="CX114" t="str">
        <f t="shared" si="86"/>
        <v/>
      </c>
      <c r="CY114" t="str">
        <f t="shared" si="87"/>
        <v/>
      </c>
      <c r="CZ114" t="str">
        <f t="shared" si="88"/>
        <v/>
      </c>
      <c r="DA114" t="str">
        <f t="shared" si="89"/>
        <v/>
      </c>
    </row>
    <row r="115" spans="2:105">
      <c r="B115" t="s">
        <v>37</v>
      </c>
      <c r="C115">
        <v>198</v>
      </c>
      <c r="H115" s="19">
        <f t="shared" si="81"/>
        <v>5.4990954122978328</v>
      </c>
      <c r="I115" s="43"/>
      <c r="J115" s="46"/>
      <c r="K115" s="37">
        <v>4.89736246238669</v>
      </c>
      <c r="L115" s="37"/>
      <c r="M115" s="51"/>
      <c r="N115" s="37"/>
      <c r="O115" s="33"/>
      <c r="P115" s="18">
        <v>8.4655362181203948</v>
      </c>
      <c r="Q115" s="51"/>
      <c r="R115" s="37"/>
      <c r="S115" s="37">
        <v>8.6313383855126329</v>
      </c>
      <c r="T115" s="37">
        <v>-1.7189905487284829</v>
      </c>
      <c r="U115" s="51"/>
      <c r="V115" s="37"/>
      <c r="W115" s="37"/>
      <c r="X115" s="37"/>
      <c r="Y115" s="51"/>
      <c r="Z115" s="37"/>
      <c r="AA115" s="37"/>
      <c r="AB115" s="37"/>
      <c r="AC115" s="51"/>
      <c r="AD115" s="37"/>
      <c r="AE115" s="37"/>
      <c r="AF115" s="37"/>
      <c r="AG115" s="51">
        <v>10.545505906070717</v>
      </c>
      <c r="AH115" s="37">
        <v>2.173820050425046</v>
      </c>
      <c r="AI115" s="47"/>
      <c r="AJ115" s="46"/>
      <c r="AK115" s="46"/>
      <c r="AL115" s="46"/>
      <c r="AM115" s="29"/>
      <c r="AN115" s="20"/>
      <c r="BQ115" t="str">
        <f t="shared" si="82"/>
        <v>*Glutaric acid, 2-oxo- (1MEOX) (2TMS) MP</v>
      </c>
      <c r="BX115" t="str">
        <f t="shared" si="83"/>
        <v/>
      </c>
      <c r="BY115" t="str">
        <f t="shared" si="90"/>
        <v/>
      </c>
      <c r="BZ115" s="18">
        <f t="shared" si="91"/>
        <v>0.89057601209001303</v>
      </c>
      <c r="CA115" s="18" t="str">
        <f t="shared" si="92"/>
        <v/>
      </c>
      <c r="CB115" s="18" t="str">
        <f t="shared" si="93"/>
        <v/>
      </c>
      <c r="CC115" s="18" t="str">
        <f t="shared" si="94"/>
        <v/>
      </c>
      <c r="CD115" s="18" t="str">
        <f t="shared" si="95"/>
        <v/>
      </c>
      <c r="CE115" s="18">
        <f t="shared" si="96"/>
        <v>1.5394415960102454</v>
      </c>
      <c r="CF115" s="18" t="str">
        <f t="shared" si="97"/>
        <v/>
      </c>
      <c r="CG115" s="18" t="str">
        <f t="shared" si="98"/>
        <v/>
      </c>
      <c r="CH115" s="18">
        <f t="shared" si="99"/>
        <v>1.5695924035451445</v>
      </c>
      <c r="CI115" s="18">
        <f t="shared" si="100"/>
        <v>-0.31259514881015521</v>
      </c>
      <c r="CJ115" s="18" t="str">
        <f t="shared" si="101"/>
        <v/>
      </c>
      <c r="CK115" s="18" t="str">
        <f t="shared" si="102"/>
        <v/>
      </c>
      <c r="CL115" s="18" t="str">
        <f t="shared" si="103"/>
        <v/>
      </c>
      <c r="CM115" s="18" t="str">
        <f t="shared" si="104"/>
        <v/>
      </c>
      <c r="CN115" s="18" t="str">
        <f t="shared" si="105"/>
        <v/>
      </c>
      <c r="CO115" s="18" t="str">
        <f t="shared" si="106"/>
        <v/>
      </c>
      <c r="CP115" s="18" t="str">
        <f t="shared" si="107"/>
        <v/>
      </c>
      <c r="CQ115" s="18" t="str">
        <f t="shared" si="108"/>
        <v/>
      </c>
      <c r="CR115" s="18" t="str">
        <f t="shared" si="109"/>
        <v/>
      </c>
      <c r="CS115" s="18" t="str">
        <f t="shared" si="110"/>
        <v/>
      </c>
      <c r="CT115" s="18" t="str">
        <f t="shared" si="111"/>
        <v/>
      </c>
      <c r="CU115" s="18" t="str">
        <f t="shared" si="112"/>
        <v/>
      </c>
      <c r="CV115" s="18">
        <f t="shared" si="84"/>
        <v>1.9176801119848563</v>
      </c>
      <c r="CW115" s="18">
        <f t="shared" si="85"/>
        <v>0.39530502517989613</v>
      </c>
      <c r="CX115" t="str">
        <f t="shared" si="86"/>
        <v/>
      </c>
      <c r="CY115" t="str">
        <f t="shared" si="87"/>
        <v/>
      </c>
      <c r="CZ115" t="str">
        <f t="shared" si="88"/>
        <v/>
      </c>
      <c r="DA115" t="str">
        <f t="shared" si="89"/>
        <v/>
      </c>
    </row>
    <row r="116" spans="2:105">
      <c r="B116" s="85" t="s">
        <v>39</v>
      </c>
      <c r="C116" s="85">
        <v>189</v>
      </c>
      <c r="D116" s="85"/>
      <c r="E116" s="85"/>
      <c r="H116" s="19">
        <f t="shared" si="81"/>
        <v>46.060675639384669</v>
      </c>
      <c r="I116" s="43"/>
      <c r="J116" s="46"/>
      <c r="K116" s="37">
        <v>52.567442642238838</v>
      </c>
      <c r="L116" s="37">
        <v>53.395212506106496</v>
      </c>
      <c r="M116" s="51"/>
      <c r="N116" s="37"/>
      <c r="O116" s="18">
        <v>25.025058469762779</v>
      </c>
      <c r="P116" s="18">
        <v>28.556832694763727</v>
      </c>
      <c r="Q116" s="51"/>
      <c r="R116" s="37"/>
      <c r="S116" s="37">
        <v>79.040848566914917</v>
      </c>
      <c r="T116" s="37">
        <v>78.15096952908587</v>
      </c>
      <c r="U116" s="51"/>
      <c r="V116" s="37"/>
      <c r="W116" s="37"/>
      <c r="X116" s="37"/>
      <c r="Y116" s="51"/>
      <c r="Z116" s="37"/>
      <c r="AA116" s="37"/>
      <c r="AB116" s="37"/>
      <c r="AC116" s="51"/>
      <c r="AD116" s="37"/>
      <c r="AE116" s="37"/>
      <c r="AF116" s="37"/>
      <c r="AG116" s="51">
        <v>26.553537284894833</v>
      </c>
      <c r="AH116" s="37">
        <v>25.19550342130988</v>
      </c>
      <c r="AI116" s="47"/>
      <c r="AJ116" s="21"/>
      <c r="AK116" s="46"/>
      <c r="AL116" s="46"/>
      <c r="AM116" s="29"/>
      <c r="AN116" s="20"/>
      <c r="BQ116" t="str">
        <f t="shared" si="82"/>
        <v>*Glyceric acid (3TMS)</v>
      </c>
      <c r="BX116" t="str">
        <f t="shared" si="83"/>
        <v/>
      </c>
      <c r="BY116" t="str">
        <f t="shared" si="90"/>
        <v/>
      </c>
      <c r="BZ116" s="18">
        <f t="shared" si="91"/>
        <v>1.141265122852225</v>
      </c>
      <c r="CA116" s="18">
        <f t="shared" si="92"/>
        <v>1.1592364151178527</v>
      </c>
      <c r="CB116" s="18" t="str">
        <f t="shared" si="93"/>
        <v/>
      </c>
      <c r="CC116" s="18" t="str">
        <f t="shared" si="94"/>
        <v/>
      </c>
      <c r="CD116" s="18">
        <f t="shared" si="95"/>
        <v>0.54330636974775159</v>
      </c>
      <c r="CE116" s="18">
        <f t="shared" si="96"/>
        <v>0.61998293117406866</v>
      </c>
      <c r="CF116" s="18" t="str">
        <f t="shared" si="97"/>
        <v/>
      </c>
      <c r="CG116" s="18" t="str">
        <f t="shared" si="98"/>
        <v/>
      </c>
      <c r="CH116" s="18">
        <f t="shared" si="99"/>
        <v>1.7160158306347162</v>
      </c>
      <c r="CI116" s="18">
        <f t="shared" si="100"/>
        <v>1.6966961175502613</v>
      </c>
      <c r="CJ116" s="18" t="str">
        <f t="shared" si="101"/>
        <v/>
      </c>
      <c r="CK116" s="18" t="str">
        <f t="shared" si="102"/>
        <v/>
      </c>
      <c r="CL116" s="18" t="str">
        <f t="shared" si="103"/>
        <v/>
      </c>
      <c r="CM116" s="18" t="str">
        <f t="shared" si="104"/>
        <v/>
      </c>
      <c r="CN116" s="18" t="str">
        <f t="shared" si="105"/>
        <v/>
      </c>
      <c r="CO116" s="18" t="str">
        <f t="shared" si="106"/>
        <v/>
      </c>
      <c r="CP116" s="18" t="str">
        <f t="shared" si="107"/>
        <v/>
      </c>
      <c r="CQ116" s="18" t="str">
        <f t="shared" si="108"/>
        <v/>
      </c>
      <c r="CR116" s="18" t="str">
        <f t="shared" si="109"/>
        <v/>
      </c>
      <c r="CS116" s="18" t="str">
        <f t="shared" si="110"/>
        <v/>
      </c>
      <c r="CT116" s="18" t="str">
        <f t="shared" si="111"/>
        <v/>
      </c>
      <c r="CU116" s="18" t="str">
        <f t="shared" si="112"/>
        <v/>
      </c>
      <c r="CV116" s="18">
        <f t="shared" si="84"/>
        <v>0.57649039915927658</v>
      </c>
      <c r="CW116" s="18">
        <f t="shared" si="85"/>
        <v>0.54700681376384752</v>
      </c>
      <c r="CX116" t="str">
        <f t="shared" si="86"/>
        <v/>
      </c>
      <c r="CY116" t="str">
        <f t="shared" si="87"/>
        <v/>
      </c>
      <c r="CZ116" t="str">
        <f t="shared" si="88"/>
        <v/>
      </c>
      <c r="DA116" t="str">
        <f t="shared" si="89"/>
        <v/>
      </c>
    </row>
    <row r="117" spans="2:105">
      <c r="B117" s="85" t="s">
        <v>39</v>
      </c>
      <c r="C117" s="85">
        <v>292</v>
      </c>
      <c r="D117" s="85"/>
      <c r="E117" s="85"/>
      <c r="H117" s="19">
        <f t="shared" si="81"/>
        <v>58.856578133198454</v>
      </c>
      <c r="J117" s="20"/>
      <c r="K117" s="50">
        <v>54.345947814066008</v>
      </c>
      <c r="L117" s="50"/>
      <c r="M117" s="51"/>
      <c r="N117" s="55"/>
      <c r="O117" s="18"/>
      <c r="P117" s="18"/>
      <c r="Q117" s="51"/>
      <c r="R117" s="55"/>
      <c r="S117" s="50">
        <v>78.533238281946183</v>
      </c>
      <c r="T117" s="50">
        <v>78.813793103448276</v>
      </c>
      <c r="U117" s="51"/>
      <c r="V117" s="55"/>
      <c r="W117" s="55"/>
      <c r="X117" s="55"/>
      <c r="Y117" s="51"/>
      <c r="Z117" s="55"/>
      <c r="AA117" s="55"/>
      <c r="AB117" s="55"/>
      <c r="AC117" s="51"/>
      <c r="AD117" s="55"/>
      <c r="AE117" s="55"/>
      <c r="AF117" s="55"/>
      <c r="AG117" s="34">
        <v>23.733333333333334</v>
      </c>
      <c r="AH117" s="50"/>
      <c r="AI117" s="29"/>
      <c r="AJ117" s="20"/>
      <c r="AK117" s="20"/>
      <c r="AL117" s="20"/>
      <c r="AM117" s="29"/>
      <c r="AN117" s="20"/>
      <c r="BQ117" t="str">
        <f t="shared" si="82"/>
        <v>*Glyceric acid (3TMS)</v>
      </c>
      <c r="BX117" t="str">
        <f t="shared" si="83"/>
        <v/>
      </c>
      <c r="BY117" t="str">
        <f t="shared" si="90"/>
        <v/>
      </c>
      <c r="BZ117" s="18">
        <f t="shared" si="91"/>
        <v>0.9233623417772534</v>
      </c>
      <c r="CA117" s="18" t="str">
        <f t="shared" si="92"/>
        <v/>
      </c>
      <c r="CB117" s="18" t="str">
        <f t="shared" si="93"/>
        <v/>
      </c>
      <c r="CC117" s="18" t="str">
        <f t="shared" si="94"/>
        <v/>
      </c>
      <c r="CD117" s="18" t="str">
        <f t="shared" si="95"/>
        <v/>
      </c>
      <c r="CE117" s="18" t="str">
        <f t="shared" si="96"/>
        <v/>
      </c>
      <c r="CF117" s="18" t="str">
        <f t="shared" si="97"/>
        <v/>
      </c>
      <c r="CG117" s="18" t="str">
        <f t="shared" si="98"/>
        <v/>
      </c>
      <c r="CH117" s="18">
        <f t="shared" si="99"/>
        <v>1.3343153946907589</v>
      </c>
      <c r="CI117" s="18">
        <f t="shared" si="100"/>
        <v>1.3390821485592419</v>
      </c>
      <c r="CJ117" s="18" t="str">
        <f t="shared" si="101"/>
        <v/>
      </c>
      <c r="CK117" s="18" t="str">
        <f t="shared" si="102"/>
        <v/>
      </c>
      <c r="CL117" s="18" t="str">
        <f t="shared" si="103"/>
        <v/>
      </c>
      <c r="CM117" s="18" t="str">
        <f t="shared" si="104"/>
        <v/>
      </c>
      <c r="CN117" s="18" t="str">
        <f t="shared" si="105"/>
        <v/>
      </c>
      <c r="CO117" s="18" t="str">
        <f t="shared" si="106"/>
        <v/>
      </c>
      <c r="CP117" s="18" t="str">
        <f t="shared" si="107"/>
        <v/>
      </c>
      <c r="CQ117" s="18" t="str">
        <f t="shared" si="108"/>
        <v/>
      </c>
      <c r="CR117" s="18" t="str">
        <f t="shared" si="109"/>
        <v/>
      </c>
      <c r="CS117" s="18" t="str">
        <f t="shared" si="110"/>
        <v/>
      </c>
      <c r="CT117" s="18" t="str">
        <f t="shared" si="111"/>
        <v/>
      </c>
      <c r="CU117" s="18" t="str">
        <f t="shared" si="112"/>
        <v/>
      </c>
      <c r="CV117" s="18">
        <f t="shared" si="84"/>
        <v>0.4032401149727457</v>
      </c>
      <c r="CW117" s="18" t="str">
        <f t="shared" si="85"/>
        <v/>
      </c>
      <c r="CX117" t="str">
        <f t="shared" si="86"/>
        <v/>
      </c>
      <c r="CY117" t="str">
        <f t="shared" si="87"/>
        <v/>
      </c>
      <c r="CZ117" t="str">
        <f t="shared" si="88"/>
        <v/>
      </c>
      <c r="DA117" t="str">
        <f t="shared" si="89"/>
        <v/>
      </c>
    </row>
    <row r="118" spans="2:105">
      <c r="B118" s="85" t="s">
        <v>40</v>
      </c>
      <c r="C118" s="85">
        <v>357</v>
      </c>
      <c r="D118" s="85"/>
      <c r="E118" s="85"/>
      <c r="H118" s="19">
        <f t="shared" si="81"/>
        <v>70.604170568508891</v>
      </c>
      <c r="J118" s="20"/>
      <c r="K118" s="50">
        <v>76.261319534282009</v>
      </c>
      <c r="L118" s="50">
        <v>73.754465125023501</v>
      </c>
      <c r="M118" s="51"/>
      <c r="N118" s="55"/>
      <c r="O118" s="18">
        <v>80.262901655306734</v>
      </c>
      <c r="P118" s="18">
        <v>78.098256735340726</v>
      </c>
      <c r="Q118" s="51"/>
      <c r="R118" s="55"/>
      <c r="S118" s="50">
        <v>80.040080160320642</v>
      </c>
      <c r="T118" s="50">
        <v>81.05822187254131</v>
      </c>
      <c r="U118" s="51"/>
      <c r="V118" s="55"/>
      <c r="W118" s="55"/>
      <c r="X118" s="55"/>
      <c r="Y118" s="51"/>
      <c r="Z118" s="55"/>
      <c r="AA118" s="55"/>
      <c r="AB118" s="55"/>
      <c r="AC118" s="51"/>
      <c r="AD118" s="55"/>
      <c r="AE118" s="55"/>
      <c r="AF118" s="55"/>
      <c r="AG118" s="34">
        <v>48.67639113992437</v>
      </c>
      <c r="AH118" s="50">
        <v>46.681728325331832</v>
      </c>
      <c r="AI118" s="29"/>
      <c r="AJ118" s="20"/>
      <c r="AK118" s="20"/>
      <c r="AL118" s="20"/>
      <c r="AM118" s="29"/>
      <c r="AN118" s="20"/>
      <c r="BQ118" t="str">
        <f t="shared" si="82"/>
        <v>*Glyceric acid-3-phosphate (4TMS)</v>
      </c>
      <c r="BX118" t="str">
        <f t="shared" si="83"/>
        <v/>
      </c>
      <c r="BY118" t="str">
        <f t="shared" si="90"/>
        <v/>
      </c>
      <c r="BZ118" s="18">
        <f t="shared" si="91"/>
        <v>1.080124855518044</v>
      </c>
      <c r="CA118" s="18">
        <f t="shared" si="92"/>
        <v>1.0446191001345708</v>
      </c>
      <c r="CB118" s="18" t="str">
        <f t="shared" si="93"/>
        <v/>
      </c>
      <c r="CC118" s="18" t="str">
        <f t="shared" si="94"/>
        <v/>
      </c>
      <c r="CD118" s="18">
        <f t="shared" si="95"/>
        <v>1.1368011409103056</v>
      </c>
      <c r="CE118" s="18">
        <f t="shared" si="96"/>
        <v>1.1061422591114523</v>
      </c>
      <c r="CF118" s="18" t="str">
        <f t="shared" si="97"/>
        <v/>
      </c>
      <c r="CG118" s="18" t="str">
        <f t="shared" si="98"/>
        <v/>
      </c>
      <c r="CH118" s="18">
        <f t="shared" si="99"/>
        <v>1.1336452155139456</v>
      </c>
      <c r="CI118" s="18">
        <f t="shared" si="100"/>
        <v>1.1480656343648794</v>
      </c>
      <c r="CJ118" s="18" t="str">
        <f t="shared" si="101"/>
        <v/>
      </c>
      <c r="CK118" s="18" t="str">
        <f t="shared" si="102"/>
        <v/>
      </c>
      <c r="CL118" s="18" t="str">
        <f t="shared" si="103"/>
        <v/>
      </c>
      <c r="CM118" s="18" t="str">
        <f t="shared" si="104"/>
        <v/>
      </c>
      <c r="CN118" s="18" t="str">
        <f t="shared" si="105"/>
        <v/>
      </c>
      <c r="CO118" s="18" t="str">
        <f t="shared" si="106"/>
        <v/>
      </c>
      <c r="CP118" s="18" t="str">
        <f t="shared" si="107"/>
        <v/>
      </c>
      <c r="CQ118" s="18" t="str">
        <f t="shared" si="108"/>
        <v/>
      </c>
      <c r="CR118" s="18" t="str">
        <f t="shared" si="109"/>
        <v/>
      </c>
      <c r="CS118" s="18" t="str">
        <f t="shared" si="110"/>
        <v/>
      </c>
      <c r="CT118" s="18" t="str">
        <f t="shared" si="111"/>
        <v/>
      </c>
      <c r="CU118" s="18" t="str">
        <f t="shared" si="112"/>
        <v/>
      </c>
      <c r="CV118" s="18">
        <f t="shared" si="84"/>
        <v>0.68942656996009211</v>
      </c>
      <c r="CW118" s="18">
        <f t="shared" si="85"/>
        <v>0.66117522448671007</v>
      </c>
      <c r="CX118" t="str">
        <f t="shared" si="86"/>
        <v/>
      </c>
      <c r="CY118" t="str">
        <f t="shared" si="87"/>
        <v/>
      </c>
      <c r="CZ118" t="str">
        <f t="shared" si="88"/>
        <v/>
      </c>
      <c r="DA118" t="str">
        <f t="shared" si="89"/>
        <v/>
      </c>
    </row>
    <row r="119" spans="2:105">
      <c r="B119" s="85" t="s">
        <v>41</v>
      </c>
      <c r="C119" s="85">
        <v>218</v>
      </c>
      <c r="D119" s="85"/>
      <c r="E119" s="85"/>
      <c r="H119" s="19">
        <f t="shared" si="81"/>
        <v>7.8865509057639089</v>
      </c>
      <c r="J119" s="20"/>
      <c r="K119" s="50">
        <v>8.07429750754088</v>
      </c>
      <c r="L119" s="50">
        <v>6.9945750452079567</v>
      </c>
      <c r="M119" s="51"/>
      <c r="N119" s="55"/>
      <c r="O119" s="18"/>
      <c r="P119" s="18">
        <v>3.8235294117647056</v>
      </c>
      <c r="Q119" s="51"/>
      <c r="R119" s="55"/>
      <c r="S119" s="50">
        <v>13.096946095511374</v>
      </c>
      <c r="T119" s="50">
        <v>13.255128641051797</v>
      </c>
      <c r="U119" s="51"/>
      <c r="V119" s="55"/>
      <c r="W119" s="55"/>
      <c r="X119" s="55"/>
      <c r="Y119" s="51"/>
      <c r="Z119" s="55"/>
      <c r="AA119" s="55"/>
      <c r="AB119" s="55"/>
      <c r="AC119" s="51"/>
      <c r="AD119" s="55"/>
      <c r="AE119" s="55"/>
      <c r="AF119" s="55"/>
      <c r="AG119" s="34">
        <v>5.0007430524595042</v>
      </c>
      <c r="AH119" s="50">
        <v>4.9606365868111393</v>
      </c>
      <c r="AI119" s="29"/>
      <c r="AJ119" s="20"/>
      <c r="AK119" s="20"/>
      <c r="AL119" s="20"/>
      <c r="AM119" s="29"/>
      <c r="AN119" s="20"/>
      <c r="BQ119" t="str">
        <f t="shared" si="82"/>
        <v>*Glycerol (3TMS)</v>
      </c>
      <c r="BX119" t="str">
        <f t="shared" si="83"/>
        <v/>
      </c>
      <c r="BY119" t="str">
        <f t="shared" si="90"/>
        <v/>
      </c>
      <c r="BZ119" s="18">
        <f t="shared" si="91"/>
        <v>1.0238059202331093</v>
      </c>
      <c r="CA119" s="18">
        <f t="shared" si="92"/>
        <v>0.88689911835805824</v>
      </c>
      <c r="CB119" s="18" t="str">
        <f t="shared" si="93"/>
        <v/>
      </c>
      <c r="CC119" s="18" t="str">
        <f t="shared" si="94"/>
        <v/>
      </c>
      <c r="CD119" s="18" t="str">
        <f t="shared" si="95"/>
        <v/>
      </c>
      <c r="CE119" s="18">
        <f t="shared" si="96"/>
        <v>0.4848164244993674</v>
      </c>
      <c r="CF119" s="18" t="str">
        <f t="shared" si="97"/>
        <v/>
      </c>
      <c r="CG119" s="18" t="str">
        <f t="shared" si="98"/>
        <v/>
      </c>
      <c r="CH119" s="18">
        <f t="shared" si="99"/>
        <v>1.6606684280626949</v>
      </c>
      <c r="CI119" s="18">
        <f t="shared" si="100"/>
        <v>1.6807256809011717</v>
      </c>
      <c r="CJ119" s="18" t="str">
        <f t="shared" si="101"/>
        <v/>
      </c>
      <c r="CK119" s="18" t="str">
        <f t="shared" si="102"/>
        <v/>
      </c>
      <c r="CL119" s="18" t="str">
        <f t="shared" si="103"/>
        <v/>
      </c>
      <c r="CM119" s="18" t="str">
        <f t="shared" si="104"/>
        <v/>
      </c>
      <c r="CN119" s="18" t="str">
        <f t="shared" si="105"/>
        <v/>
      </c>
      <c r="CO119" s="18" t="str">
        <f t="shared" si="106"/>
        <v/>
      </c>
      <c r="CP119" s="18" t="str">
        <f t="shared" si="107"/>
        <v/>
      </c>
      <c r="CQ119" s="18" t="str">
        <f t="shared" si="108"/>
        <v/>
      </c>
      <c r="CR119" s="18" t="str">
        <f t="shared" si="109"/>
        <v/>
      </c>
      <c r="CS119" s="18" t="str">
        <f t="shared" si="110"/>
        <v/>
      </c>
      <c r="CT119" s="18" t="str">
        <f t="shared" si="111"/>
        <v/>
      </c>
      <c r="CU119" s="18" t="str">
        <f t="shared" si="112"/>
        <v/>
      </c>
      <c r="CV119" s="18">
        <f t="shared" si="84"/>
        <v>0.63408492663183047</v>
      </c>
      <c r="CW119" s="18">
        <f t="shared" si="85"/>
        <v>0.62899950131376736</v>
      </c>
      <c r="CX119" t="str">
        <f t="shared" si="86"/>
        <v/>
      </c>
      <c r="CY119" t="str">
        <f t="shared" si="87"/>
        <v/>
      </c>
      <c r="CZ119" t="str">
        <f t="shared" si="88"/>
        <v/>
      </c>
      <c r="DA119" t="str">
        <f t="shared" si="89"/>
        <v/>
      </c>
    </row>
    <row r="120" spans="2:105">
      <c r="B120" s="85" t="s">
        <v>42</v>
      </c>
      <c r="C120" s="85">
        <v>357</v>
      </c>
      <c r="D120" s="85"/>
      <c r="E120" s="85"/>
      <c r="H120" s="19">
        <f t="shared" si="81"/>
        <v>24.891314303929914</v>
      </c>
      <c r="J120" s="20"/>
      <c r="K120" s="50">
        <v>22.02354993458351</v>
      </c>
      <c r="L120" s="50">
        <v>21.289295662554718</v>
      </c>
      <c r="M120" s="51"/>
      <c r="N120" s="55"/>
      <c r="O120" s="18">
        <v>39.222046484196973</v>
      </c>
      <c r="P120" s="18">
        <v>40.694823518527087</v>
      </c>
      <c r="Q120" s="51"/>
      <c r="R120" s="55"/>
      <c r="S120" s="50">
        <v>23.758012820512818</v>
      </c>
      <c r="T120" s="50">
        <v>25.003482379161447</v>
      </c>
      <c r="U120" s="51"/>
      <c r="V120" s="55"/>
      <c r="W120" s="55"/>
      <c r="X120" s="55"/>
      <c r="Y120" s="51"/>
      <c r="Z120" s="55"/>
      <c r="AA120" s="55"/>
      <c r="AB120" s="55"/>
      <c r="AC120" s="51"/>
      <c r="AD120" s="55"/>
      <c r="AE120" s="55"/>
      <c r="AF120" s="55"/>
      <c r="AG120" s="34">
        <v>14.757378689344671</v>
      </c>
      <c r="AH120" s="50">
        <v>12.381924942558079</v>
      </c>
      <c r="AI120" s="29"/>
      <c r="AJ120" s="20"/>
      <c r="AK120" s="20"/>
      <c r="AL120" s="20"/>
      <c r="AM120" s="29"/>
      <c r="AN120" s="20"/>
      <c r="BQ120" t="str">
        <f t="shared" si="82"/>
        <v>*Glycerol-3-phosphate (4TMS)</v>
      </c>
      <c r="BX120" t="str">
        <f t="shared" si="83"/>
        <v/>
      </c>
      <c r="BY120" t="str">
        <f t="shared" si="90"/>
        <v/>
      </c>
      <c r="BZ120" s="18">
        <f t="shared" si="91"/>
        <v>0.88478855176829163</v>
      </c>
      <c r="CA120" s="18">
        <f t="shared" si="92"/>
        <v>0.85529013866469483</v>
      </c>
      <c r="CB120" s="18" t="str">
        <f t="shared" si="93"/>
        <v/>
      </c>
      <c r="CC120" s="18" t="str">
        <f t="shared" si="94"/>
        <v/>
      </c>
      <c r="CD120" s="18">
        <f t="shared" si="95"/>
        <v>1.5757322415877606</v>
      </c>
      <c r="CE120" s="18">
        <f t="shared" si="96"/>
        <v>1.6349005529250848</v>
      </c>
      <c r="CF120" s="18" t="str">
        <f t="shared" si="97"/>
        <v/>
      </c>
      <c r="CG120" s="18" t="str">
        <f t="shared" si="98"/>
        <v/>
      </c>
      <c r="CH120" s="18">
        <f t="shared" si="99"/>
        <v>0.95447000228356094</v>
      </c>
      <c r="CI120" s="18">
        <f t="shared" si="100"/>
        <v>1.0045063138837078</v>
      </c>
      <c r="CJ120" s="18" t="str">
        <f t="shared" si="101"/>
        <v/>
      </c>
      <c r="CK120" s="18" t="str">
        <f t="shared" si="102"/>
        <v/>
      </c>
      <c r="CL120" s="18" t="str">
        <f t="shared" si="103"/>
        <v/>
      </c>
      <c r="CM120" s="18" t="str">
        <f t="shared" si="104"/>
        <v/>
      </c>
      <c r="CN120" s="18" t="str">
        <f t="shared" si="105"/>
        <v/>
      </c>
      <c r="CO120" s="18" t="str">
        <f t="shared" si="106"/>
        <v/>
      </c>
      <c r="CP120" s="18" t="str">
        <f t="shared" si="107"/>
        <v/>
      </c>
      <c r="CQ120" s="18" t="str">
        <f t="shared" si="108"/>
        <v/>
      </c>
      <c r="CR120" s="18" t="str">
        <f t="shared" si="109"/>
        <v/>
      </c>
      <c r="CS120" s="18" t="str">
        <f t="shared" si="110"/>
        <v/>
      </c>
      <c r="CT120" s="18" t="str">
        <f t="shared" si="111"/>
        <v/>
      </c>
      <c r="CU120" s="18" t="str">
        <f t="shared" si="112"/>
        <v/>
      </c>
      <c r="CV120" s="18">
        <f t="shared" si="84"/>
        <v>0.59287261850270123</v>
      </c>
      <c r="CW120" s="18">
        <f t="shared" si="85"/>
        <v>0.49743958038419789</v>
      </c>
      <c r="CX120" t="str">
        <f t="shared" si="86"/>
        <v/>
      </c>
      <c r="CY120" t="str">
        <f t="shared" si="87"/>
        <v/>
      </c>
      <c r="CZ120" t="str">
        <f t="shared" si="88"/>
        <v/>
      </c>
      <c r="DA120" t="str">
        <f t="shared" si="89"/>
        <v/>
      </c>
    </row>
    <row r="121" spans="2:105">
      <c r="B121" s="85"/>
      <c r="C121" s="85"/>
      <c r="D121" s="85"/>
      <c r="E121" s="85"/>
      <c r="H121" s="19"/>
      <c r="J121" s="20"/>
      <c r="K121" s="50"/>
      <c r="L121" s="50"/>
      <c r="M121" s="51"/>
      <c r="N121" s="55"/>
      <c r="O121" s="33"/>
      <c r="P121" s="18"/>
      <c r="Q121" s="51"/>
      <c r="R121" s="55"/>
      <c r="S121" s="50"/>
      <c r="T121" s="50"/>
      <c r="U121" s="51"/>
      <c r="V121" s="55"/>
      <c r="W121" s="55"/>
      <c r="X121" s="55"/>
      <c r="Y121" s="51"/>
      <c r="Z121" s="55"/>
      <c r="AA121" s="55"/>
      <c r="AB121" s="55"/>
      <c r="AC121" s="51"/>
      <c r="AD121" s="55"/>
      <c r="AE121" s="55"/>
      <c r="AF121" s="55"/>
      <c r="AG121" s="34"/>
      <c r="AH121" s="50"/>
      <c r="AI121" s="29"/>
      <c r="AJ121" s="20"/>
      <c r="AK121" s="20"/>
      <c r="AL121" s="20"/>
      <c r="AM121" s="29"/>
      <c r="AN121" s="20"/>
      <c r="BQ121">
        <f t="shared" si="82"/>
        <v>0</v>
      </c>
      <c r="BX121" t="str">
        <f t="shared" si="83"/>
        <v/>
      </c>
      <c r="BY121" t="str">
        <f t="shared" si="90"/>
        <v/>
      </c>
      <c r="BZ121" s="18" t="str">
        <f t="shared" si="91"/>
        <v/>
      </c>
      <c r="CA121" s="18" t="str">
        <f t="shared" si="92"/>
        <v/>
      </c>
      <c r="CB121" s="18" t="str">
        <f t="shared" si="93"/>
        <v/>
      </c>
      <c r="CC121" s="18" t="str">
        <f t="shared" si="94"/>
        <v/>
      </c>
      <c r="CD121" s="18" t="str">
        <f t="shared" si="95"/>
        <v/>
      </c>
      <c r="CE121" s="18" t="str">
        <f t="shared" si="96"/>
        <v/>
      </c>
      <c r="CF121" s="18" t="str">
        <f t="shared" si="97"/>
        <v/>
      </c>
      <c r="CG121" s="18" t="str">
        <f t="shared" si="98"/>
        <v/>
      </c>
      <c r="CH121" s="18" t="str">
        <f t="shared" si="99"/>
        <v/>
      </c>
      <c r="CI121" s="18" t="str">
        <f t="shared" si="100"/>
        <v/>
      </c>
      <c r="CJ121" s="18" t="str">
        <f t="shared" si="101"/>
        <v/>
      </c>
      <c r="CK121" s="18" t="str">
        <f t="shared" si="102"/>
        <v/>
      </c>
      <c r="CL121" s="18" t="str">
        <f t="shared" si="103"/>
        <v/>
      </c>
      <c r="CM121" s="18" t="str">
        <f t="shared" si="104"/>
        <v/>
      </c>
      <c r="CN121" s="18" t="str">
        <f t="shared" si="105"/>
        <v/>
      </c>
      <c r="CO121" s="18" t="str">
        <f t="shared" si="106"/>
        <v/>
      </c>
      <c r="CP121" s="18" t="str">
        <f t="shared" si="107"/>
        <v/>
      </c>
      <c r="CQ121" s="18" t="str">
        <f t="shared" si="108"/>
        <v/>
      </c>
      <c r="CR121" s="18" t="str">
        <f t="shared" si="109"/>
        <v/>
      </c>
      <c r="CS121" s="18" t="str">
        <f t="shared" si="110"/>
        <v/>
      </c>
      <c r="CT121" s="18" t="str">
        <f t="shared" si="111"/>
        <v/>
      </c>
      <c r="CU121" s="18" t="str">
        <f t="shared" si="112"/>
        <v/>
      </c>
      <c r="CV121" s="18" t="str">
        <f t="shared" si="84"/>
        <v/>
      </c>
      <c r="CW121" s="18" t="str">
        <f t="shared" si="85"/>
        <v/>
      </c>
      <c r="CX121" t="str">
        <f t="shared" si="86"/>
        <v/>
      </c>
      <c r="CY121" t="str">
        <f t="shared" si="87"/>
        <v/>
      </c>
      <c r="CZ121" t="str">
        <f t="shared" si="88"/>
        <v/>
      </c>
      <c r="DA121" t="str">
        <f t="shared" si="89"/>
        <v/>
      </c>
    </row>
    <row r="122" spans="2:105">
      <c r="B122" s="85" t="s">
        <v>48</v>
      </c>
      <c r="C122" s="85">
        <v>117</v>
      </c>
      <c r="D122" s="85"/>
      <c r="E122" s="85"/>
      <c r="H122" s="19">
        <f t="shared" si="81"/>
        <v>25.664554996196404</v>
      </c>
      <c r="J122" s="20"/>
      <c r="K122" s="50">
        <v>20.033491790067437</v>
      </c>
      <c r="L122" s="50">
        <v>18.755000599912229</v>
      </c>
      <c r="M122" s="51"/>
      <c r="N122" s="55"/>
      <c r="O122" s="18">
        <v>35.00353599028454</v>
      </c>
      <c r="P122" s="18">
        <v>35.062558736894765</v>
      </c>
      <c r="Q122" s="51"/>
      <c r="R122" s="55"/>
      <c r="S122" s="50">
        <v>41.459227429653211</v>
      </c>
      <c r="T122" s="50">
        <v>41.071707959797457</v>
      </c>
      <c r="U122" s="51"/>
      <c r="V122" s="55"/>
      <c r="W122" s="55"/>
      <c r="X122" s="55"/>
      <c r="Y122" s="51"/>
      <c r="Z122" s="55"/>
      <c r="AA122" s="55"/>
      <c r="AB122" s="55"/>
      <c r="AC122" s="51"/>
      <c r="AD122" s="55"/>
      <c r="AE122" s="55"/>
      <c r="AF122" s="55"/>
      <c r="AG122" s="34">
        <v>7.0312276458716516</v>
      </c>
      <c r="AH122" s="50">
        <v>6.899689817089949</v>
      </c>
      <c r="AI122" s="29"/>
      <c r="AJ122" s="20"/>
      <c r="AK122" s="20"/>
      <c r="AL122" s="20"/>
      <c r="AM122" s="29"/>
      <c r="AN122" s="20"/>
      <c r="BQ122" t="str">
        <f t="shared" si="82"/>
        <v>*Lactic acid, DL- (2TMS)</v>
      </c>
      <c r="BX122" t="str">
        <f t="shared" si="83"/>
        <v/>
      </c>
      <c r="BY122" t="str">
        <f t="shared" si="90"/>
        <v/>
      </c>
      <c r="BZ122" s="18">
        <f t="shared" si="91"/>
        <v>0.78058987553209025</v>
      </c>
      <c r="CA122" s="18">
        <f t="shared" si="92"/>
        <v>0.7307744320013263</v>
      </c>
      <c r="CB122" s="18" t="str">
        <f t="shared" si="93"/>
        <v/>
      </c>
      <c r="CC122" s="18" t="str">
        <f t="shared" si="94"/>
        <v/>
      </c>
      <c r="CD122" s="18">
        <f t="shared" si="95"/>
        <v>1.3638863403426325</v>
      </c>
      <c r="CE122" s="18">
        <f t="shared" si="96"/>
        <v>1.3661861170821463</v>
      </c>
      <c r="CF122" s="18" t="str">
        <f t="shared" si="97"/>
        <v/>
      </c>
      <c r="CG122" s="18" t="str">
        <f t="shared" si="98"/>
        <v/>
      </c>
      <c r="CH122" s="18">
        <f t="shared" si="99"/>
        <v>1.6154274810452642</v>
      </c>
      <c r="CI122" s="18">
        <f t="shared" si="100"/>
        <v>1.6003280776107147</v>
      </c>
      <c r="CJ122" s="18" t="str">
        <f t="shared" si="101"/>
        <v/>
      </c>
      <c r="CK122" s="18" t="str">
        <f t="shared" si="102"/>
        <v/>
      </c>
      <c r="CL122" s="18" t="str">
        <f t="shared" si="103"/>
        <v/>
      </c>
      <c r="CM122" s="18" t="str">
        <f t="shared" si="104"/>
        <v/>
      </c>
      <c r="CN122" s="18" t="str">
        <f t="shared" si="105"/>
        <v/>
      </c>
      <c r="CO122" s="18" t="str">
        <f t="shared" si="106"/>
        <v/>
      </c>
      <c r="CP122" s="18" t="str">
        <f t="shared" si="107"/>
        <v/>
      </c>
      <c r="CQ122" s="18" t="str">
        <f t="shared" si="108"/>
        <v/>
      </c>
      <c r="CR122" s="18" t="str">
        <f t="shared" si="109"/>
        <v/>
      </c>
      <c r="CS122" s="18" t="str">
        <f t="shared" si="110"/>
        <v/>
      </c>
      <c r="CT122" s="18" t="str">
        <f t="shared" si="111"/>
        <v/>
      </c>
      <c r="CU122" s="18" t="str">
        <f t="shared" si="112"/>
        <v/>
      </c>
      <c r="CV122" s="18">
        <f t="shared" si="84"/>
        <v>0.27396647426435833</v>
      </c>
      <c r="CW122" s="18">
        <f t="shared" si="85"/>
        <v>0.26884120212146723</v>
      </c>
      <c r="CX122" t="str">
        <f t="shared" si="86"/>
        <v/>
      </c>
      <c r="CY122" t="str">
        <f t="shared" si="87"/>
        <v/>
      </c>
      <c r="CZ122" t="str">
        <f t="shared" si="88"/>
        <v/>
      </c>
      <c r="DA122" t="str">
        <f t="shared" si="89"/>
        <v/>
      </c>
    </row>
    <row r="123" spans="2:105">
      <c r="B123" s="85" t="s">
        <v>48</v>
      </c>
      <c r="C123" s="85">
        <v>219</v>
      </c>
      <c r="D123" s="85"/>
      <c r="E123" s="85"/>
      <c r="H123" s="19">
        <f t="shared" si="81"/>
        <v>28.878020671712768</v>
      </c>
      <c r="J123" s="20"/>
      <c r="K123" s="50">
        <v>23.139275785232861</v>
      </c>
      <c r="L123" s="50">
        <v>22.12396075665832</v>
      </c>
      <c r="M123" s="51"/>
      <c r="N123" s="55"/>
      <c r="O123" s="18">
        <v>38.261365823678197</v>
      </c>
      <c r="P123" s="18">
        <v>38.526197716909294</v>
      </c>
      <c r="Q123" s="51"/>
      <c r="R123" s="55"/>
      <c r="S123" s="50">
        <v>44.883613446883516</v>
      </c>
      <c r="T123" s="50">
        <v>44.821398114984461</v>
      </c>
      <c r="U123" s="51"/>
      <c r="V123" s="55"/>
      <c r="W123" s="55"/>
      <c r="X123" s="55"/>
      <c r="Y123" s="51"/>
      <c r="Z123" s="55"/>
      <c r="AA123" s="55"/>
      <c r="AB123" s="55"/>
      <c r="AC123" s="51"/>
      <c r="AD123" s="55"/>
      <c r="AE123" s="55"/>
      <c r="AF123" s="55"/>
      <c r="AG123" s="34">
        <v>9.6910355326436708</v>
      </c>
      <c r="AH123" s="50">
        <v>9.5773181967118308</v>
      </c>
      <c r="AI123" s="29"/>
      <c r="AJ123" s="20"/>
      <c r="AK123" s="20"/>
      <c r="AL123" s="20"/>
      <c r="AM123" s="29"/>
      <c r="AN123" s="20"/>
      <c r="BQ123" t="str">
        <f t="shared" si="82"/>
        <v>*Lactic acid, DL- (2TMS)</v>
      </c>
      <c r="BX123" t="str">
        <f t="shared" si="83"/>
        <v/>
      </c>
      <c r="BY123" t="str">
        <f t="shared" si="90"/>
        <v/>
      </c>
      <c r="BZ123" s="18">
        <f t="shared" si="91"/>
        <v>0.80127637722410638</v>
      </c>
      <c r="CA123" s="18">
        <f t="shared" si="92"/>
        <v>0.76611763001920929</v>
      </c>
      <c r="CB123" s="18" t="str">
        <f t="shared" si="93"/>
        <v/>
      </c>
      <c r="CC123" s="18" t="str">
        <f t="shared" si="94"/>
        <v/>
      </c>
      <c r="CD123" s="18">
        <f t="shared" si="95"/>
        <v>1.3249303426518013</v>
      </c>
      <c r="CE123" s="18">
        <f t="shared" si="96"/>
        <v>1.3341010505836821</v>
      </c>
      <c r="CF123" s="18" t="str">
        <f t="shared" si="97"/>
        <v/>
      </c>
      <c r="CG123" s="18" t="str">
        <f t="shared" si="98"/>
        <v/>
      </c>
      <c r="CH123" s="18">
        <f t="shared" si="99"/>
        <v>1.5542482622726597</v>
      </c>
      <c r="CI123" s="18">
        <f t="shared" si="100"/>
        <v>1.5520938441216956</v>
      </c>
      <c r="CJ123" s="18" t="str">
        <f t="shared" si="101"/>
        <v/>
      </c>
      <c r="CK123" s="18" t="str">
        <f t="shared" si="102"/>
        <v/>
      </c>
      <c r="CL123" s="18" t="str">
        <f t="shared" si="103"/>
        <v/>
      </c>
      <c r="CM123" s="18" t="str">
        <f t="shared" si="104"/>
        <v/>
      </c>
      <c r="CN123" s="18" t="str">
        <f t="shared" si="105"/>
        <v/>
      </c>
      <c r="CO123" s="18" t="str">
        <f t="shared" si="106"/>
        <v/>
      </c>
      <c r="CP123" s="18" t="str">
        <f t="shared" si="107"/>
        <v/>
      </c>
      <c r="CQ123" s="18" t="str">
        <f t="shared" si="108"/>
        <v/>
      </c>
      <c r="CR123" s="18" t="str">
        <f t="shared" si="109"/>
        <v/>
      </c>
      <c r="CS123" s="18" t="str">
        <f t="shared" si="110"/>
        <v/>
      </c>
      <c r="CT123" s="18" t="str">
        <f t="shared" si="111"/>
        <v/>
      </c>
      <c r="CU123" s="18" t="str">
        <f t="shared" si="112"/>
        <v/>
      </c>
      <c r="CV123" s="18">
        <f t="shared" si="84"/>
        <v>0.33558517194831317</v>
      </c>
      <c r="CW123" s="18">
        <f t="shared" si="85"/>
        <v>0.33164732117853268</v>
      </c>
      <c r="CX123" t="str">
        <f t="shared" si="86"/>
        <v/>
      </c>
      <c r="CY123" t="str">
        <f t="shared" si="87"/>
        <v/>
      </c>
      <c r="CZ123" t="str">
        <f t="shared" si="88"/>
        <v/>
      </c>
      <c r="DA123" t="str">
        <f t="shared" si="89"/>
        <v/>
      </c>
    </row>
    <row r="124" spans="2:105">
      <c r="B124" s="85"/>
      <c r="C124" s="85"/>
      <c r="D124" s="85"/>
      <c r="E124" s="85"/>
      <c r="H124" s="19"/>
      <c r="J124" s="20"/>
      <c r="K124" s="50"/>
      <c r="L124" s="50"/>
      <c r="M124" s="51"/>
      <c r="N124" s="55"/>
      <c r="O124" s="33"/>
      <c r="P124" s="18"/>
      <c r="Q124" s="51"/>
      <c r="R124" s="55"/>
      <c r="S124" s="50"/>
      <c r="T124" s="50"/>
      <c r="U124" s="51"/>
      <c r="V124" s="55"/>
      <c r="W124" s="55"/>
      <c r="X124" s="55"/>
      <c r="Y124" s="51"/>
      <c r="Z124" s="55"/>
      <c r="AA124" s="55"/>
      <c r="AB124" s="55"/>
      <c r="AC124" s="51"/>
      <c r="AD124" s="55"/>
      <c r="AE124" s="55"/>
      <c r="AF124" s="55"/>
      <c r="AG124" s="34"/>
      <c r="AH124" s="50"/>
      <c r="AI124" s="29"/>
      <c r="AJ124" s="20"/>
      <c r="AK124" s="20"/>
      <c r="AL124" s="20"/>
      <c r="AM124" s="29"/>
      <c r="AN124" s="20"/>
      <c r="BQ124">
        <f t="shared" si="82"/>
        <v>0</v>
      </c>
      <c r="BX124" t="str">
        <f t="shared" si="83"/>
        <v/>
      </c>
      <c r="BY124" t="str">
        <f t="shared" si="90"/>
        <v/>
      </c>
      <c r="BZ124" s="18" t="str">
        <f t="shared" si="91"/>
        <v/>
      </c>
      <c r="CA124" s="18" t="str">
        <f t="shared" si="92"/>
        <v/>
      </c>
      <c r="CB124" s="18" t="str">
        <f t="shared" si="93"/>
        <v/>
      </c>
      <c r="CC124" s="18" t="str">
        <f t="shared" si="94"/>
        <v/>
      </c>
      <c r="CD124" s="18" t="str">
        <f t="shared" si="95"/>
        <v/>
      </c>
      <c r="CE124" s="18" t="str">
        <f t="shared" si="96"/>
        <v/>
      </c>
      <c r="CF124" s="18" t="str">
        <f t="shared" si="97"/>
        <v/>
      </c>
      <c r="CG124" s="18" t="str">
        <f t="shared" si="98"/>
        <v/>
      </c>
      <c r="CH124" s="18" t="str">
        <f t="shared" si="99"/>
        <v/>
      </c>
      <c r="CI124" s="18" t="str">
        <f t="shared" si="100"/>
        <v/>
      </c>
      <c r="CJ124" s="18" t="str">
        <f t="shared" si="101"/>
        <v/>
      </c>
      <c r="CK124" s="18" t="str">
        <f t="shared" si="102"/>
        <v/>
      </c>
      <c r="CL124" s="18" t="str">
        <f t="shared" si="103"/>
        <v/>
      </c>
      <c r="CM124" s="18" t="str">
        <f t="shared" si="104"/>
        <v/>
      </c>
      <c r="CN124" s="18" t="str">
        <f t="shared" si="105"/>
        <v/>
      </c>
      <c r="CO124" s="18" t="str">
        <f t="shared" si="106"/>
        <v/>
      </c>
      <c r="CP124" s="18" t="str">
        <f t="shared" si="107"/>
        <v/>
      </c>
      <c r="CQ124" s="18" t="str">
        <f t="shared" si="108"/>
        <v/>
      </c>
      <c r="CR124" s="18" t="str">
        <f t="shared" si="109"/>
        <v/>
      </c>
      <c r="CS124" s="18" t="str">
        <f t="shared" si="110"/>
        <v/>
      </c>
      <c r="CT124" s="18" t="str">
        <f t="shared" si="111"/>
        <v/>
      </c>
      <c r="CU124" s="18" t="str">
        <f t="shared" si="112"/>
        <v/>
      </c>
      <c r="CV124" s="18" t="str">
        <f t="shared" si="84"/>
        <v/>
      </c>
      <c r="CW124" s="18" t="str">
        <f t="shared" si="85"/>
        <v/>
      </c>
      <c r="CX124" t="str">
        <f t="shared" si="86"/>
        <v/>
      </c>
      <c r="CY124" t="str">
        <f t="shared" si="87"/>
        <v/>
      </c>
      <c r="CZ124" t="str">
        <f t="shared" si="88"/>
        <v/>
      </c>
      <c r="DA124" t="str">
        <f t="shared" si="89"/>
        <v/>
      </c>
    </row>
    <row r="125" spans="2:105">
      <c r="B125" s="85" t="s">
        <v>52</v>
      </c>
      <c r="C125" s="85">
        <v>174</v>
      </c>
      <c r="D125" s="85"/>
      <c r="E125" s="85"/>
      <c r="H125" s="19">
        <f t="shared" si="81"/>
        <v>22.717216258796395</v>
      </c>
      <c r="J125" s="20"/>
      <c r="K125" s="50">
        <v>18.6460396039604</v>
      </c>
      <c r="L125" s="50">
        <v>18.41967467864804</v>
      </c>
      <c r="M125" s="51"/>
      <c r="N125" s="55"/>
      <c r="O125" s="18">
        <v>25.517460684551335</v>
      </c>
      <c r="P125" s="18">
        <v>26.545756914918655</v>
      </c>
      <c r="Q125" s="51"/>
      <c r="R125" s="55"/>
      <c r="S125" s="50">
        <v>34.785148774149363</v>
      </c>
      <c r="T125" s="50">
        <v>35.965753930179353</v>
      </c>
      <c r="U125" s="51"/>
      <c r="V125" s="55"/>
      <c r="W125" s="55"/>
      <c r="X125" s="55"/>
      <c r="Y125" s="51"/>
      <c r="Z125" s="55"/>
      <c r="AA125" s="55"/>
      <c r="AB125" s="55"/>
      <c r="AC125" s="51"/>
      <c r="AD125" s="55"/>
      <c r="AE125" s="55"/>
      <c r="AF125" s="55"/>
      <c r="AG125" s="34">
        <v>10.594017353315941</v>
      </c>
      <c r="AH125" s="50">
        <v>11.263878130648077</v>
      </c>
      <c r="AI125" s="29"/>
      <c r="AJ125" s="20"/>
      <c r="AK125" s="20"/>
      <c r="AL125" s="20"/>
      <c r="AM125" s="29"/>
      <c r="AN125" s="20"/>
      <c r="BQ125" t="str">
        <f t="shared" si="82"/>
        <v>*Pyruvic acid (1MEOX) (1TMS)</v>
      </c>
      <c r="BX125" t="str">
        <f t="shared" si="83"/>
        <v/>
      </c>
      <c r="BY125" t="str">
        <f t="shared" si="90"/>
        <v/>
      </c>
      <c r="BZ125" s="18">
        <f t="shared" si="91"/>
        <v>0.82078892904584722</v>
      </c>
      <c r="CA125" s="18">
        <f t="shared" si="92"/>
        <v>0.81082446320929435</v>
      </c>
      <c r="CB125" s="18" t="str">
        <f t="shared" si="93"/>
        <v/>
      </c>
      <c r="CC125" s="18" t="str">
        <f t="shared" si="94"/>
        <v/>
      </c>
      <c r="CD125" s="18">
        <f t="shared" si="95"/>
        <v>1.1232652977307749</v>
      </c>
      <c r="CE125" s="18">
        <f t="shared" si="96"/>
        <v>1.168530360960921</v>
      </c>
      <c r="CF125" s="18" t="str">
        <f t="shared" si="97"/>
        <v/>
      </c>
      <c r="CG125" s="18" t="str">
        <f t="shared" si="98"/>
        <v/>
      </c>
      <c r="CH125" s="18">
        <f t="shared" si="99"/>
        <v>1.5312240891610174</v>
      </c>
      <c r="CI125" s="18">
        <f t="shared" si="100"/>
        <v>1.583193711784689</v>
      </c>
      <c r="CJ125" s="18" t="str">
        <f t="shared" si="101"/>
        <v/>
      </c>
      <c r="CK125" s="18" t="str">
        <f t="shared" si="102"/>
        <v/>
      </c>
      <c r="CL125" s="18" t="str">
        <f t="shared" si="103"/>
        <v/>
      </c>
      <c r="CM125" s="18" t="str">
        <f t="shared" si="104"/>
        <v/>
      </c>
      <c r="CN125" s="18" t="str">
        <f t="shared" si="105"/>
        <v/>
      </c>
      <c r="CO125" s="18" t="str">
        <f t="shared" si="106"/>
        <v/>
      </c>
      <c r="CP125" s="18" t="str">
        <f t="shared" si="107"/>
        <v/>
      </c>
      <c r="CQ125" s="18" t="str">
        <f t="shared" si="108"/>
        <v/>
      </c>
      <c r="CR125" s="18" t="str">
        <f t="shared" si="109"/>
        <v/>
      </c>
      <c r="CS125" s="18" t="str">
        <f t="shared" si="110"/>
        <v/>
      </c>
      <c r="CT125" s="18" t="str">
        <f t="shared" si="111"/>
        <v/>
      </c>
      <c r="CU125" s="18" t="str">
        <f t="shared" si="112"/>
        <v/>
      </c>
      <c r="CV125" s="18">
        <f t="shared" si="84"/>
        <v>0.46634311319785066</v>
      </c>
      <c r="CW125" s="18">
        <f t="shared" si="85"/>
        <v>0.49583003490960564</v>
      </c>
      <c r="CX125" t="str">
        <f t="shared" si="86"/>
        <v/>
      </c>
      <c r="CY125" t="str">
        <f t="shared" si="87"/>
        <v/>
      </c>
      <c r="CZ125" t="str">
        <f t="shared" si="88"/>
        <v/>
      </c>
      <c r="DA125" t="str">
        <f t="shared" si="89"/>
        <v/>
      </c>
    </row>
    <row r="126" spans="2:105">
      <c r="B126" s="4" t="str">
        <f>B85</f>
        <v>*Ribose-5-phosphate (1 MEOX) (5TMS)</v>
      </c>
      <c r="C126" s="85">
        <v>217</v>
      </c>
      <c r="D126" s="85"/>
      <c r="E126" s="85"/>
      <c r="H126" s="19">
        <f t="shared" si="81"/>
        <v>44.761394174009723</v>
      </c>
      <c r="J126" s="20"/>
      <c r="K126" s="50">
        <v>60.678674815053078</v>
      </c>
      <c r="L126" s="50">
        <v>59.084942808925554</v>
      </c>
      <c r="M126" s="51"/>
      <c r="N126" s="55"/>
      <c r="O126" s="33">
        <v>33.448012232415905</v>
      </c>
      <c r="P126" s="18">
        <v>40.593047034764815</v>
      </c>
      <c r="Q126" s="51"/>
      <c r="R126" s="55"/>
      <c r="S126" s="50">
        <v>31.136820925553327</v>
      </c>
      <c r="T126" s="50">
        <v>33.449688875398387</v>
      </c>
      <c r="U126" s="51"/>
      <c r="V126" s="55"/>
      <c r="W126" s="55"/>
      <c r="X126" s="55"/>
      <c r="Y126" s="51"/>
      <c r="Z126" s="55"/>
      <c r="AA126" s="55"/>
      <c r="AB126" s="55"/>
      <c r="AC126" s="51"/>
      <c r="AD126" s="55"/>
      <c r="AE126" s="55"/>
      <c r="AF126" s="55"/>
      <c r="AG126" s="34">
        <v>56.076923076923066</v>
      </c>
      <c r="AH126" s="50">
        <v>43.623043623043621</v>
      </c>
      <c r="AI126" s="29"/>
      <c r="AJ126" s="20"/>
      <c r="AK126" s="20"/>
      <c r="AL126" s="20"/>
      <c r="AM126" s="29"/>
      <c r="AN126" s="20"/>
      <c r="BQ126" t="str">
        <f t="shared" si="82"/>
        <v>*Ribose-5-phosphate (1 MEOX) (5TMS)</v>
      </c>
      <c r="BX126" t="str">
        <f t="shared" si="83"/>
        <v/>
      </c>
      <c r="BY126" t="str">
        <f t="shared" si="90"/>
        <v/>
      </c>
      <c r="BZ126" s="18">
        <f t="shared" si="91"/>
        <v>1.3556028791052619</v>
      </c>
      <c r="CA126" s="18">
        <f t="shared" si="92"/>
        <v>1.3199978217665227</v>
      </c>
      <c r="CB126" s="18" t="str">
        <f t="shared" si="93"/>
        <v/>
      </c>
      <c r="CC126" s="18" t="str">
        <f t="shared" si="94"/>
        <v/>
      </c>
      <c r="CD126" s="18">
        <f t="shared" si="95"/>
        <v>0.74725135017883726</v>
      </c>
      <c r="CE126" s="18">
        <f t="shared" si="96"/>
        <v>0.90687628890555827</v>
      </c>
      <c r="CF126" s="18" t="str">
        <f t="shared" si="97"/>
        <v/>
      </c>
      <c r="CG126" s="18" t="str">
        <f t="shared" si="98"/>
        <v/>
      </c>
      <c r="CH126" s="18">
        <f t="shared" si="99"/>
        <v>0.69561776392641106</v>
      </c>
      <c r="CI126" s="18">
        <f t="shared" si="100"/>
        <v>0.74728880752379756</v>
      </c>
      <c r="CJ126" s="18" t="str">
        <f t="shared" si="101"/>
        <v/>
      </c>
      <c r="CK126" s="18" t="str">
        <f t="shared" si="102"/>
        <v/>
      </c>
      <c r="CL126" s="18" t="str">
        <f t="shared" si="103"/>
        <v/>
      </c>
      <c r="CM126" s="18" t="str">
        <f t="shared" si="104"/>
        <v/>
      </c>
      <c r="CN126" s="18" t="str">
        <f t="shared" si="105"/>
        <v/>
      </c>
      <c r="CO126" s="18" t="str">
        <f t="shared" si="106"/>
        <v/>
      </c>
      <c r="CP126" s="18" t="str">
        <f t="shared" si="107"/>
        <v/>
      </c>
      <c r="CQ126" s="18" t="str">
        <f t="shared" si="108"/>
        <v/>
      </c>
      <c r="CR126" s="18" t="str">
        <f t="shared" si="109"/>
        <v/>
      </c>
      <c r="CS126" s="18" t="str">
        <f t="shared" si="110"/>
        <v/>
      </c>
      <c r="CT126" s="18" t="str">
        <f t="shared" si="111"/>
        <v/>
      </c>
      <c r="CU126" s="18" t="str">
        <f t="shared" si="112"/>
        <v/>
      </c>
      <c r="CV126" s="18">
        <f t="shared" si="84"/>
        <v>1.2527966143977616</v>
      </c>
      <c r="CW126" s="18">
        <f t="shared" si="85"/>
        <v>0.97456847419584902</v>
      </c>
      <c r="CX126" t="str">
        <f t="shared" si="86"/>
        <v/>
      </c>
      <c r="CY126" t="str">
        <f t="shared" si="87"/>
        <v/>
      </c>
      <c r="CZ126" t="str">
        <f t="shared" si="88"/>
        <v/>
      </c>
      <c r="DA126" t="str">
        <f t="shared" si="89"/>
        <v/>
      </c>
    </row>
    <row r="127" spans="2:105">
      <c r="B127" s="85" t="s">
        <v>57</v>
      </c>
      <c r="C127" s="85">
        <v>204</v>
      </c>
      <c r="D127" s="85"/>
      <c r="E127" s="85"/>
      <c r="H127" s="19">
        <f t="shared" si="81"/>
        <v>2.863695472750881</v>
      </c>
      <c r="J127" s="20"/>
      <c r="K127" s="50">
        <v>3.3028671144605948</v>
      </c>
      <c r="L127" s="50">
        <v>3.0700449162584853</v>
      </c>
      <c r="M127" s="51"/>
      <c r="N127" s="55"/>
      <c r="O127" s="18">
        <v>4.1277706568107924</v>
      </c>
      <c r="P127" s="18">
        <v>3.1826569721189579</v>
      </c>
      <c r="Q127" s="51"/>
      <c r="R127" s="55"/>
      <c r="S127" s="50">
        <v>2.9047841264917218</v>
      </c>
      <c r="T127" s="50">
        <v>3.0401803613995138</v>
      </c>
      <c r="U127" s="51"/>
      <c r="V127" s="55"/>
      <c r="W127" s="55"/>
      <c r="X127" s="55"/>
      <c r="Y127" s="51"/>
      <c r="Z127" s="55"/>
      <c r="AA127" s="55"/>
      <c r="AB127" s="55"/>
      <c r="AC127" s="51"/>
      <c r="AD127" s="55"/>
      <c r="AE127" s="55"/>
      <c r="AF127" s="55"/>
      <c r="AG127" s="34">
        <v>1.4331711883426523</v>
      </c>
      <c r="AH127" s="50">
        <v>1.8480884461243297</v>
      </c>
      <c r="AI127" s="29"/>
      <c r="AJ127" s="20"/>
      <c r="AK127" s="20"/>
      <c r="AL127" s="20"/>
      <c r="AM127" s="29"/>
      <c r="AN127" s="20"/>
      <c r="BQ127" t="str">
        <f t="shared" si="82"/>
        <v>*Serine (3TMS)</v>
      </c>
      <c r="BX127" t="str">
        <f t="shared" si="83"/>
        <v/>
      </c>
      <c r="BY127" t="str">
        <f t="shared" si="90"/>
        <v/>
      </c>
      <c r="BZ127" s="18">
        <f t="shared" si="91"/>
        <v>1.1533583601638491</v>
      </c>
      <c r="CA127" s="18">
        <f t="shared" si="92"/>
        <v>1.0720570484784766</v>
      </c>
      <c r="CB127" s="18" t="str">
        <f t="shared" si="93"/>
        <v/>
      </c>
      <c r="CC127" s="18" t="str">
        <f t="shared" si="94"/>
        <v/>
      </c>
      <c r="CD127" s="18">
        <f t="shared" si="95"/>
        <v>1.4414139687994247</v>
      </c>
      <c r="CE127" s="18">
        <f t="shared" si="96"/>
        <v>1.111381081683829</v>
      </c>
      <c r="CF127" s="18" t="str">
        <f t="shared" si="97"/>
        <v/>
      </c>
      <c r="CG127" s="18" t="str">
        <f t="shared" si="98"/>
        <v/>
      </c>
      <c r="CH127" s="18">
        <f t="shared" si="99"/>
        <v>1.0143481226030542</v>
      </c>
      <c r="CI127" s="18">
        <f t="shared" si="100"/>
        <v>1.0616283715667227</v>
      </c>
      <c r="CJ127" s="18" t="str">
        <f t="shared" si="101"/>
        <v/>
      </c>
      <c r="CK127" s="18" t="str">
        <f t="shared" si="102"/>
        <v/>
      </c>
      <c r="CL127" s="18" t="str">
        <f t="shared" si="103"/>
        <v/>
      </c>
      <c r="CM127" s="18" t="str">
        <f t="shared" si="104"/>
        <v/>
      </c>
      <c r="CN127" s="18" t="str">
        <f t="shared" si="105"/>
        <v/>
      </c>
      <c r="CO127" s="18" t="str">
        <f t="shared" si="106"/>
        <v/>
      </c>
      <c r="CP127" s="18" t="str">
        <f t="shared" si="107"/>
        <v/>
      </c>
      <c r="CQ127" s="18" t="str">
        <f t="shared" si="108"/>
        <v/>
      </c>
      <c r="CR127" s="18" t="str">
        <f t="shared" si="109"/>
        <v/>
      </c>
      <c r="CS127" s="18" t="str">
        <f t="shared" si="110"/>
        <v/>
      </c>
      <c r="CT127" s="18" t="str">
        <f t="shared" si="111"/>
        <v/>
      </c>
      <c r="CU127" s="18" t="str">
        <f t="shared" si="112"/>
        <v/>
      </c>
      <c r="CV127" s="18">
        <f t="shared" si="84"/>
        <v>0.50046214829048863</v>
      </c>
      <c r="CW127" s="18">
        <f t="shared" si="85"/>
        <v>0.64535089841415505</v>
      </c>
      <c r="CX127" t="str">
        <f t="shared" si="86"/>
        <v/>
      </c>
      <c r="CY127" t="str">
        <f t="shared" si="87"/>
        <v/>
      </c>
      <c r="CZ127" t="str">
        <f t="shared" si="88"/>
        <v/>
      </c>
      <c r="DA127" t="str">
        <f t="shared" si="89"/>
        <v/>
      </c>
    </row>
    <row r="128" spans="2:105">
      <c r="B128" s="85"/>
      <c r="C128" s="85"/>
      <c r="D128" s="85"/>
      <c r="E128" s="85"/>
      <c r="H128" s="86"/>
      <c r="I128" s="87"/>
      <c r="J128" s="86"/>
      <c r="K128" s="86"/>
      <c r="L128" s="86"/>
      <c r="M128" s="87"/>
      <c r="N128" s="86"/>
      <c r="O128" s="86"/>
      <c r="P128" s="86"/>
      <c r="Q128" s="87"/>
      <c r="R128" s="86"/>
      <c r="S128" s="86"/>
      <c r="T128" s="86"/>
      <c r="U128" s="87"/>
      <c r="V128" s="86"/>
      <c r="W128" s="86"/>
      <c r="X128" s="86"/>
      <c r="Y128" s="87"/>
      <c r="Z128" s="86"/>
      <c r="AA128" s="86"/>
      <c r="AB128" s="86"/>
      <c r="AC128" s="87"/>
      <c r="AD128" s="86"/>
      <c r="AE128" s="86"/>
      <c r="AF128" s="86"/>
      <c r="AG128" s="87"/>
      <c r="AH128" s="86"/>
      <c r="AI128" s="87"/>
      <c r="AJ128" s="20"/>
      <c r="AK128" s="20"/>
      <c r="AL128" s="20"/>
      <c r="AM128" s="29"/>
      <c r="AN128" s="20"/>
    </row>
    <row r="129" spans="1:101">
      <c r="B129" s="85"/>
      <c r="C129" s="85"/>
      <c r="D129" s="85"/>
      <c r="E129" s="85"/>
      <c r="H129" s="86"/>
      <c r="I129" s="87"/>
      <c r="J129" s="86"/>
      <c r="K129" s="86"/>
      <c r="L129" s="88"/>
      <c r="M129" s="87"/>
      <c r="N129" s="86"/>
      <c r="O129" s="88"/>
      <c r="P129" s="86"/>
      <c r="Q129" s="87"/>
      <c r="R129" s="86"/>
      <c r="S129" s="86"/>
      <c r="T129" s="86"/>
      <c r="U129" s="87"/>
      <c r="V129" s="86"/>
      <c r="W129" s="86"/>
      <c r="X129" s="86"/>
      <c r="Y129" s="87"/>
      <c r="Z129" s="86"/>
      <c r="AA129" s="86"/>
      <c r="AB129" s="86"/>
      <c r="AC129" s="87"/>
      <c r="AD129" s="86"/>
      <c r="AE129" s="86"/>
      <c r="AF129" s="86"/>
      <c r="AG129" s="87"/>
      <c r="AH129" s="86"/>
      <c r="AI129" s="87"/>
      <c r="BQ129" s="20"/>
      <c r="BR129" s="20"/>
      <c r="BS129" s="20"/>
      <c r="BT129" s="20"/>
      <c r="BU129" s="20"/>
    </row>
    <row r="130" spans="1:101" ht="21">
      <c r="A130" s="16" t="s">
        <v>129</v>
      </c>
      <c r="B130" s="85"/>
      <c r="C130" s="85"/>
      <c r="D130" s="85"/>
      <c r="E130" s="85"/>
      <c r="H130" s="86"/>
      <c r="I130" s="87"/>
      <c r="J130" s="86"/>
      <c r="K130" s="86"/>
      <c r="L130" s="88"/>
      <c r="M130" s="87"/>
      <c r="N130" s="86"/>
      <c r="O130" s="88"/>
      <c r="P130" s="86"/>
      <c r="Q130" s="87"/>
      <c r="R130" s="86"/>
      <c r="S130" s="86"/>
      <c r="T130" s="86"/>
      <c r="U130" s="87"/>
      <c r="V130" s="86"/>
      <c r="W130" s="86"/>
      <c r="X130" s="86"/>
      <c r="Y130" s="87"/>
      <c r="Z130" s="86"/>
      <c r="AA130" s="86"/>
      <c r="AB130" s="86"/>
      <c r="AC130" s="87"/>
      <c r="AD130" s="86"/>
      <c r="AE130" s="86"/>
      <c r="AF130" s="86"/>
      <c r="AG130" s="87"/>
      <c r="AH130" s="86"/>
      <c r="AI130" s="87"/>
      <c r="BP130" s="16" t="s">
        <v>227</v>
      </c>
      <c r="BQ130" s="20"/>
      <c r="BR130" s="20"/>
      <c r="BS130" s="20"/>
      <c r="BT130" s="20"/>
      <c r="BU130" s="20"/>
    </row>
    <row r="131" spans="1:101">
      <c r="B131" s="85" t="str">
        <f>B95</f>
        <v>*Alanine (3TMS)</v>
      </c>
      <c r="C131" s="85">
        <f>C95</f>
        <v>262</v>
      </c>
      <c r="D131" s="85"/>
      <c r="E131" s="85"/>
      <c r="G131" t="s">
        <v>160</v>
      </c>
      <c r="H131" s="86">
        <f t="shared" ref="H131:H146" si="113">AVERAGE(K131:AH131)</f>
        <v>10965239.99208273</v>
      </c>
      <c r="I131" s="87"/>
      <c r="J131" s="86"/>
      <c r="K131" s="86">
        <f>K95*K55</f>
        <v>5664491.9570679804</v>
      </c>
      <c r="L131" s="86">
        <f>L95*L55</f>
        <v>9398568.9946411792</v>
      </c>
      <c r="M131" s="87"/>
      <c r="N131" s="86"/>
      <c r="O131" s="86">
        <f>O95*O55</f>
        <v>36429333.147754252</v>
      </c>
      <c r="P131" s="86">
        <f>P95*P55</f>
        <v>20642906.745112069</v>
      </c>
      <c r="Q131" s="87"/>
      <c r="R131" s="86"/>
      <c r="S131" s="86">
        <f>S95*S55</f>
        <v>2880967.9488983317</v>
      </c>
      <c r="T131" s="86">
        <f>T95*T55</f>
        <v>6751572.2099383269</v>
      </c>
      <c r="U131" s="87"/>
      <c r="V131" s="86"/>
      <c r="W131" s="86"/>
      <c r="X131" s="86"/>
      <c r="Y131" s="87"/>
      <c r="Z131" s="86"/>
      <c r="AA131" s="86"/>
      <c r="AB131" s="86"/>
      <c r="AC131" s="87"/>
      <c r="AD131" s="86"/>
      <c r="AE131" s="86"/>
      <c r="AF131" s="86"/>
      <c r="AG131" s="86">
        <f>AG95*AG55</f>
        <v>2333411.9848647555</v>
      </c>
      <c r="AH131" s="86">
        <f>AH95*AH55</f>
        <v>3620666.9483849411</v>
      </c>
      <c r="AI131" s="87"/>
      <c r="BQ131" s="20" t="str">
        <f t="shared" ref="BQ131:BQ145" si="114">B131</f>
        <v>*Alanine (3TMS)</v>
      </c>
      <c r="BR131" s="20"/>
      <c r="BS131" s="20"/>
      <c r="BT131" s="20"/>
      <c r="BU131" s="20"/>
      <c r="BX131" t="str">
        <f t="shared" ref="BX131:BX145" si="115">G131</f>
        <v>Ala</v>
      </c>
      <c r="BZ131" s="18">
        <f t="shared" ref="BZ131:CA132" si="116">IF(K131&lt;&gt;"",K131/$H131,"")</f>
        <v>0.51658622712844704</v>
      </c>
      <c r="CA131" s="18">
        <f t="shared" si="116"/>
        <v>0.85712387521178379</v>
      </c>
      <c r="CD131" s="18">
        <f t="shared" ref="CD131:CE132" si="117">IF(O131&lt;&gt;"",O131/$H131,"")</f>
        <v>3.3222558898900023</v>
      </c>
      <c r="CE131" s="18">
        <f t="shared" si="117"/>
        <v>1.8825768300572481</v>
      </c>
      <c r="CH131" s="18">
        <f t="shared" ref="CH131:CI132" si="118">IF(S131&lt;&gt;"",S131/$H131,"")</f>
        <v>0.26273642446298368</v>
      </c>
      <c r="CI131" s="18">
        <f t="shared" si="118"/>
        <v>0.61572498320266478</v>
      </c>
      <c r="CV131" s="18">
        <f t="shared" ref="CV131:CW132" si="119">IF(AG131&lt;&gt;"",AG131/$H131,"")</f>
        <v>0.21280081298262118</v>
      </c>
      <c r="CW131" s="18">
        <f t="shared" si="119"/>
        <v>0.33019495706424884</v>
      </c>
    </row>
    <row r="132" spans="1:101">
      <c r="B132" s="85" t="str">
        <f>B97</f>
        <v>*Citric acid (4TMS)</v>
      </c>
      <c r="C132" s="85">
        <f>C97</f>
        <v>273</v>
      </c>
      <c r="D132" s="85"/>
      <c r="E132" s="85"/>
      <c r="G132" t="s">
        <v>161</v>
      </c>
      <c r="H132" s="86">
        <f t="shared" si="113"/>
        <v>12725521.012293186</v>
      </c>
      <c r="I132" s="87"/>
      <c r="J132" s="86"/>
      <c r="K132" s="86">
        <f>K97*K56</f>
        <v>12388290.449042575</v>
      </c>
      <c r="L132" s="86">
        <f>L97*L56</f>
        <v>11532481.003921391</v>
      </c>
      <c r="M132" s="87"/>
      <c r="N132" s="86"/>
      <c r="O132" s="86">
        <f>O97*O56</f>
        <v>15833449.279726703</v>
      </c>
      <c r="P132" s="86">
        <f>P97*P56</f>
        <v>16602980.283649476</v>
      </c>
      <c r="Q132" s="87"/>
      <c r="R132" s="86"/>
      <c r="S132" s="86">
        <f>S97*S56</f>
        <v>21917123.278184775</v>
      </c>
      <c r="T132" s="86">
        <f>T97*T56</f>
        <v>21094037.511982907</v>
      </c>
      <c r="U132" s="87"/>
      <c r="V132" s="86"/>
      <c r="W132" s="86"/>
      <c r="X132" s="86"/>
      <c r="Y132" s="87"/>
      <c r="Z132" s="86"/>
      <c r="AA132" s="86"/>
      <c r="AB132" s="86"/>
      <c r="AC132" s="87"/>
      <c r="AD132" s="86"/>
      <c r="AE132" s="86"/>
      <c r="AF132" s="86"/>
      <c r="AG132" s="86">
        <f>AG97*AG56</f>
        <v>971340.54099417431</v>
      </c>
      <c r="AH132" s="86">
        <f>AH97*AH56</f>
        <v>1464465.7508434975</v>
      </c>
      <c r="AI132" s="87"/>
      <c r="BQ132" s="20" t="str">
        <f t="shared" si="114"/>
        <v>*Citric acid (4TMS)</v>
      </c>
      <c r="BR132" s="20"/>
      <c r="BS132" s="20"/>
      <c r="BT132" s="20"/>
      <c r="BU132" s="20"/>
      <c r="BX132" t="str">
        <f t="shared" si="115"/>
        <v>Cit</v>
      </c>
      <c r="BZ132" s="18">
        <f t="shared" si="116"/>
        <v>0.97349966552058365</v>
      </c>
      <c r="CA132" s="18">
        <f t="shared" si="116"/>
        <v>0.90624823869928106</v>
      </c>
      <c r="CD132" s="18">
        <f t="shared" si="117"/>
        <v>1.2442279781260961</v>
      </c>
      <c r="CE132" s="18">
        <f t="shared" si="117"/>
        <v>1.3046994514103245</v>
      </c>
      <c r="CH132" s="18">
        <f t="shared" si="118"/>
        <v>1.7222967340207338</v>
      </c>
      <c r="CI132" s="18">
        <f t="shared" si="118"/>
        <v>1.6576168073280075</v>
      </c>
      <c r="CV132" s="18">
        <f t="shared" si="119"/>
        <v>7.6330119612064137E-2</v>
      </c>
      <c r="CW132" s="18">
        <f t="shared" si="119"/>
        <v>0.11508100528291025</v>
      </c>
    </row>
    <row r="133" spans="1:101">
      <c r="B133" s="85" t="str">
        <f>B99</f>
        <v>*Dihydroxyacetone phosphate (1MEOX) (3TMS) MP</v>
      </c>
      <c r="C133" s="85">
        <f>C99</f>
        <v>400</v>
      </c>
      <c r="D133" s="85"/>
      <c r="E133" s="85"/>
      <c r="G133" t="s">
        <v>162</v>
      </c>
      <c r="H133" s="86">
        <f t="shared" si="113"/>
        <v>1502125.1680080751</v>
      </c>
      <c r="I133" s="87"/>
      <c r="J133" s="86"/>
      <c r="K133" s="86">
        <f>K99*K57</f>
        <v>1153881.7537995463</v>
      </c>
      <c r="L133" s="86">
        <f>L99*L57</f>
        <v>1294040.0723347934</v>
      </c>
      <c r="M133" s="87"/>
      <c r="N133" s="86"/>
      <c r="O133" s="86">
        <f>O99*O57</f>
        <v>1647036.9613044732</v>
      </c>
      <c r="P133" s="86">
        <f>P99*P57</f>
        <v>2020023.3903829663</v>
      </c>
      <c r="Q133" s="87"/>
      <c r="R133" s="86"/>
      <c r="S133" s="86">
        <f>S99*S57</f>
        <v>2437466.7901828452</v>
      </c>
      <c r="T133" s="86">
        <f>T99*T57</f>
        <v>2003576.2045439514</v>
      </c>
      <c r="U133" s="87"/>
      <c r="V133" s="86"/>
      <c r="W133" s="86"/>
      <c r="X133" s="86"/>
      <c r="Y133" s="87"/>
      <c r="Z133" s="86"/>
      <c r="AA133" s="86"/>
      <c r="AB133" s="86"/>
      <c r="AC133" s="87"/>
      <c r="AD133" s="86"/>
      <c r="AE133" s="86"/>
      <c r="AF133" s="86"/>
      <c r="AG133" s="86">
        <f>AG99*AG57</f>
        <v>786995.5067357223</v>
      </c>
      <c r="AH133" s="86">
        <f>AH99*AH57</f>
        <v>673980.66478030104</v>
      </c>
      <c r="AI133" s="87"/>
      <c r="BQ133" s="20" t="str">
        <f t="shared" si="114"/>
        <v>*Dihydroxyacetone phosphate (1MEOX) (3TMS) MP</v>
      </c>
      <c r="BR133" s="20"/>
      <c r="BS133" s="20"/>
      <c r="BT133" s="20"/>
      <c r="BU133" s="20"/>
      <c r="BX133" t="str">
        <f t="shared" si="115"/>
        <v>DHAP</v>
      </c>
      <c r="BZ133" s="18">
        <f t="shared" ref="BZ133:CA145" si="120">IF(K133&lt;&gt;"",K133/$H133,"")</f>
        <v>0.76816618107109913</v>
      </c>
      <c r="CA133" s="18">
        <f t="shared" ref="CA133" si="121">IF(L133&lt;&gt;"",L133/$H133,"")</f>
        <v>0.86147286517459964</v>
      </c>
      <c r="CD133" s="18">
        <f t="shared" ref="CD133:CD145" si="122">IF(O133&lt;&gt;"",O133/$H133,"")</f>
        <v>1.0964711838818075</v>
      </c>
      <c r="CE133" s="18">
        <f t="shared" ref="CE133:CE145" si="123">IF(P133&lt;&gt;"",P133/$H133,"")</f>
        <v>1.3447770088704798</v>
      </c>
      <c r="CH133" s="18">
        <f t="shared" ref="CH133:CH145" si="124">IF(S133&lt;&gt;"",S133/$H133,"")</f>
        <v>1.6226788832884678</v>
      </c>
      <c r="CI133" s="18">
        <f t="shared" ref="CI133:CI145" si="125">IF(T133&lt;&gt;"",T133/$H133,"")</f>
        <v>1.3338277310144775</v>
      </c>
      <c r="CV133" s="18">
        <f t="shared" ref="CV133:CV145" si="126">IF(AG133&lt;&gt;"",AG133/$H133,"")</f>
        <v>0.52392139050524955</v>
      </c>
      <c r="CW133" s="18">
        <f t="shared" ref="CW133:CW145" si="127">IF(AH133&lt;&gt;"",AH133/$H133,"")</f>
        <v>0.44868475619381798</v>
      </c>
    </row>
    <row r="134" spans="1:101">
      <c r="B134" s="85" t="str">
        <f>B100</f>
        <v>*Fructose (1MEOX) (5TMS) MP</v>
      </c>
      <c r="C134" s="85">
        <f>C100</f>
        <v>217</v>
      </c>
      <c r="D134" s="85"/>
      <c r="E134" s="85"/>
      <c r="G134" t="s">
        <v>163</v>
      </c>
      <c r="H134" s="86">
        <f t="shared" si="113"/>
        <v>47528904.234020859</v>
      </c>
      <c r="I134" s="87"/>
      <c r="J134" s="86"/>
      <c r="K134" s="86">
        <f>K100*K58</f>
        <v>82826316.078801587</v>
      </c>
      <c r="L134" s="86">
        <f>L100*L58</f>
        <v>73329783.733352542</v>
      </c>
      <c r="M134" s="87"/>
      <c r="N134" s="86"/>
      <c r="O134" s="86">
        <f>O100*O58</f>
        <v>2598127.7289505643</v>
      </c>
      <c r="P134" s="86">
        <f>P100*P58</f>
        <v>2690323.3469154532</v>
      </c>
      <c r="Q134" s="87"/>
      <c r="R134" s="86"/>
      <c r="S134" s="86">
        <f>S100*S58</f>
        <v>100867827.4734925</v>
      </c>
      <c r="T134" s="86">
        <f>T100*T58</f>
        <v>101591228.31621851</v>
      </c>
      <c r="U134" s="87"/>
      <c r="V134" s="86"/>
      <c r="W134" s="86"/>
      <c r="X134" s="86"/>
      <c r="Y134" s="87"/>
      <c r="Z134" s="86"/>
      <c r="AA134" s="86"/>
      <c r="AB134" s="86"/>
      <c r="AC134" s="87"/>
      <c r="AD134" s="86"/>
      <c r="AE134" s="86"/>
      <c r="AF134" s="86"/>
      <c r="AG134" s="86">
        <f>AG100*AG58</f>
        <v>8476284.710861301</v>
      </c>
      <c r="AH134" s="86">
        <f>AH100*AH58</f>
        <v>7851342.4835743699</v>
      </c>
      <c r="AI134" s="87"/>
      <c r="BQ134" s="20" t="str">
        <f t="shared" si="114"/>
        <v>*Fructose (1MEOX) (5TMS) MP</v>
      </c>
      <c r="BR134" s="20"/>
      <c r="BS134" s="20"/>
      <c r="BT134" s="20"/>
      <c r="BU134" s="20"/>
      <c r="BX134" t="str">
        <f t="shared" si="115"/>
        <v>Fru</v>
      </c>
      <c r="BZ134" s="18">
        <f t="shared" si="120"/>
        <v>1.7426514962555162</v>
      </c>
      <c r="CA134" s="18">
        <f t="shared" si="120"/>
        <v>1.5428460831391015</v>
      </c>
      <c r="CD134" s="18">
        <f t="shared" si="122"/>
        <v>5.466416217293818E-2</v>
      </c>
      <c r="CE134" s="18">
        <f t="shared" si="123"/>
        <v>5.6603942175248771E-2</v>
      </c>
      <c r="CH134" s="18">
        <f t="shared" si="124"/>
        <v>2.1222418042049456</v>
      </c>
      <c r="CI134" s="18">
        <f t="shared" si="125"/>
        <v>2.1374620339658539</v>
      </c>
      <c r="CV134" s="18">
        <f t="shared" si="126"/>
        <v>0.17833957772571654</v>
      </c>
      <c r="CW134" s="18">
        <f t="shared" si="127"/>
        <v>0.16519090036067849</v>
      </c>
    </row>
    <row r="135" spans="1:101">
      <c r="B135" s="85" t="str">
        <f>B102</f>
        <v>*Fructose-1-phosphate (1MEOX) (6TMS) MP</v>
      </c>
      <c r="C135" s="85">
        <f>C102</f>
        <v>217</v>
      </c>
      <c r="D135" s="85"/>
      <c r="E135" s="85"/>
      <c r="G135" t="s">
        <v>164</v>
      </c>
      <c r="H135" s="86">
        <f t="shared" si="113"/>
        <v>7268336.1727181543</v>
      </c>
      <c r="I135" s="87"/>
      <c r="J135" s="86"/>
      <c r="K135" s="86">
        <f>K102*K59</f>
        <v>436363.4867621921</v>
      </c>
      <c r="L135" s="86">
        <f>L102*L59</f>
        <v>374717.95478009607</v>
      </c>
      <c r="M135" s="87"/>
      <c r="N135" s="86"/>
      <c r="O135" s="86">
        <f>O102*O59</f>
        <v>331985.98278186261</v>
      </c>
      <c r="P135" s="86">
        <f>P102*P59</f>
        <v>383642.77291822259</v>
      </c>
      <c r="Q135" s="87"/>
      <c r="R135" s="86"/>
      <c r="S135" s="86">
        <f>S102*S59</f>
        <v>27794349.264177904</v>
      </c>
      <c r="T135" s="86">
        <f>T102*T59</f>
        <v>27975966.11341355</v>
      </c>
      <c r="U135" s="87"/>
      <c r="V135" s="86"/>
      <c r="W135" s="86"/>
      <c r="X135" s="86"/>
      <c r="Y135" s="87"/>
      <c r="Z135" s="86"/>
      <c r="AA135" s="86"/>
      <c r="AB135" s="86"/>
      <c r="AC135" s="87"/>
      <c r="AD135" s="86"/>
      <c r="AE135" s="86"/>
      <c r="AF135" s="86"/>
      <c r="AG135" s="86">
        <f>AG102*AG59</f>
        <v>360342.01885451382</v>
      </c>
      <c r="AH135" s="86">
        <f>AH102*AH59</f>
        <v>489321.78805689671</v>
      </c>
      <c r="AI135" s="87"/>
      <c r="BQ135" s="20" t="str">
        <f t="shared" si="114"/>
        <v>*Fructose-1-phosphate (1MEOX) (6TMS) MP</v>
      </c>
      <c r="BR135" s="20"/>
      <c r="BS135" s="20"/>
      <c r="BT135" s="20"/>
      <c r="BU135" s="20"/>
      <c r="BX135" t="str">
        <f t="shared" si="115"/>
        <v>F1P</v>
      </c>
      <c r="BZ135" s="18">
        <f t="shared" si="120"/>
        <v>6.003622787840926E-2</v>
      </c>
      <c r="CA135" s="18">
        <f t="shared" si="120"/>
        <v>5.1554846374140956E-2</v>
      </c>
      <c r="CD135" s="18">
        <f t="shared" si="122"/>
        <v>4.5675650505541926E-2</v>
      </c>
      <c r="CE135" s="18">
        <f t="shared" si="123"/>
        <v>5.2782750247330805E-2</v>
      </c>
      <c r="CH135" s="18">
        <f t="shared" si="124"/>
        <v>3.8240318834597322</v>
      </c>
      <c r="CI135" s="18">
        <f t="shared" si="125"/>
        <v>3.8490192870304898</v>
      </c>
      <c r="CV135" s="18">
        <f t="shared" si="126"/>
        <v>4.9576960984147211E-2</v>
      </c>
      <c r="CW135" s="18">
        <f t="shared" si="127"/>
        <v>6.7322393520208357E-2</v>
      </c>
    </row>
    <row r="136" spans="1:101">
      <c r="B136" s="85" t="str">
        <f>B104</f>
        <v>*Fructose-6-phosphate (1MEOX) (6TMS) MP</v>
      </c>
      <c r="C136" s="85">
        <f>C104</f>
        <v>217</v>
      </c>
      <c r="D136" s="85"/>
      <c r="E136" s="85"/>
      <c r="G136" t="s">
        <v>165</v>
      </c>
      <c r="H136" s="86">
        <f t="shared" si="113"/>
        <v>11157504.812658062</v>
      </c>
      <c r="I136" s="87"/>
      <c r="J136" s="86"/>
      <c r="K136" s="86">
        <f>K104*K60</f>
        <v>2551295.2433660165</v>
      </c>
      <c r="L136" s="86">
        <f>L104*L60</f>
        <v>2198996.7952359174</v>
      </c>
      <c r="M136" s="87"/>
      <c r="N136" s="86"/>
      <c r="O136" s="86">
        <f>O104*O60</f>
        <v>3543015.9367453535</v>
      </c>
      <c r="P136" s="86">
        <f>P104*P60</f>
        <v>3674481.4942021859</v>
      </c>
      <c r="Q136" s="87"/>
      <c r="R136" s="86"/>
      <c r="S136" s="86">
        <f>S104*S60</f>
        <v>35241444.252082787</v>
      </c>
      <c r="T136" s="86">
        <f>T104*T60</f>
        <v>35549680.758607835</v>
      </c>
      <c r="U136" s="87"/>
      <c r="V136" s="86"/>
      <c r="W136" s="86"/>
      <c r="X136" s="86"/>
      <c r="Y136" s="87"/>
      <c r="Z136" s="86"/>
      <c r="AA136" s="86"/>
      <c r="AB136" s="86"/>
      <c r="AC136" s="87"/>
      <c r="AD136" s="86"/>
      <c r="AE136" s="86"/>
      <c r="AF136" s="86"/>
      <c r="AG136" s="86">
        <f>AG104*AG60</f>
        <v>3450328.0002314495</v>
      </c>
      <c r="AH136" s="86">
        <f>AH104*AH60</f>
        <v>3050796.0207929551</v>
      </c>
      <c r="AI136" s="87"/>
      <c r="BQ136" s="20" t="str">
        <f t="shared" si="114"/>
        <v>*Fructose-6-phosphate (1MEOX) (6TMS) MP</v>
      </c>
      <c r="BR136" s="20"/>
      <c r="BS136" s="20"/>
      <c r="BT136" s="20"/>
      <c r="BU136" s="20"/>
      <c r="BX136" t="str">
        <f t="shared" si="115"/>
        <v>F6P</v>
      </c>
      <c r="BZ136" s="18">
        <f t="shared" si="120"/>
        <v>0.22866180980460804</v>
      </c>
      <c r="CA136" s="18">
        <f t="shared" si="120"/>
        <v>0.19708678886171579</v>
      </c>
      <c r="CD136" s="18">
        <f t="shared" si="122"/>
        <v>0.31754554411895414</v>
      </c>
      <c r="CE136" s="18">
        <f t="shared" si="123"/>
        <v>0.32932824640447644</v>
      </c>
      <c r="CH136" s="18">
        <f t="shared" si="124"/>
        <v>3.1585417029891638</v>
      </c>
      <c r="CI136" s="18">
        <f t="shared" si="125"/>
        <v>3.1861676383304918</v>
      </c>
      <c r="CV136" s="18">
        <f t="shared" si="126"/>
        <v>0.30923831610783548</v>
      </c>
      <c r="CW136" s="18">
        <f t="shared" si="127"/>
        <v>0.27342995338275466</v>
      </c>
    </row>
    <row r="137" spans="1:101">
      <c r="B137" s="85" t="str">
        <f>B113</f>
        <v>*Glucose-6-phosphate (1MEOX) (6TMS) MP</v>
      </c>
      <c r="C137" s="85">
        <f>C113</f>
        <v>217</v>
      </c>
      <c r="D137" s="85"/>
      <c r="E137" s="85"/>
      <c r="G137" t="s">
        <v>166</v>
      </c>
      <c r="H137" s="86">
        <f t="shared" si="113"/>
        <v>11478442.591867743</v>
      </c>
      <c r="I137" s="87"/>
      <c r="J137" s="86"/>
      <c r="K137" s="86">
        <f>K113*K66</f>
        <v>7523987.2432719497</v>
      </c>
      <c r="L137" s="86">
        <f>L113*L66</f>
        <v>7941439.2781089721</v>
      </c>
      <c r="M137" s="87"/>
      <c r="N137" s="86"/>
      <c r="O137" s="86">
        <f>O113*O66</f>
        <v>12306485.487515157</v>
      </c>
      <c r="P137" s="86">
        <f>P113*P66</f>
        <v>12462636.153383957</v>
      </c>
      <c r="Q137" s="87"/>
      <c r="R137" s="86"/>
      <c r="S137" s="86">
        <f>S113*S66</f>
        <v>22370648.416961845</v>
      </c>
      <c r="T137" s="86">
        <f>T113*T66</f>
        <v>22623938.069392629</v>
      </c>
      <c r="U137" s="87"/>
      <c r="V137" s="86"/>
      <c r="W137" s="86"/>
      <c r="X137" s="86"/>
      <c r="Y137" s="87"/>
      <c r="Z137" s="86"/>
      <c r="AA137" s="86"/>
      <c r="AB137" s="86"/>
      <c r="AC137" s="87"/>
      <c r="AD137" s="86"/>
      <c r="AE137" s="86"/>
      <c r="AF137" s="86"/>
      <c r="AG137" s="86">
        <f>AG113*AG66</f>
        <v>3526547.2608191348</v>
      </c>
      <c r="AH137" s="86">
        <f>AH113*AH66</f>
        <v>3071858.8254882786</v>
      </c>
      <c r="AI137" s="87"/>
      <c r="BQ137" s="20" t="str">
        <f t="shared" si="114"/>
        <v>*Glucose-6-phosphate (1MEOX) (6TMS) MP</v>
      </c>
      <c r="BR137" s="20"/>
      <c r="BS137" s="20"/>
      <c r="BT137" s="20"/>
      <c r="BU137" s="20"/>
      <c r="BX137" t="str">
        <f t="shared" si="115"/>
        <v>G6P</v>
      </c>
      <c r="BZ137" s="18">
        <f t="shared" si="120"/>
        <v>0.65548851101128913</v>
      </c>
      <c r="CA137" s="18">
        <f t="shared" si="120"/>
        <v>0.69185686250984346</v>
      </c>
      <c r="CD137" s="18">
        <f t="shared" si="122"/>
        <v>1.0721389586627428</v>
      </c>
      <c r="CE137" s="18">
        <f t="shared" si="123"/>
        <v>1.0857427785728959</v>
      </c>
      <c r="CH137" s="18">
        <f t="shared" si="124"/>
        <v>1.9489271508672283</v>
      </c>
      <c r="CI137" s="18">
        <f t="shared" si="125"/>
        <v>1.9709937030500337</v>
      </c>
      <c r="CV137" s="18">
        <f t="shared" si="126"/>
        <v>0.30723220790576816</v>
      </c>
      <c r="CW137" s="18">
        <f t="shared" si="127"/>
        <v>0.26761982742019652</v>
      </c>
    </row>
    <row r="138" spans="1:101">
      <c r="B138" s="85" t="str">
        <f t="shared" ref="B138:C140" si="128">B118</f>
        <v>*Glyceric acid-3-phosphate (4TMS)</v>
      </c>
      <c r="C138" s="85">
        <f t="shared" si="128"/>
        <v>357</v>
      </c>
      <c r="D138" s="85"/>
      <c r="E138" s="85"/>
      <c r="G138" t="s">
        <v>167</v>
      </c>
      <c r="H138" s="86">
        <f t="shared" si="113"/>
        <v>9088138.1255834419</v>
      </c>
      <c r="I138" s="87"/>
      <c r="J138" s="86"/>
      <c r="K138" s="86">
        <f t="shared" ref="K138:L140" si="129">K118*K73</f>
        <v>8725335.379725147</v>
      </c>
      <c r="L138" s="86">
        <f t="shared" si="129"/>
        <v>8789583.9310242832</v>
      </c>
      <c r="M138" s="87"/>
      <c r="N138" s="86"/>
      <c r="O138" s="86">
        <f t="shared" ref="O138:P140" si="130">O118*O73</f>
        <v>11909317.567652985</v>
      </c>
      <c r="P138" s="86">
        <f t="shared" si="130"/>
        <v>12629948.828333355</v>
      </c>
      <c r="Q138" s="87"/>
      <c r="R138" s="86"/>
      <c r="S138" s="86">
        <f t="shared" ref="S138:T140" si="131">S118*S73</f>
        <v>10846987.278697746</v>
      </c>
      <c r="T138" s="86">
        <f t="shared" si="131"/>
        <v>10958191.950605378</v>
      </c>
      <c r="U138" s="87"/>
      <c r="V138" s="86"/>
      <c r="W138" s="86"/>
      <c r="X138" s="86"/>
      <c r="Y138" s="87"/>
      <c r="Z138" s="86"/>
      <c r="AA138" s="86"/>
      <c r="AB138" s="86"/>
      <c r="AC138" s="87"/>
      <c r="AD138" s="86"/>
      <c r="AE138" s="86"/>
      <c r="AF138" s="86"/>
      <c r="AG138" s="86">
        <f t="shared" ref="AG138:AH140" si="132">AG118*AG73</f>
        <v>4618123.2191691454</v>
      </c>
      <c r="AH138" s="86">
        <f t="shared" si="132"/>
        <v>4227616.8494594954</v>
      </c>
      <c r="AI138" s="87"/>
      <c r="BQ138" s="20" t="str">
        <f t="shared" si="114"/>
        <v>*Glyceric acid-3-phosphate (4TMS)</v>
      </c>
      <c r="BR138" s="20"/>
      <c r="BS138" s="20"/>
      <c r="BT138" s="20"/>
      <c r="BU138" s="20"/>
      <c r="BX138" t="str">
        <f t="shared" si="115"/>
        <v>3PGA</v>
      </c>
      <c r="BZ138" s="18">
        <f t="shared" si="120"/>
        <v>0.96007952994937529</v>
      </c>
      <c r="CA138" s="18">
        <f t="shared" si="120"/>
        <v>0.96714902541822978</v>
      </c>
      <c r="CD138" s="18">
        <f t="shared" si="122"/>
        <v>1.310424357892165</v>
      </c>
      <c r="CE138" s="18">
        <f t="shared" si="123"/>
        <v>1.3897179657491765</v>
      </c>
      <c r="CH138" s="18">
        <f t="shared" si="124"/>
        <v>1.1935323967142488</v>
      </c>
      <c r="CI138" s="18">
        <f t="shared" si="125"/>
        <v>1.2057686403068264</v>
      </c>
      <c r="CV138" s="18">
        <f t="shared" si="126"/>
        <v>0.50814844089670685</v>
      </c>
      <c r="CW138" s="18">
        <f t="shared" si="127"/>
        <v>0.46517964307327142</v>
      </c>
    </row>
    <row r="139" spans="1:101">
      <c r="B139" s="85" t="str">
        <f t="shared" si="128"/>
        <v>*Glycerol (3TMS)</v>
      </c>
      <c r="C139" s="85">
        <f t="shared" si="128"/>
        <v>218</v>
      </c>
      <c r="D139" s="85"/>
      <c r="E139" s="85"/>
      <c r="G139" t="s">
        <v>231</v>
      </c>
      <c r="H139" s="86">
        <f t="shared" ref="H139:H140" si="133">AVERAGE(K139:AH139)</f>
        <v>6025627.1263140989</v>
      </c>
      <c r="I139" s="87"/>
      <c r="J139" s="86"/>
      <c r="K139" s="86">
        <f t="shared" si="129"/>
        <v>8129707.0633515883</v>
      </c>
      <c r="L139" s="86">
        <f t="shared" si="129"/>
        <v>10912775.455110457</v>
      </c>
      <c r="M139" s="87"/>
      <c r="N139" s="122" t="s">
        <v>319</v>
      </c>
      <c r="O139" s="88">
        <f>P119*O74</f>
        <v>1312242.6590211191</v>
      </c>
      <c r="P139" s="86">
        <f t="shared" si="130"/>
        <v>1906022.1295891628</v>
      </c>
      <c r="Q139" s="87"/>
      <c r="R139" s="86"/>
      <c r="S139" s="86">
        <f t="shared" si="131"/>
        <v>10778598.109722869</v>
      </c>
      <c r="T139" s="86">
        <f t="shared" si="131"/>
        <v>10359468.948113771</v>
      </c>
      <c r="U139" s="87"/>
      <c r="V139" s="86"/>
      <c r="W139" s="86"/>
      <c r="X139" s="86"/>
      <c r="Y139" s="87"/>
      <c r="Z139" s="86"/>
      <c r="AA139" s="86"/>
      <c r="AB139" s="86"/>
      <c r="AC139" s="87"/>
      <c r="AD139" s="86"/>
      <c r="AE139" s="86"/>
      <c r="AF139" s="86"/>
      <c r="AG139" s="86">
        <f t="shared" si="132"/>
        <v>2466303.3706169487</v>
      </c>
      <c r="AH139" s="86">
        <f t="shared" si="132"/>
        <v>2339899.2749868687</v>
      </c>
      <c r="AI139" s="87"/>
      <c r="BQ139" s="20" t="str">
        <f t="shared" ref="BQ139:BQ140" si="134">B139</f>
        <v>*Glycerol (3TMS)</v>
      </c>
      <c r="BR139" s="20"/>
      <c r="BS139" s="20"/>
      <c r="BT139" s="20"/>
      <c r="BU139" s="20"/>
      <c r="BX139" t="str">
        <f t="shared" ref="BX139:BX140" si="135">G139</f>
        <v>Glyc</v>
      </c>
      <c r="BZ139" s="18">
        <f t="shared" ref="BZ139:BZ140" si="136">IF(K139&lt;&gt;"",K139/$H139,"")</f>
        <v>1.3491885397038439</v>
      </c>
      <c r="CA139" s="18">
        <f t="shared" ref="CA139:CA140" si="137">IF(L139&lt;&gt;"",L139/$H139,"")</f>
        <v>1.8110605296922591</v>
      </c>
      <c r="CD139" s="18">
        <f t="shared" ref="CD139:CD140" si="138">IF(O139&lt;&gt;"",O139/$H139,"")</f>
        <v>0.2177769436297369</v>
      </c>
      <c r="CE139" s="18">
        <f t="shared" ref="CE139:CE140" si="139">IF(P139&lt;&gt;"",P139/$H139,"")</f>
        <v>0.31631929583984802</v>
      </c>
      <c r="CH139" s="18">
        <f t="shared" ref="CH139:CH140" si="140">IF(S139&lt;&gt;"",S139/$H139,"")</f>
        <v>1.788792748667172</v>
      </c>
      <c r="CI139" s="18">
        <f t="shared" ref="CI139:CI140" si="141">IF(T139&lt;&gt;"",T139/$H139,"")</f>
        <v>1.7192349826748574</v>
      </c>
      <c r="CV139" s="18">
        <f t="shared" ref="CV139:CV140" si="142">IF(AG139&lt;&gt;"",AG139/$H139,"")</f>
        <v>0.40930235457924802</v>
      </c>
      <c r="CW139" s="18">
        <f t="shared" ref="CW139:CW140" si="143">IF(AH139&lt;&gt;"",AH139/$H139,"")</f>
        <v>0.38832460521303364</v>
      </c>
    </row>
    <row r="140" spans="1:101">
      <c r="B140" s="85" t="str">
        <f t="shared" si="128"/>
        <v>*Glycerol-3-phosphate (4TMS)</v>
      </c>
      <c r="C140" s="85">
        <f t="shared" si="128"/>
        <v>357</v>
      </c>
      <c r="D140" s="85"/>
      <c r="E140" s="85"/>
      <c r="G140" t="s">
        <v>232</v>
      </c>
      <c r="H140" s="86">
        <f t="shared" si="133"/>
        <v>3784301.2127247918</v>
      </c>
      <c r="I140" s="87"/>
      <c r="J140" s="86"/>
      <c r="K140" s="86">
        <f t="shared" si="129"/>
        <v>1261943.162627728</v>
      </c>
      <c r="L140" s="86">
        <f t="shared" si="129"/>
        <v>1262026.5725519778</v>
      </c>
      <c r="M140" s="87"/>
      <c r="N140" s="86"/>
      <c r="O140" s="86">
        <f t="shared" si="130"/>
        <v>10027967.960268369</v>
      </c>
      <c r="P140" s="86">
        <f t="shared" si="130"/>
        <v>11206774.043166233</v>
      </c>
      <c r="Q140" s="87"/>
      <c r="R140" s="86"/>
      <c r="S140" s="86">
        <f t="shared" si="131"/>
        <v>2305564.2095220182</v>
      </c>
      <c r="T140" s="86">
        <f t="shared" si="131"/>
        <v>2846460.0505560809</v>
      </c>
      <c r="U140" s="87"/>
      <c r="V140" s="86"/>
      <c r="W140" s="86"/>
      <c r="X140" s="86"/>
      <c r="Y140" s="87"/>
      <c r="Z140" s="86"/>
      <c r="AA140" s="86"/>
      <c r="AB140" s="86"/>
      <c r="AC140" s="87"/>
      <c r="AD140" s="86"/>
      <c r="AE140" s="86"/>
      <c r="AF140" s="86"/>
      <c r="AG140" s="86">
        <f t="shared" si="132"/>
        <v>740591.52996297693</v>
      </c>
      <c r="AH140" s="86">
        <f t="shared" si="132"/>
        <v>623082.17314295657</v>
      </c>
      <c r="AI140" s="87"/>
      <c r="BQ140" s="20" t="str">
        <f t="shared" si="134"/>
        <v>*Glycerol-3-phosphate (4TMS)</v>
      </c>
      <c r="BR140" s="20"/>
      <c r="BS140" s="20"/>
      <c r="BT140" s="20"/>
      <c r="BU140" s="20"/>
      <c r="BX140" t="str">
        <f t="shared" si="135"/>
        <v>Glyc-3P</v>
      </c>
      <c r="BZ140" s="18">
        <f t="shared" si="136"/>
        <v>0.33346794868876128</v>
      </c>
      <c r="CA140" s="18">
        <f t="shared" si="137"/>
        <v>0.33348998972607863</v>
      </c>
      <c r="CD140" s="18">
        <f t="shared" si="138"/>
        <v>2.6498863057066169</v>
      </c>
      <c r="CE140" s="18">
        <f t="shared" si="139"/>
        <v>2.9613853161273793</v>
      </c>
      <c r="CH140" s="18">
        <f t="shared" si="140"/>
        <v>0.60924437033963108</v>
      </c>
      <c r="CI140" s="18">
        <f t="shared" si="141"/>
        <v>0.75217586829103333</v>
      </c>
      <c r="CV140" s="18">
        <f t="shared" si="142"/>
        <v>0.1957009995591055</v>
      </c>
      <c r="CW140" s="18">
        <f t="shared" si="143"/>
        <v>0.1646492015613952</v>
      </c>
    </row>
    <row r="141" spans="1:101">
      <c r="B141" s="85" t="str">
        <f>B125</f>
        <v>*Pyruvic acid (1MEOX) (1TMS)</v>
      </c>
      <c r="C141" s="85">
        <f>C125</f>
        <v>174</v>
      </c>
      <c r="D141" s="85"/>
      <c r="E141" s="85"/>
      <c r="G141" t="s">
        <v>168</v>
      </c>
      <c r="H141" s="86">
        <f t="shared" si="113"/>
        <v>17402486.423600718</v>
      </c>
      <c r="I141" s="87"/>
      <c r="J141" s="86"/>
      <c r="K141" s="86">
        <f>K125*K84</f>
        <v>11351299.912172243</v>
      </c>
      <c r="L141" s="86">
        <f>L125*L84</f>
        <v>12737095.806091961</v>
      </c>
      <c r="M141" s="87"/>
      <c r="N141" s="86"/>
      <c r="O141" s="86">
        <f>O125*O84</f>
        <v>20844168.156692557</v>
      </c>
      <c r="P141" s="86">
        <f>P125*P84</f>
        <v>27190103.278330855</v>
      </c>
      <c r="Q141" s="87"/>
      <c r="R141" s="86"/>
      <c r="S141" s="86">
        <f>S125*S84</f>
        <v>28369055.817798469</v>
      </c>
      <c r="T141" s="86">
        <f>T125*T84</f>
        <v>32968451.029012609</v>
      </c>
      <c r="U141" s="87"/>
      <c r="V141" s="86"/>
      <c r="W141" s="86"/>
      <c r="X141" s="86"/>
      <c r="Y141" s="87"/>
      <c r="Z141" s="86"/>
      <c r="AA141" s="86"/>
      <c r="AB141" s="86"/>
      <c r="AC141" s="87"/>
      <c r="AD141" s="86"/>
      <c r="AE141" s="86"/>
      <c r="AF141" s="86"/>
      <c r="AG141" s="86">
        <f>AG125*AG84</f>
        <v>2820666.5390998335</v>
      </c>
      <c r="AH141" s="86">
        <f>AH125*AH84</f>
        <v>2939050.8496072297</v>
      </c>
      <c r="AI141" s="87"/>
      <c r="BQ141" s="20" t="str">
        <f t="shared" si="114"/>
        <v>*Pyruvic acid (1MEOX) (1TMS)</v>
      </c>
      <c r="BR141" s="20"/>
      <c r="BS141" s="20"/>
      <c r="BT141" s="20"/>
      <c r="BU141" s="20"/>
      <c r="BX141" t="str">
        <f t="shared" si="115"/>
        <v>Pyr</v>
      </c>
      <c r="BZ141" s="18">
        <f t="shared" si="120"/>
        <v>0.6522803486735067</v>
      </c>
      <c r="CA141" s="18">
        <f t="shared" si="120"/>
        <v>0.73191241159759224</v>
      </c>
      <c r="CD141" s="18">
        <f t="shared" si="122"/>
        <v>1.1977695398988697</v>
      </c>
      <c r="CE141" s="18">
        <f t="shared" si="123"/>
        <v>1.5624263462407573</v>
      </c>
      <c r="CH141" s="18">
        <f t="shared" si="124"/>
        <v>1.6301725585215929</v>
      </c>
      <c r="CI141" s="18">
        <f t="shared" si="125"/>
        <v>1.8944678493931653</v>
      </c>
      <c r="CV141" s="18">
        <f t="shared" si="126"/>
        <v>0.1620841108816802</v>
      </c>
      <c r="CW141" s="18">
        <f t="shared" si="127"/>
        <v>0.16888683479283623</v>
      </c>
    </row>
    <row r="142" spans="1:101">
      <c r="B142" s="85" t="str">
        <f>B123</f>
        <v>*Lactic acid, DL- (2TMS)</v>
      </c>
      <c r="C142" s="85">
        <f>C123</f>
        <v>219</v>
      </c>
      <c r="D142" s="85"/>
      <c r="E142" s="85"/>
      <c r="G142" t="s">
        <v>322</v>
      </c>
      <c r="H142" s="86">
        <f t="shared" si="113"/>
        <v>2164754935.9348378</v>
      </c>
      <c r="I142" s="87"/>
      <c r="J142" s="86"/>
      <c r="K142" s="86">
        <f>K123*K79</f>
        <v>2275251180.5884371</v>
      </c>
      <c r="L142" s="86">
        <f>L123*L79</f>
        <v>2084385579.0420783</v>
      </c>
      <c r="M142" s="87"/>
      <c r="N142" s="86"/>
      <c r="O142" s="86">
        <f>O123*O79</f>
        <v>2665846467.2331977</v>
      </c>
      <c r="P142" s="86">
        <f>P123*P79</f>
        <v>3419980246.7024655</v>
      </c>
      <c r="Q142" s="87"/>
      <c r="R142" s="86"/>
      <c r="S142" s="86">
        <f>S123*S79</f>
        <v>2985441066.5740333</v>
      </c>
      <c r="T142" s="86">
        <f>T123*T79</f>
        <v>3042006689.224741</v>
      </c>
      <c r="U142" s="87"/>
      <c r="V142" s="86"/>
      <c r="W142" s="86"/>
      <c r="X142" s="86"/>
      <c r="Y142" s="87"/>
      <c r="Z142" s="86"/>
      <c r="AA142" s="86"/>
      <c r="AB142" s="86"/>
      <c r="AC142" s="87"/>
      <c r="AD142" s="86"/>
      <c r="AE142" s="86"/>
      <c r="AF142" s="86"/>
      <c r="AG142" s="86">
        <f>AG123*AG79</f>
        <v>432022975.15540308</v>
      </c>
      <c r="AH142" s="86">
        <f>AH123*AH79</f>
        <v>413105282.95834643</v>
      </c>
      <c r="AI142" s="87"/>
      <c r="BQ142" s="20" t="str">
        <f t="shared" si="114"/>
        <v>*Lactic acid, DL- (2TMS)</v>
      </c>
      <c r="BR142" s="20"/>
      <c r="BS142" s="20"/>
      <c r="BT142" s="20"/>
      <c r="BU142" s="20"/>
      <c r="BX142" t="str">
        <f t="shared" si="115"/>
        <v>Lac 2</v>
      </c>
      <c r="BZ142" s="18">
        <f t="shared" si="120"/>
        <v>1.0510433041723874</v>
      </c>
      <c r="CA142" s="18">
        <f t="shared" si="120"/>
        <v>0.96287369274062773</v>
      </c>
      <c r="CD142" s="18">
        <f t="shared" si="122"/>
        <v>1.231477255452921</v>
      </c>
      <c r="CE142" s="18">
        <f t="shared" si="123"/>
        <v>1.5798463788814807</v>
      </c>
      <c r="CH142" s="18">
        <f t="shared" si="124"/>
        <v>1.3791127194195709</v>
      </c>
      <c r="CI142" s="18">
        <f t="shared" si="125"/>
        <v>1.4052429855812139</v>
      </c>
      <c r="CV142" s="18">
        <f t="shared" si="126"/>
        <v>0.19957130850418237</v>
      </c>
      <c r="CW142" s="18">
        <f t="shared" si="127"/>
        <v>0.19083235524761566</v>
      </c>
    </row>
    <row r="143" spans="1:101">
      <c r="B143" s="85" t="str">
        <f>B123</f>
        <v>*Lactic acid, DL- (2TMS)</v>
      </c>
      <c r="C143" s="85" t="s">
        <v>218</v>
      </c>
      <c r="D143" s="85"/>
      <c r="E143" s="85"/>
      <c r="G143" t="s">
        <v>169</v>
      </c>
      <c r="H143" s="86">
        <f t="shared" si="113"/>
        <v>9351232.1708063204</v>
      </c>
      <c r="I143" s="87"/>
      <c r="J143" s="86"/>
      <c r="K143" s="86">
        <f>K123*K80</f>
        <v>7796874.6455633901</v>
      </c>
      <c r="L143" s="86">
        <f>L123*L80</f>
        <v>9149204.8203748725</v>
      </c>
      <c r="M143" s="87"/>
      <c r="N143" s="86"/>
      <c r="O143" s="86">
        <f>O123*O80</f>
        <v>8068379.6380901057</v>
      </c>
      <c r="P143" s="86">
        <f>P123*P80</f>
        <v>14602932.613306208</v>
      </c>
      <c r="Q143" s="87"/>
      <c r="R143" s="86"/>
      <c r="S143" s="86">
        <f>S123*S80</f>
        <v>16348494.397089569</v>
      </c>
      <c r="T143" s="86">
        <f>T123*T80</f>
        <v>16290764.733763188</v>
      </c>
      <c r="U143" s="87"/>
      <c r="V143" s="86"/>
      <c r="W143" s="86"/>
      <c r="X143" s="86"/>
      <c r="Y143" s="87"/>
      <c r="Z143" s="86"/>
      <c r="AA143" s="86"/>
      <c r="AB143" s="86"/>
      <c r="AC143" s="87"/>
      <c r="AD143" s="86"/>
      <c r="AE143" s="86"/>
      <c r="AF143" s="86"/>
      <c r="AG143" s="86">
        <f>AG123*AG80</f>
        <v>1321598.3399166772</v>
      </c>
      <c r="AH143" s="86">
        <f>AH123*AH80</f>
        <v>1231608.1783465662</v>
      </c>
      <c r="AI143" s="87"/>
      <c r="BQ143" s="20" t="str">
        <f t="shared" si="114"/>
        <v>*Lactic acid, DL- (2TMS)</v>
      </c>
      <c r="BR143" s="20"/>
      <c r="BS143" s="20"/>
      <c r="BT143" s="20"/>
      <c r="BU143" s="20"/>
      <c r="BX143" t="str">
        <f t="shared" si="115"/>
        <v>Lac</v>
      </c>
      <c r="BZ143" s="18">
        <f t="shared" ref="BZ143:BZ144" si="144">IF(K143&lt;&gt;"",K143/$H143,"")</f>
        <v>0.83378045835547854</v>
      </c>
      <c r="CA143" s="18">
        <f t="shared" ref="CA143:CA144" si="145">IF(L143&lt;&gt;"",L143/$H143,"")</f>
        <v>0.9783956438316056</v>
      </c>
      <c r="CD143" s="18">
        <f t="shared" ref="CD143:CD144" si="146">IF(O143&lt;&gt;"",O143/$H143,"")</f>
        <v>0.86281459926520043</v>
      </c>
      <c r="CE143" s="18">
        <f t="shared" ref="CE143:CE144" si="147">IF(P143&lt;&gt;"",P143/$H143,"")</f>
        <v>1.561605181710193</v>
      </c>
      <c r="CH143" s="18">
        <f t="shared" ref="CH143:CH144" si="148">IF(S143&lt;&gt;"",S143/$H143,"")</f>
        <v>1.7482716821135136</v>
      </c>
      <c r="CI143" s="18">
        <f t="shared" ref="CI143:CI144" si="149">IF(T143&lt;&gt;"",T143/$H143,"")</f>
        <v>1.7420982001304004</v>
      </c>
      <c r="CV143" s="18">
        <f t="shared" ref="CV143:CV144" si="150">IF(AG143&lt;&gt;"",AG143/$H143,"")</f>
        <v>0.14132879130544793</v>
      </c>
      <c r="CW143" s="18">
        <f t="shared" ref="CW143:CW144" si="151">IF(AH143&lt;&gt;"",AH143/$H143,"")</f>
        <v>0.13170544328816181</v>
      </c>
    </row>
    <row r="144" spans="1:101">
      <c r="B144" s="85" t="str">
        <f>B126</f>
        <v>*Ribose-5-phosphate (1 MEOX) (5TMS)</v>
      </c>
      <c r="C144" s="85">
        <f>C126</f>
        <v>217</v>
      </c>
      <c r="D144" s="85"/>
      <c r="E144" s="85"/>
      <c r="G144" t="s">
        <v>229</v>
      </c>
      <c r="H144" s="86">
        <f t="shared" ref="H144" si="152">AVERAGE(K144:AH144)</f>
        <v>2062418.3414075586</v>
      </c>
      <c r="I144" s="87"/>
      <c r="J144" s="86"/>
      <c r="K144" s="86">
        <f>K126*K85</f>
        <v>2034308.7571065631</v>
      </c>
      <c r="L144" s="86">
        <f>L126*L85</f>
        <v>2010056.7330336031</v>
      </c>
      <c r="M144" s="87"/>
      <c r="N144" s="86"/>
      <c r="O144" s="86">
        <f>O126*O85</f>
        <v>1815467.8495117864</v>
      </c>
      <c r="P144" s="86">
        <f>P126*P85</f>
        <v>2233940.0171247688</v>
      </c>
      <c r="Q144" s="87"/>
      <c r="R144" s="86"/>
      <c r="S144" s="86">
        <f>S126*S85</f>
        <v>2417924.6632390791</v>
      </c>
      <c r="T144" s="86">
        <f>T126*T85</f>
        <v>2652386.6352015357</v>
      </c>
      <c r="U144" s="87"/>
      <c r="V144" s="86"/>
      <c r="W144" s="86"/>
      <c r="X144" s="86"/>
      <c r="Y144" s="87"/>
      <c r="Z144" s="86"/>
      <c r="AA144" s="86"/>
      <c r="AB144" s="86"/>
      <c r="AC144" s="87"/>
      <c r="AD144" s="86"/>
      <c r="AE144" s="86"/>
      <c r="AF144" s="86"/>
      <c r="AG144" s="86">
        <f>AG126*AG85</f>
        <v>1872800.6112998957</v>
      </c>
      <c r="AH144" s="86">
        <f>AH126*AH85</f>
        <v>1462461.4647432354</v>
      </c>
      <c r="AI144" s="87"/>
      <c r="BQ144" s="20" t="str">
        <f t="shared" ref="BQ144" si="153">B144</f>
        <v>*Ribose-5-phosphate (1 MEOX) (5TMS)</v>
      </c>
      <c r="BR144" s="20"/>
      <c r="BS144" s="20"/>
      <c r="BT144" s="20"/>
      <c r="BU144" s="20"/>
      <c r="BX144" t="str">
        <f t="shared" ref="BX144" si="154">G144</f>
        <v>R5P</v>
      </c>
      <c r="BZ144" s="18">
        <f t="shared" si="144"/>
        <v>0.98637057102497872</v>
      </c>
      <c r="CA144" s="18">
        <f t="shared" si="145"/>
        <v>0.97461154833494168</v>
      </c>
      <c r="CD144" s="18">
        <f t="shared" si="146"/>
        <v>0.88026168748711109</v>
      </c>
      <c r="CE144" s="18">
        <f t="shared" si="147"/>
        <v>1.0831653172751314</v>
      </c>
      <c r="CH144" s="18">
        <f t="shared" si="148"/>
        <v>1.1723735261144421</v>
      </c>
      <c r="CI144" s="18">
        <f t="shared" si="149"/>
        <v>1.2860565589187574</v>
      </c>
      <c r="CV144" s="18">
        <f t="shared" si="150"/>
        <v>0.90806049078372109</v>
      </c>
      <c r="CW144" s="18">
        <f t="shared" si="151"/>
        <v>0.7091003000609154</v>
      </c>
    </row>
    <row r="145" spans="1:101">
      <c r="B145" s="85" t="str">
        <f>B127</f>
        <v>*Serine (3TMS)</v>
      </c>
      <c r="C145" s="85">
        <f>C127</f>
        <v>204</v>
      </c>
      <c r="D145" s="85"/>
      <c r="E145" s="85"/>
      <c r="G145" t="s">
        <v>170</v>
      </c>
      <c r="H145" s="86">
        <f t="shared" si="113"/>
        <v>7168937.3800685043</v>
      </c>
      <c r="I145" s="87"/>
      <c r="J145" s="86"/>
      <c r="K145" s="86">
        <f>K127*K87</f>
        <v>3873876.1112420764</v>
      </c>
      <c r="L145" s="86">
        <f>L127*L87</f>
        <v>5627201.1902730288</v>
      </c>
      <c r="M145" s="87"/>
      <c r="N145" s="86"/>
      <c r="O145" s="86">
        <f>O127*O87</f>
        <v>17905129.378591642</v>
      </c>
      <c r="P145" s="86">
        <f>P127*P87</f>
        <v>14727221.705038212</v>
      </c>
      <c r="Q145" s="87"/>
      <c r="R145" s="86"/>
      <c r="S145" s="86">
        <f>S127*S87</f>
        <v>6091969.9074448664</v>
      </c>
      <c r="T145" s="86">
        <f>T127*T87</f>
        <v>7238723.8627670985</v>
      </c>
      <c r="U145" s="87"/>
      <c r="V145" s="86"/>
      <c r="W145" s="86"/>
      <c r="X145" s="86"/>
      <c r="Y145" s="87"/>
      <c r="Z145" s="86"/>
      <c r="AA145" s="86"/>
      <c r="AB145" s="86"/>
      <c r="AC145" s="87"/>
      <c r="AD145" s="86"/>
      <c r="AE145" s="86"/>
      <c r="AF145" s="86"/>
      <c r="AG145" s="86">
        <f>AG127*AG87</f>
        <v>742363.75755214749</v>
      </c>
      <c r="AH145" s="86">
        <f>AH127*AH87</f>
        <v>1145013.1276389619</v>
      </c>
      <c r="AI145" s="87"/>
      <c r="BQ145" s="20" t="str">
        <f t="shared" si="114"/>
        <v>*Serine (3TMS)</v>
      </c>
      <c r="BR145" s="20"/>
      <c r="BS145" s="20"/>
      <c r="BT145" s="20"/>
      <c r="BU145" s="20"/>
      <c r="BX145" t="str">
        <f t="shared" si="115"/>
        <v>Ser</v>
      </c>
      <c r="BZ145" s="18">
        <f t="shared" si="120"/>
        <v>0.54036963999887233</v>
      </c>
      <c r="CA145" s="18">
        <f t="shared" si="120"/>
        <v>0.78494215975691184</v>
      </c>
      <c r="CD145" s="18">
        <f t="shared" si="122"/>
        <v>2.4975987973297857</v>
      </c>
      <c r="CE145" s="18">
        <f t="shared" si="123"/>
        <v>2.0543102728144467</v>
      </c>
      <c r="CH145" s="18">
        <f t="shared" si="124"/>
        <v>0.84977306739798208</v>
      </c>
      <c r="CI145" s="18">
        <f t="shared" si="125"/>
        <v>1.0097345644129379</v>
      </c>
      <c r="CV145" s="18">
        <f t="shared" si="126"/>
        <v>0.10355283052354597</v>
      </c>
      <c r="CW145" s="18">
        <f t="shared" si="127"/>
        <v>0.15971866776551763</v>
      </c>
    </row>
    <row r="146" spans="1:101">
      <c r="B146" s="85" t="s">
        <v>215</v>
      </c>
      <c r="C146" s="85"/>
      <c r="D146" s="85"/>
      <c r="E146" s="85"/>
      <c r="H146" s="86">
        <f t="shared" si="113"/>
        <v>8805524.5</v>
      </c>
      <c r="I146" s="87"/>
      <c r="J146" s="86"/>
      <c r="K146" s="86">
        <f>K40</f>
        <v>6822614</v>
      </c>
      <c r="L146" s="86">
        <f>L40</f>
        <v>6948324</v>
      </c>
      <c r="M146" s="87"/>
      <c r="N146" s="86"/>
      <c r="O146" s="86">
        <f>O40</f>
        <v>30335310</v>
      </c>
      <c r="P146" s="86">
        <f>P40</f>
        <v>15677190</v>
      </c>
      <c r="Q146" s="87"/>
      <c r="R146" s="86"/>
      <c r="S146" s="86">
        <f>S40</f>
        <v>2811151</v>
      </c>
      <c r="T146" s="86">
        <f>T40</f>
        <v>2749241</v>
      </c>
      <c r="U146" s="87"/>
      <c r="V146" s="86"/>
      <c r="W146" s="86"/>
      <c r="X146" s="86"/>
      <c r="Y146" s="87"/>
      <c r="Z146" s="86"/>
      <c r="AA146" s="86"/>
      <c r="AB146" s="86"/>
      <c r="AC146" s="87"/>
      <c r="AD146" s="86"/>
      <c r="AE146" s="86"/>
      <c r="AF146" s="86"/>
      <c r="AG146" s="86">
        <f>AG40</f>
        <v>2633463</v>
      </c>
      <c r="AH146" s="86">
        <f>AH40</f>
        <v>2466903</v>
      </c>
      <c r="AI146" s="87"/>
      <c r="BQ146" s="20" t="s">
        <v>214</v>
      </c>
      <c r="BR146" s="20"/>
      <c r="BS146" s="20"/>
      <c r="BT146" s="20"/>
      <c r="BU146" s="20"/>
      <c r="BX146" t="s">
        <v>230</v>
      </c>
      <c r="BZ146" s="18">
        <f t="shared" ref="BZ146" si="155">IF(K146&lt;&gt;"",K146/$H146,"")</f>
        <v>0.77481063166651798</v>
      </c>
      <c r="CA146" s="18">
        <f t="shared" ref="CA146" si="156">IF(L146&lt;&gt;"",L146/$H146,"")</f>
        <v>0.78908689652728803</v>
      </c>
      <c r="CD146" s="18">
        <f t="shared" ref="CD146" si="157">IF(O146&lt;&gt;"",O146/$H146,"")</f>
        <v>3.4450315821618576</v>
      </c>
      <c r="CE146" s="18">
        <f t="shared" ref="CE146" si="158">IF(P146&lt;&gt;"",P146/$H146,"")</f>
        <v>1.780381168662923</v>
      </c>
      <c r="CH146" s="18">
        <f t="shared" ref="CH146" si="159">IF(S146&lt;&gt;"",S146/$H146,"")</f>
        <v>0.31924855810690211</v>
      </c>
      <c r="CI146" s="18">
        <f t="shared" ref="CI146" si="160">IF(T146&lt;&gt;"",T146/$H146,"")</f>
        <v>0.31221774466699853</v>
      </c>
      <c r="CV146" s="18">
        <f t="shared" ref="CV146" si="161">IF(AG146&lt;&gt;"",AG146/$H146,"")</f>
        <v>0.29906940807444238</v>
      </c>
      <c r="CW146" s="18">
        <f t="shared" ref="CW146" si="162">IF(AH146&lt;&gt;"",AH146/$H146,"")</f>
        <v>0.28015401013307045</v>
      </c>
    </row>
    <row r="147" spans="1:101">
      <c r="B147" s="85"/>
      <c r="C147" s="85"/>
      <c r="D147" s="85"/>
      <c r="E147" s="85"/>
      <c r="H147" s="86"/>
      <c r="I147" s="87"/>
      <c r="J147" s="86"/>
      <c r="K147" s="86"/>
      <c r="L147" s="88"/>
      <c r="M147" s="87"/>
      <c r="N147" s="86"/>
      <c r="O147" s="88"/>
      <c r="P147" s="86"/>
      <c r="Q147" s="87"/>
      <c r="R147" s="86"/>
      <c r="S147" s="86"/>
      <c r="T147" s="86"/>
      <c r="U147" s="87"/>
      <c r="V147" s="86"/>
      <c r="W147" s="86"/>
      <c r="X147" s="86"/>
      <c r="Y147" s="87"/>
      <c r="Z147" s="86"/>
      <c r="AA147" s="86"/>
      <c r="AB147" s="86"/>
      <c r="AC147" s="87"/>
      <c r="AD147" s="86"/>
      <c r="AE147" s="86"/>
      <c r="AF147" s="86"/>
      <c r="AG147" s="87"/>
      <c r="AH147" s="86"/>
      <c r="AI147" s="87"/>
      <c r="BQ147" s="20"/>
      <c r="BR147" s="20"/>
      <c r="BS147" s="20"/>
      <c r="BT147" s="20"/>
      <c r="BU147" s="20"/>
    </row>
    <row r="148" spans="1:101">
      <c r="BQ148" s="20"/>
      <c r="BR148" s="20"/>
      <c r="BS148" s="20"/>
      <c r="BT148" s="20"/>
      <c r="BU148" s="20"/>
    </row>
    <row r="149" spans="1:101" ht="21">
      <c r="A149" s="16"/>
      <c r="B149" s="85"/>
      <c r="C149" s="85"/>
      <c r="D149" s="85"/>
      <c r="E149" s="85"/>
      <c r="H149" s="122" t="s">
        <v>321</v>
      </c>
      <c r="I149" s="87"/>
      <c r="J149" s="86"/>
      <c r="K149" s="86"/>
      <c r="L149" s="88"/>
      <c r="M149" s="87"/>
      <c r="N149" s="86"/>
      <c r="O149" s="88"/>
      <c r="P149" s="86"/>
      <c r="Q149" s="87"/>
      <c r="R149" s="86"/>
      <c r="S149" s="86"/>
      <c r="T149" s="86"/>
      <c r="U149" s="87"/>
      <c r="V149" s="86"/>
      <c r="W149" s="86"/>
      <c r="X149" s="86"/>
      <c r="Y149" s="87"/>
      <c r="Z149" s="86"/>
      <c r="AA149" s="86"/>
      <c r="AB149" s="86"/>
      <c r="AC149" s="87"/>
      <c r="AD149" s="86"/>
      <c r="AE149" s="86"/>
      <c r="AF149" s="86"/>
      <c r="AG149" s="87"/>
      <c r="AH149" s="86"/>
      <c r="AI149" s="87"/>
      <c r="BP149" s="16" t="s">
        <v>320</v>
      </c>
      <c r="BQ149" s="20"/>
      <c r="BR149" s="20"/>
      <c r="BS149" s="20"/>
      <c r="BT149" s="20"/>
      <c r="BU149" s="20"/>
    </row>
    <row r="150" spans="1:101">
      <c r="B150" s="85"/>
      <c r="C150" s="85"/>
      <c r="D150" s="85"/>
      <c r="E150" s="85"/>
      <c r="G150" t="s">
        <v>160</v>
      </c>
      <c r="H150" s="86">
        <f t="shared" ref="H150:H164" si="163">AVERAGE(AG131:AH131)</f>
        <v>2977039.4666248485</v>
      </c>
      <c r="I150" s="87"/>
      <c r="J150" s="86"/>
      <c r="K150" s="86"/>
      <c r="L150" s="86"/>
      <c r="M150" s="87"/>
      <c r="N150" s="86"/>
      <c r="O150" s="86"/>
      <c r="P150" s="86"/>
      <c r="Q150" s="87"/>
      <c r="R150" s="86"/>
      <c r="S150" s="86"/>
      <c r="T150" s="86"/>
      <c r="U150" s="87"/>
      <c r="V150" s="86"/>
      <c r="W150" s="86"/>
      <c r="X150" s="86"/>
      <c r="Y150" s="87"/>
      <c r="Z150" s="86"/>
      <c r="AA150" s="86"/>
      <c r="AB150" s="86"/>
      <c r="AC150" s="87"/>
      <c r="AD150" s="86"/>
      <c r="AE150" s="86"/>
      <c r="AF150" s="86"/>
      <c r="AG150" s="86"/>
      <c r="AH150" s="86"/>
      <c r="AI150" s="87"/>
      <c r="BQ150" s="20" t="str">
        <f>BQ131</f>
        <v>*Alanine (3TMS)</v>
      </c>
      <c r="BR150" s="20"/>
      <c r="BS150" s="20"/>
      <c r="BT150" s="20"/>
      <c r="BU150" s="20"/>
      <c r="BX150" t="str">
        <f>BX131</f>
        <v>Ala</v>
      </c>
      <c r="BZ150" s="18">
        <f>IF(K131&lt;&gt;"",K131/$H150,"")</f>
        <v>1.9027265243110703</v>
      </c>
      <c r="CA150" s="18">
        <f t="shared" ref="CA150:CW161" si="164">IF(L131&lt;&gt;"",L131/$H150,"")</f>
        <v>3.1570186085898939</v>
      </c>
      <c r="CB150" s="18" t="str">
        <f t="shared" si="164"/>
        <v/>
      </c>
      <c r="CC150" s="18" t="str">
        <f t="shared" si="164"/>
        <v/>
      </c>
      <c r="CD150" s="18">
        <f t="shared" si="164"/>
        <v>12.236765268367499</v>
      </c>
      <c r="CE150" s="18">
        <f t="shared" si="164"/>
        <v>6.9340386570405466</v>
      </c>
      <c r="CF150" s="18" t="str">
        <f t="shared" si="164"/>
        <v/>
      </c>
      <c r="CG150" s="18" t="str">
        <f t="shared" si="164"/>
        <v/>
      </c>
      <c r="CH150" s="18">
        <f t="shared" si="164"/>
        <v>0.96772917564460914</v>
      </c>
      <c r="CI150" s="18">
        <f t="shared" si="164"/>
        <v>2.2678813249300891</v>
      </c>
      <c r="CJ150" s="18" t="str">
        <f t="shared" si="164"/>
        <v/>
      </c>
      <c r="CK150" s="18" t="str">
        <f t="shared" si="164"/>
        <v/>
      </c>
      <c r="CL150" s="18" t="str">
        <f t="shared" si="164"/>
        <v/>
      </c>
      <c r="CM150" s="18" t="str">
        <f t="shared" si="164"/>
        <v/>
      </c>
      <c r="CN150" s="18" t="str">
        <f t="shared" si="164"/>
        <v/>
      </c>
      <c r="CO150" s="18" t="str">
        <f t="shared" si="164"/>
        <v/>
      </c>
      <c r="CP150" s="18" t="str">
        <f t="shared" si="164"/>
        <v/>
      </c>
      <c r="CQ150" s="18" t="str">
        <f t="shared" si="164"/>
        <v/>
      </c>
      <c r="CR150" s="18" t="str">
        <f t="shared" si="164"/>
        <v/>
      </c>
      <c r="CS150" s="18" t="str">
        <f t="shared" si="164"/>
        <v/>
      </c>
      <c r="CT150" s="18" t="str">
        <f t="shared" si="164"/>
        <v/>
      </c>
      <c r="CU150" s="18" t="str">
        <f t="shared" si="164"/>
        <v/>
      </c>
      <c r="CV150" s="18">
        <f t="shared" si="164"/>
        <v>0.78380283870076095</v>
      </c>
      <c r="CW150" s="18">
        <f t="shared" si="164"/>
        <v>1.2161971612992388</v>
      </c>
    </row>
    <row r="151" spans="1:101">
      <c r="B151" s="85"/>
      <c r="C151" s="85"/>
      <c r="D151" s="85"/>
      <c r="E151" s="85"/>
      <c r="G151" t="s">
        <v>161</v>
      </c>
      <c r="H151" s="86">
        <f t="shared" si="163"/>
        <v>1217903.1459188359</v>
      </c>
      <c r="I151" s="87"/>
      <c r="J151" s="86"/>
      <c r="K151" s="86"/>
      <c r="L151" s="86"/>
      <c r="M151" s="87"/>
      <c r="N151" s="86"/>
      <c r="O151" s="86"/>
      <c r="P151" s="86"/>
      <c r="Q151" s="87"/>
      <c r="R151" s="86"/>
      <c r="S151" s="86"/>
      <c r="T151" s="86"/>
      <c r="U151" s="87"/>
      <c r="V151" s="86"/>
      <c r="W151" s="86"/>
      <c r="X151" s="86"/>
      <c r="Y151" s="87"/>
      <c r="Z151" s="86"/>
      <c r="AA151" s="86"/>
      <c r="AB151" s="86"/>
      <c r="AC151" s="87"/>
      <c r="AD151" s="86"/>
      <c r="AE151" s="86"/>
      <c r="AF151" s="86"/>
      <c r="AG151" s="86"/>
      <c r="AH151" s="86"/>
      <c r="AI151" s="87"/>
      <c r="BQ151" s="20" t="str">
        <f t="shared" ref="BQ151:BQ165" si="165">BQ132</f>
        <v>*Citric acid (4TMS)</v>
      </c>
      <c r="BR151" s="20"/>
      <c r="BS151" s="20"/>
      <c r="BT151" s="20"/>
      <c r="BU151" s="20"/>
      <c r="BX151" t="str">
        <f t="shared" ref="BX151:BX165" si="166">BX132</f>
        <v>Cit</v>
      </c>
      <c r="BZ151" s="18">
        <f t="shared" ref="BZ151:BZ164" si="167">IF(K132&lt;&gt;"",K132/$H151,"")</f>
        <v>10.171819073261645</v>
      </c>
      <c r="CA151" s="18">
        <f t="shared" si="164"/>
        <v>9.4691281836051235</v>
      </c>
      <c r="CB151" s="18" t="str">
        <f t="shared" si="164"/>
        <v/>
      </c>
      <c r="CC151" s="18" t="str">
        <f t="shared" si="164"/>
        <v/>
      </c>
      <c r="CD151" s="18">
        <f t="shared" si="164"/>
        <v>13.000581641310486</v>
      </c>
      <c r="CE151" s="18">
        <f t="shared" si="164"/>
        <v>13.632430739082713</v>
      </c>
      <c r="CF151" s="18" t="str">
        <f t="shared" si="164"/>
        <v/>
      </c>
      <c r="CG151" s="18" t="str">
        <f t="shared" si="164"/>
        <v/>
      </c>
      <c r="CH151" s="18">
        <f t="shared" si="164"/>
        <v>17.995785093115597</v>
      </c>
      <c r="CI151" s="18">
        <f t="shared" si="164"/>
        <v>17.319963071504098</v>
      </c>
      <c r="CJ151" s="18" t="str">
        <f t="shared" si="164"/>
        <v/>
      </c>
      <c r="CK151" s="18" t="str">
        <f t="shared" si="164"/>
        <v/>
      </c>
      <c r="CL151" s="18" t="str">
        <f t="shared" si="164"/>
        <v/>
      </c>
      <c r="CM151" s="18" t="str">
        <f t="shared" si="164"/>
        <v/>
      </c>
      <c r="CN151" s="18" t="str">
        <f t="shared" si="164"/>
        <v/>
      </c>
      <c r="CO151" s="18" t="str">
        <f t="shared" si="164"/>
        <v/>
      </c>
      <c r="CP151" s="18" t="str">
        <f t="shared" si="164"/>
        <v/>
      </c>
      <c r="CQ151" s="18" t="str">
        <f t="shared" si="164"/>
        <v/>
      </c>
      <c r="CR151" s="18" t="str">
        <f t="shared" si="164"/>
        <v/>
      </c>
      <c r="CS151" s="18" t="str">
        <f t="shared" si="164"/>
        <v/>
      </c>
      <c r="CT151" s="18" t="str">
        <f t="shared" si="164"/>
        <v/>
      </c>
      <c r="CU151" s="18" t="str">
        <f t="shared" si="164"/>
        <v/>
      </c>
      <c r="CV151" s="18">
        <f t="shared" si="164"/>
        <v>0.79755154935687056</v>
      </c>
      <c r="CW151" s="18">
        <f t="shared" si="164"/>
        <v>1.2024484506431294</v>
      </c>
    </row>
    <row r="152" spans="1:101">
      <c r="B152" s="85"/>
      <c r="C152" s="85"/>
      <c r="D152" s="85"/>
      <c r="E152" s="85"/>
      <c r="G152" t="s">
        <v>162</v>
      </c>
      <c r="H152" s="86">
        <f t="shared" si="163"/>
        <v>730488.08575801167</v>
      </c>
      <c r="I152" s="87"/>
      <c r="J152" s="86"/>
      <c r="K152" s="86"/>
      <c r="L152" s="86"/>
      <c r="M152" s="87"/>
      <c r="N152" s="86"/>
      <c r="O152" s="86"/>
      <c r="P152" s="86"/>
      <c r="Q152" s="87"/>
      <c r="R152" s="86"/>
      <c r="S152" s="86"/>
      <c r="T152" s="86"/>
      <c r="U152" s="87"/>
      <c r="V152" s="86"/>
      <c r="W152" s="86"/>
      <c r="X152" s="86"/>
      <c r="Y152" s="87"/>
      <c r="Z152" s="86"/>
      <c r="AA152" s="86"/>
      <c r="AB152" s="86"/>
      <c r="AC152" s="87"/>
      <c r="AD152" s="86"/>
      <c r="AE152" s="86"/>
      <c r="AF152" s="86"/>
      <c r="AG152" s="86"/>
      <c r="AH152" s="86"/>
      <c r="AI152" s="87"/>
      <c r="BQ152" s="20" t="str">
        <f t="shared" si="165"/>
        <v>*Dihydroxyacetone phosphate (1MEOX) (3TMS) MP</v>
      </c>
      <c r="BR152" s="20"/>
      <c r="BS152" s="20"/>
      <c r="BT152" s="20"/>
      <c r="BU152" s="20"/>
      <c r="BX152" t="str">
        <f t="shared" si="166"/>
        <v>DHAP</v>
      </c>
      <c r="BZ152" s="18">
        <f t="shared" si="167"/>
        <v>1.579603796826047</v>
      </c>
      <c r="CA152" s="18">
        <f t="shared" si="164"/>
        <v>1.7714732075226061</v>
      </c>
      <c r="CB152" s="18" t="str">
        <f t="shared" si="164"/>
        <v/>
      </c>
      <c r="CC152" s="18" t="str">
        <f t="shared" si="164"/>
        <v/>
      </c>
      <c r="CD152" s="18">
        <f t="shared" si="164"/>
        <v>2.2547074940933207</v>
      </c>
      <c r="CE152" s="18">
        <f t="shared" si="164"/>
        <v>2.7653064160339205</v>
      </c>
      <c r="CF152" s="18" t="str">
        <f t="shared" si="164"/>
        <v/>
      </c>
      <c r="CG152" s="18" t="str">
        <f t="shared" si="164"/>
        <v/>
      </c>
      <c r="CH152" s="18">
        <f t="shared" si="164"/>
        <v>3.3367646067129741</v>
      </c>
      <c r="CI152" s="18">
        <f t="shared" si="164"/>
        <v>2.7427910784676026</v>
      </c>
      <c r="CJ152" s="18" t="str">
        <f t="shared" si="164"/>
        <v/>
      </c>
      <c r="CK152" s="18" t="str">
        <f t="shared" si="164"/>
        <v/>
      </c>
      <c r="CL152" s="18" t="str">
        <f t="shared" si="164"/>
        <v/>
      </c>
      <c r="CM152" s="18" t="str">
        <f t="shared" si="164"/>
        <v/>
      </c>
      <c r="CN152" s="18" t="str">
        <f t="shared" si="164"/>
        <v/>
      </c>
      <c r="CO152" s="18" t="str">
        <f t="shared" si="164"/>
        <v/>
      </c>
      <c r="CP152" s="18" t="str">
        <f t="shared" si="164"/>
        <v/>
      </c>
      <c r="CQ152" s="18" t="str">
        <f t="shared" si="164"/>
        <v/>
      </c>
      <c r="CR152" s="18" t="str">
        <f t="shared" si="164"/>
        <v/>
      </c>
      <c r="CS152" s="18" t="str">
        <f t="shared" si="164"/>
        <v/>
      </c>
      <c r="CT152" s="18" t="str">
        <f t="shared" si="164"/>
        <v/>
      </c>
      <c r="CU152" s="18" t="str">
        <f t="shared" si="164"/>
        <v/>
      </c>
      <c r="CV152" s="18">
        <f t="shared" si="164"/>
        <v>1.0773557051503093</v>
      </c>
      <c r="CW152" s="18">
        <f t="shared" si="164"/>
        <v>0.92264429484969068</v>
      </c>
    </row>
    <row r="153" spans="1:101">
      <c r="B153" s="85"/>
      <c r="C153" s="85"/>
      <c r="D153" s="85"/>
      <c r="E153" s="85"/>
      <c r="G153" t="s">
        <v>163</v>
      </c>
      <c r="H153" s="86">
        <f t="shared" si="163"/>
        <v>8163813.5972178355</v>
      </c>
      <c r="I153" s="87"/>
      <c r="J153" s="86"/>
      <c r="K153" s="86"/>
      <c r="L153" s="86"/>
      <c r="M153" s="87"/>
      <c r="N153" s="86"/>
      <c r="O153" s="86"/>
      <c r="P153" s="86"/>
      <c r="Q153" s="87"/>
      <c r="R153" s="86"/>
      <c r="S153" s="86"/>
      <c r="T153" s="86"/>
      <c r="U153" s="87"/>
      <c r="V153" s="86"/>
      <c r="W153" s="86"/>
      <c r="X153" s="86"/>
      <c r="Y153" s="87"/>
      <c r="Z153" s="86"/>
      <c r="AA153" s="86"/>
      <c r="AB153" s="86"/>
      <c r="AC153" s="87"/>
      <c r="AD153" s="86"/>
      <c r="AE153" s="86"/>
      <c r="AF153" s="86"/>
      <c r="AG153" s="86"/>
      <c r="AH153" s="86"/>
      <c r="AI153" s="87"/>
      <c r="BQ153" s="20" t="str">
        <f t="shared" si="165"/>
        <v>*Fructose (1MEOX) (5TMS) MP</v>
      </c>
      <c r="BR153" s="20"/>
      <c r="BS153" s="20"/>
      <c r="BT153" s="20"/>
      <c r="BU153" s="20"/>
      <c r="BX153" t="str">
        <f t="shared" si="166"/>
        <v>Fru</v>
      </c>
      <c r="BZ153" s="18">
        <f t="shared" si="167"/>
        <v>10.145542287617658</v>
      </c>
      <c r="CA153" s="18">
        <f t="shared" si="164"/>
        <v>8.9822952055572127</v>
      </c>
      <c r="CB153" s="18" t="str">
        <f t="shared" si="164"/>
        <v/>
      </c>
      <c r="CC153" s="18" t="str">
        <f t="shared" si="164"/>
        <v/>
      </c>
      <c r="CD153" s="18">
        <f t="shared" si="164"/>
        <v>0.31824927137434716</v>
      </c>
      <c r="CE153" s="18">
        <f t="shared" si="164"/>
        <v>0.32954247605950909</v>
      </c>
      <c r="CF153" s="18" t="str">
        <f t="shared" si="164"/>
        <v/>
      </c>
      <c r="CG153" s="18" t="str">
        <f t="shared" si="164"/>
        <v/>
      </c>
      <c r="CH153" s="18">
        <f t="shared" si="164"/>
        <v>12.355479001611144</v>
      </c>
      <c r="CI153" s="18">
        <f t="shared" si="164"/>
        <v>12.444089653252252</v>
      </c>
      <c r="CJ153" s="18" t="str">
        <f t="shared" si="164"/>
        <v/>
      </c>
      <c r="CK153" s="18" t="str">
        <f t="shared" si="164"/>
        <v/>
      </c>
      <c r="CL153" s="18" t="str">
        <f t="shared" si="164"/>
        <v/>
      </c>
      <c r="CM153" s="18" t="str">
        <f t="shared" si="164"/>
        <v/>
      </c>
      <c r="CN153" s="18" t="str">
        <f t="shared" si="164"/>
        <v/>
      </c>
      <c r="CO153" s="18" t="str">
        <f t="shared" si="164"/>
        <v/>
      </c>
      <c r="CP153" s="18" t="str">
        <f t="shared" si="164"/>
        <v/>
      </c>
      <c r="CQ153" s="18" t="str">
        <f t="shared" si="164"/>
        <v/>
      </c>
      <c r="CR153" s="18" t="str">
        <f t="shared" si="164"/>
        <v/>
      </c>
      <c r="CS153" s="18" t="str">
        <f t="shared" si="164"/>
        <v/>
      </c>
      <c r="CT153" s="18" t="str">
        <f t="shared" si="164"/>
        <v/>
      </c>
      <c r="CU153" s="18" t="str">
        <f t="shared" si="164"/>
        <v/>
      </c>
      <c r="CV153" s="18">
        <f t="shared" si="164"/>
        <v>1.0382751406462727</v>
      </c>
      <c r="CW153" s="18">
        <f t="shared" si="164"/>
        <v>0.96172485935372731</v>
      </c>
    </row>
    <row r="154" spans="1:101">
      <c r="B154" s="85"/>
      <c r="C154" s="85"/>
      <c r="D154" s="85"/>
      <c r="E154" s="85"/>
      <c r="G154" t="s">
        <v>164</v>
      </c>
      <c r="H154" s="86">
        <f t="shared" si="163"/>
        <v>424831.90345570527</v>
      </c>
      <c r="I154" s="87"/>
      <c r="J154" s="86"/>
      <c r="K154" s="86"/>
      <c r="L154" s="86"/>
      <c r="M154" s="87"/>
      <c r="N154" s="86"/>
      <c r="O154" s="86"/>
      <c r="P154" s="86"/>
      <c r="Q154" s="87"/>
      <c r="R154" s="86"/>
      <c r="S154" s="86"/>
      <c r="T154" s="86"/>
      <c r="U154" s="87"/>
      <c r="V154" s="86"/>
      <c r="W154" s="86"/>
      <c r="X154" s="86"/>
      <c r="Y154" s="87"/>
      <c r="Z154" s="86"/>
      <c r="AA154" s="86"/>
      <c r="AB154" s="86"/>
      <c r="AC154" s="87"/>
      <c r="AD154" s="86"/>
      <c r="AE154" s="86"/>
      <c r="AF154" s="86"/>
      <c r="AG154" s="86"/>
      <c r="AH154" s="86"/>
      <c r="AI154" s="87"/>
      <c r="BQ154" s="20" t="str">
        <f t="shared" si="165"/>
        <v>*Fructose-1-phosphate (1MEOX) (6TMS) MP</v>
      </c>
      <c r="BR154" s="20"/>
      <c r="BS154" s="20"/>
      <c r="BT154" s="20"/>
      <c r="BU154" s="20"/>
      <c r="BX154" t="str">
        <f t="shared" si="166"/>
        <v>F1P</v>
      </c>
      <c r="BZ154" s="18">
        <f t="shared" si="167"/>
        <v>1.0271438731712135</v>
      </c>
      <c r="CA154" s="18">
        <f t="shared" si="164"/>
        <v>0.88203817023164255</v>
      </c>
      <c r="CB154" s="18" t="str">
        <f t="shared" si="164"/>
        <v/>
      </c>
      <c r="CC154" s="18" t="str">
        <f t="shared" si="164"/>
        <v/>
      </c>
      <c r="CD154" s="18">
        <f t="shared" si="164"/>
        <v>0.78145257001979573</v>
      </c>
      <c r="CE154" s="18">
        <f t="shared" si="164"/>
        <v>0.9030460513854105</v>
      </c>
      <c r="CF154" s="18" t="str">
        <f t="shared" si="164"/>
        <v/>
      </c>
      <c r="CG154" s="18" t="str">
        <f t="shared" si="164"/>
        <v/>
      </c>
      <c r="CH154" s="18">
        <f t="shared" si="164"/>
        <v>65.424345577840668</v>
      </c>
      <c r="CI154" s="18">
        <f t="shared" si="164"/>
        <v>65.851848427222563</v>
      </c>
      <c r="CJ154" s="18" t="str">
        <f t="shared" si="164"/>
        <v/>
      </c>
      <c r="CK154" s="18" t="str">
        <f t="shared" si="164"/>
        <v/>
      </c>
      <c r="CL154" s="18" t="str">
        <f t="shared" si="164"/>
        <v/>
      </c>
      <c r="CM154" s="18" t="str">
        <f t="shared" si="164"/>
        <v/>
      </c>
      <c r="CN154" s="18" t="str">
        <f t="shared" si="164"/>
        <v/>
      </c>
      <c r="CO154" s="18" t="str">
        <f t="shared" si="164"/>
        <v/>
      </c>
      <c r="CP154" s="18" t="str">
        <f t="shared" si="164"/>
        <v/>
      </c>
      <c r="CQ154" s="18" t="str">
        <f t="shared" si="164"/>
        <v/>
      </c>
      <c r="CR154" s="18" t="str">
        <f t="shared" si="164"/>
        <v/>
      </c>
      <c r="CS154" s="18" t="str">
        <f t="shared" si="164"/>
        <v/>
      </c>
      <c r="CT154" s="18" t="str">
        <f t="shared" si="164"/>
        <v/>
      </c>
      <c r="CU154" s="18" t="str">
        <f t="shared" si="164"/>
        <v/>
      </c>
      <c r="CV154" s="18">
        <f t="shared" si="164"/>
        <v>0.84819905455166589</v>
      </c>
      <c r="CW154" s="18">
        <f t="shared" si="164"/>
        <v>1.151800945448334</v>
      </c>
    </row>
    <row r="155" spans="1:101">
      <c r="B155" s="85"/>
      <c r="C155" s="85"/>
      <c r="D155" s="85"/>
      <c r="E155" s="85"/>
      <c r="G155" t="s">
        <v>165</v>
      </c>
      <c r="H155" s="86">
        <f t="shared" si="163"/>
        <v>3250562.010512202</v>
      </c>
      <c r="I155" s="87"/>
      <c r="J155" s="86"/>
      <c r="K155" s="86"/>
      <c r="L155" s="86"/>
      <c r="M155" s="87"/>
      <c r="N155" s="86"/>
      <c r="O155" s="86"/>
      <c r="P155" s="86"/>
      <c r="Q155" s="87"/>
      <c r="R155" s="86"/>
      <c r="S155" s="86"/>
      <c r="T155" s="86"/>
      <c r="U155" s="87"/>
      <c r="V155" s="86"/>
      <c r="W155" s="86"/>
      <c r="X155" s="86"/>
      <c r="Y155" s="87"/>
      <c r="Z155" s="86"/>
      <c r="AA155" s="86"/>
      <c r="AB155" s="86"/>
      <c r="AC155" s="87"/>
      <c r="AD155" s="86"/>
      <c r="AE155" s="86"/>
      <c r="AF155" s="86"/>
      <c r="AG155" s="86"/>
      <c r="AH155" s="86"/>
      <c r="AI155" s="87"/>
      <c r="BQ155" s="20" t="str">
        <f t="shared" si="165"/>
        <v>*Fructose-6-phosphate (1MEOX) (6TMS) MP</v>
      </c>
      <c r="BR155" s="20"/>
      <c r="BS155" s="20"/>
      <c r="BT155" s="20"/>
      <c r="BU155" s="20"/>
      <c r="BX155" t="str">
        <f t="shared" si="166"/>
        <v>F6P</v>
      </c>
      <c r="BZ155" s="18">
        <f t="shared" si="167"/>
        <v>0.78487819494451061</v>
      </c>
      <c r="CA155" s="18">
        <f t="shared" si="164"/>
        <v>0.67649741433156485</v>
      </c>
      <c r="CB155" s="18" t="str">
        <f t="shared" si="164"/>
        <v/>
      </c>
      <c r="CC155" s="18" t="str">
        <f t="shared" si="164"/>
        <v/>
      </c>
      <c r="CD155" s="18">
        <f t="shared" si="164"/>
        <v>1.0899702652302481</v>
      </c>
      <c r="CE155" s="18">
        <f t="shared" si="164"/>
        <v>1.1304142121636329</v>
      </c>
      <c r="CF155" s="18" t="str">
        <f t="shared" si="164"/>
        <v/>
      </c>
      <c r="CG155" s="18" t="str">
        <f t="shared" si="164"/>
        <v/>
      </c>
      <c r="CH155" s="18">
        <f t="shared" si="164"/>
        <v>10.841646502393496</v>
      </c>
      <c r="CI155" s="18">
        <f t="shared" si="164"/>
        <v>10.936472106559243</v>
      </c>
      <c r="CJ155" s="18" t="str">
        <f t="shared" si="164"/>
        <v/>
      </c>
      <c r="CK155" s="18" t="str">
        <f t="shared" si="164"/>
        <v/>
      </c>
      <c r="CL155" s="18" t="str">
        <f t="shared" si="164"/>
        <v/>
      </c>
      <c r="CM155" s="18" t="str">
        <f t="shared" si="164"/>
        <v/>
      </c>
      <c r="CN155" s="18" t="str">
        <f t="shared" si="164"/>
        <v/>
      </c>
      <c r="CO155" s="18" t="str">
        <f t="shared" si="164"/>
        <v/>
      </c>
      <c r="CP155" s="18" t="str">
        <f t="shared" si="164"/>
        <v/>
      </c>
      <c r="CQ155" s="18" t="str">
        <f t="shared" si="164"/>
        <v/>
      </c>
      <c r="CR155" s="18" t="str">
        <f t="shared" si="164"/>
        <v/>
      </c>
      <c r="CS155" s="18" t="str">
        <f t="shared" si="164"/>
        <v/>
      </c>
      <c r="CT155" s="18" t="str">
        <f t="shared" si="164"/>
        <v/>
      </c>
      <c r="CU155" s="18" t="str">
        <f t="shared" si="164"/>
        <v/>
      </c>
      <c r="CV155" s="18">
        <f t="shared" si="164"/>
        <v>1.0614558310449735</v>
      </c>
      <c r="CW155" s="18">
        <f t="shared" si="164"/>
        <v>0.93854416895502657</v>
      </c>
    </row>
    <row r="156" spans="1:101">
      <c r="B156" s="85"/>
      <c r="C156" s="85"/>
      <c r="D156" s="85"/>
      <c r="E156" s="85"/>
      <c r="G156" t="s">
        <v>166</v>
      </c>
      <c r="H156" s="86">
        <f t="shared" si="163"/>
        <v>3299203.0431537069</v>
      </c>
      <c r="I156" s="87"/>
      <c r="J156" s="86"/>
      <c r="K156" s="86"/>
      <c r="L156" s="86"/>
      <c r="M156" s="87"/>
      <c r="N156" s="86"/>
      <c r="O156" s="86"/>
      <c r="P156" s="86"/>
      <c r="Q156" s="87"/>
      <c r="R156" s="86"/>
      <c r="S156" s="86"/>
      <c r="T156" s="86"/>
      <c r="U156" s="87"/>
      <c r="V156" s="86"/>
      <c r="W156" s="86"/>
      <c r="X156" s="86"/>
      <c r="Y156" s="87"/>
      <c r="Z156" s="86"/>
      <c r="AA156" s="86"/>
      <c r="AB156" s="86"/>
      <c r="AC156" s="87"/>
      <c r="AD156" s="86"/>
      <c r="AE156" s="86"/>
      <c r="AF156" s="86"/>
      <c r="AG156" s="86"/>
      <c r="AH156" s="86"/>
      <c r="AI156" s="87"/>
      <c r="BQ156" s="20" t="str">
        <f t="shared" si="165"/>
        <v>*Glucose-6-phosphate (1MEOX) (6TMS) MP</v>
      </c>
      <c r="BR156" s="20"/>
      <c r="BS156" s="20"/>
      <c r="BT156" s="20"/>
      <c r="BU156" s="20"/>
      <c r="BX156" t="str">
        <f t="shared" si="166"/>
        <v>G6P</v>
      </c>
      <c r="BZ156" s="18">
        <f t="shared" si="167"/>
        <v>2.2805468911303421</v>
      </c>
      <c r="CA156" s="18">
        <f t="shared" si="164"/>
        <v>2.4070780652886867</v>
      </c>
      <c r="CB156" s="18" t="str">
        <f t="shared" si="164"/>
        <v/>
      </c>
      <c r="CC156" s="18" t="str">
        <f t="shared" si="164"/>
        <v/>
      </c>
      <c r="CD156" s="18">
        <f t="shared" si="164"/>
        <v>3.7301388627937833</v>
      </c>
      <c r="CE156" s="18">
        <f t="shared" si="164"/>
        <v>3.777468676638625</v>
      </c>
      <c r="CF156" s="18" t="str">
        <f t="shared" si="164"/>
        <v/>
      </c>
      <c r="CG156" s="18" t="str">
        <f t="shared" si="164"/>
        <v/>
      </c>
      <c r="CH156" s="18">
        <f t="shared" si="164"/>
        <v>6.78062190303321</v>
      </c>
      <c r="CI156" s="18">
        <f t="shared" si="164"/>
        <v>6.8573948839979293</v>
      </c>
      <c r="CJ156" s="18" t="str">
        <f t="shared" si="164"/>
        <v/>
      </c>
      <c r="CK156" s="18" t="str">
        <f t="shared" si="164"/>
        <v/>
      </c>
      <c r="CL156" s="18" t="str">
        <f t="shared" si="164"/>
        <v/>
      </c>
      <c r="CM156" s="18" t="str">
        <f t="shared" si="164"/>
        <v/>
      </c>
      <c r="CN156" s="18" t="str">
        <f t="shared" si="164"/>
        <v/>
      </c>
      <c r="CO156" s="18" t="str">
        <f t="shared" si="164"/>
        <v/>
      </c>
      <c r="CP156" s="18" t="str">
        <f t="shared" si="164"/>
        <v/>
      </c>
      <c r="CQ156" s="18" t="str">
        <f t="shared" si="164"/>
        <v/>
      </c>
      <c r="CR156" s="18" t="str">
        <f t="shared" si="164"/>
        <v/>
      </c>
      <c r="CS156" s="18" t="str">
        <f t="shared" si="164"/>
        <v/>
      </c>
      <c r="CT156" s="18" t="str">
        <f t="shared" si="164"/>
        <v/>
      </c>
      <c r="CU156" s="18" t="str">
        <f t="shared" si="164"/>
        <v/>
      </c>
      <c r="CV156" s="18">
        <f t="shared" si="164"/>
        <v>1.0689088287964568</v>
      </c>
      <c r="CW156" s="18">
        <f t="shared" si="164"/>
        <v>0.93109117120354312</v>
      </c>
    </row>
    <row r="157" spans="1:101">
      <c r="B157" s="85"/>
      <c r="C157" s="85"/>
      <c r="D157" s="85"/>
      <c r="E157" s="85"/>
      <c r="G157" t="s">
        <v>167</v>
      </c>
      <c r="H157" s="86">
        <f t="shared" si="163"/>
        <v>4422870.0343143204</v>
      </c>
      <c r="I157" s="87"/>
      <c r="J157" s="86"/>
      <c r="K157" s="86"/>
      <c r="L157" s="86"/>
      <c r="M157" s="87"/>
      <c r="N157" s="86"/>
      <c r="O157" s="86"/>
      <c r="P157" s="86"/>
      <c r="Q157" s="87"/>
      <c r="R157" s="86"/>
      <c r="S157" s="86"/>
      <c r="T157" s="86"/>
      <c r="U157" s="87"/>
      <c r="V157" s="86"/>
      <c r="W157" s="86"/>
      <c r="X157" s="86"/>
      <c r="Y157" s="87"/>
      <c r="Z157" s="86"/>
      <c r="AA157" s="86"/>
      <c r="AB157" s="86"/>
      <c r="AC157" s="87"/>
      <c r="AD157" s="86"/>
      <c r="AE157" s="86"/>
      <c r="AF157" s="86"/>
      <c r="AG157" s="86"/>
      <c r="AH157" s="86"/>
      <c r="AI157" s="87"/>
      <c r="BQ157" s="20" t="str">
        <f t="shared" si="165"/>
        <v>*Glyceric acid-3-phosphate (4TMS)</v>
      </c>
      <c r="BR157" s="20"/>
      <c r="BS157" s="20"/>
      <c r="BT157" s="20"/>
      <c r="BU157" s="20"/>
      <c r="BX157" t="str">
        <f t="shared" si="166"/>
        <v>3PGA</v>
      </c>
      <c r="BZ157" s="18">
        <f t="shared" si="167"/>
        <v>1.9727767969736059</v>
      </c>
      <c r="CA157" s="18">
        <f t="shared" si="164"/>
        <v>1.9873032358697684</v>
      </c>
      <c r="CB157" s="18" t="str">
        <f t="shared" si="164"/>
        <v/>
      </c>
      <c r="CC157" s="18" t="str">
        <f t="shared" si="164"/>
        <v/>
      </c>
      <c r="CD157" s="18">
        <f t="shared" si="164"/>
        <v>2.6926673122329929</v>
      </c>
      <c r="CE157" s="18">
        <f t="shared" si="164"/>
        <v>2.8556002618990322</v>
      </c>
      <c r="CF157" s="18" t="str">
        <f t="shared" si="164"/>
        <v/>
      </c>
      <c r="CG157" s="18" t="str">
        <f t="shared" si="164"/>
        <v/>
      </c>
      <c r="CH157" s="18">
        <f t="shared" si="164"/>
        <v>2.4524770555188513</v>
      </c>
      <c r="CI157" s="18">
        <f t="shared" si="164"/>
        <v>2.4776201574062826</v>
      </c>
      <c r="CJ157" s="18" t="str">
        <f t="shared" si="164"/>
        <v/>
      </c>
      <c r="CK157" s="18" t="str">
        <f t="shared" si="164"/>
        <v/>
      </c>
      <c r="CL157" s="18" t="str">
        <f t="shared" si="164"/>
        <v/>
      </c>
      <c r="CM157" s="18" t="str">
        <f t="shared" si="164"/>
        <v/>
      </c>
      <c r="CN157" s="18" t="str">
        <f t="shared" si="164"/>
        <v/>
      </c>
      <c r="CO157" s="18" t="str">
        <f t="shared" si="164"/>
        <v/>
      </c>
      <c r="CP157" s="18" t="str">
        <f t="shared" si="164"/>
        <v/>
      </c>
      <c r="CQ157" s="18" t="str">
        <f t="shared" si="164"/>
        <v/>
      </c>
      <c r="CR157" s="18" t="str">
        <f t="shared" si="164"/>
        <v/>
      </c>
      <c r="CS157" s="18" t="str">
        <f t="shared" si="164"/>
        <v/>
      </c>
      <c r="CT157" s="18" t="str">
        <f t="shared" si="164"/>
        <v/>
      </c>
      <c r="CU157" s="18" t="str">
        <f t="shared" si="164"/>
        <v/>
      </c>
      <c r="CV157" s="18">
        <f t="shared" si="164"/>
        <v>1.0441462632498753</v>
      </c>
      <c r="CW157" s="18">
        <f t="shared" si="164"/>
        <v>0.95585373675012464</v>
      </c>
    </row>
    <row r="158" spans="1:101">
      <c r="B158" s="85"/>
      <c r="C158" s="85"/>
      <c r="D158" s="85"/>
      <c r="E158" s="85"/>
      <c r="G158" t="s">
        <v>231</v>
      </c>
      <c r="H158" s="86">
        <f t="shared" si="163"/>
        <v>2403101.3228019085</v>
      </c>
      <c r="I158" s="87"/>
      <c r="J158" s="86"/>
      <c r="K158" s="86"/>
      <c r="L158" s="86"/>
      <c r="M158" s="87"/>
      <c r="N158" s="122"/>
      <c r="O158" s="88"/>
      <c r="P158" s="86"/>
      <c r="Q158" s="87"/>
      <c r="R158" s="86"/>
      <c r="S158" s="86"/>
      <c r="T158" s="86"/>
      <c r="U158" s="87"/>
      <c r="V158" s="86"/>
      <c r="W158" s="86"/>
      <c r="X158" s="86"/>
      <c r="Y158" s="87"/>
      <c r="Z158" s="86"/>
      <c r="AA158" s="86"/>
      <c r="AB158" s="86"/>
      <c r="AC158" s="87"/>
      <c r="AD158" s="86"/>
      <c r="AE158" s="86"/>
      <c r="AF158" s="86"/>
      <c r="AG158" s="86"/>
      <c r="AH158" s="86"/>
      <c r="AI158" s="87"/>
      <c r="BQ158" s="20" t="str">
        <f t="shared" si="165"/>
        <v>*Glycerol (3TMS)</v>
      </c>
      <c r="BR158" s="20"/>
      <c r="BS158" s="20"/>
      <c r="BT158" s="20"/>
      <c r="BU158" s="20"/>
      <c r="BX158" t="str">
        <f t="shared" si="166"/>
        <v>Glyc</v>
      </c>
      <c r="BZ158" s="18">
        <f t="shared" si="167"/>
        <v>3.3830063619093322</v>
      </c>
      <c r="CA158" s="18">
        <f t="shared" si="164"/>
        <v>4.5411216545737032</v>
      </c>
      <c r="CB158" s="18" t="str">
        <f t="shared" si="164"/>
        <v/>
      </c>
      <c r="CC158" s="18"/>
      <c r="CD158" s="18">
        <f t="shared" si="164"/>
        <v>0.54606214335195113</v>
      </c>
      <c r="CE158" s="18">
        <f t="shared" si="164"/>
        <v>0.7931509635086158</v>
      </c>
      <c r="CF158" s="18" t="str">
        <f t="shared" si="164"/>
        <v/>
      </c>
      <c r="CG158" s="18" t="str">
        <f t="shared" si="164"/>
        <v/>
      </c>
      <c r="CH158" s="18">
        <f t="shared" si="164"/>
        <v>4.4852865784100633</v>
      </c>
      <c r="CI158" s="18">
        <f t="shared" si="164"/>
        <v>4.3108748057427286</v>
      </c>
      <c r="CJ158" s="18" t="str">
        <f t="shared" si="164"/>
        <v/>
      </c>
      <c r="CK158" s="18" t="str">
        <f t="shared" si="164"/>
        <v/>
      </c>
      <c r="CL158" s="18" t="str">
        <f t="shared" si="164"/>
        <v/>
      </c>
      <c r="CM158" s="18" t="str">
        <f t="shared" si="164"/>
        <v/>
      </c>
      <c r="CN158" s="18" t="str">
        <f t="shared" si="164"/>
        <v/>
      </c>
      <c r="CO158" s="18" t="str">
        <f t="shared" si="164"/>
        <v/>
      </c>
      <c r="CP158" s="18" t="str">
        <f t="shared" si="164"/>
        <v/>
      </c>
      <c r="CQ158" s="18" t="str">
        <f t="shared" si="164"/>
        <v/>
      </c>
      <c r="CR158" s="18" t="str">
        <f t="shared" si="164"/>
        <v/>
      </c>
      <c r="CS158" s="18" t="str">
        <f t="shared" si="164"/>
        <v/>
      </c>
      <c r="CT158" s="18" t="str">
        <f t="shared" si="164"/>
        <v/>
      </c>
      <c r="CU158" s="18" t="str">
        <f t="shared" si="164"/>
        <v/>
      </c>
      <c r="CV158" s="18">
        <f t="shared" si="164"/>
        <v>1.0263002010008258</v>
      </c>
      <c r="CW158" s="18">
        <f t="shared" si="164"/>
        <v>0.97369979899917458</v>
      </c>
    </row>
    <row r="159" spans="1:101">
      <c r="B159" s="85"/>
      <c r="C159" s="85"/>
      <c r="D159" s="85"/>
      <c r="E159" s="85"/>
      <c r="G159" t="s">
        <v>232</v>
      </c>
      <c r="H159" s="86">
        <f t="shared" si="163"/>
        <v>681836.85155296675</v>
      </c>
      <c r="I159" s="87"/>
      <c r="J159" s="86"/>
      <c r="K159" s="86"/>
      <c r="L159" s="86"/>
      <c r="M159" s="87"/>
      <c r="N159" s="86"/>
      <c r="O159" s="86"/>
      <c r="P159" s="86"/>
      <c r="Q159" s="87"/>
      <c r="R159" s="86"/>
      <c r="S159" s="86"/>
      <c r="T159" s="86"/>
      <c r="U159" s="87"/>
      <c r="V159" s="86"/>
      <c r="W159" s="86"/>
      <c r="X159" s="86"/>
      <c r="Y159" s="87"/>
      <c r="Z159" s="86"/>
      <c r="AA159" s="86"/>
      <c r="AB159" s="86"/>
      <c r="AC159" s="87"/>
      <c r="AD159" s="86"/>
      <c r="AE159" s="86"/>
      <c r="AF159" s="86"/>
      <c r="AG159" s="86"/>
      <c r="AH159" s="86"/>
      <c r="AI159" s="87"/>
      <c r="BQ159" s="20" t="str">
        <f t="shared" si="165"/>
        <v>*Glycerol-3-phosphate (4TMS)</v>
      </c>
      <c r="BR159" s="20"/>
      <c r="BS159" s="20"/>
      <c r="BT159" s="20"/>
      <c r="BU159" s="20"/>
      <c r="BX159" t="str">
        <f t="shared" si="166"/>
        <v>Glyc-3P</v>
      </c>
      <c r="BZ159" s="18">
        <f t="shared" si="167"/>
        <v>1.8507992927538284</v>
      </c>
      <c r="CA159" s="18">
        <f t="shared" si="164"/>
        <v>1.8509216239596877</v>
      </c>
      <c r="CB159" s="18" t="str">
        <f t="shared" si="164"/>
        <v/>
      </c>
      <c r="CC159" s="18" t="str">
        <f t="shared" si="164"/>
        <v/>
      </c>
      <c r="CD159" s="18">
        <f t="shared" si="164"/>
        <v>14.707283622802796</v>
      </c>
      <c r="CE159" s="18">
        <f t="shared" si="164"/>
        <v>16.436151870702552</v>
      </c>
      <c r="CF159" s="18" t="str">
        <f t="shared" si="164"/>
        <v/>
      </c>
      <c r="CG159" s="18" t="str">
        <f t="shared" si="164"/>
        <v/>
      </c>
      <c r="CH159" s="18">
        <f t="shared" si="164"/>
        <v>3.3814015834885045</v>
      </c>
      <c r="CI159" s="18">
        <f t="shared" si="164"/>
        <v>4.1746937615250923</v>
      </c>
      <c r="CJ159" s="18" t="str">
        <f t="shared" si="164"/>
        <v/>
      </c>
      <c r="CK159" s="18" t="str">
        <f t="shared" si="164"/>
        <v/>
      </c>
      <c r="CL159" s="18" t="str">
        <f t="shared" si="164"/>
        <v/>
      </c>
      <c r="CM159" s="18" t="str">
        <f t="shared" si="164"/>
        <v/>
      </c>
      <c r="CN159" s="18" t="str">
        <f t="shared" si="164"/>
        <v/>
      </c>
      <c r="CO159" s="18" t="str">
        <f t="shared" si="164"/>
        <v/>
      </c>
      <c r="CP159" s="18" t="str">
        <f t="shared" si="164"/>
        <v/>
      </c>
      <c r="CQ159" s="18" t="str">
        <f t="shared" si="164"/>
        <v/>
      </c>
      <c r="CR159" s="18" t="str">
        <f t="shared" si="164"/>
        <v/>
      </c>
      <c r="CS159" s="18" t="str">
        <f t="shared" si="164"/>
        <v/>
      </c>
      <c r="CT159" s="18" t="str">
        <f t="shared" si="164"/>
        <v/>
      </c>
      <c r="CU159" s="18" t="str">
        <f t="shared" si="164"/>
        <v/>
      </c>
      <c r="CV159" s="18">
        <f t="shared" si="164"/>
        <v>1.0861711687718099</v>
      </c>
      <c r="CW159" s="18">
        <f t="shared" si="164"/>
        <v>0.91382883122819014</v>
      </c>
    </row>
    <row r="160" spans="1:101">
      <c r="B160" s="85"/>
      <c r="C160" s="85"/>
      <c r="D160" s="85"/>
      <c r="E160" s="85"/>
      <c r="G160" t="s">
        <v>168</v>
      </c>
      <c r="H160" s="86">
        <f t="shared" si="163"/>
        <v>2879858.6943535316</v>
      </c>
      <c r="I160" s="87"/>
      <c r="J160" s="86"/>
      <c r="K160" s="86"/>
      <c r="L160" s="86"/>
      <c r="M160" s="87"/>
      <c r="N160" s="86"/>
      <c r="O160" s="86"/>
      <c r="P160" s="86"/>
      <c r="Q160" s="87"/>
      <c r="R160" s="86"/>
      <c r="S160" s="86"/>
      <c r="T160" s="86"/>
      <c r="U160" s="87"/>
      <c r="V160" s="86"/>
      <c r="W160" s="86"/>
      <c r="X160" s="86"/>
      <c r="Y160" s="87"/>
      <c r="Z160" s="86"/>
      <c r="AA160" s="86"/>
      <c r="AB160" s="86"/>
      <c r="AC160" s="87"/>
      <c r="AD160" s="86"/>
      <c r="AE160" s="86"/>
      <c r="AF160" s="86"/>
      <c r="AG160" s="86"/>
      <c r="AH160" s="86"/>
      <c r="AI160" s="87"/>
      <c r="BQ160" s="20" t="str">
        <f t="shared" si="165"/>
        <v>*Pyruvic acid (1MEOX) (1TMS)</v>
      </c>
      <c r="BR160" s="20"/>
      <c r="BS160" s="20"/>
      <c r="BT160" s="20"/>
      <c r="BU160" s="20"/>
      <c r="BX160" t="str">
        <f t="shared" si="166"/>
        <v>Pyr</v>
      </c>
      <c r="BZ160" s="18">
        <f t="shared" si="167"/>
        <v>3.9416169739259983</v>
      </c>
      <c r="CA160" s="18">
        <f t="shared" si="164"/>
        <v>4.4228197137120899</v>
      </c>
      <c r="CB160" s="18" t="str">
        <f t="shared" si="164"/>
        <v/>
      </c>
      <c r="CC160" s="18" t="str">
        <f t="shared" si="164"/>
        <v/>
      </c>
      <c r="CD160" s="18">
        <f t="shared" si="164"/>
        <v>7.2379135120626605</v>
      </c>
      <c r="CE160" s="18">
        <f t="shared" si="164"/>
        <v>9.4414713234513297</v>
      </c>
      <c r="CF160" s="18" t="str">
        <f t="shared" si="164"/>
        <v/>
      </c>
      <c r="CG160" s="18" t="str">
        <f t="shared" si="164"/>
        <v/>
      </c>
      <c r="CH160" s="18">
        <f t="shared" si="164"/>
        <v>9.8508499300403116</v>
      </c>
      <c r="CI160" s="18">
        <f t="shared" si="164"/>
        <v>11.447940516544456</v>
      </c>
      <c r="CJ160" s="18" t="str">
        <f t="shared" si="164"/>
        <v/>
      </c>
      <c r="CK160" s="18" t="str">
        <f t="shared" si="164"/>
        <v/>
      </c>
      <c r="CL160" s="18" t="str">
        <f t="shared" si="164"/>
        <v/>
      </c>
      <c r="CM160" s="18" t="str">
        <f t="shared" si="164"/>
        <v/>
      </c>
      <c r="CN160" s="18" t="str">
        <f t="shared" si="164"/>
        <v/>
      </c>
      <c r="CO160" s="18" t="str">
        <f t="shared" si="164"/>
        <v/>
      </c>
      <c r="CP160" s="18" t="str">
        <f t="shared" si="164"/>
        <v/>
      </c>
      <c r="CQ160" s="18" t="str">
        <f t="shared" si="164"/>
        <v/>
      </c>
      <c r="CR160" s="18" t="str">
        <f t="shared" si="164"/>
        <v/>
      </c>
      <c r="CS160" s="18" t="str">
        <f t="shared" si="164"/>
        <v/>
      </c>
      <c r="CT160" s="18" t="str">
        <f t="shared" si="164"/>
        <v/>
      </c>
      <c r="CU160" s="18" t="str">
        <f t="shared" si="164"/>
        <v/>
      </c>
      <c r="CV160" s="18">
        <f t="shared" si="164"/>
        <v>0.97944615985160843</v>
      </c>
      <c r="CW160" s="18">
        <f t="shared" si="164"/>
        <v>1.0205538401483916</v>
      </c>
    </row>
    <row r="161" spans="2:101">
      <c r="B161" s="85"/>
      <c r="C161" s="85"/>
      <c r="D161" s="85"/>
      <c r="E161" s="85"/>
      <c r="G161" t="s">
        <v>169</v>
      </c>
      <c r="H161" s="86">
        <f t="shared" si="163"/>
        <v>422564129.05687475</v>
      </c>
      <c r="I161" s="87"/>
      <c r="J161" s="86"/>
      <c r="K161" s="86"/>
      <c r="L161" s="86"/>
      <c r="M161" s="87"/>
      <c r="N161" s="86"/>
      <c r="O161" s="86"/>
      <c r="P161" s="86"/>
      <c r="Q161" s="87"/>
      <c r="R161" s="86"/>
      <c r="S161" s="86"/>
      <c r="T161" s="86"/>
      <c r="U161" s="87"/>
      <c r="V161" s="86"/>
      <c r="W161" s="86"/>
      <c r="X161" s="86"/>
      <c r="Y161" s="87"/>
      <c r="Z161" s="86"/>
      <c r="AA161" s="86"/>
      <c r="AB161" s="86"/>
      <c r="AC161" s="87"/>
      <c r="AD161" s="86"/>
      <c r="AE161" s="86"/>
      <c r="AF161" s="86"/>
      <c r="AG161" s="86"/>
      <c r="AH161" s="86"/>
      <c r="AI161" s="87"/>
      <c r="BQ161" s="20" t="str">
        <f t="shared" si="165"/>
        <v>*Lactic acid, DL- (2TMS)</v>
      </c>
      <c r="BR161" s="20"/>
      <c r="BS161" s="20"/>
      <c r="BT161" s="20"/>
      <c r="BU161" s="20"/>
      <c r="BX161" t="str">
        <f t="shared" si="166"/>
        <v>Lac 2</v>
      </c>
      <c r="BZ161" s="18">
        <f t="shared" si="167"/>
        <v>5.3843926261952086</v>
      </c>
      <c r="CA161" s="18">
        <f t="shared" si="164"/>
        <v>4.9327082819221779</v>
      </c>
      <c r="CB161" s="18" t="str">
        <f t="shared" si="164"/>
        <v/>
      </c>
      <c r="CC161" s="18" t="str">
        <f t="shared" ref="CC161:CC164" si="168">IF(N142&lt;&gt;"",N142/$H161,"")</f>
        <v/>
      </c>
      <c r="CD161" s="18">
        <f t="shared" ref="CD161:CD164" si="169">IF(O142&lt;&gt;"",O142/$H161,"")</f>
        <v>6.3087382101815601</v>
      </c>
      <c r="CE161" s="18">
        <f t="shared" ref="CE161:CE164" si="170">IF(P142&lt;&gt;"",P142/$H161,"")</f>
        <v>8.0933993482493527</v>
      </c>
      <c r="CF161" s="18" t="str">
        <f t="shared" ref="CF161:CF164" si="171">IF(Q142&lt;&gt;"",Q142/$H161,"")</f>
        <v/>
      </c>
      <c r="CG161" s="18" t="str">
        <f t="shared" ref="CG161:CG164" si="172">IF(R142&lt;&gt;"",R142/$H161,"")</f>
        <v/>
      </c>
      <c r="CH161" s="18">
        <f t="shared" ref="CH161:CH164" si="173">IF(S142&lt;&gt;"",S142/$H161,"")</f>
        <v>7.0650603335339186</v>
      </c>
      <c r="CI161" s="18">
        <f t="shared" ref="CI161:CI164" si="174">IF(T142&lt;&gt;"",T142/$H161,"")</f>
        <v>7.1989231457346534</v>
      </c>
      <c r="CJ161" s="18" t="str">
        <f t="shared" ref="CJ161:CJ164" si="175">IF(U142&lt;&gt;"",U142/$H161,"")</f>
        <v/>
      </c>
      <c r="CK161" s="18" t="str">
        <f t="shared" ref="CK161:CK164" si="176">IF(V142&lt;&gt;"",V142/$H161,"")</f>
        <v/>
      </c>
      <c r="CL161" s="18" t="str">
        <f t="shared" ref="CL161:CL164" si="177">IF(W142&lt;&gt;"",W142/$H161,"")</f>
        <v/>
      </c>
      <c r="CM161" s="18" t="str">
        <f t="shared" ref="CM161:CM164" si="178">IF(X142&lt;&gt;"",X142/$H161,"")</f>
        <v/>
      </c>
      <c r="CN161" s="18" t="str">
        <f t="shared" ref="CN161:CN164" si="179">IF(Y142&lt;&gt;"",Y142/$H161,"")</f>
        <v/>
      </c>
      <c r="CO161" s="18" t="str">
        <f t="shared" ref="CO161:CO164" si="180">IF(Z142&lt;&gt;"",Z142/$H161,"")</f>
        <v/>
      </c>
      <c r="CP161" s="18" t="str">
        <f t="shared" ref="CP161:CP164" si="181">IF(AA142&lt;&gt;"",AA142/$H161,"")</f>
        <v/>
      </c>
      <c r="CQ161" s="18" t="str">
        <f t="shared" ref="CQ161:CQ164" si="182">IF(AB142&lt;&gt;"",AB142/$H161,"")</f>
        <v/>
      </c>
      <c r="CR161" s="18" t="str">
        <f t="shared" ref="CR161:CR164" si="183">IF(AC142&lt;&gt;"",AC142/$H161,"")</f>
        <v/>
      </c>
      <c r="CS161" s="18" t="str">
        <f t="shared" ref="CS161:CS164" si="184">IF(AD142&lt;&gt;"",AD142/$H161,"")</f>
        <v/>
      </c>
      <c r="CT161" s="18" t="str">
        <f t="shared" ref="CT161:CT164" si="185">IF(AE142&lt;&gt;"",AE142/$H161,"")</f>
        <v/>
      </c>
      <c r="CU161" s="18" t="str">
        <f t="shared" ref="CU161:CU164" si="186">IF(AF142&lt;&gt;"",AF142/$H161,"")</f>
        <v/>
      </c>
      <c r="CV161" s="18">
        <f t="shared" ref="CV161:CV164" si="187">IF(AG142&lt;&gt;"",AG142/$H161,"")</f>
        <v>1.0223844038054997</v>
      </c>
      <c r="CW161" s="18">
        <f t="shared" ref="CW161:CW164" si="188">IF(AH142&lt;&gt;"",AH142/$H161,"")</f>
        <v>0.97761559619450045</v>
      </c>
    </row>
    <row r="162" spans="2:101">
      <c r="B162" s="85"/>
      <c r="C162" s="85"/>
      <c r="D162" s="85"/>
      <c r="E162" s="85"/>
      <c r="G162" t="s">
        <v>318</v>
      </c>
      <c r="H162" s="86">
        <f t="shared" si="163"/>
        <v>1276603.2591316216</v>
      </c>
      <c r="I162" s="87"/>
      <c r="J162" s="86"/>
      <c r="K162" s="86"/>
      <c r="L162" s="86"/>
      <c r="M162" s="87"/>
      <c r="N162" s="86"/>
      <c r="O162" s="86"/>
      <c r="P162" s="86"/>
      <c r="Q162" s="87"/>
      <c r="R162" s="86"/>
      <c r="S162" s="86"/>
      <c r="T162" s="86"/>
      <c r="U162" s="87"/>
      <c r="V162" s="86"/>
      <c r="W162" s="86"/>
      <c r="X162" s="86"/>
      <c r="Y162" s="87"/>
      <c r="Z162" s="86"/>
      <c r="AA162" s="86"/>
      <c r="AB162" s="86"/>
      <c r="AC162" s="87"/>
      <c r="AD162" s="86"/>
      <c r="AE162" s="86"/>
      <c r="AF162" s="86"/>
      <c r="AG162" s="86"/>
      <c r="AH162" s="86"/>
      <c r="AI162" s="87"/>
      <c r="BQ162" s="20" t="str">
        <f t="shared" si="165"/>
        <v>*Lactic acid, DL- (2TMS)</v>
      </c>
      <c r="BR162" s="20"/>
      <c r="BS162" s="20"/>
      <c r="BT162" s="20"/>
      <c r="BU162" s="20"/>
      <c r="BX162" t="str">
        <f t="shared" si="166"/>
        <v>Lac</v>
      </c>
      <c r="BZ162" s="18">
        <f t="shared" si="167"/>
        <v>6.1075158548999982</v>
      </c>
      <c r="CA162" s="18">
        <f t="shared" ref="CA162:CA164" si="189">IF(L143&lt;&gt;"",L143/$H162,"")</f>
        <v>7.1668349230115531</v>
      </c>
      <c r="CB162" s="18" t="str">
        <f t="shared" ref="CB162:CB164" si="190">IF(M143&lt;&gt;"",M143/$H162,"")</f>
        <v/>
      </c>
      <c r="CC162" s="18" t="str">
        <f t="shared" si="168"/>
        <v/>
      </c>
      <c r="CD162" s="18">
        <f t="shared" si="169"/>
        <v>6.3201935138238836</v>
      </c>
      <c r="CE162" s="18">
        <f t="shared" si="170"/>
        <v>11.438896547420299</v>
      </c>
      <c r="CF162" s="18" t="str">
        <f t="shared" si="171"/>
        <v/>
      </c>
      <c r="CG162" s="18" t="str">
        <f t="shared" si="172"/>
        <v/>
      </c>
      <c r="CH162" s="18">
        <f t="shared" si="173"/>
        <v>12.806245229399019</v>
      </c>
      <c r="CI162" s="18">
        <f t="shared" si="174"/>
        <v>12.761023925980407</v>
      </c>
      <c r="CJ162" s="18" t="str">
        <f t="shared" si="175"/>
        <v/>
      </c>
      <c r="CK162" s="18" t="str">
        <f t="shared" si="176"/>
        <v/>
      </c>
      <c r="CL162" s="18" t="str">
        <f t="shared" si="177"/>
        <v/>
      </c>
      <c r="CM162" s="18" t="str">
        <f t="shared" si="178"/>
        <v/>
      </c>
      <c r="CN162" s="18" t="str">
        <f t="shared" si="179"/>
        <v/>
      </c>
      <c r="CO162" s="18" t="str">
        <f t="shared" si="180"/>
        <v/>
      </c>
      <c r="CP162" s="18" t="str">
        <f t="shared" si="181"/>
        <v/>
      </c>
      <c r="CQ162" s="18" t="str">
        <f t="shared" si="182"/>
        <v/>
      </c>
      <c r="CR162" s="18" t="str">
        <f t="shared" si="183"/>
        <v/>
      </c>
      <c r="CS162" s="18" t="str">
        <f t="shared" si="184"/>
        <v/>
      </c>
      <c r="CT162" s="18" t="str">
        <f t="shared" si="185"/>
        <v/>
      </c>
      <c r="CU162" s="18" t="str">
        <f t="shared" si="186"/>
        <v/>
      </c>
      <c r="CV162" s="18">
        <f t="shared" si="187"/>
        <v>1.0352459391460918</v>
      </c>
      <c r="CW162" s="18">
        <f t="shared" si="188"/>
        <v>0.96475406085390836</v>
      </c>
    </row>
    <row r="163" spans="2:101">
      <c r="B163" s="85"/>
      <c r="C163" s="85"/>
      <c r="D163" s="85"/>
      <c r="E163" s="85"/>
      <c r="G163" t="s">
        <v>229</v>
      </c>
      <c r="H163" s="86">
        <f t="shared" si="163"/>
        <v>1667631.0380215654</v>
      </c>
      <c r="I163" s="87"/>
      <c r="J163" s="86"/>
      <c r="K163" s="86"/>
      <c r="L163" s="86"/>
      <c r="M163" s="87"/>
      <c r="N163" s="86"/>
      <c r="O163" s="86"/>
      <c r="P163" s="86"/>
      <c r="Q163" s="87"/>
      <c r="R163" s="86"/>
      <c r="S163" s="86"/>
      <c r="T163" s="86"/>
      <c r="U163" s="87"/>
      <c r="V163" s="86"/>
      <c r="W163" s="86"/>
      <c r="X163" s="86"/>
      <c r="Y163" s="87"/>
      <c r="Z163" s="86"/>
      <c r="AA163" s="86"/>
      <c r="AB163" s="86"/>
      <c r="AC163" s="87"/>
      <c r="AD163" s="86"/>
      <c r="AE163" s="86"/>
      <c r="AF163" s="86"/>
      <c r="AG163" s="86"/>
      <c r="AH163" s="86"/>
      <c r="AI163" s="87"/>
      <c r="BQ163" s="20" t="str">
        <f t="shared" si="165"/>
        <v>*Ribose-5-phosphate (1 MEOX) (5TMS)</v>
      </c>
      <c r="BR163" s="20"/>
      <c r="BS163" s="20"/>
      <c r="BT163" s="20"/>
      <c r="BU163" s="20"/>
      <c r="BX163" t="str">
        <f t="shared" si="166"/>
        <v>R5P</v>
      </c>
      <c r="BZ163" s="18">
        <f t="shared" si="167"/>
        <v>1.2198794042116263</v>
      </c>
      <c r="CA163" s="18">
        <f t="shared" si="189"/>
        <v>1.2053366045634906</v>
      </c>
      <c r="CB163" s="18" t="str">
        <f t="shared" si="190"/>
        <v/>
      </c>
      <c r="CC163" s="18" t="str">
        <f t="shared" si="168"/>
        <v/>
      </c>
      <c r="CD163" s="18">
        <f t="shared" si="169"/>
        <v>1.0886507915237718</v>
      </c>
      <c r="CE163" s="18">
        <f t="shared" si="170"/>
        <v>1.3395888935810751</v>
      </c>
      <c r="CF163" s="18" t="str">
        <f t="shared" si="171"/>
        <v/>
      </c>
      <c r="CG163" s="18" t="str">
        <f t="shared" si="172"/>
        <v/>
      </c>
      <c r="CH163" s="18">
        <f t="shared" si="173"/>
        <v>1.4499158435595219</v>
      </c>
      <c r="CI163" s="18">
        <f t="shared" si="174"/>
        <v>1.5905116747816466</v>
      </c>
      <c r="CJ163" s="18" t="str">
        <f t="shared" si="175"/>
        <v/>
      </c>
      <c r="CK163" s="18" t="str">
        <f t="shared" si="176"/>
        <v/>
      </c>
      <c r="CL163" s="18" t="str">
        <f t="shared" si="177"/>
        <v/>
      </c>
      <c r="CM163" s="18" t="str">
        <f t="shared" si="178"/>
        <v/>
      </c>
      <c r="CN163" s="18" t="str">
        <f t="shared" si="179"/>
        <v/>
      </c>
      <c r="CO163" s="18" t="str">
        <f t="shared" si="180"/>
        <v/>
      </c>
      <c r="CP163" s="18" t="str">
        <f t="shared" si="181"/>
        <v/>
      </c>
      <c r="CQ163" s="18" t="str">
        <f t="shared" si="182"/>
        <v/>
      </c>
      <c r="CR163" s="18" t="str">
        <f t="shared" si="183"/>
        <v/>
      </c>
      <c r="CS163" s="18" t="str">
        <f t="shared" si="184"/>
        <v/>
      </c>
      <c r="CT163" s="18" t="str">
        <f t="shared" si="185"/>
        <v/>
      </c>
      <c r="CU163" s="18" t="str">
        <f t="shared" si="186"/>
        <v/>
      </c>
      <c r="CV163" s="18">
        <f t="shared" si="187"/>
        <v>1.1230305556807927</v>
      </c>
      <c r="CW163" s="18">
        <f t="shared" si="188"/>
        <v>0.87696944431920743</v>
      </c>
    </row>
    <row r="164" spans="2:101">
      <c r="B164" s="85"/>
      <c r="C164" s="85"/>
      <c r="D164" s="85"/>
      <c r="E164" s="85"/>
      <c r="G164" t="s">
        <v>170</v>
      </c>
      <c r="H164" s="86">
        <f t="shared" si="163"/>
        <v>943688.44259555475</v>
      </c>
      <c r="I164" s="87"/>
      <c r="J164" s="86"/>
      <c r="K164" s="86"/>
      <c r="L164" s="86"/>
      <c r="M164" s="87"/>
      <c r="N164" s="86"/>
      <c r="O164" s="86"/>
      <c r="P164" s="86"/>
      <c r="Q164" s="87"/>
      <c r="R164" s="86"/>
      <c r="S164" s="86"/>
      <c r="T164" s="86"/>
      <c r="U164" s="87"/>
      <c r="V164" s="86"/>
      <c r="W164" s="86"/>
      <c r="X164" s="86"/>
      <c r="Y164" s="87"/>
      <c r="Z164" s="86"/>
      <c r="AA164" s="86"/>
      <c r="AB164" s="86"/>
      <c r="AC164" s="87"/>
      <c r="AD164" s="86"/>
      <c r="AE164" s="86"/>
      <c r="AF164" s="86"/>
      <c r="AG164" s="86"/>
      <c r="AH164" s="86"/>
      <c r="AI164" s="87"/>
      <c r="BQ164" s="20" t="str">
        <f t="shared" si="165"/>
        <v>*Serine (3TMS)</v>
      </c>
      <c r="BR164" s="20"/>
      <c r="BS164" s="20"/>
      <c r="BT164" s="20"/>
      <c r="BU164" s="20"/>
      <c r="BX164" t="str">
        <f t="shared" si="166"/>
        <v>Ser</v>
      </c>
      <c r="BZ164" s="18">
        <f t="shared" si="167"/>
        <v>4.1050371461445767</v>
      </c>
      <c r="CA164" s="18">
        <f t="shared" si="189"/>
        <v>5.9629862317649787</v>
      </c>
      <c r="CB164" s="18" t="str">
        <f t="shared" si="190"/>
        <v/>
      </c>
      <c r="CC164" s="18" t="str">
        <f t="shared" si="168"/>
        <v/>
      </c>
      <c r="CD164" s="18">
        <f t="shared" si="169"/>
        <v>18.973560097170129</v>
      </c>
      <c r="CE164" s="18">
        <f t="shared" si="170"/>
        <v>15.606021055563561</v>
      </c>
      <c r="CF164" s="18" t="str">
        <f t="shared" si="171"/>
        <v/>
      </c>
      <c r="CG164" s="18" t="str">
        <f t="shared" si="172"/>
        <v/>
      </c>
      <c r="CH164" s="18">
        <f t="shared" si="173"/>
        <v>6.4554885198014</v>
      </c>
      <c r="CI164" s="18">
        <f t="shared" si="174"/>
        <v>7.6706713106048552</v>
      </c>
      <c r="CJ164" s="18" t="str">
        <f t="shared" si="175"/>
        <v/>
      </c>
      <c r="CK164" s="18" t="str">
        <f t="shared" si="176"/>
        <v/>
      </c>
      <c r="CL164" s="18" t="str">
        <f t="shared" si="177"/>
        <v/>
      </c>
      <c r="CM164" s="18" t="str">
        <f t="shared" si="178"/>
        <v/>
      </c>
      <c r="CN164" s="18" t="str">
        <f t="shared" si="179"/>
        <v/>
      </c>
      <c r="CO164" s="18" t="str">
        <f t="shared" si="180"/>
        <v/>
      </c>
      <c r="CP164" s="18" t="str">
        <f t="shared" si="181"/>
        <v/>
      </c>
      <c r="CQ164" s="18" t="str">
        <f t="shared" si="182"/>
        <v/>
      </c>
      <c r="CR164" s="18" t="str">
        <f t="shared" si="183"/>
        <v/>
      </c>
      <c r="CS164" s="18" t="str">
        <f t="shared" si="184"/>
        <v/>
      </c>
      <c r="CT164" s="18" t="str">
        <f t="shared" si="185"/>
        <v/>
      </c>
      <c r="CU164" s="18" t="str">
        <f t="shared" si="186"/>
        <v/>
      </c>
      <c r="CV164" s="18">
        <f t="shared" si="187"/>
        <v>0.78666191514470962</v>
      </c>
      <c r="CW164" s="18">
        <f t="shared" si="188"/>
        <v>1.2133380848552902</v>
      </c>
    </row>
    <row r="165" spans="2:101">
      <c r="B165" s="85"/>
      <c r="C165" s="85"/>
      <c r="D165" s="85"/>
      <c r="E165" s="85"/>
      <c r="H165" s="86"/>
      <c r="I165" s="87"/>
      <c r="J165" s="86"/>
      <c r="K165" s="86"/>
      <c r="L165" s="86"/>
      <c r="M165" s="87"/>
      <c r="N165" s="86"/>
      <c r="O165" s="86"/>
      <c r="P165" s="86"/>
      <c r="Q165" s="87"/>
      <c r="R165" s="86"/>
      <c r="S165" s="86"/>
      <c r="T165" s="86"/>
      <c r="U165" s="87"/>
      <c r="V165" s="86"/>
      <c r="W165" s="86"/>
      <c r="X165" s="86"/>
      <c r="Y165" s="87"/>
      <c r="Z165" s="86"/>
      <c r="AA165" s="86"/>
      <c r="AB165" s="86"/>
      <c r="AC165" s="87"/>
      <c r="AD165" s="86"/>
      <c r="AE165" s="86"/>
      <c r="AF165" s="86"/>
      <c r="AG165" s="86"/>
      <c r="AH165" s="86"/>
      <c r="AI165" s="87"/>
      <c r="BQ165" s="20" t="str">
        <f t="shared" si="165"/>
        <v>myo-Inositol</v>
      </c>
      <c r="BR165" s="20"/>
      <c r="BS165" s="20"/>
      <c r="BT165" s="20"/>
      <c r="BU165" s="20"/>
      <c r="BX165" t="str">
        <f t="shared" si="166"/>
        <v>Inositol</v>
      </c>
      <c r="BZ165" s="18" t="str">
        <f t="shared" ref="BZ165" si="191">IF(K165&lt;&gt;"",K165/$H165,"")</f>
        <v/>
      </c>
      <c r="CA165" s="18" t="str">
        <f t="shared" ref="CA165" si="192">IF(L165&lt;&gt;"",L165/$H165,"")</f>
        <v/>
      </c>
      <c r="CD165" s="18" t="str">
        <f t="shared" ref="CD165" si="193">IF(O165&lt;&gt;"",O165/$H165,"")</f>
        <v/>
      </c>
      <c r="CE165" s="18" t="str">
        <f t="shared" ref="CE165" si="194">IF(P165&lt;&gt;"",P165/$H165,"")</f>
        <v/>
      </c>
      <c r="CH165" s="18" t="str">
        <f t="shared" ref="CH165" si="195">IF(S165&lt;&gt;"",S165/$H165,"")</f>
        <v/>
      </c>
      <c r="CI165" s="18" t="str">
        <f t="shared" ref="CI165" si="196">IF(T165&lt;&gt;"",T165/$H165,"")</f>
        <v/>
      </c>
      <c r="CV165" s="18" t="str">
        <f t="shared" ref="CV165" si="197">IF(AG165&lt;&gt;"",AG165/$H165,"")</f>
        <v/>
      </c>
      <c r="CW165" s="18" t="str">
        <f t="shared" ref="CW165" si="198">IF(AH165&lt;&gt;"",AH165/$H165,"")</f>
        <v/>
      </c>
    </row>
    <row r="166" spans="2:101">
      <c r="B166" s="85"/>
      <c r="C166" s="85"/>
      <c r="D166" s="85"/>
      <c r="E166" s="85"/>
      <c r="H166" s="86"/>
      <c r="I166" s="87"/>
      <c r="J166" s="86"/>
      <c r="K166" s="86"/>
      <c r="L166" s="88"/>
      <c r="M166" s="87"/>
      <c r="N166" s="86"/>
      <c r="O166" s="88"/>
      <c r="P166" s="86"/>
      <c r="Q166" s="87"/>
      <c r="R166" s="86"/>
      <c r="S166" s="86"/>
      <c r="T166" s="86"/>
      <c r="U166" s="87"/>
      <c r="V166" s="86"/>
      <c r="W166" s="86"/>
      <c r="X166" s="86"/>
      <c r="Y166" s="87"/>
      <c r="Z166" s="86"/>
      <c r="AA166" s="86"/>
      <c r="AB166" s="86"/>
      <c r="AC166" s="87"/>
      <c r="AD166" s="86"/>
      <c r="AE166" s="86"/>
      <c r="AF166" s="86"/>
      <c r="AG166" s="87"/>
      <c r="AH166" s="86"/>
      <c r="AI166" s="87"/>
      <c r="BQ166" s="20"/>
      <c r="BR166" s="20"/>
      <c r="BS166" s="20"/>
      <c r="BT166" s="20"/>
      <c r="BU166" s="20"/>
    </row>
    <row r="167" spans="2:101">
      <c r="BQ167" s="20"/>
      <c r="BR167" s="20"/>
      <c r="BS167" s="20"/>
      <c r="BT167" s="20"/>
      <c r="BU167" s="20"/>
    </row>
    <row r="173" spans="2:101" ht="21">
      <c r="CB173" s="16" t="s">
        <v>228</v>
      </c>
    </row>
    <row r="175" spans="2:101">
      <c r="CB175" s="133" t="s">
        <v>118</v>
      </c>
      <c r="CC175" s="133"/>
      <c r="CD175" s="133"/>
      <c r="CE175" s="133"/>
      <c r="CG175" s="133" t="s">
        <v>222</v>
      </c>
      <c r="CH175" s="133"/>
      <c r="CI175" s="133"/>
      <c r="CJ175" s="133"/>
    </row>
    <row r="176" spans="2:101">
      <c r="CA176" t="s">
        <v>219</v>
      </c>
      <c r="CB176" t="s">
        <v>194</v>
      </c>
      <c r="CC176" t="s">
        <v>212</v>
      </c>
      <c r="CD176" t="s">
        <v>220</v>
      </c>
      <c r="CE176" t="s">
        <v>221</v>
      </c>
      <c r="CG176" t="s">
        <v>194</v>
      </c>
      <c r="CH176" t="s">
        <v>212</v>
      </c>
      <c r="CI176" t="s">
        <v>220</v>
      </c>
      <c r="CJ176" t="s">
        <v>221</v>
      </c>
    </row>
    <row r="177" spans="79:89">
      <c r="CA177" t="str">
        <f t="shared" ref="CA177:CA184" si="199">BX131</f>
        <v>Ala</v>
      </c>
      <c r="CB177" s="18">
        <f t="shared" ref="CB177:CB184" si="200">AVERAGE(BZ131:CA131)</f>
        <v>0.68685505117011547</v>
      </c>
      <c r="CC177" s="18">
        <f t="shared" ref="CC177:CC184" si="201">AVERAGE(CD131:CE131)</f>
        <v>2.602416359973625</v>
      </c>
      <c r="CD177" s="18">
        <f t="shared" ref="CD177:CD184" si="202">AVERAGE(CH131:CI131)</f>
        <v>0.43923070383282425</v>
      </c>
      <c r="CE177" s="18">
        <f t="shared" ref="CE177:CE184" si="203">AVERAGE(CV131:CW131)</f>
        <v>0.27149788502343503</v>
      </c>
      <c r="CF177" s="18"/>
      <c r="CG177" s="83">
        <f t="shared" ref="CG177:CG184" si="204">STDEVP(BZ131:CA131)</f>
        <v>0.17026882404166804</v>
      </c>
      <c r="CH177" s="83">
        <f t="shared" ref="CH177:CH184" si="205">STDEVP(CD131:CE131)</f>
        <v>0.71983952991637756</v>
      </c>
      <c r="CI177" s="83">
        <f t="shared" ref="CI177:CI184" si="206">STDEVP(CH131:CI131)</f>
        <v>0.1764942793698405</v>
      </c>
      <c r="CJ177" s="83">
        <f t="shared" ref="CJ177:CJ184" si="207">STDEVP(CV131:CW131)</f>
        <v>5.8697072040813765E-2</v>
      </c>
    </row>
    <row r="178" spans="79:89">
      <c r="CA178" t="str">
        <f t="shared" si="199"/>
        <v>Cit</v>
      </c>
      <c r="CB178" s="18">
        <f t="shared" si="200"/>
        <v>0.93987395210993241</v>
      </c>
      <c r="CC178" s="18">
        <f t="shared" si="201"/>
        <v>1.2744637147682103</v>
      </c>
      <c r="CD178" s="18">
        <f t="shared" si="202"/>
        <v>1.6899567706743706</v>
      </c>
      <c r="CE178" s="18">
        <f t="shared" si="203"/>
        <v>9.5705562447487194E-2</v>
      </c>
      <c r="CF178" s="18"/>
      <c r="CG178" s="83">
        <f t="shared" si="204"/>
        <v>3.3625713410651292E-2</v>
      </c>
      <c r="CH178" s="83">
        <f t="shared" si="205"/>
        <v>3.0235736642114208E-2</v>
      </c>
      <c r="CI178" s="83">
        <f t="shared" si="206"/>
        <v>3.2339963346363132E-2</v>
      </c>
      <c r="CJ178" s="83">
        <f t="shared" si="207"/>
        <v>1.9375442835423074E-2</v>
      </c>
    </row>
    <row r="179" spans="79:89">
      <c r="CA179" t="str">
        <f t="shared" si="199"/>
        <v>DHAP</v>
      </c>
      <c r="CB179" s="18">
        <f t="shared" si="200"/>
        <v>0.81481952312284944</v>
      </c>
      <c r="CC179" s="18">
        <f t="shared" si="201"/>
        <v>1.2206240963761437</v>
      </c>
      <c r="CD179" s="18">
        <f t="shared" si="202"/>
        <v>1.4782533071514727</v>
      </c>
      <c r="CE179" s="18">
        <f t="shared" si="203"/>
        <v>0.48630307334953377</v>
      </c>
      <c r="CF179" s="18"/>
      <c r="CG179" s="83">
        <f t="shared" si="204"/>
        <v>4.6653342051750257E-2</v>
      </c>
      <c r="CH179" s="83">
        <f t="shared" si="205"/>
        <v>0.12415291249433584</v>
      </c>
      <c r="CI179" s="83">
        <f t="shared" si="206"/>
        <v>0.14442557613699514</v>
      </c>
      <c r="CJ179" s="83">
        <f t="shared" si="207"/>
        <v>3.7618317155715786E-2</v>
      </c>
    </row>
    <row r="180" spans="79:89">
      <c r="CA180" t="str">
        <f t="shared" si="199"/>
        <v>Fru</v>
      </c>
      <c r="CB180" s="18">
        <f t="shared" si="200"/>
        <v>1.642748789697309</v>
      </c>
      <c r="CC180" s="18">
        <f t="shared" si="201"/>
        <v>5.5634052174093479E-2</v>
      </c>
      <c r="CD180" s="18">
        <f t="shared" si="202"/>
        <v>2.1298519190853997</v>
      </c>
      <c r="CE180" s="18">
        <f t="shared" si="203"/>
        <v>0.17176523904319752</v>
      </c>
      <c r="CF180" s="18"/>
      <c r="CG180" s="83">
        <f t="shared" si="204"/>
        <v>9.9902706558207321E-2</v>
      </c>
      <c r="CH180" s="83">
        <f t="shared" si="205"/>
        <v>9.6989000115529564E-4</v>
      </c>
      <c r="CI180" s="83">
        <f t="shared" si="206"/>
        <v>7.6101148804541552E-3</v>
      </c>
      <c r="CJ180" s="83">
        <f t="shared" si="207"/>
        <v>6.5743386825190264E-3</v>
      </c>
    </row>
    <row r="181" spans="79:89">
      <c r="CA181" t="str">
        <f t="shared" si="199"/>
        <v>F1P</v>
      </c>
      <c r="CB181" s="18">
        <f t="shared" si="200"/>
        <v>5.5795537126275108E-2</v>
      </c>
      <c r="CC181" s="18">
        <f t="shared" si="201"/>
        <v>4.9229200376436369E-2</v>
      </c>
      <c r="CD181" s="18">
        <f t="shared" si="202"/>
        <v>3.836525585245111</v>
      </c>
      <c r="CE181" s="18">
        <f t="shared" si="203"/>
        <v>5.8449677252177784E-2</v>
      </c>
      <c r="CF181" s="18"/>
      <c r="CG181" s="83">
        <f t="shared" si="204"/>
        <v>4.2406907521341519E-3</v>
      </c>
      <c r="CH181" s="83">
        <f t="shared" si="205"/>
        <v>3.5535498708944395E-3</v>
      </c>
      <c r="CI181" s="83">
        <f t="shared" si="206"/>
        <v>1.2493701785378786E-2</v>
      </c>
      <c r="CJ181" s="83">
        <f t="shared" si="207"/>
        <v>8.8727162680305709E-3</v>
      </c>
    </row>
    <row r="182" spans="79:89">
      <c r="CA182" t="str">
        <f t="shared" si="199"/>
        <v>F6P</v>
      </c>
      <c r="CB182" s="18">
        <f t="shared" si="200"/>
        <v>0.21287429933316193</v>
      </c>
      <c r="CC182" s="18">
        <f t="shared" si="201"/>
        <v>0.32343689526171526</v>
      </c>
      <c r="CD182" s="18">
        <f t="shared" si="202"/>
        <v>3.1723546706598276</v>
      </c>
      <c r="CE182" s="18">
        <f t="shared" si="203"/>
        <v>0.29133413474529507</v>
      </c>
      <c r="CF182" s="18"/>
      <c r="CG182" s="83">
        <f t="shared" si="204"/>
        <v>1.5787510471446123E-2</v>
      </c>
      <c r="CH182" s="83">
        <f t="shared" si="205"/>
        <v>5.8913511427611531E-3</v>
      </c>
      <c r="CI182" s="83">
        <f t="shared" si="206"/>
        <v>1.3812967670663978E-2</v>
      </c>
      <c r="CJ182" s="83">
        <f t="shared" si="207"/>
        <v>1.7904181362540406E-2</v>
      </c>
    </row>
    <row r="183" spans="79:89">
      <c r="CA183" t="str">
        <f t="shared" si="199"/>
        <v>G6P</v>
      </c>
      <c r="CB183" s="18">
        <f t="shared" si="200"/>
        <v>0.67367268676056624</v>
      </c>
      <c r="CC183" s="18">
        <f t="shared" si="201"/>
        <v>1.0789408686178192</v>
      </c>
      <c r="CD183" s="18">
        <f t="shared" si="202"/>
        <v>1.959960426958631</v>
      </c>
      <c r="CE183" s="18">
        <f t="shared" si="203"/>
        <v>0.28742601766298237</v>
      </c>
      <c r="CF183" s="18"/>
      <c r="CG183" s="83">
        <f t="shared" si="204"/>
        <v>1.8184175749277165E-2</v>
      </c>
      <c r="CH183" s="83">
        <f t="shared" si="205"/>
        <v>6.8019099550765683E-3</v>
      </c>
      <c r="CI183" s="83">
        <f t="shared" si="206"/>
        <v>1.1033276091402699E-2</v>
      </c>
      <c r="CJ183" s="83">
        <f t="shared" si="207"/>
        <v>1.9806190242785821E-2</v>
      </c>
    </row>
    <row r="184" spans="79:89">
      <c r="CA184" t="str">
        <f t="shared" si="199"/>
        <v>3PGA</v>
      </c>
      <c r="CB184" s="18">
        <f t="shared" si="200"/>
        <v>0.96361427768380259</v>
      </c>
      <c r="CC184" s="18">
        <f t="shared" si="201"/>
        <v>1.3500711618206709</v>
      </c>
      <c r="CD184" s="18">
        <f t="shared" si="202"/>
        <v>1.1996505185105377</v>
      </c>
      <c r="CE184" s="18">
        <f t="shared" si="203"/>
        <v>0.48666404198498914</v>
      </c>
      <c r="CF184" s="18"/>
      <c r="CG184" s="83">
        <f t="shared" si="204"/>
        <v>3.534747734427246E-3</v>
      </c>
      <c r="CH184" s="83">
        <f t="shared" si="205"/>
        <v>3.9646803928505725E-2</v>
      </c>
      <c r="CI184" s="83">
        <f t="shared" si="206"/>
        <v>6.118121796288789E-3</v>
      </c>
      <c r="CJ184" s="83">
        <f t="shared" si="207"/>
        <v>2.1484398911717717E-2</v>
      </c>
    </row>
    <row r="185" spans="79:89">
      <c r="CA185" t="str">
        <f t="shared" ref="CA185:CA190" si="208">BX141</f>
        <v>Pyr</v>
      </c>
      <c r="CB185" s="18">
        <f t="shared" ref="CB185:CB190" si="209">AVERAGE(BZ141:CA141)</f>
        <v>0.69209638013554953</v>
      </c>
      <c r="CC185" s="18">
        <f t="shared" ref="CC185:CC190" si="210">AVERAGE(CD141:CE141)</f>
        <v>1.3800979430698135</v>
      </c>
      <c r="CD185" s="18">
        <f t="shared" ref="CD185:CD190" si="211">AVERAGE(CH141:CI141)</f>
        <v>1.7623202039573791</v>
      </c>
      <c r="CE185" s="18">
        <f t="shared" ref="CE185:CE190" si="212">AVERAGE(CV141:CW141)</f>
        <v>0.16548547283725823</v>
      </c>
      <c r="CF185" s="18"/>
      <c r="CG185" s="83">
        <f t="shared" ref="CG185:CG190" si="213">STDEVP(BZ141:CA141)</f>
        <v>3.9816031462042767E-2</v>
      </c>
      <c r="CH185" s="83">
        <f t="shared" ref="CH185:CH190" si="214">STDEVP(CD141:CE141)</f>
        <v>0.18232840317094393</v>
      </c>
      <c r="CI185" s="83">
        <f t="shared" ref="CI185:CI190" si="215">STDEVP(CH141:CI141)</f>
        <v>0.13214764543578617</v>
      </c>
      <c r="CJ185" s="83">
        <f t="shared" ref="CJ185:CJ190" si="216">STDEVP(CV141:CW141)</f>
        <v>3.4013619555780111E-3</v>
      </c>
    </row>
    <row r="186" spans="79:89">
      <c r="CA186" t="str">
        <f t="shared" si="208"/>
        <v>Lac 2</v>
      </c>
      <c r="CB186" s="18">
        <f t="shared" si="209"/>
        <v>1.0069584984565076</v>
      </c>
      <c r="CC186" s="18">
        <f t="shared" si="210"/>
        <v>1.4056618171672008</v>
      </c>
      <c r="CD186" s="18">
        <f t="shared" si="211"/>
        <v>1.3921778525003923</v>
      </c>
      <c r="CE186" s="18">
        <f t="shared" si="212"/>
        <v>0.19520183187589901</v>
      </c>
      <c r="CF186" s="18"/>
      <c r="CG186" s="83">
        <f t="shared" si="213"/>
        <v>4.408480571587986E-2</v>
      </c>
      <c r="CH186" s="83">
        <f t="shared" si="214"/>
        <v>0.17418456171428057</v>
      </c>
      <c r="CI186" s="83">
        <f t="shared" si="215"/>
        <v>1.3065133080821467E-2</v>
      </c>
      <c r="CJ186" s="83">
        <f t="shared" si="216"/>
        <v>4.369476628283353E-3</v>
      </c>
      <c r="CK186" s="83"/>
    </row>
    <row r="187" spans="79:89">
      <c r="CA187" t="str">
        <f t="shared" si="208"/>
        <v>Lac</v>
      </c>
      <c r="CB187" s="18">
        <f t="shared" si="209"/>
        <v>0.90608805109354207</v>
      </c>
      <c r="CC187" s="18">
        <f t="shared" si="210"/>
        <v>1.2122098904876968</v>
      </c>
      <c r="CD187" s="18">
        <f t="shared" si="211"/>
        <v>1.7451849411219569</v>
      </c>
      <c r="CE187" s="18">
        <f t="shared" si="212"/>
        <v>0.13651711729680488</v>
      </c>
      <c r="CF187" s="18"/>
      <c r="CG187" s="83">
        <f t="shared" si="213"/>
        <v>7.2307592738063531E-2</v>
      </c>
      <c r="CH187" s="83">
        <f t="shared" si="214"/>
        <v>0.34939529122249596</v>
      </c>
      <c r="CI187" s="83">
        <f t="shared" si="215"/>
        <v>3.0867409915565913E-3</v>
      </c>
      <c r="CJ187" s="83">
        <f t="shared" si="216"/>
        <v>4.8116740086430604E-3</v>
      </c>
    </row>
    <row r="188" spans="79:89">
      <c r="CA188" t="str">
        <f t="shared" si="208"/>
        <v>R5P</v>
      </c>
      <c r="CB188" s="18">
        <f t="shared" si="209"/>
        <v>0.9804910596799602</v>
      </c>
      <c r="CC188" s="18">
        <f t="shared" si="210"/>
        <v>0.98171350238112121</v>
      </c>
      <c r="CD188" s="18">
        <f t="shared" si="211"/>
        <v>1.2292150425165997</v>
      </c>
      <c r="CE188" s="18">
        <f t="shared" si="212"/>
        <v>0.8085803954223183</v>
      </c>
      <c r="CF188" s="18"/>
      <c r="CG188" s="83">
        <f t="shared" si="213"/>
        <v>5.8795113450185177E-3</v>
      </c>
      <c r="CH188" s="83">
        <f t="shared" si="214"/>
        <v>0.10145181489401067</v>
      </c>
      <c r="CI188" s="83">
        <f t="shared" si="215"/>
        <v>5.6841516402157621E-2</v>
      </c>
      <c r="CJ188" s="83">
        <f t="shared" si="216"/>
        <v>9.9480095361402926E-2</v>
      </c>
    </row>
    <row r="189" spans="79:89">
      <c r="CA189" t="str">
        <f t="shared" si="208"/>
        <v>Ser</v>
      </c>
      <c r="CB189" s="18">
        <f t="shared" si="209"/>
        <v>0.66265589987789209</v>
      </c>
      <c r="CC189" s="18">
        <f t="shared" si="210"/>
        <v>2.275954535072116</v>
      </c>
      <c r="CD189" s="18">
        <f t="shared" si="211"/>
        <v>0.92975381590545991</v>
      </c>
      <c r="CE189" s="18">
        <f t="shared" si="212"/>
        <v>0.1316357491445318</v>
      </c>
      <c r="CF189" s="18"/>
      <c r="CG189" s="83">
        <f t="shared" si="213"/>
        <v>0.12228625987901963</v>
      </c>
      <c r="CH189" s="83">
        <f t="shared" si="214"/>
        <v>0.22164426225766953</v>
      </c>
      <c r="CI189" s="83">
        <f t="shared" si="215"/>
        <v>7.9980748507477883E-2</v>
      </c>
      <c r="CJ189" s="83">
        <f t="shared" si="216"/>
        <v>2.8082918620985779E-2</v>
      </c>
    </row>
    <row r="190" spans="79:89">
      <c r="CA190" t="str">
        <f t="shared" si="208"/>
        <v>Inositol</v>
      </c>
      <c r="CB190" s="18">
        <f t="shared" si="209"/>
        <v>0.78194876409690295</v>
      </c>
      <c r="CC190" s="18">
        <f t="shared" si="210"/>
        <v>2.6127063754123903</v>
      </c>
      <c r="CD190" s="18">
        <f t="shared" si="211"/>
        <v>0.31573315138695035</v>
      </c>
      <c r="CE190" s="18">
        <f t="shared" si="212"/>
        <v>0.28961170910375644</v>
      </c>
      <c r="CF190" s="18"/>
      <c r="CG190" s="83">
        <f t="shared" si="213"/>
        <v>7.1381324303850247E-3</v>
      </c>
      <c r="CH190" s="83">
        <f t="shared" si="214"/>
        <v>0.83232520674946775</v>
      </c>
      <c r="CI190" s="83">
        <f t="shared" si="215"/>
        <v>3.5154067199517913E-3</v>
      </c>
      <c r="CJ190" s="83">
        <f t="shared" si="216"/>
        <v>9.4576989706859627E-3</v>
      </c>
    </row>
  </sheetData>
  <sortState columnSort="1" ref="E2:BU50">
    <sortCondition ref="E3:BU3"/>
  </sortState>
  <mergeCells count="2">
    <mergeCell ref="CB175:CE175"/>
    <mergeCell ref="CG175:CJ175"/>
  </mergeCells>
  <conditionalFormatting sqref="I104:AL116">
    <cfRule type="colorScale" priority="24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I93:AL116">
    <cfRule type="colorScale" priority="24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K93:L108">
    <cfRule type="colorScale" priority="23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K110:L110">
    <cfRule type="colorScale" priority="23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112:P127">
    <cfRule type="colorScale" priority="23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O93:P127">
    <cfRule type="colorScale" priority="23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X53:DA88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:AH127">
    <cfRule type="colorScale" priority="23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X93:CW127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1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3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31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31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31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1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31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31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2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32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32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32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32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2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32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32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33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33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33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33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3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33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33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3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3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3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3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4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34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34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5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35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35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35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35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5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3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35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6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36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36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36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36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6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36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36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7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37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37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37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37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7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37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37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8:BZ140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38:CA140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38:CD140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38:CE140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38:CH140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38:CI140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38:CV140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38:CW140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1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41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41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41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41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1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41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41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2:BZ14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42:CA14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42:CD14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42:CE14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42:CH14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2:CI14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42:CV14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42:CW14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5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45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45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45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4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5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45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45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1:CW145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6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46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46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46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46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6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46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46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6:CW146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4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4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4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4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4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44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4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4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31:CW14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0:CW16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50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50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50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50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0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50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50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1:CW15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51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51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51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5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5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5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2:CW152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52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52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52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52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5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5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3:CW15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53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5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5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5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5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5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4:CW15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5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5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5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5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5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5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5:CW155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5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5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5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5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5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5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6:CW15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5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5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5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5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5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5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7:CW15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57:CA15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57:CD159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57:CE159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57:CH15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57:CI15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57:CV15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57:CW15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60:CW16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6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60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6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6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6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6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6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61:CW16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61:CA16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61:CD16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61:CE16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61:CH16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61:CI16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61:CV16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61:CW16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64:CW16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6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6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6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6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6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6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6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0:CW1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6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6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6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6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6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6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6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6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65:CW16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63:CW16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16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16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16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16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6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6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16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0:CW16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1:CW1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2:CW15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3:CW15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4:CW1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5:CW1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6:CW1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7:CW15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8:CW1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59:CW1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60:CW16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61:CW1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62:CW16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64:CW16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63:CW1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02"/>
  <sheetViews>
    <sheetView zoomScale="55" zoomScaleNormal="55" workbookViewId="0">
      <pane xSplit="22" ySplit="2" topLeftCell="AZ447" activePane="bottomRight" state="frozen"/>
      <selection pane="topRight" activeCell="W1" sqref="W1"/>
      <selection pane="bottomLeft" activeCell="A3" sqref="A3"/>
      <selection pane="bottomRight" activeCell="BF474" sqref="BF474"/>
    </sheetView>
  </sheetViews>
  <sheetFormatPr defaultRowHeight="15"/>
  <cols>
    <col min="2" max="2" width="47.28515625" bestFit="1" customWidth="1"/>
    <col min="9" max="16" width="10.7109375" customWidth="1"/>
    <col min="17" max="17" width="4" customWidth="1"/>
    <col min="18" max="18" width="9.140625" customWidth="1"/>
    <col min="34" max="34" width="4" style="106" customWidth="1"/>
    <col min="35" max="35" width="11" style="106" customWidth="1"/>
    <col min="36" max="36" width="16" style="106" bestFit="1" customWidth="1"/>
    <col min="37" max="37" width="14.5703125" style="106" bestFit="1" customWidth="1"/>
    <col min="38" max="38" width="3" style="106" customWidth="1"/>
    <col min="39" max="40" width="8.85546875" customWidth="1"/>
    <col min="41" max="41" width="8.85546875" style="14" customWidth="1"/>
    <col min="42" max="42" width="8.85546875" customWidth="1"/>
    <col min="43" max="43" width="8.85546875" style="14" customWidth="1"/>
    <col min="44" max="44" width="8.85546875" customWidth="1"/>
    <col min="45" max="45" width="8.85546875" style="14" customWidth="1"/>
    <col min="46" max="46" width="8.85546875" customWidth="1"/>
    <col min="47" max="47" width="8.85546875" style="14" customWidth="1"/>
    <col min="48" max="48" width="8.85546875" customWidth="1"/>
    <col min="49" max="49" width="8.85546875" style="14" customWidth="1"/>
    <col min="50" max="50" width="8.85546875" customWidth="1"/>
    <col min="51" max="51" width="8.85546875" style="14" customWidth="1"/>
    <col min="52" max="53" width="8.85546875" customWidth="1"/>
    <col min="54" max="54" width="8.85546875" style="14" customWidth="1"/>
    <col min="55" max="55" width="8.85546875" customWidth="1"/>
    <col min="56" max="56" width="8.85546875" style="14" customWidth="1"/>
    <col min="57" max="57" width="8.85546875" customWidth="1"/>
    <col min="58" max="58" width="8.85546875" style="14" customWidth="1"/>
    <col min="59" max="59" width="8.85546875" customWidth="1"/>
    <col min="60" max="60" width="8.85546875" style="14" customWidth="1"/>
    <col min="61" max="61" width="8.85546875" customWidth="1"/>
    <col min="62" max="62" width="8.85546875" style="14" customWidth="1"/>
    <col min="63" max="63" width="8.85546875" customWidth="1"/>
    <col min="64" max="64" width="8.85546875" style="14" customWidth="1"/>
    <col min="65" max="65" width="8.85546875" customWidth="1"/>
    <col min="66" max="66" width="8.85546875" style="14" customWidth="1"/>
    <col min="67" max="67" width="8.85546875" customWidth="1"/>
    <col min="68" max="68" width="8.85546875" style="14" customWidth="1"/>
    <col min="69" max="73" width="8.85546875" customWidth="1"/>
    <col min="74" max="74" width="26.85546875" style="105" customWidth="1"/>
  </cols>
  <sheetData>
    <row r="1" spans="2:75" s="2" customFormat="1" ht="60">
      <c r="B1" s="7" t="s">
        <v>0</v>
      </c>
      <c r="C1" s="7" t="s">
        <v>1</v>
      </c>
      <c r="D1" s="7" t="s">
        <v>2</v>
      </c>
      <c r="E1" s="7" t="s">
        <v>3</v>
      </c>
      <c r="F1" s="1" t="s">
        <v>233</v>
      </c>
      <c r="G1" s="1" t="s">
        <v>234</v>
      </c>
      <c r="H1" s="1" t="s">
        <v>61</v>
      </c>
      <c r="I1" s="1" t="s">
        <v>62</v>
      </c>
      <c r="J1" s="1" t="s">
        <v>67</v>
      </c>
      <c r="K1" s="1" t="s">
        <v>63</v>
      </c>
      <c r="L1" s="1" t="s">
        <v>68</v>
      </c>
      <c r="M1" s="1" t="s">
        <v>64</v>
      </c>
      <c r="N1" s="1" t="s">
        <v>69</v>
      </c>
      <c r="O1" s="1" t="s">
        <v>65</v>
      </c>
      <c r="P1" s="1" t="s">
        <v>70</v>
      </c>
      <c r="Q1" s="1"/>
      <c r="R1" s="1" t="s">
        <v>235</v>
      </c>
      <c r="S1" s="1" t="s">
        <v>236</v>
      </c>
      <c r="T1" s="1" t="s">
        <v>237</v>
      </c>
      <c r="U1" s="1" t="s">
        <v>238</v>
      </c>
      <c r="V1" s="1" t="s">
        <v>239</v>
      </c>
      <c r="W1" s="1" t="s">
        <v>240</v>
      </c>
      <c r="X1" s="1" t="s">
        <v>241</v>
      </c>
      <c r="Y1" s="1" t="s">
        <v>242</v>
      </c>
      <c r="Z1" s="1" t="s">
        <v>243</v>
      </c>
      <c r="AA1" s="1" t="s">
        <v>244</v>
      </c>
      <c r="AB1" s="1" t="s">
        <v>245</v>
      </c>
      <c r="AC1" s="1" t="s">
        <v>246</v>
      </c>
      <c r="AD1" s="1" t="s">
        <v>247</v>
      </c>
      <c r="AE1" s="1" t="s">
        <v>248</v>
      </c>
      <c r="AF1" s="1" t="s">
        <v>249</v>
      </c>
      <c r="AG1" s="1" t="s">
        <v>250</v>
      </c>
      <c r="AH1" s="89"/>
      <c r="AI1" s="89"/>
      <c r="AJ1" s="89"/>
      <c r="AK1" s="89"/>
      <c r="AL1" s="89"/>
      <c r="AM1" s="1" t="s">
        <v>251</v>
      </c>
      <c r="AN1" s="1" t="s">
        <v>252</v>
      </c>
      <c r="AO1" s="11" t="s">
        <v>253</v>
      </c>
      <c r="AP1" s="1" t="s">
        <v>254</v>
      </c>
      <c r="AQ1" s="11" t="s">
        <v>255</v>
      </c>
      <c r="AR1" s="1" t="s">
        <v>256</v>
      </c>
      <c r="AS1" s="11" t="s">
        <v>257</v>
      </c>
      <c r="AT1" s="1" t="s">
        <v>258</v>
      </c>
      <c r="AU1" s="11" t="s">
        <v>259</v>
      </c>
      <c r="AV1" s="1" t="s">
        <v>260</v>
      </c>
      <c r="AW1" s="11" t="s">
        <v>261</v>
      </c>
      <c r="AX1" s="1" t="s">
        <v>262</v>
      </c>
      <c r="AY1" s="11" t="s">
        <v>263</v>
      </c>
      <c r="AZ1" s="1" t="s">
        <v>264</v>
      </c>
      <c r="BA1" s="1" t="s">
        <v>265</v>
      </c>
      <c r="BB1" s="11" t="s">
        <v>266</v>
      </c>
      <c r="BC1" s="1" t="s">
        <v>267</v>
      </c>
      <c r="BD1" s="11" t="s">
        <v>268</v>
      </c>
      <c r="BE1" s="1" t="s">
        <v>269</v>
      </c>
      <c r="BF1" s="11" t="s">
        <v>270</v>
      </c>
      <c r="BG1" s="1" t="s">
        <v>271</v>
      </c>
      <c r="BH1" s="11" t="s">
        <v>272</v>
      </c>
      <c r="BI1" s="1" t="s">
        <v>273</v>
      </c>
      <c r="BJ1" s="11" t="s">
        <v>274</v>
      </c>
      <c r="BK1" s="1" t="s">
        <v>275</v>
      </c>
      <c r="BL1" s="11" t="s">
        <v>276</v>
      </c>
      <c r="BM1" s="1" t="s">
        <v>277</v>
      </c>
      <c r="BN1" s="11" t="s">
        <v>278</v>
      </c>
      <c r="BO1" s="1" t="s">
        <v>279</v>
      </c>
      <c r="BP1" s="11" t="s">
        <v>280</v>
      </c>
      <c r="BQ1" s="1" t="s">
        <v>281</v>
      </c>
      <c r="BR1" s="1"/>
      <c r="BS1" s="1" t="s">
        <v>60</v>
      </c>
      <c r="BT1" s="1" t="s">
        <v>66</v>
      </c>
      <c r="BU1" s="1" t="s">
        <v>71</v>
      </c>
      <c r="BV1" s="90"/>
    </row>
    <row r="2" spans="2:75" s="2" customFormat="1" ht="30">
      <c r="B2" s="7"/>
      <c r="C2" s="7"/>
      <c r="D2" s="7"/>
      <c r="E2" s="7"/>
      <c r="F2" s="1" t="str">
        <f>RIGHT(F1,LEN(F1)-11)</f>
        <v>wash</v>
      </c>
      <c r="G2" s="1" t="str">
        <f t="shared" ref="G2:O2" si="0">RIGHT(G1,LEN(G1)-11)</f>
        <v>wash</v>
      </c>
      <c r="H2" s="1" t="str">
        <f t="shared" si="0"/>
        <v>blank1</v>
      </c>
      <c r="I2" s="1" t="str">
        <f t="shared" si="0"/>
        <v>A</v>
      </c>
      <c r="J2" s="1" t="str">
        <f>RIGHT(J1,LEN(J1)-12)</f>
        <v>A2</v>
      </c>
      <c r="K2" s="1" t="str">
        <f t="shared" si="0"/>
        <v>B</v>
      </c>
      <c r="L2" s="1" t="str">
        <f t="shared" ref="L2" si="1">RIGHT(L1,LEN(L1)-12)</f>
        <v>B2</v>
      </c>
      <c r="M2" s="1" t="str">
        <f t="shared" si="0"/>
        <v>C</v>
      </c>
      <c r="N2" s="1" t="str">
        <f t="shared" ref="N2" si="2">RIGHT(N1,LEN(N1)-12)</f>
        <v>C2</v>
      </c>
      <c r="O2" s="1" t="str">
        <f t="shared" si="0"/>
        <v>D</v>
      </c>
      <c r="P2" s="1" t="str">
        <f t="shared" ref="P2" si="3">RIGHT(P1,LEN(P1)-12)</f>
        <v>D2</v>
      </c>
      <c r="Q2" s="1"/>
      <c r="R2" s="1" t="str">
        <f>RIGHT(R1,LEN(R1)-12)</f>
        <v>QM200</v>
      </c>
      <c r="S2" s="1" t="str">
        <f t="shared" ref="S2" si="4">RIGHT(S1,LEN(S1)-12)</f>
        <v>QM200_2</v>
      </c>
      <c r="T2" s="1" t="str">
        <f>RIGHT(T1,LEN(T1)-12)</f>
        <v>QM100</v>
      </c>
      <c r="U2" s="1" t="str">
        <f t="shared" ref="U2:X2" si="5">RIGHT(U1,LEN(U1)-12)</f>
        <v>QM100_2</v>
      </c>
      <c r="V2" s="1" t="str">
        <f t="shared" si="5"/>
        <v>QM50</v>
      </c>
      <c r="W2" s="1" t="str">
        <f t="shared" si="5"/>
        <v>QM50_2</v>
      </c>
      <c r="X2" s="1" t="str">
        <f t="shared" si="5"/>
        <v>QM20</v>
      </c>
      <c r="Y2" s="1" t="str">
        <f>RIGHT(Y1,LEN(Y1)-12)</f>
        <v>QM20_2</v>
      </c>
      <c r="Z2" s="1" t="str">
        <f t="shared" ref="Z2:AG2" si="6">RIGHT(Z1,LEN(Z1)-12)</f>
        <v>QM10</v>
      </c>
      <c r="AA2" s="1" t="str">
        <f t="shared" si="6"/>
        <v>QM10_2</v>
      </c>
      <c r="AB2" s="1" t="str">
        <f t="shared" si="6"/>
        <v>QM5</v>
      </c>
      <c r="AC2" s="1" t="str">
        <f t="shared" si="6"/>
        <v>QM5_2</v>
      </c>
      <c r="AD2" s="1" t="str">
        <f t="shared" si="6"/>
        <v>QM2</v>
      </c>
      <c r="AE2" s="1" t="str">
        <f t="shared" si="6"/>
        <v>QM2_2</v>
      </c>
      <c r="AF2" s="1" t="str">
        <f t="shared" si="6"/>
        <v>QM1</v>
      </c>
      <c r="AG2" s="1" t="str">
        <f t="shared" si="6"/>
        <v>QM1_2</v>
      </c>
      <c r="AH2" s="89"/>
      <c r="AI2" s="89" t="s">
        <v>282</v>
      </c>
      <c r="AJ2" s="89" t="s">
        <v>283</v>
      </c>
      <c r="AK2" s="89" t="s">
        <v>284</v>
      </c>
      <c r="AL2" s="89"/>
      <c r="AM2" s="1" t="str">
        <f>RIGHT(AM1,LEN(AM1)-12)</f>
        <v>Hek09</v>
      </c>
      <c r="AN2" s="1" t="str">
        <f t="shared" ref="AN2:BQ2" si="7">RIGHT(AN1,LEN(AN1)-12)</f>
        <v>Hek09_2</v>
      </c>
      <c r="AO2" s="11" t="str">
        <f t="shared" si="7"/>
        <v>Hela09</v>
      </c>
      <c r="AP2" s="1" t="str">
        <f t="shared" si="7"/>
        <v>Hela09_2</v>
      </c>
      <c r="AQ2" s="11" t="str">
        <f t="shared" si="7"/>
        <v>MCF09</v>
      </c>
      <c r="AR2" s="1" t="str">
        <f t="shared" si="7"/>
        <v>MCF09_2</v>
      </c>
      <c r="AS2" s="11" t="str">
        <f t="shared" si="7"/>
        <v>MDA09</v>
      </c>
      <c r="AT2" s="1" t="str">
        <f t="shared" si="7"/>
        <v>MDA09_2</v>
      </c>
      <c r="AU2" s="11" t="str">
        <f t="shared" si="7"/>
        <v>HT09</v>
      </c>
      <c r="AV2" s="1" t="str">
        <f t="shared" si="7"/>
        <v>HT09_2</v>
      </c>
      <c r="AW2" s="11" t="str">
        <f t="shared" si="7"/>
        <v>HCT09</v>
      </c>
      <c r="AX2" s="1" t="str">
        <f t="shared" si="7"/>
        <v>HCT09_2</v>
      </c>
      <c r="AY2" s="11" t="str">
        <f t="shared" si="7"/>
        <v>WI3809_bad</v>
      </c>
      <c r="AZ2" s="1" t="str">
        <f>RIGHT(AZ1,LEN(AZ1)-12)</f>
        <v>WI3809_2</v>
      </c>
      <c r="BA2" s="1" t="str">
        <f t="shared" si="7"/>
        <v>Wash</v>
      </c>
      <c r="BB2" s="11" t="str">
        <f t="shared" si="7"/>
        <v>Hek25 RI shifted</v>
      </c>
      <c r="BC2" s="1" t="str">
        <f t="shared" si="7"/>
        <v>Hek25_2</v>
      </c>
      <c r="BD2" s="11" t="str">
        <f t="shared" si="7"/>
        <v>Hela25</v>
      </c>
      <c r="BE2" s="1" t="str">
        <f t="shared" si="7"/>
        <v>HeLa25_2</v>
      </c>
      <c r="BF2" s="11" t="str">
        <f t="shared" si="7"/>
        <v>MCF25</v>
      </c>
      <c r="BG2" s="1" t="str">
        <f t="shared" si="7"/>
        <v>MCF25_2</v>
      </c>
      <c r="BH2" s="11" t="str">
        <f t="shared" si="7"/>
        <v>MDA25_2_defect</v>
      </c>
      <c r="BI2" s="1" t="str">
        <f t="shared" si="7"/>
        <v>MDA25</v>
      </c>
      <c r="BJ2" s="11" t="str">
        <f t="shared" si="7"/>
        <v>T98G25</v>
      </c>
      <c r="BK2" s="1" t="str">
        <f t="shared" si="7"/>
        <v>T98G25_2</v>
      </c>
      <c r="BL2" s="11" t="str">
        <f t="shared" si="7"/>
        <v>HCT25</v>
      </c>
      <c r="BM2" s="1" t="str">
        <f t="shared" si="7"/>
        <v>HCT25_2</v>
      </c>
      <c r="BN2" s="11" t="str">
        <f t="shared" si="7"/>
        <v>HT25_2</v>
      </c>
      <c r="BO2" s="1" t="str">
        <f>RIGHT(BO1,LEN(BO1)-12)</f>
        <v>HT25</v>
      </c>
      <c r="BP2" s="11" t="str">
        <f t="shared" si="7"/>
        <v>Wi3825</v>
      </c>
      <c r="BQ2" s="1" t="str">
        <f t="shared" si="7"/>
        <v>WI3825_2</v>
      </c>
      <c r="BR2" s="1"/>
      <c r="BS2" s="1" t="str">
        <f>RIGHT(BS1,LEN(BS1)-11)</f>
        <v>ref2</v>
      </c>
      <c r="BT2" s="1" t="str">
        <f>RIGHT(BT1,LEN(BT1)-12)</f>
        <v>ref</v>
      </c>
      <c r="BU2" s="1" t="str">
        <f t="shared" ref="BU2" si="8">RIGHT(BU1,LEN(BU1)-12)</f>
        <v>ref4</v>
      </c>
      <c r="BV2" s="90"/>
      <c r="BW2" s="1"/>
    </row>
    <row r="3" spans="2:75">
      <c r="B3" s="4" t="s">
        <v>5</v>
      </c>
      <c r="C3" s="4">
        <v>116</v>
      </c>
      <c r="D3" s="4">
        <v>1093.0999999999999</v>
      </c>
      <c r="E3" s="4">
        <v>0.75362320000000005</v>
      </c>
      <c r="F3" s="4"/>
      <c r="G3" s="4"/>
      <c r="H3" s="4"/>
      <c r="I3" s="4"/>
      <c r="J3" s="4"/>
      <c r="K3" s="23">
        <v>215393</v>
      </c>
      <c r="L3" s="23">
        <v>144851</v>
      </c>
      <c r="M3" s="23">
        <v>154181</v>
      </c>
      <c r="N3" s="23">
        <v>103317</v>
      </c>
      <c r="O3" s="4">
        <v>1235</v>
      </c>
      <c r="P3" s="4"/>
      <c r="Q3" s="4"/>
      <c r="R3" s="4"/>
      <c r="S3" s="4">
        <v>498</v>
      </c>
      <c r="T3" s="4"/>
      <c r="U3" s="4">
        <v>769</v>
      </c>
      <c r="V3" s="4">
        <v>1882</v>
      </c>
      <c r="W3" s="4">
        <v>1343</v>
      </c>
      <c r="X3" s="4">
        <v>4164</v>
      </c>
      <c r="Y3" s="4">
        <v>2812</v>
      </c>
      <c r="Z3" s="4">
        <v>15705</v>
      </c>
      <c r="AA3" s="4">
        <v>5974</v>
      </c>
      <c r="AB3" s="4">
        <v>23245</v>
      </c>
      <c r="AC3" s="4">
        <v>15242</v>
      </c>
      <c r="AD3" s="23">
        <v>44382</v>
      </c>
      <c r="AE3" s="23">
        <v>12307</v>
      </c>
      <c r="AF3" s="23">
        <v>100126</v>
      </c>
      <c r="AG3" s="23">
        <v>11584</v>
      </c>
      <c r="AH3" s="91"/>
      <c r="AI3" s="92">
        <f>MIN(AM3:BQ3)</f>
        <v>14148</v>
      </c>
      <c r="AJ3" s="92">
        <f>MAX(AM3:BQ3)</f>
        <v>2935599</v>
      </c>
      <c r="AK3" s="92">
        <f>MEDIAN(AM3:BQ3)</f>
        <v>227685</v>
      </c>
      <c r="AL3" s="93"/>
      <c r="AM3" s="4">
        <v>236517</v>
      </c>
      <c r="AN3" s="4">
        <v>216008</v>
      </c>
      <c r="AO3" s="12">
        <v>83873</v>
      </c>
      <c r="AP3" s="4">
        <v>96449</v>
      </c>
      <c r="AQ3" s="12">
        <v>283256</v>
      </c>
      <c r="AR3" s="4">
        <v>318515</v>
      </c>
      <c r="AS3" s="12">
        <v>240043</v>
      </c>
      <c r="AT3" s="4">
        <v>316653</v>
      </c>
      <c r="AU3" s="12">
        <v>93474</v>
      </c>
      <c r="AV3" s="4">
        <v>195789</v>
      </c>
      <c r="AW3" s="12">
        <v>89006</v>
      </c>
      <c r="AX3" s="4">
        <v>88760</v>
      </c>
      <c r="AY3" s="12"/>
      <c r="AZ3" s="4">
        <v>44447</v>
      </c>
      <c r="BA3" s="4"/>
      <c r="BB3" s="12">
        <v>2935599</v>
      </c>
      <c r="BC3" s="4">
        <v>2352513</v>
      </c>
      <c r="BD3" s="12">
        <v>1473628</v>
      </c>
      <c r="BE3" s="4">
        <v>1452695</v>
      </c>
      <c r="BF3" s="12">
        <v>337104</v>
      </c>
      <c r="BG3" s="4">
        <v>301284</v>
      </c>
      <c r="BH3" s="12"/>
      <c r="BI3" s="4">
        <v>218853</v>
      </c>
      <c r="BJ3" s="12">
        <v>120937</v>
      </c>
      <c r="BK3" s="4">
        <v>97615</v>
      </c>
      <c r="BL3" s="12">
        <v>412332</v>
      </c>
      <c r="BM3" s="4">
        <v>525504</v>
      </c>
      <c r="BN3" s="12">
        <v>198970</v>
      </c>
      <c r="BO3" s="4">
        <v>260154</v>
      </c>
      <c r="BP3" s="12">
        <v>26687</v>
      </c>
      <c r="BQ3" s="4">
        <v>14148</v>
      </c>
      <c r="BR3" s="4"/>
      <c r="BS3" s="4">
        <v>425652</v>
      </c>
      <c r="BT3" s="4">
        <v>466954</v>
      </c>
      <c r="BU3" s="4">
        <v>418569</v>
      </c>
      <c r="BV3" s="94" t="str">
        <f>B3</f>
        <v>*Alanine (2TMS)</v>
      </c>
      <c r="BW3">
        <f>C3</f>
        <v>116</v>
      </c>
    </row>
    <row r="4" spans="2:75">
      <c r="B4" s="4" t="s">
        <v>5</v>
      </c>
      <c r="C4" s="4">
        <v>117</v>
      </c>
      <c r="D4" s="4">
        <v>1093.0999999999999</v>
      </c>
      <c r="E4" s="4">
        <v>0.75362320000000005</v>
      </c>
      <c r="F4" s="4"/>
      <c r="G4" s="4"/>
      <c r="H4" s="4"/>
      <c r="I4" s="4"/>
      <c r="J4" s="4"/>
      <c r="K4" s="23">
        <v>26659</v>
      </c>
      <c r="L4" s="23">
        <v>18499</v>
      </c>
      <c r="M4" s="23">
        <v>18762</v>
      </c>
      <c r="N4" s="23">
        <v>11416</v>
      </c>
      <c r="O4" s="4">
        <v>64</v>
      </c>
      <c r="P4" s="4"/>
      <c r="Q4" s="4"/>
      <c r="R4" s="4"/>
      <c r="S4" s="4">
        <v>48</v>
      </c>
      <c r="T4" s="4"/>
      <c r="U4" s="4">
        <v>0</v>
      </c>
      <c r="V4" s="4">
        <v>259</v>
      </c>
      <c r="W4" s="4">
        <v>72</v>
      </c>
      <c r="X4" s="4">
        <v>444</v>
      </c>
      <c r="Y4" s="4">
        <v>255</v>
      </c>
      <c r="Z4" s="4">
        <v>1763</v>
      </c>
      <c r="AA4" s="4">
        <v>707</v>
      </c>
      <c r="AB4" s="4">
        <v>2562</v>
      </c>
      <c r="AC4" s="4">
        <v>1659</v>
      </c>
      <c r="AD4" s="23">
        <v>4583</v>
      </c>
      <c r="AE4" s="23">
        <v>2108</v>
      </c>
      <c r="AF4" s="23">
        <v>12644</v>
      </c>
      <c r="AG4" s="23">
        <v>1677</v>
      </c>
      <c r="AH4" s="91"/>
      <c r="AI4" s="91"/>
      <c r="AJ4" s="91"/>
      <c r="AK4" s="91"/>
      <c r="AL4" s="93"/>
      <c r="AM4" s="4">
        <v>36783</v>
      </c>
      <c r="AN4" s="4">
        <v>32771</v>
      </c>
      <c r="AO4" s="12">
        <v>11730</v>
      </c>
      <c r="AP4" s="4">
        <v>13489</v>
      </c>
      <c r="AQ4" s="12">
        <v>41188</v>
      </c>
      <c r="AR4" s="4">
        <v>44574</v>
      </c>
      <c r="AS4" s="12">
        <v>31372</v>
      </c>
      <c r="AT4" s="4">
        <v>40673</v>
      </c>
      <c r="AU4" s="12">
        <v>13478</v>
      </c>
      <c r="AV4" s="4">
        <v>28226</v>
      </c>
      <c r="AW4" s="12">
        <v>12824</v>
      </c>
      <c r="AX4" s="4">
        <v>12601</v>
      </c>
      <c r="AY4" s="12"/>
      <c r="AZ4" s="4">
        <v>5712</v>
      </c>
      <c r="BA4" s="4"/>
      <c r="BB4" s="12">
        <v>470369</v>
      </c>
      <c r="BC4" s="4">
        <v>365599</v>
      </c>
      <c r="BD4" s="12">
        <v>175969</v>
      </c>
      <c r="BE4" s="4">
        <v>172837</v>
      </c>
      <c r="BF4" s="12">
        <v>43990</v>
      </c>
      <c r="BG4" s="4">
        <v>38982</v>
      </c>
      <c r="BH4" s="12"/>
      <c r="BI4" s="4">
        <v>28946</v>
      </c>
      <c r="BJ4" s="12">
        <v>18206</v>
      </c>
      <c r="BK4" s="4">
        <v>14740</v>
      </c>
      <c r="BL4" s="12">
        <v>62117</v>
      </c>
      <c r="BM4" s="4">
        <v>80450</v>
      </c>
      <c r="BN4" s="12">
        <v>31986</v>
      </c>
      <c r="BO4" s="4">
        <v>41610</v>
      </c>
      <c r="BP4" s="12">
        <v>3810</v>
      </c>
      <c r="BQ4" s="4">
        <v>1510</v>
      </c>
      <c r="BR4" s="4"/>
      <c r="BS4" s="4">
        <v>57885</v>
      </c>
      <c r="BT4" s="4">
        <v>65383</v>
      </c>
      <c r="BU4" s="4">
        <v>58629</v>
      </c>
      <c r="BV4" s="94" t="str">
        <f t="shared" ref="BV4:BW67" si="9">B4</f>
        <v>*Alanine (2TMS)</v>
      </c>
      <c r="BW4">
        <f t="shared" si="9"/>
        <v>117</v>
      </c>
    </row>
    <row r="5" spans="2:75">
      <c r="B5" s="4" t="s">
        <v>5</v>
      </c>
      <c r="C5" s="4">
        <v>118</v>
      </c>
      <c r="D5" s="4">
        <v>1093.0999999999999</v>
      </c>
      <c r="E5" s="4">
        <v>0.75362320000000005</v>
      </c>
      <c r="F5" s="4"/>
      <c r="G5" s="4"/>
      <c r="H5" s="4"/>
      <c r="I5" s="4"/>
      <c r="J5" s="4"/>
      <c r="K5" s="23">
        <v>8802</v>
      </c>
      <c r="L5" s="23">
        <v>6121</v>
      </c>
      <c r="M5" s="23">
        <v>6374</v>
      </c>
      <c r="N5" s="23">
        <v>4020</v>
      </c>
      <c r="O5" s="4">
        <v>38</v>
      </c>
      <c r="P5" s="4"/>
      <c r="Q5" s="4"/>
      <c r="R5" s="4"/>
      <c r="S5" s="4">
        <v>18</v>
      </c>
      <c r="T5" s="4"/>
      <c r="U5" s="4">
        <v>8</v>
      </c>
      <c r="V5" s="4">
        <v>135</v>
      </c>
      <c r="W5" s="4">
        <v>24</v>
      </c>
      <c r="X5" s="4">
        <v>69</v>
      </c>
      <c r="Y5" s="4">
        <v>12</v>
      </c>
      <c r="Z5" s="4">
        <v>763</v>
      </c>
      <c r="AA5" s="4">
        <v>256</v>
      </c>
      <c r="AB5" s="4">
        <v>844</v>
      </c>
      <c r="AC5" s="4">
        <v>508</v>
      </c>
      <c r="AD5" s="23">
        <v>1373</v>
      </c>
      <c r="AE5" s="23">
        <v>763</v>
      </c>
      <c r="AF5" s="23">
        <v>4148</v>
      </c>
      <c r="AG5" s="23">
        <v>615</v>
      </c>
      <c r="AH5" s="91"/>
      <c r="AI5" s="91"/>
      <c r="AJ5" s="91"/>
      <c r="AK5" s="91"/>
      <c r="AL5" s="93"/>
      <c r="AM5" s="4">
        <v>30320</v>
      </c>
      <c r="AN5" s="4">
        <v>26410</v>
      </c>
      <c r="AO5" s="12">
        <v>6074</v>
      </c>
      <c r="AP5" s="4">
        <v>6859</v>
      </c>
      <c r="AQ5" s="12">
        <v>21757</v>
      </c>
      <c r="AR5" s="4">
        <v>23659</v>
      </c>
      <c r="AS5" s="12">
        <v>24898</v>
      </c>
      <c r="AT5" s="4">
        <v>31470</v>
      </c>
      <c r="AU5" s="12">
        <v>9539</v>
      </c>
      <c r="AV5" s="4">
        <v>26744</v>
      </c>
      <c r="AW5" s="12">
        <v>8902</v>
      </c>
      <c r="AX5" s="4">
        <v>8507</v>
      </c>
      <c r="AY5" s="12"/>
      <c r="AZ5" s="4">
        <v>2280</v>
      </c>
      <c r="BA5" s="4"/>
      <c r="BB5" s="12">
        <v>334421</v>
      </c>
      <c r="BC5" s="4">
        <v>257340</v>
      </c>
      <c r="BD5" s="12">
        <v>117876</v>
      </c>
      <c r="BE5" s="4">
        <v>117542</v>
      </c>
      <c r="BF5" s="12">
        <v>21119</v>
      </c>
      <c r="BG5" s="4">
        <v>18546</v>
      </c>
      <c r="BH5" s="12"/>
      <c r="BI5" s="4">
        <v>22310</v>
      </c>
      <c r="BJ5" s="12">
        <v>9155</v>
      </c>
      <c r="BK5" s="4">
        <v>7665</v>
      </c>
      <c r="BL5" s="12">
        <v>37905</v>
      </c>
      <c r="BM5" s="4">
        <v>48679</v>
      </c>
      <c r="BN5" s="12">
        <v>26952</v>
      </c>
      <c r="BO5" s="4">
        <v>35126</v>
      </c>
      <c r="BP5" s="12">
        <v>1443</v>
      </c>
      <c r="BQ5" s="4">
        <v>188</v>
      </c>
      <c r="BR5" s="4"/>
      <c r="BS5" s="4">
        <v>38407</v>
      </c>
      <c r="BT5" s="4">
        <v>43308</v>
      </c>
      <c r="BU5" s="4">
        <v>39661</v>
      </c>
      <c r="BV5" s="94" t="str">
        <f t="shared" si="9"/>
        <v>*Alanine (2TMS)</v>
      </c>
      <c r="BW5">
        <f t="shared" si="9"/>
        <v>118</v>
      </c>
    </row>
    <row r="6" spans="2:75">
      <c r="B6" s="4" t="s">
        <v>5</v>
      </c>
      <c r="C6" s="4">
        <v>119</v>
      </c>
      <c r="D6" s="4">
        <v>1093.0999999999999</v>
      </c>
      <c r="E6" s="4">
        <v>0.75362320000000005</v>
      </c>
      <c r="F6" s="4"/>
      <c r="G6" s="4"/>
      <c r="H6" s="4"/>
      <c r="I6" s="4"/>
      <c r="J6" s="4"/>
      <c r="K6" s="23">
        <v>1382</v>
      </c>
      <c r="L6" s="23">
        <v>1105</v>
      </c>
      <c r="M6" s="23">
        <v>1242</v>
      </c>
      <c r="N6" s="23">
        <v>775</v>
      </c>
      <c r="O6" s="4">
        <v>0</v>
      </c>
      <c r="P6" s="4"/>
      <c r="Q6" s="4"/>
      <c r="R6" s="4"/>
      <c r="S6" s="4">
        <v>0</v>
      </c>
      <c r="T6" s="4"/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84</v>
      </c>
      <c r="AB6" s="4">
        <v>0</v>
      </c>
      <c r="AC6" s="4">
        <v>77</v>
      </c>
      <c r="AD6" s="23">
        <v>215</v>
      </c>
      <c r="AE6" s="23">
        <v>241</v>
      </c>
      <c r="AF6" s="23">
        <v>765</v>
      </c>
      <c r="AG6" s="23">
        <v>0</v>
      </c>
      <c r="AH6" s="91"/>
      <c r="AI6" s="91"/>
      <c r="AJ6" s="91"/>
      <c r="AK6" s="91"/>
      <c r="AL6" s="93"/>
      <c r="AM6" s="4">
        <v>4650</v>
      </c>
      <c r="AN6" s="4">
        <v>3795</v>
      </c>
      <c r="AO6" s="12">
        <v>1021</v>
      </c>
      <c r="AP6" s="4">
        <v>1204</v>
      </c>
      <c r="AQ6" s="12">
        <v>3493</v>
      </c>
      <c r="AR6" s="4">
        <v>4324</v>
      </c>
      <c r="AS6" s="12">
        <v>3081</v>
      </c>
      <c r="AT6" s="4">
        <v>4390</v>
      </c>
      <c r="AU6" s="12">
        <v>1366</v>
      </c>
      <c r="AV6" s="4">
        <v>3642</v>
      </c>
      <c r="AW6" s="12">
        <v>1341</v>
      </c>
      <c r="AX6" s="4">
        <v>1254</v>
      </c>
      <c r="AY6" s="12"/>
      <c r="AZ6" s="4">
        <v>521</v>
      </c>
      <c r="BA6" s="4"/>
      <c r="BB6" s="12">
        <v>58226</v>
      </c>
      <c r="BC6" s="4">
        <v>41668</v>
      </c>
      <c r="BD6" s="12">
        <v>16470</v>
      </c>
      <c r="BE6" s="4">
        <v>16494</v>
      </c>
      <c r="BF6" s="12">
        <v>3358</v>
      </c>
      <c r="BG6" s="4">
        <v>3010</v>
      </c>
      <c r="BH6" s="12"/>
      <c r="BI6" s="4">
        <v>3309</v>
      </c>
      <c r="BJ6" s="12">
        <v>1586</v>
      </c>
      <c r="BK6" s="4">
        <v>1186</v>
      </c>
      <c r="BL6" s="12">
        <v>6109</v>
      </c>
      <c r="BM6" s="4">
        <v>7758</v>
      </c>
      <c r="BN6" s="12">
        <v>4175</v>
      </c>
      <c r="BO6" s="4">
        <v>5428</v>
      </c>
      <c r="BP6" s="12">
        <v>389</v>
      </c>
      <c r="BQ6" s="4">
        <v>125</v>
      </c>
      <c r="BR6" s="4"/>
      <c r="BS6" s="4">
        <v>5280</v>
      </c>
      <c r="BT6" s="4">
        <v>6398</v>
      </c>
      <c r="BU6" s="4">
        <v>5744</v>
      </c>
      <c r="BV6" s="94" t="str">
        <f t="shared" si="9"/>
        <v>*Alanine (2TMS)</v>
      </c>
      <c r="BW6">
        <f t="shared" si="9"/>
        <v>119</v>
      </c>
    </row>
    <row r="7" spans="2:75">
      <c r="B7" s="4" t="s">
        <v>5</v>
      </c>
      <c r="C7" s="4">
        <v>120</v>
      </c>
      <c r="D7" s="4">
        <v>1093.0999999999999</v>
      </c>
      <c r="E7" s="4">
        <v>0.75362320000000005</v>
      </c>
      <c r="F7" s="4"/>
      <c r="G7" s="4"/>
      <c r="H7" s="4"/>
      <c r="I7" s="4"/>
      <c r="J7" s="4"/>
      <c r="K7" s="23">
        <v>112</v>
      </c>
      <c r="L7" s="23">
        <v>215</v>
      </c>
      <c r="M7" s="23">
        <v>164</v>
      </c>
      <c r="N7" s="23">
        <v>83</v>
      </c>
      <c r="O7" s="4">
        <v>0</v>
      </c>
      <c r="P7" s="4"/>
      <c r="Q7" s="4"/>
      <c r="R7" s="4"/>
      <c r="S7" s="4">
        <v>0</v>
      </c>
      <c r="T7" s="4"/>
      <c r="U7" s="4">
        <v>0</v>
      </c>
      <c r="V7" s="4">
        <v>33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33</v>
      </c>
      <c r="AC7" s="4">
        <v>0</v>
      </c>
      <c r="AD7" s="23">
        <v>0</v>
      </c>
      <c r="AE7" s="23">
        <v>27</v>
      </c>
      <c r="AF7" s="23">
        <v>154</v>
      </c>
      <c r="AG7" s="23">
        <v>66</v>
      </c>
      <c r="AH7" s="91"/>
      <c r="AI7" s="91"/>
      <c r="AJ7" s="91"/>
      <c r="AK7" s="91"/>
      <c r="AL7" s="93"/>
      <c r="AM7" s="4">
        <v>957</v>
      </c>
      <c r="AN7" s="4">
        <v>924</v>
      </c>
      <c r="AO7" s="12">
        <v>143</v>
      </c>
      <c r="AP7" s="4">
        <v>0</v>
      </c>
      <c r="AQ7" s="12">
        <v>593</v>
      </c>
      <c r="AR7" s="4">
        <v>820</v>
      </c>
      <c r="AS7" s="12">
        <v>542</v>
      </c>
      <c r="AT7" s="4">
        <v>904</v>
      </c>
      <c r="AU7" s="12">
        <v>265</v>
      </c>
      <c r="AV7" s="4">
        <v>887</v>
      </c>
      <c r="AW7" s="12">
        <v>274</v>
      </c>
      <c r="AX7" s="4">
        <v>270</v>
      </c>
      <c r="AY7" s="12"/>
      <c r="AZ7" s="4">
        <v>0</v>
      </c>
      <c r="BA7" s="4"/>
      <c r="BB7" s="12">
        <v>11647</v>
      </c>
      <c r="BC7" s="4">
        <v>8303</v>
      </c>
      <c r="BD7" s="12">
        <v>3318</v>
      </c>
      <c r="BE7" s="4">
        <v>3258</v>
      </c>
      <c r="BF7" s="12">
        <v>407</v>
      </c>
      <c r="BG7" s="4">
        <v>453</v>
      </c>
      <c r="BH7" s="12"/>
      <c r="BI7" s="4">
        <v>747</v>
      </c>
      <c r="BJ7" s="12">
        <v>159</v>
      </c>
      <c r="BK7" s="4">
        <v>36</v>
      </c>
      <c r="BL7" s="12">
        <v>1228</v>
      </c>
      <c r="BM7" s="4">
        <v>1527</v>
      </c>
      <c r="BN7" s="12">
        <v>784</v>
      </c>
      <c r="BO7" s="4">
        <v>1157</v>
      </c>
      <c r="BP7" s="12">
        <v>120</v>
      </c>
      <c r="BQ7" s="4">
        <v>0</v>
      </c>
      <c r="BR7" s="4"/>
      <c r="BS7" s="4">
        <v>1303</v>
      </c>
      <c r="BT7" s="4">
        <v>1434</v>
      </c>
      <c r="BU7" s="4">
        <v>1171</v>
      </c>
      <c r="BV7" s="94" t="str">
        <f t="shared" si="9"/>
        <v>*Alanine (2TMS)</v>
      </c>
      <c r="BW7">
        <f t="shared" si="9"/>
        <v>120</v>
      </c>
    </row>
    <row r="8" spans="2:75">
      <c r="B8" s="4" t="s">
        <v>7</v>
      </c>
      <c r="C8" s="4">
        <v>188</v>
      </c>
      <c r="D8" s="4">
        <v>1355.7</v>
      </c>
      <c r="E8" s="4">
        <v>0.73913043700000003</v>
      </c>
      <c r="F8" s="4"/>
      <c r="G8" s="4"/>
      <c r="H8" s="4"/>
      <c r="I8" s="4"/>
      <c r="J8" s="4"/>
      <c r="K8" s="23">
        <v>14805</v>
      </c>
      <c r="L8" s="23">
        <v>44372</v>
      </c>
      <c r="M8" s="23">
        <v>57331</v>
      </c>
      <c r="N8" s="23">
        <v>80647</v>
      </c>
      <c r="O8" s="4"/>
      <c r="P8" s="4"/>
      <c r="Q8" s="4"/>
      <c r="R8" s="4">
        <v>263</v>
      </c>
      <c r="S8" s="4">
        <v>392</v>
      </c>
      <c r="T8" s="4">
        <v>352</v>
      </c>
      <c r="U8" s="4">
        <v>190</v>
      </c>
      <c r="V8" s="4">
        <v>1231</v>
      </c>
      <c r="W8" s="4">
        <v>1638</v>
      </c>
      <c r="X8" s="4">
        <v>2405</v>
      </c>
      <c r="Y8" s="4">
        <v>3927</v>
      </c>
      <c r="Z8" s="4">
        <v>5514</v>
      </c>
      <c r="AA8" s="4">
        <v>7091</v>
      </c>
      <c r="AB8" s="23">
        <v>11870</v>
      </c>
      <c r="AC8" s="23">
        <v>16474</v>
      </c>
      <c r="AD8" s="23">
        <v>24840</v>
      </c>
      <c r="AE8" s="23">
        <v>36504</v>
      </c>
      <c r="AF8" s="23">
        <v>89446</v>
      </c>
      <c r="AG8" s="23">
        <v>102471</v>
      </c>
      <c r="AH8" s="93"/>
      <c r="AI8" s="92">
        <f>MIN(AM8:BQ8)</f>
        <v>8256</v>
      </c>
      <c r="AJ8" s="92">
        <f>MAX(AM8:BQ8)</f>
        <v>425449</v>
      </c>
      <c r="AK8" s="92">
        <f>MEDIAN(AM8:BQ8)</f>
        <v>28615</v>
      </c>
      <c r="AL8" s="93"/>
      <c r="AM8" s="4">
        <v>19567</v>
      </c>
      <c r="AN8" s="4">
        <v>39129</v>
      </c>
      <c r="AO8" s="12">
        <v>8256</v>
      </c>
      <c r="AP8" s="4">
        <v>13539</v>
      </c>
      <c r="AQ8" s="12">
        <v>12726</v>
      </c>
      <c r="AR8" s="4">
        <v>24370</v>
      </c>
      <c r="AS8" s="12">
        <v>10235</v>
      </c>
      <c r="AT8" s="4">
        <v>18955</v>
      </c>
      <c r="AU8" s="12">
        <v>13298</v>
      </c>
      <c r="AV8" s="4">
        <v>26647</v>
      </c>
      <c r="AW8" s="95">
        <v>23021</v>
      </c>
      <c r="AX8" s="4">
        <v>37900</v>
      </c>
      <c r="AY8" s="12"/>
      <c r="AZ8" s="4">
        <v>24410</v>
      </c>
      <c r="BA8" s="4"/>
      <c r="BB8" s="12">
        <v>425449</v>
      </c>
      <c r="BC8" s="4">
        <v>115391</v>
      </c>
      <c r="BD8" s="12">
        <v>45279</v>
      </c>
      <c r="BE8" s="4">
        <v>67575</v>
      </c>
      <c r="BF8" s="12">
        <v>30583</v>
      </c>
      <c r="BG8" s="4">
        <v>38519</v>
      </c>
      <c r="BH8" s="12"/>
      <c r="BI8" s="4">
        <v>23472</v>
      </c>
      <c r="BJ8" s="12">
        <v>34028</v>
      </c>
      <c r="BK8" s="4">
        <v>46556</v>
      </c>
      <c r="BL8" s="12">
        <v>39059</v>
      </c>
      <c r="BM8" s="4">
        <v>81113</v>
      </c>
      <c r="BN8" s="12">
        <v>58803</v>
      </c>
      <c r="BO8" s="4">
        <v>40286</v>
      </c>
      <c r="BP8" s="12">
        <v>14499</v>
      </c>
      <c r="BQ8" s="4">
        <v>16246</v>
      </c>
      <c r="BR8" s="4"/>
      <c r="BS8" s="4">
        <v>11307</v>
      </c>
      <c r="BT8" s="4">
        <v>19315</v>
      </c>
      <c r="BU8" s="4">
        <v>21539</v>
      </c>
      <c r="BV8" s="94" t="str">
        <f t="shared" si="9"/>
        <v>*Alanine (3TMS)</v>
      </c>
      <c r="BW8">
        <f t="shared" si="9"/>
        <v>188</v>
      </c>
    </row>
    <row r="9" spans="2:75">
      <c r="B9" s="4" t="s">
        <v>7</v>
      </c>
      <c r="C9" s="4">
        <v>189</v>
      </c>
      <c r="D9" s="4">
        <v>1355.7</v>
      </c>
      <c r="E9" s="4">
        <v>0.73913043700000003</v>
      </c>
      <c r="F9" s="4"/>
      <c r="G9" s="4"/>
      <c r="H9" s="4"/>
      <c r="I9" s="4"/>
      <c r="J9" s="4"/>
      <c r="K9" s="23">
        <v>2627</v>
      </c>
      <c r="L9" s="23">
        <v>7888</v>
      </c>
      <c r="M9" s="23">
        <v>10730</v>
      </c>
      <c r="N9" s="23">
        <v>15369</v>
      </c>
      <c r="O9" s="4"/>
      <c r="P9" s="4"/>
      <c r="Q9" s="4"/>
      <c r="R9" s="4">
        <v>5</v>
      </c>
      <c r="S9" s="4">
        <v>46</v>
      </c>
      <c r="T9" s="4">
        <v>24</v>
      </c>
      <c r="U9" s="4">
        <v>121</v>
      </c>
      <c r="V9" s="4">
        <v>257</v>
      </c>
      <c r="W9" s="4">
        <v>187</v>
      </c>
      <c r="X9" s="4">
        <v>420</v>
      </c>
      <c r="Y9" s="4">
        <v>739</v>
      </c>
      <c r="Z9" s="4">
        <v>624</v>
      </c>
      <c r="AA9" s="4">
        <v>1158</v>
      </c>
      <c r="AB9" s="23">
        <v>2106</v>
      </c>
      <c r="AC9" s="23">
        <v>2995</v>
      </c>
      <c r="AD9" s="23">
        <v>4393</v>
      </c>
      <c r="AE9" s="23">
        <v>6666</v>
      </c>
      <c r="AF9" s="23">
        <v>15006</v>
      </c>
      <c r="AG9" s="23">
        <v>18902</v>
      </c>
      <c r="AH9" s="93"/>
      <c r="AI9" s="93"/>
      <c r="AJ9" s="93"/>
      <c r="AK9" s="93"/>
      <c r="AL9" s="93"/>
      <c r="AM9" s="4">
        <v>4203</v>
      </c>
      <c r="AN9" s="4">
        <v>8373</v>
      </c>
      <c r="AO9" s="12">
        <v>1680</v>
      </c>
      <c r="AP9" s="4">
        <v>2607</v>
      </c>
      <c r="AQ9" s="12">
        <v>2602</v>
      </c>
      <c r="AR9" s="4">
        <v>4998</v>
      </c>
      <c r="AS9" s="12">
        <v>1944</v>
      </c>
      <c r="AT9" s="4">
        <v>3411</v>
      </c>
      <c r="AU9" s="12">
        <v>2792</v>
      </c>
      <c r="AV9" s="4">
        <v>5573</v>
      </c>
      <c r="AW9" s="95">
        <v>4798</v>
      </c>
      <c r="AX9" s="4">
        <v>7883</v>
      </c>
      <c r="AY9" s="12"/>
      <c r="AZ9" s="4">
        <v>4728</v>
      </c>
      <c r="BA9" s="4"/>
      <c r="BB9" s="12">
        <v>100822</v>
      </c>
      <c r="BC9" s="4">
        <v>27164</v>
      </c>
      <c r="BD9" s="12">
        <v>8779</v>
      </c>
      <c r="BE9" s="4">
        <v>13130</v>
      </c>
      <c r="BF9" s="12">
        <v>5797</v>
      </c>
      <c r="BG9" s="4">
        <v>7605</v>
      </c>
      <c r="BH9" s="12"/>
      <c r="BI9" s="4">
        <v>4519</v>
      </c>
      <c r="BJ9" s="12">
        <v>7052</v>
      </c>
      <c r="BK9" s="4">
        <v>9690</v>
      </c>
      <c r="BL9" s="12">
        <v>8744</v>
      </c>
      <c r="BM9" s="4">
        <v>18301</v>
      </c>
      <c r="BN9" s="12">
        <v>13193</v>
      </c>
      <c r="BO9" s="4">
        <v>8737</v>
      </c>
      <c r="BP9" s="12">
        <v>2897</v>
      </c>
      <c r="BQ9" s="4">
        <v>1175</v>
      </c>
      <c r="BR9" s="4"/>
      <c r="BS9" s="4">
        <v>2199</v>
      </c>
      <c r="BT9" s="4">
        <v>3936</v>
      </c>
      <c r="BU9" s="4">
        <v>4309</v>
      </c>
      <c r="BV9" s="94" t="str">
        <f t="shared" si="9"/>
        <v>*Alanine (3TMS)</v>
      </c>
      <c r="BW9">
        <f t="shared" si="9"/>
        <v>189</v>
      </c>
    </row>
    <row r="10" spans="2:75">
      <c r="B10" s="4" t="s">
        <v>7</v>
      </c>
      <c r="C10" s="4">
        <v>190</v>
      </c>
      <c r="D10" s="4">
        <v>1355.7</v>
      </c>
      <c r="E10" s="4">
        <v>0.73913043700000003</v>
      </c>
      <c r="F10" s="4"/>
      <c r="G10" s="4"/>
      <c r="H10" s="4"/>
      <c r="I10" s="4"/>
      <c r="J10" s="4"/>
      <c r="K10" s="23">
        <v>1173</v>
      </c>
      <c r="L10" s="23">
        <v>3461</v>
      </c>
      <c r="M10" s="23">
        <v>4863</v>
      </c>
      <c r="N10" s="23">
        <v>6679</v>
      </c>
      <c r="O10" s="4"/>
      <c r="P10" s="4"/>
      <c r="Q10" s="4"/>
      <c r="R10" s="4">
        <v>0</v>
      </c>
      <c r="S10" s="4">
        <v>0</v>
      </c>
      <c r="T10" s="4">
        <v>0</v>
      </c>
      <c r="U10" s="4">
        <v>127</v>
      </c>
      <c r="V10" s="4">
        <v>122</v>
      </c>
      <c r="W10" s="4">
        <v>0</v>
      </c>
      <c r="X10" s="4">
        <v>142</v>
      </c>
      <c r="Y10" s="4">
        <v>418</v>
      </c>
      <c r="Z10" s="4">
        <v>313</v>
      </c>
      <c r="AA10" s="4">
        <v>500</v>
      </c>
      <c r="AB10" s="23">
        <v>881</v>
      </c>
      <c r="AC10" s="23">
        <v>1254</v>
      </c>
      <c r="AD10" s="23">
        <v>1887</v>
      </c>
      <c r="AE10" s="23">
        <v>2606</v>
      </c>
      <c r="AF10" s="23">
        <v>6294</v>
      </c>
      <c r="AG10" s="23">
        <v>8605</v>
      </c>
      <c r="AH10" s="93"/>
      <c r="AI10" s="93"/>
      <c r="AJ10" s="93"/>
      <c r="AK10" s="93"/>
      <c r="AL10" s="93"/>
      <c r="AM10" s="4">
        <v>3155</v>
      </c>
      <c r="AN10" s="4">
        <v>6559</v>
      </c>
      <c r="AO10" s="12">
        <v>829</v>
      </c>
      <c r="AP10" s="4">
        <v>1481</v>
      </c>
      <c r="AQ10" s="12">
        <v>1398</v>
      </c>
      <c r="AR10" s="4">
        <v>2891</v>
      </c>
      <c r="AS10" s="12">
        <v>1268</v>
      </c>
      <c r="AT10" s="4">
        <v>2503</v>
      </c>
      <c r="AU10" s="12">
        <v>2284</v>
      </c>
      <c r="AV10" s="4">
        <v>4578</v>
      </c>
      <c r="AW10" s="95">
        <v>3374</v>
      </c>
      <c r="AX10" s="4">
        <v>5131</v>
      </c>
      <c r="AY10" s="12"/>
      <c r="AZ10" s="4">
        <v>2315</v>
      </c>
      <c r="BA10" s="4"/>
      <c r="BB10" s="12">
        <v>72856</v>
      </c>
      <c r="BC10" s="4">
        <v>19840</v>
      </c>
      <c r="BD10" s="12">
        <v>5900</v>
      </c>
      <c r="BE10" s="4">
        <v>8547</v>
      </c>
      <c r="BF10" s="12">
        <v>3119</v>
      </c>
      <c r="BG10" s="4">
        <v>4006</v>
      </c>
      <c r="BH10" s="12"/>
      <c r="BI10" s="4">
        <v>3007</v>
      </c>
      <c r="BJ10" s="12">
        <v>3774</v>
      </c>
      <c r="BK10" s="4">
        <v>5559</v>
      </c>
      <c r="BL10" s="12">
        <v>5094</v>
      </c>
      <c r="BM10" s="4">
        <v>11445</v>
      </c>
      <c r="BN10" s="12">
        <v>10605</v>
      </c>
      <c r="BO10" s="4">
        <v>7104</v>
      </c>
      <c r="BP10" s="12">
        <v>1404</v>
      </c>
      <c r="BQ10" s="4">
        <v>287</v>
      </c>
      <c r="BR10" s="4"/>
      <c r="BS10" s="4">
        <v>1523</v>
      </c>
      <c r="BT10" s="4">
        <v>2636</v>
      </c>
      <c r="BU10" s="4">
        <v>2913</v>
      </c>
      <c r="BV10" s="94" t="str">
        <f t="shared" si="9"/>
        <v>*Alanine (3TMS)</v>
      </c>
      <c r="BW10">
        <f t="shared" si="9"/>
        <v>190</v>
      </c>
    </row>
    <row r="11" spans="2:75">
      <c r="B11" s="4" t="s">
        <v>7</v>
      </c>
      <c r="C11" s="4">
        <v>191</v>
      </c>
      <c r="D11" s="4">
        <v>1355.7</v>
      </c>
      <c r="E11" s="4">
        <v>0.73913043700000003</v>
      </c>
      <c r="F11" s="4"/>
      <c r="G11" s="4"/>
      <c r="H11" s="4"/>
      <c r="I11" s="4"/>
      <c r="J11" s="4"/>
      <c r="K11" s="23">
        <v>404</v>
      </c>
      <c r="L11" s="23">
        <v>1296</v>
      </c>
      <c r="M11" s="23">
        <v>1699</v>
      </c>
      <c r="N11" s="23">
        <v>2491</v>
      </c>
      <c r="O11" s="4"/>
      <c r="P11" s="4"/>
      <c r="Q11" s="4"/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54</v>
      </c>
      <c r="Y11" s="4">
        <v>160</v>
      </c>
      <c r="Z11" s="4">
        <v>0</v>
      </c>
      <c r="AA11" s="4">
        <v>89</v>
      </c>
      <c r="AB11" s="23">
        <v>269</v>
      </c>
      <c r="AC11" s="23">
        <v>358</v>
      </c>
      <c r="AD11" s="23">
        <v>717</v>
      </c>
      <c r="AE11" s="23">
        <v>960</v>
      </c>
      <c r="AF11" s="23">
        <v>2474</v>
      </c>
      <c r="AG11" s="23">
        <v>3231</v>
      </c>
      <c r="AH11" s="93"/>
      <c r="AI11" s="93"/>
      <c r="AJ11" s="93"/>
      <c r="AK11" s="93"/>
      <c r="AL11" s="93"/>
      <c r="AM11" s="4">
        <v>981</v>
      </c>
      <c r="AN11" s="4">
        <v>1865</v>
      </c>
      <c r="AO11" s="12">
        <v>306</v>
      </c>
      <c r="AP11" s="4">
        <v>535</v>
      </c>
      <c r="AQ11" s="12">
        <v>452</v>
      </c>
      <c r="AR11" s="4">
        <v>889</v>
      </c>
      <c r="AS11" s="12">
        <v>369</v>
      </c>
      <c r="AT11" s="4">
        <v>712</v>
      </c>
      <c r="AU11" s="12">
        <v>620</v>
      </c>
      <c r="AV11" s="4">
        <v>1366</v>
      </c>
      <c r="AW11" s="95">
        <v>1109</v>
      </c>
      <c r="AX11" s="4">
        <v>1577</v>
      </c>
      <c r="AY11" s="12"/>
      <c r="AZ11" s="4">
        <v>814</v>
      </c>
      <c r="BA11" s="4"/>
      <c r="BB11" s="12">
        <v>22460</v>
      </c>
      <c r="BC11" s="4">
        <v>6061</v>
      </c>
      <c r="BD11" s="12">
        <v>1758</v>
      </c>
      <c r="BE11" s="4">
        <v>2587</v>
      </c>
      <c r="BF11" s="12">
        <v>1076</v>
      </c>
      <c r="BG11" s="4">
        <v>1333</v>
      </c>
      <c r="BH11" s="12"/>
      <c r="BI11" s="4">
        <v>949</v>
      </c>
      <c r="BJ11" s="12">
        <v>1234</v>
      </c>
      <c r="BK11" s="4">
        <v>1804</v>
      </c>
      <c r="BL11" s="12">
        <v>1677</v>
      </c>
      <c r="BM11" s="4">
        <v>3518</v>
      </c>
      <c r="BN11" s="12">
        <v>3230</v>
      </c>
      <c r="BO11" s="4">
        <v>2007</v>
      </c>
      <c r="BP11" s="12">
        <v>619</v>
      </c>
      <c r="BQ11" s="4">
        <v>77</v>
      </c>
      <c r="BR11" s="4"/>
      <c r="BS11" s="4">
        <v>417</v>
      </c>
      <c r="BT11" s="4">
        <v>907</v>
      </c>
      <c r="BU11" s="4">
        <v>939</v>
      </c>
      <c r="BV11" s="94" t="str">
        <f t="shared" si="9"/>
        <v>*Alanine (3TMS)</v>
      </c>
      <c r="BW11">
        <f t="shared" si="9"/>
        <v>191</v>
      </c>
    </row>
    <row r="12" spans="2:75">
      <c r="B12" s="4" t="s">
        <v>7</v>
      </c>
      <c r="C12" s="4">
        <v>262</v>
      </c>
      <c r="D12" s="4">
        <v>1355.7</v>
      </c>
      <c r="E12" s="4">
        <v>0.73913043700000003</v>
      </c>
      <c r="F12" s="4"/>
      <c r="G12" s="4"/>
      <c r="H12" s="4"/>
      <c r="I12" s="4"/>
      <c r="J12" s="4"/>
      <c r="K12" s="23">
        <v>1830</v>
      </c>
      <c r="L12" s="23">
        <v>5796</v>
      </c>
      <c r="M12" s="23">
        <v>7266</v>
      </c>
      <c r="N12" s="23">
        <v>10775</v>
      </c>
      <c r="O12" s="4"/>
      <c r="P12" s="4"/>
      <c r="Q12" s="4"/>
      <c r="R12" s="4">
        <v>30</v>
      </c>
      <c r="S12" s="4">
        <v>23</v>
      </c>
      <c r="T12" s="4">
        <v>0</v>
      </c>
      <c r="U12" s="4">
        <v>92</v>
      </c>
      <c r="V12" s="4">
        <v>73</v>
      </c>
      <c r="W12" s="4">
        <v>120</v>
      </c>
      <c r="X12" s="4">
        <v>305</v>
      </c>
      <c r="Y12" s="23">
        <v>542</v>
      </c>
      <c r="Z12" s="23">
        <v>669</v>
      </c>
      <c r="AA12" s="23">
        <v>798</v>
      </c>
      <c r="AB12" s="23">
        <v>1450</v>
      </c>
      <c r="AC12" s="23">
        <v>2069</v>
      </c>
      <c r="AD12" s="23">
        <v>3328</v>
      </c>
      <c r="AE12" s="23">
        <v>4635</v>
      </c>
      <c r="AF12" s="23">
        <v>11891</v>
      </c>
      <c r="AG12" s="23">
        <v>13645</v>
      </c>
      <c r="AH12" s="93"/>
      <c r="AI12" s="92">
        <f>MIN(AM12:BQ12)</f>
        <v>552</v>
      </c>
      <c r="AJ12" s="92">
        <f>MAX(AM12:BQ12)</f>
        <v>57769</v>
      </c>
      <c r="AK12" s="92">
        <f>MEDIAN(AM12:BQ12)</f>
        <v>3511.5</v>
      </c>
      <c r="AL12" s="93"/>
      <c r="AM12" s="4">
        <v>2523</v>
      </c>
      <c r="AN12" s="4">
        <v>5119</v>
      </c>
      <c r="AO12" s="12">
        <v>1029</v>
      </c>
      <c r="AP12" s="4">
        <v>2115</v>
      </c>
      <c r="AQ12" s="12">
        <v>1704</v>
      </c>
      <c r="AR12" s="4">
        <v>3216</v>
      </c>
      <c r="AS12" s="12">
        <v>1564</v>
      </c>
      <c r="AT12" s="4">
        <v>2535</v>
      </c>
      <c r="AU12" s="12">
        <v>1679</v>
      </c>
      <c r="AV12" s="4">
        <v>3582</v>
      </c>
      <c r="AW12" s="95">
        <v>2991</v>
      </c>
      <c r="AX12" s="4">
        <v>5058</v>
      </c>
      <c r="AY12" s="12"/>
      <c r="AZ12" s="4">
        <v>3224</v>
      </c>
      <c r="BA12" s="4"/>
      <c r="BB12" s="12">
        <v>57769</v>
      </c>
      <c r="BC12" s="4">
        <v>15956</v>
      </c>
      <c r="BD12" s="12">
        <v>6950</v>
      </c>
      <c r="BE12" s="4">
        <v>10455</v>
      </c>
      <c r="BF12" s="12">
        <v>3441</v>
      </c>
      <c r="BG12" s="4">
        <v>5095</v>
      </c>
      <c r="BH12" s="12"/>
      <c r="BI12" s="4">
        <v>3089</v>
      </c>
      <c r="BJ12" s="12">
        <v>4401</v>
      </c>
      <c r="BK12" s="4">
        <v>6189</v>
      </c>
      <c r="BL12" s="12">
        <v>5119</v>
      </c>
      <c r="BM12" s="4">
        <v>10973</v>
      </c>
      <c r="BN12" s="12">
        <v>7721</v>
      </c>
      <c r="BO12" s="4">
        <v>5183</v>
      </c>
      <c r="BP12" s="12">
        <v>1950</v>
      </c>
      <c r="BQ12" s="4">
        <v>552</v>
      </c>
      <c r="BR12" s="4"/>
      <c r="BS12" s="4">
        <v>1431</v>
      </c>
      <c r="BT12" s="4">
        <v>2435</v>
      </c>
      <c r="BU12" s="4">
        <v>2817</v>
      </c>
      <c r="BV12" s="94" t="str">
        <f t="shared" si="9"/>
        <v>*Alanine (3TMS)</v>
      </c>
      <c r="BW12">
        <f t="shared" si="9"/>
        <v>262</v>
      </c>
    </row>
    <row r="13" spans="2:75">
      <c r="B13" s="4" t="s">
        <v>7</v>
      </c>
      <c r="C13" s="4">
        <v>263</v>
      </c>
      <c r="D13" s="4">
        <v>1355.7</v>
      </c>
      <c r="E13" s="4">
        <v>0.73913043700000003</v>
      </c>
      <c r="F13" s="4"/>
      <c r="G13" s="4"/>
      <c r="H13" s="4"/>
      <c r="I13" s="4"/>
      <c r="J13" s="4"/>
      <c r="K13" s="23">
        <v>476</v>
      </c>
      <c r="L13" s="23">
        <v>1468</v>
      </c>
      <c r="M13" s="23">
        <v>2273</v>
      </c>
      <c r="N13" s="23">
        <v>3129</v>
      </c>
      <c r="O13" s="4"/>
      <c r="P13" s="4"/>
      <c r="Q13" s="4"/>
      <c r="R13" s="4">
        <v>4</v>
      </c>
      <c r="S13" s="4">
        <v>0</v>
      </c>
      <c r="T13" s="4">
        <v>0</v>
      </c>
      <c r="U13" s="4">
        <v>56</v>
      </c>
      <c r="V13" s="4">
        <v>79</v>
      </c>
      <c r="W13" s="4">
        <v>0</v>
      </c>
      <c r="X13" s="4">
        <v>53</v>
      </c>
      <c r="Y13" s="23">
        <v>208</v>
      </c>
      <c r="Z13" s="23">
        <v>68</v>
      </c>
      <c r="AA13" s="23">
        <v>163</v>
      </c>
      <c r="AB13" s="23">
        <v>388</v>
      </c>
      <c r="AC13" s="23">
        <v>541</v>
      </c>
      <c r="AD13" s="23">
        <v>847</v>
      </c>
      <c r="AE13" s="23">
        <v>1402</v>
      </c>
      <c r="AF13" s="23">
        <v>3055</v>
      </c>
      <c r="AG13" s="23">
        <v>3866</v>
      </c>
      <c r="AH13" s="93"/>
      <c r="AI13" s="93"/>
      <c r="AJ13" s="93"/>
      <c r="AK13" s="93"/>
      <c r="AL13" s="93"/>
      <c r="AM13" s="4">
        <v>848</v>
      </c>
      <c r="AN13" s="4">
        <v>1620</v>
      </c>
      <c r="AO13" s="12">
        <v>365</v>
      </c>
      <c r="AP13" s="4">
        <v>548</v>
      </c>
      <c r="AQ13" s="12">
        <v>534</v>
      </c>
      <c r="AR13" s="4">
        <v>940</v>
      </c>
      <c r="AS13" s="12">
        <v>430</v>
      </c>
      <c r="AT13" s="4">
        <v>735</v>
      </c>
      <c r="AU13" s="12">
        <v>528</v>
      </c>
      <c r="AV13" s="4">
        <v>1056</v>
      </c>
      <c r="AW13" s="95">
        <v>1038</v>
      </c>
      <c r="AX13" s="4">
        <v>1579</v>
      </c>
      <c r="AY13" s="12"/>
      <c r="AZ13" s="4">
        <v>935</v>
      </c>
      <c r="BA13" s="4"/>
      <c r="BB13" s="12">
        <v>19670</v>
      </c>
      <c r="BC13" s="4">
        <v>5301</v>
      </c>
      <c r="BD13" s="12">
        <v>2045</v>
      </c>
      <c r="BE13" s="4">
        <v>3069</v>
      </c>
      <c r="BF13" s="12">
        <v>1042</v>
      </c>
      <c r="BG13" s="4">
        <v>1533</v>
      </c>
      <c r="BH13" s="12"/>
      <c r="BI13" s="4">
        <v>962</v>
      </c>
      <c r="BJ13" s="12">
        <v>1298</v>
      </c>
      <c r="BK13" s="4">
        <v>1848</v>
      </c>
      <c r="BL13" s="12">
        <v>1795</v>
      </c>
      <c r="BM13" s="4">
        <v>3642</v>
      </c>
      <c r="BN13" s="12">
        <v>2475</v>
      </c>
      <c r="BO13" s="4">
        <v>1694</v>
      </c>
      <c r="BP13" s="12">
        <v>682</v>
      </c>
      <c r="BQ13" s="4">
        <v>34</v>
      </c>
      <c r="BR13" s="4"/>
      <c r="BS13" s="4">
        <v>422</v>
      </c>
      <c r="BT13" s="4">
        <v>767</v>
      </c>
      <c r="BU13" s="4">
        <v>884</v>
      </c>
      <c r="BV13" s="94" t="str">
        <f t="shared" si="9"/>
        <v>*Alanine (3TMS)</v>
      </c>
      <c r="BW13">
        <f t="shared" si="9"/>
        <v>263</v>
      </c>
    </row>
    <row r="14" spans="2:75">
      <c r="B14" s="4" t="s">
        <v>7</v>
      </c>
      <c r="C14" s="4">
        <v>264</v>
      </c>
      <c r="D14" s="4">
        <v>1355.7</v>
      </c>
      <c r="E14" s="4">
        <v>0.73913043700000003</v>
      </c>
      <c r="F14" s="4"/>
      <c r="G14" s="4"/>
      <c r="H14" s="4"/>
      <c r="I14" s="4"/>
      <c r="J14" s="4"/>
      <c r="K14" s="23">
        <v>201</v>
      </c>
      <c r="L14" s="23">
        <v>790</v>
      </c>
      <c r="M14" s="23">
        <v>1024</v>
      </c>
      <c r="N14" s="23">
        <v>1343</v>
      </c>
      <c r="O14" s="4"/>
      <c r="P14" s="4"/>
      <c r="Q14" s="4"/>
      <c r="R14" s="4">
        <v>0</v>
      </c>
      <c r="S14" s="4">
        <v>0</v>
      </c>
      <c r="T14" s="4">
        <v>0</v>
      </c>
      <c r="U14" s="4">
        <v>6</v>
      </c>
      <c r="V14" s="4">
        <v>11</v>
      </c>
      <c r="W14" s="4">
        <v>0</v>
      </c>
      <c r="X14" s="4">
        <v>19</v>
      </c>
      <c r="Y14" s="23">
        <v>62</v>
      </c>
      <c r="Z14" s="23">
        <v>58</v>
      </c>
      <c r="AA14" s="23">
        <v>42</v>
      </c>
      <c r="AB14" s="23">
        <v>74</v>
      </c>
      <c r="AC14" s="23">
        <v>159</v>
      </c>
      <c r="AD14" s="23">
        <v>499</v>
      </c>
      <c r="AE14" s="23">
        <v>547</v>
      </c>
      <c r="AF14" s="23">
        <v>1644</v>
      </c>
      <c r="AG14" s="23">
        <v>2018</v>
      </c>
      <c r="AH14" s="93"/>
      <c r="AI14" s="93"/>
      <c r="AJ14" s="93"/>
      <c r="AK14" s="93"/>
      <c r="AL14" s="93"/>
      <c r="AM14" s="4">
        <v>548</v>
      </c>
      <c r="AN14" s="4">
        <v>1176</v>
      </c>
      <c r="AO14" s="12">
        <v>149</v>
      </c>
      <c r="AP14" s="4">
        <v>373</v>
      </c>
      <c r="AQ14" s="12">
        <v>219</v>
      </c>
      <c r="AR14" s="4">
        <v>619</v>
      </c>
      <c r="AS14" s="12">
        <v>309</v>
      </c>
      <c r="AT14" s="4">
        <v>434</v>
      </c>
      <c r="AU14" s="12">
        <v>370</v>
      </c>
      <c r="AV14" s="4">
        <v>802</v>
      </c>
      <c r="AW14" s="95">
        <v>654</v>
      </c>
      <c r="AX14" s="4">
        <v>951</v>
      </c>
      <c r="AY14" s="12"/>
      <c r="AZ14" s="4">
        <v>527</v>
      </c>
      <c r="BA14" s="4"/>
      <c r="BB14" s="12">
        <v>13447</v>
      </c>
      <c r="BC14" s="4">
        <v>3619</v>
      </c>
      <c r="BD14" s="12">
        <v>1074</v>
      </c>
      <c r="BE14" s="4">
        <v>2051</v>
      </c>
      <c r="BF14" s="12">
        <v>604</v>
      </c>
      <c r="BG14" s="4">
        <v>874</v>
      </c>
      <c r="BH14" s="12"/>
      <c r="BI14" s="4">
        <v>550</v>
      </c>
      <c r="BJ14" s="12">
        <v>737</v>
      </c>
      <c r="BK14" s="4">
        <v>1015</v>
      </c>
      <c r="BL14" s="12">
        <v>1086</v>
      </c>
      <c r="BM14" s="4">
        <v>2289</v>
      </c>
      <c r="BN14" s="12">
        <v>1925</v>
      </c>
      <c r="BO14" s="4">
        <v>1459</v>
      </c>
      <c r="BP14" s="12">
        <v>349</v>
      </c>
      <c r="BQ14" s="4">
        <v>12</v>
      </c>
      <c r="BR14" s="4"/>
      <c r="BS14" s="4">
        <v>246</v>
      </c>
      <c r="BT14" s="4">
        <v>431</v>
      </c>
      <c r="BU14" s="4">
        <v>568</v>
      </c>
      <c r="BV14" s="94" t="str">
        <f t="shared" si="9"/>
        <v>*Alanine (3TMS)</v>
      </c>
      <c r="BW14">
        <f t="shared" si="9"/>
        <v>264</v>
      </c>
    </row>
    <row r="15" spans="2:75">
      <c r="B15" s="4" t="s">
        <v>7</v>
      </c>
      <c r="C15" s="4">
        <v>265</v>
      </c>
      <c r="D15" s="4">
        <v>1355.7</v>
      </c>
      <c r="E15" s="4">
        <v>0.73913043700000003</v>
      </c>
      <c r="F15" s="4"/>
      <c r="G15" s="4"/>
      <c r="H15" s="4"/>
      <c r="I15" s="4"/>
      <c r="J15" s="4"/>
      <c r="K15" s="23">
        <v>67</v>
      </c>
      <c r="L15" s="23">
        <v>157</v>
      </c>
      <c r="M15" s="23">
        <v>134</v>
      </c>
      <c r="N15" s="23">
        <v>323</v>
      </c>
      <c r="O15" s="4"/>
      <c r="P15" s="4"/>
      <c r="Q15" s="4"/>
      <c r="R15" s="4">
        <v>0</v>
      </c>
      <c r="S15" s="4">
        <v>0</v>
      </c>
      <c r="T15" s="4">
        <v>0</v>
      </c>
      <c r="U15" s="4">
        <v>67</v>
      </c>
      <c r="V15" s="4">
        <v>21</v>
      </c>
      <c r="W15" s="4">
        <v>0</v>
      </c>
      <c r="X15" s="4">
        <v>7</v>
      </c>
      <c r="Y15" s="23">
        <v>51</v>
      </c>
      <c r="Z15" s="23">
        <v>0</v>
      </c>
      <c r="AA15" s="23">
        <v>0</v>
      </c>
      <c r="AB15" s="23">
        <v>0</v>
      </c>
      <c r="AC15" s="23">
        <v>0</v>
      </c>
      <c r="AD15" s="23">
        <v>17</v>
      </c>
      <c r="AE15" s="23">
        <v>0</v>
      </c>
      <c r="AF15" s="23">
        <v>314</v>
      </c>
      <c r="AG15" s="23">
        <v>399</v>
      </c>
      <c r="AH15" s="93"/>
      <c r="AI15" s="93"/>
      <c r="AJ15" s="93"/>
      <c r="AK15" s="93"/>
      <c r="AL15" s="93"/>
      <c r="AM15" s="4">
        <v>111</v>
      </c>
      <c r="AN15" s="4">
        <v>321</v>
      </c>
      <c r="AO15" s="12">
        <v>57</v>
      </c>
      <c r="AP15" s="4">
        <v>45</v>
      </c>
      <c r="AQ15" s="12">
        <v>58</v>
      </c>
      <c r="AR15" s="4">
        <v>128</v>
      </c>
      <c r="AS15" s="12">
        <v>0</v>
      </c>
      <c r="AT15" s="4">
        <v>127</v>
      </c>
      <c r="AU15" s="12">
        <v>91</v>
      </c>
      <c r="AV15" s="4">
        <v>167</v>
      </c>
      <c r="AW15" s="95">
        <v>177</v>
      </c>
      <c r="AX15" s="4">
        <v>171</v>
      </c>
      <c r="AY15" s="12"/>
      <c r="AZ15" s="4">
        <v>112</v>
      </c>
      <c r="BA15" s="4"/>
      <c r="BB15" s="12">
        <v>3364</v>
      </c>
      <c r="BC15" s="4">
        <v>1016</v>
      </c>
      <c r="BD15" s="12">
        <v>218</v>
      </c>
      <c r="BE15" s="4">
        <v>345</v>
      </c>
      <c r="BF15" s="12">
        <v>151</v>
      </c>
      <c r="BG15" s="4">
        <v>233</v>
      </c>
      <c r="BH15" s="12"/>
      <c r="BI15" s="4">
        <v>168</v>
      </c>
      <c r="BJ15" s="12">
        <v>154</v>
      </c>
      <c r="BK15" s="4">
        <v>256</v>
      </c>
      <c r="BL15" s="12">
        <v>412</v>
      </c>
      <c r="BM15" s="4">
        <v>525</v>
      </c>
      <c r="BN15" s="12">
        <v>698</v>
      </c>
      <c r="BO15" s="4">
        <v>304</v>
      </c>
      <c r="BP15" s="12">
        <v>26</v>
      </c>
      <c r="BQ15" s="4">
        <v>0</v>
      </c>
      <c r="BR15" s="4"/>
      <c r="BS15" s="4">
        <v>41</v>
      </c>
      <c r="BT15" s="4">
        <v>0</v>
      </c>
      <c r="BU15" s="4">
        <v>156</v>
      </c>
      <c r="BV15" s="94" t="str">
        <f t="shared" si="9"/>
        <v>*Alanine (3TMS)</v>
      </c>
      <c r="BW15">
        <f t="shared" si="9"/>
        <v>265</v>
      </c>
    </row>
    <row r="16" spans="2:75">
      <c r="B16" s="4" t="s">
        <v>18</v>
      </c>
      <c r="C16" s="4">
        <v>273</v>
      </c>
      <c r="D16" s="4">
        <v>1812.8</v>
      </c>
      <c r="E16" s="4">
        <v>0.62318839999999998</v>
      </c>
      <c r="F16" s="4"/>
      <c r="G16" s="4"/>
      <c r="H16" s="4"/>
      <c r="I16" s="4"/>
      <c r="J16" s="4"/>
      <c r="K16" s="23">
        <v>38753</v>
      </c>
      <c r="L16" s="23">
        <v>41640</v>
      </c>
      <c r="M16" s="4">
        <v>367</v>
      </c>
      <c r="N16" s="4">
        <v>296</v>
      </c>
      <c r="O16" s="23">
        <v>35644</v>
      </c>
      <c r="P16" s="23">
        <v>32871</v>
      </c>
      <c r="Q16" s="4"/>
      <c r="R16" s="4"/>
      <c r="S16" s="4"/>
      <c r="T16" s="4"/>
      <c r="U16" s="4"/>
      <c r="V16" s="4"/>
      <c r="W16" s="4"/>
      <c r="X16" s="4"/>
      <c r="Y16" s="4"/>
      <c r="Z16" s="4">
        <v>569</v>
      </c>
      <c r="AA16" s="4"/>
      <c r="AB16" s="4">
        <v>932</v>
      </c>
      <c r="AC16" s="4">
        <v>260</v>
      </c>
      <c r="AD16" s="23">
        <v>3475</v>
      </c>
      <c r="AE16" s="4">
        <v>490</v>
      </c>
      <c r="AF16" s="23">
        <v>29851</v>
      </c>
      <c r="AG16" s="4">
        <v>5991</v>
      </c>
      <c r="AH16" s="93"/>
      <c r="AI16" s="92">
        <f>MIN(AM16:BQ16)</f>
        <v>20677</v>
      </c>
      <c r="AJ16" s="92">
        <f>MAX(AM16:BQ16)</f>
        <v>217170</v>
      </c>
      <c r="AK16" s="92">
        <f>MEDIAN(AM16:BQ16)</f>
        <v>85673.5</v>
      </c>
      <c r="AL16" s="93"/>
      <c r="AM16" s="4">
        <v>30678</v>
      </c>
      <c r="AN16" s="4">
        <v>32532</v>
      </c>
      <c r="AO16" s="12">
        <v>29719</v>
      </c>
      <c r="AP16" s="4">
        <v>33568</v>
      </c>
      <c r="AQ16" s="12">
        <v>97404</v>
      </c>
      <c r="AR16" s="4">
        <v>103325</v>
      </c>
      <c r="AS16" s="12">
        <v>79459</v>
      </c>
      <c r="AT16" s="4">
        <v>87501</v>
      </c>
      <c r="AU16" s="12">
        <v>78415</v>
      </c>
      <c r="AV16" s="4">
        <v>83846</v>
      </c>
      <c r="AW16" s="12">
        <v>58077</v>
      </c>
      <c r="AX16" s="4">
        <v>61053</v>
      </c>
      <c r="AY16" s="12"/>
      <c r="AZ16" s="4">
        <v>40750</v>
      </c>
      <c r="BA16" s="4"/>
      <c r="BB16" s="12">
        <v>217170</v>
      </c>
      <c r="BC16" s="4">
        <v>122272</v>
      </c>
      <c r="BD16" s="12">
        <v>108664</v>
      </c>
      <c r="BE16" s="4">
        <v>107576</v>
      </c>
      <c r="BF16" s="12">
        <v>144423</v>
      </c>
      <c r="BG16" s="4">
        <v>137481</v>
      </c>
      <c r="BH16" s="12"/>
      <c r="BI16" s="4">
        <v>98335</v>
      </c>
      <c r="BJ16" s="12">
        <v>43486</v>
      </c>
      <c r="BK16" s="4">
        <v>41665</v>
      </c>
      <c r="BL16" s="12">
        <v>108290</v>
      </c>
      <c r="BM16" s="4">
        <v>111231</v>
      </c>
      <c r="BN16" s="12">
        <v>102703</v>
      </c>
      <c r="BO16" s="4">
        <v>115895</v>
      </c>
      <c r="BP16" s="12">
        <v>34280</v>
      </c>
      <c r="BQ16" s="4">
        <v>20677</v>
      </c>
      <c r="BR16" s="4"/>
      <c r="BS16" s="4">
        <v>79785</v>
      </c>
      <c r="BT16" s="4">
        <v>92497</v>
      </c>
      <c r="BU16" s="4">
        <v>88044</v>
      </c>
      <c r="BV16" s="94" t="str">
        <f t="shared" si="9"/>
        <v>*Citric acid (4TMS)</v>
      </c>
      <c r="BW16">
        <f t="shared" si="9"/>
        <v>273</v>
      </c>
    </row>
    <row r="17" spans="2:75">
      <c r="B17" s="4" t="s">
        <v>18</v>
      </c>
      <c r="C17" s="4">
        <v>274</v>
      </c>
      <c r="D17" s="4">
        <v>1812.8</v>
      </c>
      <c r="E17" s="4">
        <v>0.62318839999999998</v>
      </c>
      <c r="F17" s="4"/>
      <c r="G17" s="4"/>
      <c r="H17" s="4"/>
      <c r="I17" s="4"/>
      <c r="J17" s="4"/>
      <c r="K17" s="23">
        <v>8706</v>
      </c>
      <c r="L17" s="23">
        <v>9406</v>
      </c>
      <c r="M17" s="4">
        <v>120</v>
      </c>
      <c r="N17" s="4">
        <v>88</v>
      </c>
      <c r="O17" s="23">
        <v>7727</v>
      </c>
      <c r="P17" s="23">
        <v>7351</v>
      </c>
      <c r="Q17" s="4"/>
      <c r="R17" s="4"/>
      <c r="S17" s="4"/>
      <c r="T17" s="4"/>
      <c r="U17" s="4"/>
      <c r="V17" s="4"/>
      <c r="W17" s="4"/>
      <c r="X17" s="4"/>
      <c r="Y17" s="4"/>
      <c r="Z17" s="4">
        <v>101</v>
      </c>
      <c r="AA17" s="4"/>
      <c r="AB17" s="4">
        <v>144</v>
      </c>
      <c r="AC17" s="4">
        <v>0</v>
      </c>
      <c r="AD17" s="23">
        <v>828</v>
      </c>
      <c r="AE17" s="4">
        <v>46</v>
      </c>
      <c r="AF17" s="23">
        <v>6069</v>
      </c>
      <c r="AG17" s="4">
        <v>1212</v>
      </c>
      <c r="AH17" s="93"/>
      <c r="AI17" s="93"/>
      <c r="AJ17" s="93"/>
      <c r="AK17" s="93"/>
      <c r="AL17" s="93"/>
      <c r="AM17" s="4">
        <v>7002</v>
      </c>
      <c r="AN17" s="4">
        <v>7299</v>
      </c>
      <c r="AO17" s="12">
        <v>6700</v>
      </c>
      <c r="AP17" s="4">
        <v>7583</v>
      </c>
      <c r="AQ17" s="12">
        <v>22630</v>
      </c>
      <c r="AR17" s="4">
        <v>23916</v>
      </c>
      <c r="AS17" s="12">
        <v>17891</v>
      </c>
      <c r="AT17" s="4">
        <v>20037</v>
      </c>
      <c r="AU17" s="12">
        <v>17970</v>
      </c>
      <c r="AV17" s="4">
        <v>18863</v>
      </c>
      <c r="AW17" s="12">
        <v>13080</v>
      </c>
      <c r="AX17" s="4">
        <v>13658</v>
      </c>
      <c r="AY17" s="12"/>
      <c r="AZ17" s="4">
        <v>9179</v>
      </c>
      <c r="BA17" s="4"/>
      <c r="BB17" s="12">
        <v>50486</v>
      </c>
      <c r="BC17" s="4">
        <v>28480</v>
      </c>
      <c r="BD17" s="12">
        <v>25050</v>
      </c>
      <c r="BE17" s="4">
        <v>24493</v>
      </c>
      <c r="BF17" s="12">
        <v>33241</v>
      </c>
      <c r="BG17" s="4">
        <v>31683</v>
      </c>
      <c r="BH17" s="12"/>
      <c r="BI17" s="4">
        <v>22598</v>
      </c>
      <c r="BJ17" s="12">
        <v>9984</v>
      </c>
      <c r="BK17" s="4">
        <v>9397</v>
      </c>
      <c r="BL17" s="12">
        <v>25253</v>
      </c>
      <c r="BM17" s="4">
        <v>25313</v>
      </c>
      <c r="BN17" s="12">
        <v>23550</v>
      </c>
      <c r="BO17" s="4">
        <v>26456</v>
      </c>
      <c r="BP17" s="12">
        <v>7762</v>
      </c>
      <c r="BQ17" s="4">
        <v>3228</v>
      </c>
      <c r="BR17" s="4"/>
      <c r="BS17" s="4">
        <v>18306</v>
      </c>
      <c r="BT17" s="4">
        <v>21415</v>
      </c>
      <c r="BU17" s="4">
        <v>20196</v>
      </c>
      <c r="BV17" s="94" t="str">
        <f t="shared" si="9"/>
        <v>*Citric acid (4TMS)</v>
      </c>
      <c r="BW17">
        <f t="shared" si="9"/>
        <v>274</v>
      </c>
    </row>
    <row r="18" spans="2:75">
      <c r="B18" s="4" t="s">
        <v>18</v>
      </c>
      <c r="C18" s="4">
        <v>275</v>
      </c>
      <c r="D18" s="4">
        <v>1812.8</v>
      </c>
      <c r="E18" s="4">
        <v>0.62318839999999998</v>
      </c>
      <c r="F18" s="4"/>
      <c r="G18" s="4"/>
      <c r="H18" s="4"/>
      <c r="I18" s="4"/>
      <c r="J18" s="4"/>
      <c r="K18" s="23">
        <v>3921</v>
      </c>
      <c r="L18" s="23">
        <v>4182</v>
      </c>
      <c r="M18" s="4">
        <v>86</v>
      </c>
      <c r="N18" s="4">
        <v>83</v>
      </c>
      <c r="O18" s="23">
        <v>3655</v>
      </c>
      <c r="P18" s="23">
        <v>3359</v>
      </c>
      <c r="Q18" s="4"/>
      <c r="R18" s="4"/>
      <c r="S18" s="4"/>
      <c r="T18" s="4"/>
      <c r="U18" s="4"/>
      <c r="V18" s="4"/>
      <c r="W18" s="4"/>
      <c r="X18" s="4"/>
      <c r="Y18" s="4"/>
      <c r="Z18" s="4">
        <v>0</v>
      </c>
      <c r="AA18" s="4"/>
      <c r="AB18" s="4">
        <v>60</v>
      </c>
      <c r="AC18" s="4">
        <v>15</v>
      </c>
      <c r="AD18" s="23">
        <v>382</v>
      </c>
      <c r="AE18" s="4">
        <v>15</v>
      </c>
      <c r="AF18" s="23">
        <v>2650</v>
      </c>
      <c r="AG18" s="4">
        <v>597</v>
      </c>
      <c r="AH18" s="93"/>
      <c r="AI18" s="93"/>
      <c r="AJ18" s="93"/>
      <c r="AK18" s="93"/>
      <c r="AL18" s="93"/>
      <c r="AM18" s="4">
        <v>4491</v>
      </c>
      <c r="AN18" s="4">
        <v>4721</v>
      </c>
      <c r="AO18" s="12">
        <v>4047</v>
      </c>
      <c r="AP18" s="4">
        <v>4469</v>
      </c>
      <c r="AQ18" s="12">
        <v>16331</v>
      </c>
      <c r="AR18" s="4">
        <v>17102</v>
      </c>
      <c r="AS18" s="12">
        <v>12677</v>
      </c>
      <c r="AT18" s="4">
        <v>14581</v>
      </c>
      <c r="AU18" s="12">
        <v>10119</v>
      </c>
      <c r="AV18" s="4">
        <v>10305</v>
      </c>
      <c r="AW18" s="12">
        <v>8435</v>
      </c>
      <c r="AX18" s="4">
        <v>8897</v>
      </c>
      <c r="AY18" s="12"/>
      <c r="AZ18" s="4">
        <v>4609</v>
      </c>
      <c r="BA18" s="4"/>
      <c r="BB18" s="12">
        <v>37281</v>
      </c>
      <c r="BC18" s="4">
        <v>20959</v>
      </c>
      <c r="BD18" s="12">
        <v>24487</v>
      </c>
      <c r="BE18" s="4">
        <v>23425</v>
      </c>
      <c r="BF18" s="12">
        <v>18741</v>
      </c>
      <c r="BG18" s="4">
        <v>18140</v>
      </c>
      <c r="BH18" s="12"/>
      <c r="BI18" s="4">
        <v>14165</v>
      </c>
      <c r="BJ18" s="12">
        <v>4761</v>
      </c>
      <c r="BK18" s="4">
        <v>4732</v>
      </c>
      <c r="BL18" s="12">
        <v>19604</v>
      </c>
      <c r="BM18" s="4">
        <v>20088</v>
      </c>
      <c r="BN18" s="12">
        <v>12737</v>
      </c>
      <c r="BO18" s="4">
        <v>14409</v>
      </c>
      <c r="BP18" s="12">
        <v>3947</v>
      </c>
      <c r="BQ18" s="4">
        <v>1019</v>
      </c>
      <c r="BR18" s="4"/>
      <c r="BS18" s="4">
        <v>12294</v>
      </c>
      <c r="BT18" s="4">
        <v>14298</v>
      </c>
      <c r="BU18" s="4">
        <v>13420</v>
      </c>
      <c r="BV18" s="94" t="str">
        <f t="shared" si="9"/>
        <v>*Citric acid (4TMS)</v>
      </c>
      <c r="BW18">
        <f t="shared" si="9"/>
        <v>275</v>
      </c>
    </row>
    <row r="19" spans="2:75">
      <c r="B19" s="4" t="s">
        <v>18</v>
      </c>
      <c r="C19" s="4">
        <v>276</v>
      </c>
      <c r="D19" s="4">
        <v>1812.8</v>
      </c>
      <c r="E19" s="4">
        <v>0.62318839999999998</v>
      </c>
      <c r="F19" s="4"/>
      <c r="G19" s="4"/>
      <c r="H19" s="4"/>
      <c r="I19" s="4"/>
      <c r="J19" s="4"/>
      <c r="K19" s="23">
        <v>568</v>
      </c>
      <c r="L19" s="23">
        <v>696</v>
      </c>
      <c r="M19" s="4">
        <v>0</v>
      </c>
      <c r="N19" s="4">
        <v>17</v>
      </c>
      <c r="O19" s="23">
        <v>585</v>
      </c>
      <c r="P19" s="23">
        <v>470</v>
      </c>
      <c r="Q19" s="4"/>
      <c r="R19" s="4"/>
      <c r="S19" s="4"/>
      <c r="T19" s="4"/>
      <c r="U19" s="4"/>
      <c r="V19" s="4"/>
      <c r="W19" s="4"/>
      <c r="X19" s="4"/>
      <c r="Y19" s="4"/>
      <c r="Z19" s="4">
        <v>0</v>
      </c>
      <c r="AA19" s="4"/>
      <c r="AB19" s="4">
        <v>0</v>
      </c>
      <c r="AC19" s="4">
        <v>6</v>
      </c>
      <c r="AD19" s="23">
        <v>0</v>
      </c>
      <c r="AE19" s="4">
        <v>0</v>
      </c>
      <c r="AF19" s="23">
        <v>449</v>
      </c>
      <c r="AG19" s="4">
        <v>149</v>
      </c>
      <c r="AH19" s="93"/>
      <c r="AI19" s="93"/>
      <c r="AJ19" s="93"/>
      <c r="AK19" s="93"/>
      <c r="AL19" s="93"/>
      <c r="AM19" s="4">
        <v>877</v>
      </c>
      <c r="AN19" s="4">
        <v>929</v>
      </c>
      <c r="AO19" s="12">
        <v>635</v>
      </c>
      <c r="AP19" s="4">
        <v>802</v>
      </c>
      <c r="AQ19" s="12">
        <v>2911</v>
      </c>
      <c r="AR19" s="4">
        <v>3165</v>
      </c>
      <c r="AS19" s="12">
        <v>2109</v>
      </c>
      <c r="AT19" s="4">
        <v>2551</v>
      </c>
      <c r="AU19" s="12">
        <v>1701</v>
      </c>
      <c r="AV19" s="4">
        <v>1733</v>
      </c>
      <c r="AW19" s="12">
        <v>1382</v>
      </c>
      <c r="AX19" s="4">
        <v>1490</v>
      </c>
      <c r="AY19" s="12"/>
      <c r="AZ19" s="4">
        <v>725</v>
      </c>
      <c r="BA19" s="4"/>
      <c r="BB19" s="12">
        <v>8363</v>
      </c>
      <c r="BC19" s="4">
        <v>4680</v>
      </c>
      <c r="BD19" s="12">
        <v>4597</v>
      </c>
      <c r="BE19" s="4">
        <v>4500</v>
      </c>
      <c r="BF19" s="12">
        <v>3320</v>
      </c>
      <c r="BG19" s="4">
        <v>2973</v>
      </c>
      <c r="BH19" s="12"/>
      <c r="BI19" s="4">
        <v>2510</v>
      </c>
      <c r="BJ19" s="12">
        <v>729</v>
      </c>
      <c r="BK19" s="4">
        <v>831</v>
      </c>
      <c r="BL19" s="12">
        <v>3551</v>
      </c>
      <c r="BM19" s="4">
        <v>3711</v>
      </c>
      <c r="BN19" s="12">
        <v>2245</v>
      </c>
      <c r="BO19" s="4">
        <v>2418</v>
      </c>
      <c r="BP19" s="12">
        <v>672</v>
      </c>
      <c r="BQ19" s="4">
        <v>17</v>
      </c>
      <c r="BR19" s="4"/>
      <c r="BS19" s="4">
        <v>2154</v>
      </c>
      <c r="BT19" s="4">
        <v>2658</v>
      </c>
      <c r="BU19" s="4">
        <v>2470</v>
      </c>
      <c r="BV19" s="94" t="str">
        <f t="shared" si="9"/>
        <v>*Citric acid (4TMS)</v>
      </c>
      <c r="BW19">
        <f t="shared" si="9"/>
        <v>276</v>
      </c>
    </row>
    <row r="20" spans="2:75">
      <c r="B20" s="4" t="s">
        <v>18</v>
      </c>
      <c r="C20" s="4">
        <v>277</v>
      </c>
      <c r="D20" s="4">
        <v>1812.8</v>
      </c>
      <c r="E20" s="4">
        <v>0.62318839999999998</v>
      </c>
      <c r="F20" s="4"/>
      <c r="G20" s="4"/>
      <c r="H20" s="4"/>
      <c r="I20" s="4"/>
      <c r="J20" s="4"/>
      <c r="K20" s="23">
        <v>68</v>
      </c>
      <c r="L20" s="23">
        <v>223</v>
      </c>
      <c r="M20" s="4">
        <v>0</v>
      </c>
      <c r="N20" s="4">
        <v>0</v>
      </c>
      <c r="O20" s="23">
        <v>119</v>
      </c>
      <c r="P20" s="23">
        <v>145</v>
      </c>
      <c r="Q20" s="4"/>
      <c r="R20" s="4"/>
      <c r="S20" s="4"/>
      <c r="T20" s="4"/>
      <c r="U20" s="4"/>
      <c r="V20" s="4"/>
      <c r="W20" s="4"/>
      <c r="X20" s="4"/>
      <c r="Y20" s="4"/>
      <c r="Z20" s="4">
        <v>0</v>
      </c>
      <c r="AA20" s="4"/>
      <c r="AB20" s="4">
        <v>0</v>
      </c>
      <c r="AC20" s="4">
        <v>0</v>
      </c>
      <c r="AD20" s="23">
        <v>3</v>
      </c>
      <c r="AE20" s="4">
        <v>0</v>
      </c>
      <c r="AF20" s="23">
        <v>50</v>
      </c>
      <c r="AG20" s="4">
        <v>43</v>
      </c>
      <c r="AH20" s="93"/>
      <c r="AI20" s="93"/>
      <c r="AJ20" s="93"/>
      <c r="AK20" s="93"/>
      <c r="AL20" s="93"/>
      <c r="AM20" s="4">
        <v>213</v>
      </c>
      <c r="AN20" s="4">
        <v>311</v>
      </c>
      <c r="AO20" s="12">
        <v>177</v>
      </c>
      <c r="AP20" s="4">
        <v>311</v>
      </c>
      <c r="AQ20" s="12">
        <v>999</v>
      </c>
      <c r="AR20" s="4">
        <v>1046</v>
      </c>
      <c r="AS20" s="12">
        <v>565</v>
      </c>
      <c r="AT20" s="4">
        <v>882</v>
      </c>
      <c r="AU20" s="12">
        <v>512</v>
      </c>
      <c r="AV20" s="4">
        <v>489</v>
      </c>
      <c r="AW20" s="12">
        <v>488</v>
      </c>
      <c r="AX20" s="4">
        <v>384</v>
      </c>
      <c r="AY20" s="12"/>
      <c r="AZ20" s="4">
        <v>244</v>
      </c>
      <c r="BA20" s="4"/>
      <c r="BB20" s="12">
        <v>2740</v>
      </c>
      <c r="BC20" s="4">
        <v>1537</v>
      </c>
      <c r="BD20" s="12">
        <v>1933</v>
      </c>
      <c r="BE20" s="4">
        <v>1856</v>
      </c>
      <c r="BF20" s="12">
        <v>944</v>
      </c>
      <c r="BG20" s="4">
        <v>703</v>
      </c>
      <c r="BH20" s="12"/>
      <c r="BI20" s="4">
        <v>805</v>
      </c>
      <c r="BJ20" s="12">
        <v>290</v>
      </c>
      <c r="BK20" s="4">
        <v>373</v>
      </c>
      <c r="BL20" s="12">
        <v>1422</v>
      </c>
      <c r="BM20" s="4">
        <v>1337</v>
      </c>
      <c r="BN20" s="12">
        <v>546</v>
      </c>
      <c r="BO20" s="4">
        <v>688</v>
      </c>
      <c r="BP20" s="12">
        <v>178</v>
      </c>
      <c r="BQ20" s="4">
        <v>0</v>
      </c>
      <c r="BR20" s="4"/>
      <c r="BS20" s="4">
        <v>773</v>
      </c>
      <c r="BT20" s="4">
        <v>899</v>
      </c>
      <c r="BU20" s="4">
        <v>768</v>
      </c>
      <c r="BV20" s="94" t="str">
        <f t="shared" si="9"/>
        <v>*Citric acid (4TMS)</v>
      </c>
      <c r="BW20">
        <f t="shared" si="9"/>
        <v>277</v>
      </c>
    </row>
    <row r="21" spans="2:75">
      <c r="B21" s="4" t="s">
        <v>18</v>
      </c>
      <c r="C21" s="4">
        <v>278</v>
      </c>
      <c r="D21" s="4">
        <v>1812.8</v>
      </c>
      <c r="E21" s="4">
        <v>0.62318839999999998</v>
      </c>
      <c r="F21" s="4"/>
      <c r="G21" s="4"/>
      <c r="H21" s="4"/>
      <c r="I21" s="4"/>
      <c r="J21" s="4"/>
      <c r="K21" s="23">
        <v>0</v>
      </c>
      <c r="L21" s="23">
        <v>82</v>
      </c>
      <c r="M21" s="4">
        <v>0</v>
      </c>
      <c r="N21" s="4">
        <v>12</v>
      </c>
      <c r="O21" s="23">
        <v>0</v>
      </c>
      <c r="P21" s="23">
        <v>79</v>
      </c>
      <c r="Q21" s="4"/>
      <c r="R21" s="4"/>
      <c r="S21" s="4"/>
      <c r="T21" s="4"/>
      <c r="U21" s="4"/>
      <c r="V21" s="4"/>
      <c r="W21" s="4"/>
      <c r="X21" s="4"/>
      <c r="Y21" s="4"/>
      <c r="Z21" s="4">
        <v>0</v>
      </c>
      <c r="AA21" s="4"/>
      <c r="AB21" s="4">
        <v>0</v>
      </c>
      <c r="AC21" s="4">
        <v>2</v>
      </c>
      <c r="AD21" s="23">
        <v>0</v>
      </c>
      <c r="AE21" s="4">
        <v>0</v>
      </c>
      <c r="AF21" s="23">
        <v>6</v>
      </c>
      <c r="AG21" s="4">
        <v>14</v>
      </c>
      <c r="AH21" s="93"/>
      <c r="AI21" s="93"/>
      <c r="AJ21" s="93"/>
      <c r="AK21" s="93"/>
      <c r="AL21" s="93"/>
      <c r="AM21" s="4">
        <v>83</v>
      </c>
      <c r="AN21" s="4">
        <v>95</v>
      </c>
      <c r="AO21" s="12">
        <v>0</v>
      </c>
      <c r="AP21" s="4">
        <v>108</v>
      </c>
      <c r="AQ21" s="12">
        <v>239</v>
      </c>
      <c r="AR21" s="4">
        <v>300</v>
      </c>
      <c r="AS21" s="12">
        <v>61</v>
      </c>
      <c r="AT21" s="4">
        <v>165</v>
      </c>
      <c r="AU21" s="12">
        <v>0</v>
      </c>
      <c r="AV21" s="4">
        <v>103</v>
      </c>
      <c r="AW21" s="12">
        <v>126</v>
      </c>
      <c r="AX21" s="4">
        <v>101</v>
      </c>
      <c r="AY21" s="12"/>
      <c r="AZ21" s="4">
        <v>19</v>
      </c>
      <c r="BA21" s="4"/>
      <c r="BB21" s="12">
        <v>1123</v>
      </c>
      <c r="BC21" s="4">
        <v>737</v>
      </c>
      <c r="BD21" s="12">
        <v>367</v>
      </c>
      <c r="BE21" s="4">
        <v>464</v>
      </c>
      <c r="BF21" s="12">
        <v>296</v>
      </c>
      <c r="BG21" s="4">
        <v>112</v>
      </c>
      <c r="BH21" s="12"/>
      <c r="BI21" s="4">
        <v>205</v>
      </c>
      <c r="BJ21" s="12">
        <v>59</v>
      </c>
      <c r="BK21" s="4">
        <v>194</v>
      </c>
      <c r="BL21" s="12">
        <v>349</v>
      </c>
      <c r="BM21" s="4">
        <v>341</v>
      </c>
      <c r="BN21" s="12">
        <v>138</v>
      </c>
      <c r="BO21" s="4">
        <v>204</v>
      </c>
      <c r="BP21" s="12">
        <v>0</v>
      </c>
      <c r="BQ21" s="4">
        <v>0</v>
      </c>
      <c r="BR21" s="4"/>
      <c r="BS21" s="4">
        <v>183</v>
      </c>
      <c r="BT21" s="4">
        <v>269</v>
      </c>
      <c r="BU21" s="4">
        <v>176</v>
      </c>
      <c r="BV21" s="94" t="str">
        <f t="shared" si="9"/>
        <v>*Citric acid (4TMS)</v>
      </c>
      <c r="BW21">
        <f t="shared" si="9"/>
        <v>278</v>
      </c>
    </row>
    <row r="22" spans="2:75">
      <c r="B22" s="4" t="s">
        <v>18</v>
      </c>
      <c r="C22" s="4">
        <v>279</v>
      </c>
      <c r="D22" s="4">
        <v>1812.8</v>
      </c>
      <c r="E22" s="4">
        <v>0.62318839999999998</v>
      </c>
      <c r="F22" s="4"/>
      <c r="G22" s="4"/>
      <c r="H22" s="4"/>
      <c r="I22" s="4"/>
      <c r="J22" s="4"/>
      <c r="K22" s="23">
        <v>0</v>
      </c>
      <c r="L22" s="23">
        <v>46</v>
      </c>
      <c r="M22" s="4">
        <v>0</v>
      </c>
      <c r="N22" s="4">
        <v>1</v>
      </c>
      <c r="O22" s="23">
        <v>0</v>
      </c>
      <c r="P22" s="23">
        <v>92</v>
      </c>
      <c r="Q22" s="4"/>
      <c r="R22" s="4"/>
      <c r="S22" s="4"/>
      <c r="T22" s="4"/>
      <c r="U22" s="4"/>
      <c r="V22" s="4"/>
      <c r="W22" s="4"/>
      <c r="X22" s="4"/>
      <c r="Y22" s="4"/>
      <c r="Z22" s="4">
        <v>0</v>
      </c>
      <c r="AA22" s="4"/>
      <c r="AB22" s="4">
        <v>0</v>
      </c>
      <c r="AC22" s="4">
        <v>0</v>
      </c>
      <c r="AD22" s="23">
        <v>0</v>
      </c>
      <c r="AE22" s="4">
        <v>0</v>
      </c>
      <c r="AF22" s="23">
        <v>19</v>
      </c>
      <c r="AG22" s="4">
        <v>83</v>
      </c>
      <c r="AH22" s="93"/>
      <c r="AI22" s="93"/>
      <c r="AJ22" s="93"/>
      <c r="AK22" s="93"/>
      <c r="AL22" s="93"/>
      <c r="AM22" s="4">
        <v>87</v>
      </c>
      <c r="AN22" s="4">
        <v>0</v>
      </c>
      <c r="AO22" s="12">
        <v>0</v>
      </c>
      <c r="AP22" s="4">
        <v>91</v>
      </c>
      <c r="AQ22" s="12">
        <v>115</v>
      </c>
      <c r="AR22" s="4">
        <v>234</v>
      </c>
      <c r="AS22" s="12">
        <v>49</v>
      </c>
      <c r="AT22" s="4">
        <v>85</v>
      </c>
      <c r="AU22" s="12">
        <v>0</v>
      </c>
      <c r="AV22" s="4">
        <v>11</v>
      </c>
      <c r="AW22" s="12">
        <v>104</v>
      </c>
      <c r="AX22" s="4">
        <v>44</v>
      </c>
      <c r="AY22" s="12"/>
      <c r="AZ22" s="4">
        <v>50</v>
      </c>
      <c r="BA22" s="4"/>
      <c r="BB22" s="12">
        <v>322</v>
      </c>
      <c r="BC22" s="4">
        <v>279</v>
      </c>
      <c r="BD22" s="12">
        <v>239</v>
      </c>
      <c r="BE22" s="4">
        <v>320</v>
      </c>
      <c r="BF22" s="12">
        <v>171</v>
      </c>
      <c r="BG22" s="4">
        <v>44</v>
      </c>
      <c r="BH22" s="12"/>
      <c r="BI22" s="4">
        <v>134</v>
      </c>
      <c r="BJ22" s="12">
        <v>40</v>
      </c>
      <c r="BK22" s="4">
        <v>203</v>
      </c>
      <c r="BL22" s="12">
        <v>338</v>
      </c>
      <c r="BM22" s="4">
        <v>385</v>
      </c>
      <c r="BN22" s="12">
        <v>34</v>
      </c>
      <c r="BO22" s="4">
        <v>90</v>
      </c>
      <c r="BP22" s="12">
        <v>12</v>
      </c>
      <c r="BQ22" s="4">
        <v>0</v>
      </c>
      <c r="BR22" s="4"/>
      <c r="BS22" s="4">
        <v>52</v>
      </c>
      <c r="BT22" s="4">
        <v>197</v>
      </c>
      <c r="BU22" s="4">
        <v>106</v>
      </c>
      <c r="BV22" s="94" t="str">
        <f t="shared" si="9"/>
        <v>*Citric acid (4TMS)</v>
      </c>
      <c r="BW22">
        <f t="shared" si="9"/>
        <v>279</v>
      </c>
    </row>
    <row r="23" spans="2:75">
      <c r="B23" s="4" t="s">
        <v>20</v>
      </c>
      <c r="C23" s="4">
        <v>211</v>
      </c>
      <c r="D23" s="4">
        <v>1742.5</v>
      </c>
      <c r="E23" s="4">
        <v>0.44927537400000001</v>
      </c>
      <c r="F23" s="4"/>
      <c r="G23" s="4"/>
      <c r="H23" s="4"/>
      <c r="I23" s="4">
        <v>775</v>
      </c>
      <c r="J23" s="4">
        <v>866</v>
      </c>
      <c r="K23" s="4">
        <v>2359</v>
      </c>
      <c r="L23" s="4">
        <v>2100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93"/>
      <c r="AI23" s="92">
        <f>MIN(AM23:BQ23)</f>
        <v>134</v>
      </c>
      <c r="AJ23" s="92">
        <f>MAX(AM23:BQ23)</f>
        <v>2631</v>
      </c>
      <c r="AK23" s="92">
        <f>MEDIAN(AM23:BQ23)</f>
        <v>1045</v>
      </c>
      <c r="AL23" s="93"/>
      <c r="AM23" s="4"/>
      <c r="AN23" s="4">
        <v>482</v>
      </c>
      <c r="AO23" s="12">
        <v>134</v>
      </c>
      <c r="AP23" s="4">
        <v>187</v>
      </c>
      <c r="AQ23" s="12">
        <v>1446</v>
      </c>
      <c r="AR23" s="4">
        <v>1073</v>
      </c>
      <c r="AS23" s="12">
        <v>1187</v>
      </c>
      <c r="AT23" s="4">
        <v>1170</v>
      </c>
      <c r="AU23" s="12">
        <v>687</v>
      </c>
      <c r="AV23" s="4">
        <v>788</v>
      </c>
      <c r="AW23" s="12"/>
      <c r="AX23" s="4">
        <v>428</v>
      </c>
      <c r="AY23" s="12"/>
      <c r="AZ23" s="4">
        <v>537</v>
      </c>
      <c r="BA23" s="4"/>
      <c r="BB23" s="12">
        <v>2631</v>
      </c>
      <c r="BC23" s="4">
        <v>1686</v>
      </c>
      <c r="BD23" s="12">
        <v>1631</v>
      </c>
      <c r="BE23" s="4">
        <v>1761</v>
      </c>
      <c r="BF23" s="12">
        <v>1407</v>
      </c>
      <c r="BG23" s="4">
        <v>1518</v>
      </c>
      <c r="BH23" s="12"/>
      <c r="BI23" s="4">
        <v>1262</v>
      </c>
      <c r="BJ23" s="12">
        <v>1017</v>
      </c>
      <c r="BK23" s="4">
        <v>795</v>
      </c>
      <c r="BL23" s="12">
        <v>1450</v>
      </c>
      <c r="BM23" s="4"/>
      <c r="BN23" s="12">
        <v>773</v>
      </c>
      <c r="BO23" s="4">
        <v>926</v>
      </c>
      <c r="BP23" s="12">
        <v>279</v>
      </c>
      <c r="BQ23" s="4"/>
      <c r="BR23" s="4"/>
      <c r="BS23" s="4">
        <v>873</v>
      </c>
      <c r="BT23" s="4">
        <v>1331</v>
      </c>
      <c r="BU23" s="4">
        <v>1191</v>
      </c>
      <c r="BV23" s="94" t="str">
        <f t="shared" si="9"/>
        <v>*Dihydroxyacetone phosphate (1MEOX) (3TMS) MP</v>
      </c>
      <c r="BW23">
        <f t="shared" si="9"/>
        <v>211</v>
      </c>
    </row>
    <row r="24" spans="2:75">
      <c r="B24" s="4" t="s">
        <v>20</v>
      </c>
      <c r="C24" s="4">
        <v>212</v>
      </c>
      <c r="D24" s="4">
        <v>1742.5</v>
      </c>
      <c r="E24" s="4">
        <v>0.44927537400000001</v>
      </c>
      <c r="F24" s="4"/>
      <c r="G24" s="4"/>
      <c r="H24" s="4"/>
      <c r="I24" s="4">
        <v>96</v>
      </c>
      <c r="J24" s="4">
        <v>243</v>
      </c>
      <c r="K24" s="4">
        <v>416</v>
      </c>
      <c r="L24" s="4">
        <v>410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93"/>
      <c r="AI24" s="93"/>
      <c r="AJ24" s="93"/>
      <c r="AK24" s="93"/>
      <c r="AL24" s="93"/>
      <c r="AM24" s="4"/>
      <c r="AN24" s="4">
        <v>207</v>
      </c>
      <c r="AO24" s="12">
        <v>35</v>
      </c>
      <c r="AP24" s="4">
        <v>74</v>
      </c>
      <c r="AQ24" s="12">
        <v>507</v>
      </c>
      <c r="AR24" s="4">
        <v>123</v>
      </c>
      <c r="AS24" s="12">
        <v>184</v>
      </c>
      <c r="AT24" s="4">
        <v>379</v>
      </c>
      <c r="AU24" s="12">
        <v>164</v>
      </c>
      <c r="AV24" s="4">
        <v>205</v>
      </c>
      <c r="AW24" s="12"/>
      <c r="AX24" s="4">
        <v>0</v>
      </c>
      <c r="AY24" s="12"/>
      <c r="AZ24" s="4">
        <v>50</v>
      </c>
      <c r="BA24" s="4"/>
      <c r="BB24" s="12">
        <v>1055</v>
      </c>
      <c r="BC24" s="4">
        <v>548</v>
      </c>
      <c r="BD24" s="12">
        <v>404</v>
      </c>
      <c r="BE24" s="4">
        <v>448</v>
      </c>
      <c r="BF24" s="12">
        <v>422</v>
      </c>
      <c r="BG24" s="4">
        <v>355</v>
      </c>
      <c r="BH24" s="12"/>
      <c r="BI24" s="4">
        <v>284</v>
      </c>
      <c r="BJ24" s="12">
        <v>180</v>
      </c>
      <c r="BK24" s="4">
        <v>156</v>
      </c>
      <c r="BL24" s="12">
        <v>617</v>
      </c>
      <c r="BM24" s="4"/>
      <c r="BN24" s="12">
        <v>250</v>
      </c>
      <c r="BO24" s="4">
        <v>219</v>
      </c>
      <c r="BP24" s="12">
        <v>4</v>
      </c>
      <c r="BQ24" s="4"/>
      <c r="BR24" s="4"/>
      <c r="BS24" s="4">
        <v>184</v>
      </c>
      <c r="BT24" s="4">
        <v>144</v>
      </c>
      <c r="BU24" s="4">
        <v>317</v>
      </c>
      <c r="BV24" s="94" t="str">
        <f t="shared" si="9"/>
        <v>*Dihydroxyacetone phosphate (1MEOX) (3TMS) MP</v>
      </c>
      <c r="BW24">
        <f t="shared" si="9"/>
        <v>212</v>
      </c>
    </row>
    <row r="25" spans="2:75">
      <c r="B25" s="4" t="s">
        <v>20</v>
      </c>
      <c r="C25" s="4">
        <v>213</v>
      </c>
      <c r="D25" s="4">
        <v>1742.5</v>
      </c>
      <c r="E25" s="4">
        <v>0.44927537400000001</v>
      </c>
      <c r="F25" s="4"/>
      <c r="G25" s="4"/>
      <c r="H25" s="4"/>
      <c r="I25" s="4">
        <v>0</v>
      </c>
      <c r="J25" s="4">
        <v>117</v>
      </c>
      <c r="K25" s="4">
        <v>233</v>
      </c>
      <c r="L25" s="4">
        <v>214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93"/>
      <c r="AI25" s="93"/>
      <c r="AJ25" s="93"/>
      <c r="AK25" s="93"/>
      <c r="AL25" s="93"/>
      <c r="AM25" s="4"/>
      <c r="AN25" s="4">
        <v>75</v>
      </c>
      <c r="AO25" s="12">
        <v>0</v>
      </c>
      <c r="AP25" s="4">
        <v>19</v>
      </c>
      <c r="AQ25" s="12">
        <v>124</v>
      </c>
      <c r="AR25" s="4">
        <v>93</v>
      </c>
      <c r="AS25" s="12">
        <v>136</v>
      </c>
      <c r="AT25" s="4">
        <v>15</v>
      </c>
      <c r="AU25" s="12">
        <v>37</v>
      </c>
      <c r="AV25" s="4">
        <v>81</v>
      </c>
      <c r="AW25" s="12"/>
      <c r="AX25" s="4">
        <v>0</v>
      </c>
      <c r="AY25" s="12"/>
      <c r="AZ25" s="4">
        <v>66</v>
      </c>
      <c r="BA25" s="4"/>
      <c r="BB25" s="12">
        <v>452</v>
      </c>
      <c r="BC25" s="4">
        <v>181</v>
      </c>
      <c r="BD25" s="12">
        <v>129</v>
      </c>
      <c r="BE25" s="4">
        <v>196</v>
      </c>
      <c r="BF25" s="12">
        <v>0</v>
      </c>
      <c r="BG25" s="4">
        <v>167</v>
      </c>
      <c r="BH25" s="12"/>
      <c r="BI25" s="4">
        <v>163</v>
      </c>
      <c r="BJ25" s="12">
        <v>39</v>
      </c>
      <c r="BK25" s="4">
        <v>16</v>
      </c>
      <c r="BL25" s="12">
        <v>198</v>
      </c>
      <c r="BM25" s="4"/>
      <c r="BN25" s="12">
        <v>129</v>
      </c>
      <c r="BO25" s="4">
        <v>158</v>
      </c>
      <c r="BP25" s="12">
        <v>0</v>
      </c>
      <c r="BQ25" s="4"/>
      <c r="BR25" s="4"/>
      <c r="BS25" s="4">
        <v>0</v>
      </c>
      <c r="BT25" s="4">
        <v>114</v>
      </c>
      <c r="BU25" s="4">
        <v>107</v>
      </c>
      <c r="BV25" s="94" t="str">
        <f t="shared" si="9"/>
        <v>*Dihydroxyacetone phosphate (1MEOX) (3TMS) MP</v>
      </c>
      <c r="BW25">
        <f t="shared" si="9"/>
        <v>213</v>
      </c>
    </row>
    <row r="26" spans="2:75">
      <c r="B26" s="4" t="s">
        <v>20</v>
      </c>
      <c r="C26" s="4">
        <v>214</v>
      </c>
      <c r="D26" s="4">
        <v>1742.5</v>
      </c>
      <c r="E26" s="4">
        <v>0.44927537400000001</v>
      </c>
      <c r="F26" s="4"/>
      <c r="G26" s="4"/>
      <c r="H26" s="4"/>
      <c r="I26" s="4">
        <v>0</v>
      </c>
      <c r="J26" s="4">
        <v>12</v>
      </c>
      <c r="K26" s="4">
        <v>8</v>
      </c>
      <c r="L26" s="4">
        <v>33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93"/>
      <c r="AI26" s="93"/>
      <c r="AJ26" s="93"/>
      <c r="AK26" s="93"/>
      <c r="AL26" s="93"/>
      <c r="AM26" s="4"/>
      <c r="AN26" s="4">
        <v>0</v>
      </c>
      <c r="AO26" s="12">
        <v>0</v>
      </c>
      <c r="AP26" s="4">
        <v>0</v>
      </c>
      <c r="AQ26" s="12">
        <v>0</v>
      </c>
      <c r="AR26" s="4">
        <v>7</v>
      </c>
      <c r="AS26" s="12">
        <v>0</v>
      </c>
      <c r="AT26" s="4">
        <v>0</v>
      </c>
      <c r="AU26" s="12">
        <v>0</v>
      </c>
      <c r="AV26" s="4">
        <v>5</v>
      </c>
      <c r="AW26" s="12"/>
      <c r="AX26" s="4">
        <v>0</v>
      </c>
      <c r="AY26" s="12"/>
      <c r="AZ26" s="4">
        <v>0</v>
      </c>
      <c r="BA26" s="4"/>
      <c r="BB26" s="12">
        <v>159</v>
      </c>
      <c r="BC26" s="4">
        <v>0</v>
      </c>
      <c r="BD26" s="12">
        <v>0</v>
      </c>
      <c r="BE26" s="4">
        <v>95</v>
      </c>
      <c r="BF26" s="12">
        <v>0</v>
      </c>
      <c r="BG26" s="4">
        <v>16</v>
      </c>
      <c r="BH26" s="12"/>
      <c r="BI26" s="4">
        <v>12</v>
      </c>
      <c r="BJ26" s="12">
        <v>0</v>
      </c>
      <c r="BK26" s="4">
        <v>0</v>
      </c>
      <c r="BL26" s="12">
        <v>39</v>
      </c>
      <c r="BM26" s="4"/>
      <c r="BN26" s="12">
        <v>51</v>
      </c>
      <c r="BO26" s="4">
        <v>84</v>
      </c>
      <c r="BP26" s="12">
        <v>0</v>
      </c>
      <c r="BQ26" s="4"/>
      <c r="BR26" s="4"/>
      <c r="BS26" s="4">
        <v>0</v>
      </c>
      <c r="BT26" s="4">
        <v>40</v>
      </c>
      <c r="BU26" s="4">
        <v>0</v>
      </c>
      <c r="BV26" s="94" t="str">
        <f t="shared" si="9"/>
        <v>*Dihydroxyacetone phosphate (1MEOX) (3TMS) MP</v>
      </c>
      <c r="BW26">
        <f t="shared" si="9"/>
        <v>214</v>
      </c>
    </row>
    <row r="27" spans="2:75">
      <c r="B27" s="4" t="s">
        <v>20</v>
      </c>
      <c r="C27" s="4">
        <v>400</v>
      </c>
      <c r="D27" s="4">
        <v>1742.5</v>
      </c>
      <c r="E27" s="4">
        <v>0.44927537400000001</v>
      </c>
      <c r="F27" s="4"/>
      <c r="G27" s="4"/>
      <c r="H27" s="4"/>
      <c r="I27" s="4">
        <v>334</v>
      </c>
      <c r="J27" s="4">
        <v>485</v>
      </c>
      <c r="K27" s="4">
        <v>977</v>
      </c>
      <c r="L27" s="4">
        <v>951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93"/>
      <c r="AI27" s="92">
        <f>MIN(AM27:BQ27)</f>
        <v>0</v>
      </c>
      <c r="AJ27" s="92">
        <f>MAX(AM27:BQ27)</f>
        <v>397</v>
      </c>
      <c r="AK27" s="92">
        <f>MEDIAN(AM27:BQ27)</f>
        <v>159.5</v>
      </c>
      <c r="AL27" s="93"/>
      <c r="AM27" s="4"/>
      <c r="AN27" s="4">
        <v>0</v>
      </c>
      <c r="AO27" s="12">
        <v>27</v>
      </c>
      <c r="AP27" s="4">
        <v>87</v>
      </c>
      <c r="AQ27" s="12">
        <v>260</v>
      </c>
      <c r="AR27" s="4">
        <v>150</v>
      </c>
      <c r="AS27" s="12">
        <v>169</v>
      </c>
      <c r="AT27" s="4">
        <v>114</v>
      </c>
      <c r="AU27" s="12">
        <v>54</v>
      </c>
      <c r="AV27" s="4">
        <v>85</v>
      </c>
      <c r="AW27" s="12">
        <v>39</v>
      </c>
      <c r="AX27" s="4">
        <v>68</v>
      </c>
      <c r="AY27" s="12"/>
      <c r="AZ27" s="4">
        <v>185</v>
      </c>
      <c r="BA27" s="4"/>
      <c r="BB27" s="12">
        <v>397</v>
      </c>
      <c r="BC27" s="4">
        <v>181</v>
      </c>
      <c r="BD27" s="12">
        <v>59</v>
      </c>
      <c r="BE27" s="4">
        <v>309</v>
      </c>
      <c r="BF27" s="12">
        <v>255</v>
      </c>
      <c r="BG27" s="4">
        <v>276</v>
      </c>
      <c r="BH27" s="12"/>
      <c r="BI27" s="4">
        <v>130</v>
      </c>
      <c r="BJ27" s="12">
        <v>355</v>
      </c>
      <c r="BK27" s="4">
        <v>344</v>
      </c>
      <c r="BL27" s="12">
        <v>196</v>
      </c>
      <c r="BM27" s="4">
        <v>139</v>
      </c>
      <c r="BN27" s="12">
        <v>228</v>
      </c>
      <c r="BO27" s="4">
        <v>273</v>
      </c>
      <c r="BP27" s="12">
        <v>0</v>
      </c>
      <c r="BQ27" s="4"/>
      <c r="BR27" s="4"/>
      <c r="BS27" s="4">
        <v>0</v>
      </c>
      <c r="BT27" s="4">
        <v>204</v>
      </c>
      <c r="BU27" s="4">
        <v>97</v>
      </c>
      <c r="BV27" s="94" t="str">
        <f t="shared" si="9"/>
        <v>*Dihydroxyacetone phosphate (1MEOX) (3TMS) MP</v>
      </c>
      <c r="BW27">
        <f t="shared" si="9"/>
        <v>400</v>
      </c>
    </row>
    <row r="28" spans="2:75">
      <c r="B28" s="4" t="s">
        <v>20</v>
      </c>
      <c r="C28" s="4">
        <v>401</v>
      </c>
      <c r="D28" s="4">
        <v>1742.5</v>
      </c>
      <c r="E28" s="4">
        <v>0.44927537400000001</v>
      </c>
      <c r="F28" s="4"/>
      <c r="G28" s="4"/>
      <c r="H28" s="4"/>
      <c r="I28" s="4">
        <v>55</v>
      </c>
      <c r="J28" s="4">
        <v>170</v>
      </c>
      <c r="K28" s="4">
        <v>323</v>
      </c>
      <c r="L28" s="4">
        <v>355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93"/>
      <c r="AI28" s="93"/>
      <c r="AJ28" s="93"/>
      <c r="AK28" s="93"/>
      <c r="AL28" s="93"/>
      <c r="AM28" s="4"/>
      <c r="AN28" s="4">
        <v>0</v>
      </c>
      <c r="AO28" s="12">
        <v>0</v>
      </c>
      <c r="AP28" s="4">
        <v>12</v>
      </c>
      <c r="AQ28" s="12">
        <v>120</v>
      </c>
      <c r="AR28" s="4">
        <v>24</v>
      </c>
      <c r="AS28" s="12">
        <v>103</v>
      </c>
      <c r="AT28" s="4">
        <v>0</v>
      </c>
      <c r="AU28" s="12">
        <v>0</v>
      </c>
      <c r="AV28" s="4">
        <v>44</v>
      </c>
      <c r="AW28" s="12">
        <v>0</v>
      </c>
      <c r="AX28" s="4">
        <v>7</v>
      </c>
      <c r="AY28" s="12"/>
      <c r="AZ28" s="4">
        <v>0</v>
      </c>
      <c r="BA28" s="4"/>
      <c r="BB28" s="12">
        <v>129</v>
      </c>
      <c r="BC28" s="4">
        <v>65</v>
      </c>
      <c r="BD28" s="12">
        <v>0</v>
      </c>
      <c r="BE28" s="4">
        <v>94</v>
      </c>
      <c r="BF28" s="12">
        <v>124</v>
      </c>
      <c r="BG28" s="4">
        <v>89</v>
      </c>
      <c r="BH28" s="12"/>
      <c r="BI28" s="4">
        <v>41</v>
      </c>
      <c r="BJ28" s="12">
        <v>171</v>
      </c>
      <c r="BK28" s="4">
        <v>30</v>
      </c>
      <c r="BL28" s="12">
        <v>51</v>
      </c>
      <c r="BM28" s="4">
        <v>102</v>
      </c>
      <c r="BN28" s="12">
        <v>13</v>
      </c>
      <c r="BO28" s="4">
        <v>185</v>
      </c>
      <c r="BP28" s="12">
        <v>0</v>
      </c>
      <c r="BQ28" s="4"/>
      <c r="BR28" s="4"/>
      <c r="BS28" s="4">
        <v>8</v>
      </c>
      <c r="BT28" s="4">
        <v>0</v>
      </c>
      <c r="BU28" s="4">
        <v>17</v>
      </c>
      <c r="BV28" s="94" t="str">
        <f t="shared" si="9"/>
        <v>*Dihydroxyacetone phosphate (1MEOX) (3TMS) MP</v>
      </c>
      <c r="BW28">
        <f t="shared" si="9"/>
        <v>401</v>
      </c>
    </row>
    <row r="29" spans="2:75">
      <c r="B29" s="4" t="s">
        <v>20</v>
      </c>
      <c r="C29" s="4">
        <v>402</v>
      </c>
      <c r="D29" s="4">
        <v>1742.5</v>
      </c>
      <c r="E29" s="4">
        <v>0.44927537400000001</v>
      </c>
      <c r="F29" s="4"/>
      <c r="G29" s="4"/>
      <c r="H29" s="4"/>
      <c r="I29" s="4">
        <v>0</v>
      </c>
      <c r="J29" s="4">
        <v>64</v>
      </c>
      <c r="K29" s="4">
        <v>152</v>
      </c>
      <c r="L29" s="4">
        <v>170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93"/>
      <c r="AI29" s="93"/>
      <c r="AJ29" s="93"/>
      <c r="AK29" s="93"/>
      <c r="AL29" s="93"/>
      <c r="AM29" s="4"/>
      <c r="AN29" s="4">
        <v>0</v>
      </c>
      <c r="AO29" s="12">
        <v>0</v>
      </c>
      <c r="AP29" s="4">
        <v>35</v>
      </c>
      <c r="AQ29" s="12">
        <v>69</v>
      </c>
      <c r="AR29" s="4">
        <v>10</v>
      </c>
      <c r="AS29" s="12">
        <v>129</v>
      </c>
      <c r="AT29" s="4">
        <v>43</v>
      </c>
      <c r="AU29" s="12">
        <v>1</v>
      </c>
      <c r="AV29" s="4">
        <v>35</v>
      </c>
      <c r="AW29" s="12">
        <v>3</v>
      </c>
      <c r="AX29" s="4">
        <v>0</v>
      </c>
      <c r="AY29" s="12"/>
      <c r="AZ29" s="4">
        <v>24</v>
      </c>
      <c r="BA29" s="4"/>
      <c r="BB29" s="12">
        <v>125</v>
      </c>
      <c r="BC29" s="4">
        <v>31</v>
      </c>
      <c r="BD29" s="12">
        <v>0</v>
      </c>
      <c r="BE29" s="4">
        <v>76</v>
      </c>
      <c r="BF29" s="12">
        <v>78</v>
      </c>
      <c r="BG29" s="4">
        <v>59</v>
      </c>
      <c r="BH29" s="12"/>
      <c r="BI29" s="4">
        <v>99</v>
      </c>
      <c r="BJ29" s="12">
        <v>58</v>
      </c>
      <c r="BK29" s="4">
        <v>11</v>
      </c>
      <c r="BL29" s="12">
        <v>58</v>
      </c>
      <c r="BM29" s="4">
        <v>0</v>
      </c>
      <c r="BN29" s="12">
        <v>24</v>
      </c>
      <c r="BO29" s="4">
        <v>100</v>
      </c>
      <c r="BP29" s="12">
        <v>0</v>
      </c>
      <c r="BQ29" s="4"/>
      <c r="BR29" s="4"/>
      <c r="BS29" s="4">
        <v>0</v>
      </c>
      <c r="BT29" s="4">
        <v>30</v>
      </c>
      <c r="BU29" s="4">
        <v>29</v>
      </c>
      <c r="BV29" s="94" t="str">
        <f t="shared" si="9"/>
        <v>*Dihydroxyacetone phosphate (1MEOX) (3TMS) MP</v>
      </c>
      <c r="BW29">
        <f t="shared" si="9"/>
        <v>402</v>
      </c>
    </row>
    <row r="30" spans="2:75">
      <c r="B30" s="4" t="s">
        <v>20</v>
      </c>
      <c r="C30" s="4">
        <v>403</v>
      </c>
      <c r="D30" s="4">
        <v>1742.5</v>
      </c>
      <c r="E30" s="4">
        <v>0.44927537400000001</v>
      </c>
      <c r="F30" s="4"/>
      <c r="G30" s="4"/>
      <c r="H30" s="4"/>
      <c r="I30" s="4">
        <v>0</v>
      </c>
      <c r="J30" s="4">
        <v>0</v>
      </c>
      <c r="K30" s="4">
        <v>0</v>
      </c>
      <c r="L30" s="4">
        <v>69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93"/>
      <c r="AI30" s="93"/>
      <c r="AJ30" s="93"/>
      <c r="AK30" s="93"/>
      <c r="AL30" s="93"/>
      <c r="AM30" s="4"/>
      <c r="AN30" s="4">
        <v>103</v>
      </c>
      <c r="AO30" s="12">
        <v>13</v>
      </c>
      <c r="AP30" s="4">
        <v>68</v>
      </c>
      <c r="AQ30" s="12">
        <v>509</v>
      </c>
      <c r="AR30" s="4">
        <v>316</v>
      </c>
      <c r="AS30" s="12">
        <v>499</v>
      </c>
      <c r="AT30" s="4">
        <v>304</v>
      </c>
      <c r="AU30" s="12">
        <v>205</v>
      </c>
      <c r="AV30" s="4">
        <v>219</v>
      </c>
      <c r="AW30" s="12">
        <v>13</v>
      </c>
      <c r="AX30" s="4">
        <v>80</v>
      </c>
      <c r="AY30" s="12"/>
      <c r="AZ30" s="4">
        <v>129</v>
      </c>
      <c r="BA30" s="4"/>
      <c r="BB30" s="12">
        <v>900</v>
      </c>
      <c r="BC30" s="4">
        <v>564</v>
      </c>
      <c r="BD30" s="12">
        <v>556</v>
      </c>
      <c r="BE30" s="4">
        <v>676</v>
      </c>
      <c r="BF30" s="12">
        <v>322</v>
      </c>
      <c r="BG30" s="4">
        <v>287</v>
      </c>
      <c r="BH30" s="12"/>
      <c r="BI30" s="4">
        <v>352</v>
      </c>
      <c r="BJ30" s="12">
        <v>257</v>
      </c>
      <c r="BK30" s="4">
        <v>213</v>
      </c>
      <c r="BL30" s="12">
        <v>379</v>
      </c>
      <c r="BM30" s="4">
        <v>336</v>
      </c>
      <c r="BN30" s="12">
        <v>262</v>
      </c>
      <c r="BO30" s="4">
        <v>286</v>
      </c>
      <c r="BP30" s="12">
        <v>0</v>
      </c>
      <c r="BQ30" s="4"/>
      <c r="BR30" s="4"/>
      <c r="BS30" s="4">
        <v>269</v>
      </c>
      <c r="BT30" s="4">
        <v>345</v>
      </c>
      <c r="BU30" s="4">
        <v>276</v>
      </c>
      <c r="BV30" s="94" t="str">
        <f t="shared" si="9"/>
        <v>*Dihydroxyacetone phosphate (1MEOX) (3TMS) MP</v>
      </c>
      <c r="BW30">
        <f t="shared" si="9"/>
        <v>403</v>
      </c>
    </row>
    <row r="31" spans="2:75">
      <c r="B31" s="4" t="s">
        <v>20</v>
      </c>
      <c r="C31" s="4">
        <v>404</v>
      </c>
      <c r="D31" s="4">
        <v>1742.5</v>
      </c>
      <c r="E31" s="4">
        <v>0.44927537400000001</v>
      </c>
      <c r="F31" s="4"/>
      <c r="G31" s="4"/>
      <c r="H31" s="4"/>
      <c r="I31" s="4">
        <v>0</v>
      </c>
      <c r="J31" s="4">
        <v>0</v>
      </c>
      <c r="K31" s="4">
        <v>0</v>
      </c>
      <c r="L31" s="4">
        <v>39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93"/>
      <c r="AI31" s="93"/>
      <c r="AJ31" s="93"/>
      <c r="AK31" s="93"/>
      <c r="AL31" s="93"/>
      <c r="AM31" s="4"/>
      <c r="AN31" s="4">
        <v>0</v>
      </c>
      <c r="AO31" s="12">
        <v>0</v>
      </c>
      <c r="AP31" s="4">
        <v>82</v>
      </c>
      <c r="AQ31" s="12">
        <v>149</v>
      </c>
      <c r="AR31" s="4">
        <v>33</v>
      </c>
      <c r="AS31" s="12">
        <v>230</v>
      </c>
      <c r="AT31" s="4">
        <v>92</v>
      </c>
      <c r="AU31" s="12">
        <v>30</v>
      </c>
      <c r="AV31" s="4">
        <v>85</v>
      </c>
      <c r="AW31" s="12">
        <v>0</v>
      </c>
      <c r="AX31" s="4">
        <v>0</v>
      </c>
      <c r="AY31" s="12"/>
      <c r="AZ31" s="4">
        <v>33</v>
      </c>
      <c r="BA31" s="4"/>
      <c r="BB31" s="12">
        <v>335</v>
      </c>
      <c r="BC31" s="4">
        <v>156</v>
      </c>
      <c r="BD31" s="12">
        <v>91</v>
      </c>
      <c r="BE31" s="4">
        <v>227</v>
      </c>
      <c r="BF31" s="12">
        <v>79</v>
      </c>
      <c r="BG31" s="4">
        <v>75</v>
      </c>
      <c r="BH31" s="12"/>
      <c r="BI31" s="4">
        <v>76</v>
      </c>
      <c r="BJ31" s="12">
        <v>60</v>
      </c>
      <c r="BK31" s="4">
        <v>34</v>
      </c>
      <c r="BL31" s="12">
        <v>141</v>
      </c>
      <c r="BM31" s="4">
        <v>95</v>
      </c>
      <c r="BN31" s="12">
        <v>31</v>
      </c>
      <c r="BO31" s="4">
        <v>221</v>
      </c>
      <c r="BP31" s="12">
        <v>0</v>
      </c>
      <c r="BQ31" s="4"/>
      <c r="BR31" s="4"/>
      <c r="BS31" s="4">
        <v>0</v>
      </c>
      <c r="BT31" s="4">
        <v>80</v>
      </c>
      <c r="BU31" s="4">
        <v>43</v>
      </c>
      <c r="BV31" s="94" t="str">
        <f t="shared" si="9"/>
        <v>*Dihydroxyacetone phosphate (1MEOX) (3TMS) MP</v>
      </c>
      <c r="BW31">
        <f t="shared" si="9"/>
        <v>404</v>
      </c>
    </row>
    <row r="32" spans="2:75">
      <c r="B32" s="4" t="s">
        <v>21</v>
      </c>
      <c r="C32" s="4">
        <v>217</v>
      </c>
      <c r="D32" s="4">
        <v>1862.9</v>
      </c>
      <c r="E32" s="4">
        <v>0.78260870000000005</v>
      </c>
      <c r="F32" s="4"/>
      <c r="G32" s="4"/>
      <c r="H32" s="4"/>
      <c r="I32" s="4"/>
      <c r="J32" s="4"/>
      <c r="K32" s="23">
        <v>99845</v>
      </c>
      <c r="L32" s="23">
        <v>110135</v>
      </c>
      <c r="M32" s="23">
        <v>91973</v>
      </c>
      <c r="N32" s="23">
        <v>97450</v>
      </c>
      <c r="O32" s="4"/>
      <c r="P32" s="4"/>
      <c r="Q32" s="4"/>
      <c r="R32" s="4">
        <v>547</v>
      </c>
      <c r="S32" s="4">
        <v>536</v>
      </c>
      <c r="T32" s="4">
        <v>1007</v>
      </c>
      <c r="U32" s="4">
        <v>972</v>
      </c>
      <c r="V32" s="4">
        <v>2003</v>
      </c>
      <c r="W32" s="4">
        <v>1901</v>
      </c>
      <c r="X32" s="4">
        <v>4949</v>
      </c>
      <c r="Y32" s="4">
        <v>4246</v>
      </c>
      <c r="Z32" s="4">
        <v>7583</v>
      </c>
      <c r="AA32" s="4">
        <v>6777</v>
      </c>
      <c r="AB32" s="4">
        <v>22412</v>
      </c>
      <c r="AC32" s="4">
        <v>19172</v>
      </c>
      <c r="AD32" s="4">
        <v>43161</v>
      </c>
      <c r="AE32" s="4">
        <v>39695</v>
      </c>
      <c r="AF32" s="4">
        <v>89307</v>
      </c>
      <c r="AG32" s="4">
        <v>78723</v>
      </c>
      <c r="AH32" s="93"/>
      <c r="AI32" s="92">
        <f>MIN(AM32:BQ32)</f>
        <v>35908</v>
      </c>
      <c r="AJ32" s="92">
        <f>MAX(AM32:BQ32)</f>
        <v>177897</v>
      </c>
      <c r="AK32" s="92">
        <f>MEDIAN(AM32:BQ32)</f>
        <v>126974</v>
      </c>
      <c r="AL32" s="93"/>
      <c r="AM32" s="4">
        <v>85327</v>
      </c>
      <c r="AN32" s="4">
        <v>94161</v>
      </c>
      <c r="AO32" s="12">
        <v>156203</v>
      </c>
      <c r="AP32" s="4">
        <v>177897</v>
      </c>
      <c r="AQ32" s="12">
        <v>141715</v>
      </c>
      <c r="AR32" s="4">
        <v>147390</v>
      </c>
      <c r="AS32" s="12">
        <v>71365</v>
      </c>
      <c r="AT32" s="4">
        <v>77589</v>
      </c>
      <c r="AU32" s="12">
        <v>125814</v>
      </c>
      <c r="AV32" s="4">
        <v>140738</v>
      </c>
      <c r="AW32" s="12">
        <v>126875</v>
      </c>
      <c r="AX32" s="4">
        <v>139878</v>
      </c>
      <c r="AY32" s="12">
        <v>140496</v>
      </c>
      <c r="AZ32" s="4">
        <v>134866</v>
      </c>
      <c r="BA32" s="4"/>
      <c r="BB32" s="12">
        <v>70037</v>
      </c>
      <c r="BC32" s="4">
        <v>44833</v>
      </c>
      <c r="BD32" s="12">
        <v>165949</v>
      </c>
      <c r="BE32" s="4">
        <v>157288</v>
      </c>
      <c r="BF32" s="12">
        <v>162981</v>
      </c>
      <c r="BG32" s="4">
        <v>150512</v>
      </c>
      <c r="BH32" s="12"/>
      <c r="BI32" s="4">
        <v>80101</v>
      </c>
      <c r="BJ32" s="12">
        <v>165686</v>
      </c>
      <c r="BK32" s="4">
        <v>77607</v>
      </c>
      <c r="BL32" s="12">
        <v>144661</v>
      </c>
      <c r="BM32" s="4">
        <v>35908</v>
      </c>
      <c r="BN32" s="12">
        <v>115678</v>
      </c>
      <c r="BO32" s="4">
        <v>126974</v>
      </c>
      <c r="BP32" s="12">
        <v>95446</v>
      </c>
      <c r="BQ32" s="4">
        <v>77938</v>
      </c>
      <c r="BR32" s="4"/>
      <c r="BS32" s="4">
        <v>114863</v>
      </c>
      <c r="BT32" s="4">
        <v>123692</v>
      </c>
      <c r="BU32" s="4">
        <v>120211</v>
      </c>
      <c r="BV32" s="94" t="str">
        <f t="shared" si="9"/>
        <v>*Fructose (1MEOX) (5TMS) MP</v>
      </c>
      <c r="BW32">
        <f t="shared" si="9"/>
        <v>217</v>
      </c>
    </row>
    <row r="33" spans="2:75">
      <c r="B33" s="4" t="s">
        <v>21</v>
      </c>
      <c r="C33" s="4">
        <v>218</v>
      </c>
      <c r="D33" s="4">
        <v>1862.9</v>
      </c>
      <c r="E33" s="4">
        <v>0.78260870000000005</v>
      </c>
      <c r="F33" s="4"/>
      <c r="G33" s="4"/>
      <c r="H33" s="4"/>
      <c r="I33" s="4"/>
      <c r="J33" s="4"/>
      <c r="K33" s="23">
        <v>20619</v>
      </c>
      <c r="L33" s="23">
        <v>22865</v>
      </c>
      <c r="M33" s="23">
        <v>19352</v>
      </c>
      <c r="N33" s="23">
        <v>19924</v>
      </c>
      <c r="O33" s="4"/>
      <c r="P33" s="4"/>
      <c r="Q33" s="4"/>
      <c r="R33" s="4">
        <v>0</v>
      </c>
      <c r="S33" s="4">
        <v>61</v>
      </c>
      <c r="T33" s="4">
        <v>247</v>
      </c>
      <c r="U33" s="4">
        <v>154</v>
      </c>
      <c r="V33" s="4">
        <v>425</v>
      </c>
      <c r="W33" s="4">
        <v>343</v>
      </c>
      <c r="X33" s="4">
        <v>971</v>
      </c>
      <c r="Y33" s="4">
        <v>826</v>
      </c>
      <c r="Z33" s="4">
        <v>1471</v>
      </c>
      <c r="AA33" s="4">
        <v>1205</v>
      </c>
      <c r="AB33" s="4">
        <v>4460</v>
      </c>
      <c r="AC33" s="4">
        <v>3870</v>
      </c>
      <c r="AD33" s="4">
        <v>9020</v>
      </c>
      <c r="AE33" s="4">
        <v>8083</v>
      </c>
      <c r="AF33" s="4">
        <v>18502</v>
      </c>
      <c r="AG33" s="4">
        <v>15999</v>
      </c>
      <c r="AH33" s="93"/>
      <c r="AI33" s="93"/>
      <c r="AJ33" s="93"/>
      <c r="AK33" s="93"/>
      <c r="AL33" s="93"/>
      <c r="AM33" s="4">
        <v>17583</v>
      </c>
      <c r="AN33" s="4">
        <v>19333</v>
      </c>
      <c r="AO33" s="12">
        <v>32925</v>
      </c>
      <c r="AP33" s="4">
        <v>37650</v>
      </c>
      <c r="AQ33" s="12">
        <v>29222</v>
      </c>
      <c r="AR33" s="4">
        <v>30775</v>
      </c>
      <c r="AS33" s="12">
        <v>14619</v>
      </c>
      <c r="AT33" s="4">
        <v>15796</v>
      </c>
      <c r="AU33" s="12">
        <v>26018</v>
      </c>
      <c r="AV33" s="4">
        <v>29755</v>
      </c>
      <c r="AW33" s="12">
        <v>26426</v>
      </c>
      <c r="AX33" s="4">
        <v>28841</v>
      </c>
      <c r="AY33" s="12">
        <v>28594</v>
      </c>
      <c r="AZ33" s="4">
        <v>28526</v>
      </c>
      <c r="BA33" s="4"/>
      <c r="BB33" s="12">
        <v>14229</v>
      </c>
      <c r="BC33" s="4">
        <v>9343</v>
      </c>
      <c r="BD33" s="12">
        <v>35204</v>
      </c>
      <c r="BE33" s="4">
        <v>34072</v>
      </c>
      <c r="BF33" s="12">
        <v>34064</v>
      </c>
      <c r="BG33" s="4">
        <v>31402</v>
      </c>
      <c r="BH33" s="12"/>
      <c r="BI33" s="4">
        <v>17041</v>
      </c>
      <c r="BJ33" s="12">
        <v>34635</v>
      </c>
      <c r="BK33" s="4">
        <v>16588</v>
      </c>
      <c r="BL33" s="12">
        <v>29231</v>
      </c>
      <c r="BM33" s="4">
        <v>7523</v>
      </c>
      <c r="BN33" s="12">
        <v>24381</v>
      </c>
      <c r="BO33" s="4">
        <v>26581</v>
      </c>
      <c r="BP33" s="12">
        <v>20061</v>
      </c>
      <c r="BQ33" s="4">
        <v>12707</v>
      </c>
      <c r="BR33" s="4"/>
      <c r="BS33" s="4">
        <v>24077</v>
      </c>
      <c r="BT33" s="4">
        <v>26407</v>
      </c>
      <c r="BU33" s="4">
        <v>25352</v>
      </c>
      <c r="BV33" s="94" t="str">
        <f t="shared" si="9"/>
        <v>*Fructose (1MEOX) (5TMS) MP</v>
      </c>
      <c r="BW33">
        <f t="shared" si="9"/>
        <v>218</v>
      </c>
    </row>
    <row r="34" spans="2:75">
      <c r="B34" s="4" t="s">
        <v>21</v>
      </c>
      <c r="C34" s="4">
        <v>219</v>
      </c>
      <c r="D34" s="4">
        <v>1862.9</v>
      </c>
      <c r="E34" s="4">
        <v>0.78260870000000005</v>
      </c>
      <c r="F34" s="4"/>
      <c r="G34" s="4"/>
      <c r="H34" s="4"/>
      <c r="I34" s="4"/>
      <c r="J34" s="4"/>
      <c r="K34" s="23">
        <v>9538</v>
      </c>
      <c r="L34" s="23">
        <v>10326</v>
      </c>
      <c r="M34" s="23">
        <v>8881</v>
      </c>
      <c r="N34" s="23">
        <v>9038</v>
      </c>
      <c r="O34" s="4"/>
      <c r="P34" s="4"/>
      <c r="Q34" s="4"/>
      <c r="R34" s="4">
        <v>0</v>
      </c>
      <c r="S34" s="4">
        <v>0</v>
      </c>
      <c r="T34" s="4">
        <v>12</v>
      </c>
      <c r="U34" s="4">
        <v>61</v>
      </c>
      <c r="V34" s="4">
        <v>163</v>
      </c>
      <c r="W34" s="4">
        <v>90</v>
      </c>
      <c r="X34" s="4">
        <v>415</v>
      </c>
      <c r="Y34" s="4">
        <v>405</v>
      </c>
      <c r="Z34" s="4">
        <v>651</v>
      </c>
      <c r="AA34" s="4">
        <v>488</v>
      </c>
      <c r="AB34" s="4">
        <v>1933</v>
      </c>
      <c r="AC34" s="4">
        <v>1772</v>
      </c>
      <c r="AD34" s="4">
        <v>4035</v>
      </c>
      <c r="AE34" s="4">
        <v>3696</v>
      </c>
      <c r="AF34" s="4">
        <v>8300</v>
      </c>
      <c r="AG34" s="4">
        <v>7309</v>
      </c>
      <c r="AH34" s="93"/>
      <c r="AI34" s="93"/>
      <c r="AJ34" s="93"/>
      <c r="AK34" s="93"/>
      <c r="AL34" s="93"/>
      <c r="AM34" s="4">
        <v>8219</v>
      </c>
      <c r="AN34" s="4">
        <v>9014</v>
      </c>
      <c r="AO34" s="12">
        <v>16202</v>
      </c>
      <c r="AP34" s="4">
        <v>18471</v>
      </c>
      <c r="AQ34" s="12">
        <v>13582</v>
      </c>
      <c r="AR34" s="4">
        <v>13819</v>
      </c>
      <c r="AS34" s="12">
        <v>6820</v>
      </c>
      <c r="AT34" s="4">
        <v>7096</v>
      </c>
      <c r="AU34" s="12">
        <v>11878</v>
      </c>
      <c r="AV34" s="4">
        <v>13581</v>
      </c>
      <c r="AW34" s="12">
        <v>12307</v>
      </c>
      <c r="AX34" s="4">
        <v>13125</v>
      </c>
      <c r="AY34" s="12">
        <v>13418</v>
      </c>
      <c r="AZ34" s="4">
        <v>13055</v>
      </c>
      <c r="BA34" s="4"/>
      <c r="BB34" s="12">
        <v>6693</v>
      </c>
      <c r="BC34" s="4">
        <v>4264</v>
      </c>
      <c r="BD34" s="12">
        <v>18557</v>
      </c>
      <c r="BE34" s="4">
        <v>18140</v>
      </c>
      <c r="BF34" s="12">
        <v>15635</v>
      </c>
      <c r="BG34" s="4">
        <v>15076</v>
      </c>
      <c r="BH34" s="12"/>
      <c r="BI34" s="4">
        <v>7850</v>
      </c>
      <c r="BJ34" s="12">
        <v>16095</v>
      </c>
      <c r="BK34" s="4">
        <v>7233</v>
      </c>
      <c r="BL34" s="12">
        <v>13639</v>
      </c>
      <c r="BM34" s="4">
        <v>3868</v>
      </c>
      <c r="BN34" s="12">
        <v>11050</v>
      </c>
      <c r="BO34" s="4">
        <v>12176</v>
      </c>
      <c r="BP34" s="12">
        <v>9407</v>
      </c>
      <c r="BQ34" s="4">
        <v>3910</v>
      </c>
      <c r="BR34" s="4"/>
      <c r="BS34" s="4">
        <v>11446</v>
      </c>
      <c r="BT34" s="4">
        <v>12485</v>
      </c>
      <c r="BU34" s="4">
        <v>11951</v>
      </c>
      <c r="BV34" s="94" t="str">
        <f t="shared" si="9"/>
        <v>*Fructose (1MEOX) (5TMS) MP</v>
      </c>
      <c r="BW34">
        <f t="shared" si="9"/>
        <v>219</v>
      </c>
    </row>
    <row r="35" spans="2:75">
      <c r="B35" s="4" t="s">
        <v>21</v>
      </c>
      <c r="C35" s="4">
        <v>220</v>
      </c>
      <c r="D35" s="4">
        <v>1862.9</v>
      </c>
      <c r="E35" s="4">
        <v>0.78260870000000005</v>
      </c>
      <c r="F35" s="4"/>
      <c r="G35" s="4"/>
      <c r="H35" s="4"/>
      <c r="I35" s="4"/>
      <c r="J35" s="4"/>
      <c r="K35" s="23">
        <v>1372</v>
      </c>
      <c r="L35" s="23">
        <v>1531</v>
      </c>
      <c r="M35" s="23">
        <v>1392</v>
      </c>
      <c r="N35" s="23">
        <v>1257</v>
      </c>
      <c r="O35" s="4"/>
      <c r="P35" s="4"/>
      <c r="Q35" s="4"/>
      <c r="R35" s="4">
        <v>0</v>
      </c>
      <c r="S35" s="4">
        <v>0</v>
      </c>
      <c r="T35" s="4">
        <v>0</v>
      </c>
      <c r="U35" s="4">
        <v>0</v>
      </c>
      <c r="V35" s="4">
        <v>24</v>
      </c>
      <c r="W35" s="4">
        <v>0</v>
      </c>
      <c r="X35" s="4">
        <v>30</v>
      </c>
      <c r="Y35" s="4">
        <v>58</v>
      </c>
      <c r="Z35" s="4">
        <v>80</v>
      </c>
      <c r="AA35" s="4">
        <v>0</v>
      </c>
      <c r="AB35" s="4">
        <v>300</v>
      </c>
      <c r="AC35" s="4">
        <v>226</v>
      </c>
      <c r="AD35" s="4">
        <v>492</v>
      </c>
      <c r="AE35" s="4">
        <v>434</v>
      </c>
      <c r="AF35" s="4">
        <v>983</v>
      </c>
      <c r="AG35" s="4">
        <v>1142</v>
      </c>
      <c r="AH35" s="93"/>
      <c r="AI35" s="93"/>
      <c r="AJ35" s="93"/>
      <c r="AK35" s="93"/>
      <c r="AL35" s="93"/>
      <c r="AM35" s="4">
        <v>3569</v>
      </c>
      <c r="AN35" s="4">
        <v>4067</v>
      </c>
      <c r="AO35" s="12">
        <v>32058</v>
      </c>
      <c r="AP35" s="4">
        <v>37010</v>
      </c>
      <c r="AQ35" s="12">
        <v>4133</v>
      </c>
      <c r="AR35" s="4">
        <v>4277</v>
      </c>
      <c r="AS35" s="12">
        <v>2657</v>
      </c>
      <c r="AT35" s="4">
        <v>2663</v>
      </c>
      <c r="AU35" s="12">
        <v>4287</v>
      </c>
      <c r="AV35" s="4">
        <v>4828</v>
      </c>
      <c r="AW35" s="12">
        <v>7350</v>
      </c>
      <c r="AX35" s="4">
        <v>8037</v>
      </c>
      <c r="AY35" s="12">
        <v>5895</v>
      </c>
      <c r="AZ35" s="4">
        <v>6654</v>
      </c>
      <c r="BA35" s="4"/>
      <c r="BB35" s="12">
        <v>3592</v>
      </c>
      <c r="BC35" s="4">
        <v>2304</v>
      </c>
      <c r="BD35" s="12">
        <v>70048</v>
      </c>
      <c r="BE35" s="4">
        <v>68269</v>
      </c>
      <c r="BF35" s="12">
        <v>6825</v>
      </c>
      <c r="BG35" s="4">
        <v>6624</v>
      </c>
      <c r="BH35" s="12"/>
      <c r="BI35" s="4">
        <v>6256</v>
      </c>
      <c r="BJ35" s="12">
        <v>7713</v>
      </c>
      <c r="BK35" s="4">
        <v>3477</v>
      </c>
      <c r="BL35" s="12">
        <v>47470</v>
      </c>
      <c r="BM35" s="4">
        <v>9864</v>
      </c>
      <c r="BN35" s="12">
        <v>5898</v>
      </c>
      <c r="BO35" s="4">
        <v>6541</v>
      </c>
      <c r="BP35" s="12">
        <v>7147</v>
      </c>
      <c r="BQ35" s="4">
        <v>2473</v>
      </c>
      <c r="BR35" s="4"/>
      <c r="BS35" s="4">
        <v>12833</v>
      </c>
      <c r="BT35" s="4">
        <v>14697</v>
      </c>
      <c r="BU35" s="4">
        <v>13628</v>
      </c>
      <c r="BV35" s="94" t="str">
        <f t="shared" si="9"/>
        <v>*Fructose (1MEOX) (5TMS) MP</v>
      </c>
      <c r="BW35">
        <f t="shared" si="9"/>
        <v>220</v>
      </c>
    </row>
    <row r="36" spans="2:75">
      <c r="B36" s="4" t="s">
        <v>21</v>
      </c>
      <c r="C36" s="4">
        <v>221</v>
      </c>
      <c r="D36" s="4">
        <v>1862.9</v>
      </c>
      <c r="E36" s="4">
        <v>0.78260870000000005</v>
      </c>
      <c r="F36" s="4"/>
      <c r="G36" s="4"/>
      <c r="H36" s="4"/>
      <c r="I36" s="4"/>
      <c r="J36" s="4"/>
      <c r="K36" s="23">
        <v>2778</v>
      </c>
      <c r="L36" s="23">
        <v>3109</v>
      </c>
      <c r="M36" s="23">
        <v>2754</v>
      </c>
      <c r="N36" s="23">
        <v>2714</v>
      </c>
      <c r="O36" s="4"/>
      <c r="P36" s="4"/>
      <c r="Q36" s="4"/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121</v>
      </c>
      <c r="Y36" s="4">
        <v>192</v>
      </c>
      <c r="Z36" s="4">
        <v>200</v>
      </c>
      <c r="AA36" s="4">
        <v>0</v>
      </c>
      <c r="AB36" s="4">
        <v>588</v>
      </c>
      <c r="AC36" s="4">
        <v>532</v>
      </c>
      <c r="AD36" s="4">
        <v>1126</v>
      </c>
      <c r="AE36" s="4">
        <v>1061</v>
      </c>
      <c r="AF36" s="4">
        <v>1925</v>
      </c>
      <c r="AG36" s="4">
        <v>2354</v>
      </c>
      <c r="AH36" s="93"/>
      <c r="AI36" s="93"/>
      <c r="AJ36" s="93"/>
      <c r="AK36" s="93"/>
      <c r="AL36" s="93"/>
      <c r="AM36" s="4">
        <v>2900</v>
      </c>
      <c r="AN36" s="4">
        <v>3232</v>
      </c>
      <c r="AO36" s="12">
        <v>10602</v>
      </c>
      <c r="AP36" s="4">
        <v>11716</v>
      </c>
      <c r="AQ36" s="12">
        <v>4503</v>
      </c>
      <c r="AR36" s="4">
        <v>4513</v>
      </c>
      <c r="AS36" s="12">
        <v>2312</v>
      </c>
      <c r="AT36" s="4">
        <v>2356</v>
      </c>
      <c r="AU36" s="12">
        <v>3992</v>
      </c>
      <c r="AV36" s="4">
        <v>4431</v>
      </c>
      <c r="AW36" s="12">
        <v>4473</v>
      </c>
      <c r="AX36" s="4">
        <v>4657</v>
      </c>
      <c r="AY36" s="12">
        <v>4811</v>
      </c>
      <c r="AZ36" s="4">
        <v>4709</v>
      </c>
      <c r="BA36" s="4"/>
      <c r="BB36" s="12">
        <v>2307</v>
      </c>
      <c r="BC36" s="4">
        <v>1693</v>
      </c>
      <c r="BD36" s="12">
        <v>18246</v>
      </c>
      <c r="BE36" s="4">
        <v>17866</v>
      </c>
      <c r="BF36" s="12">
        <v>5124</v>
      </c>
      <c r="BG36" s="4">
        <v>4875</v>
      </c>
      <c r="BH36" s="12"/>
      <c r="BI36" s="4">
        <v>2964</v>
      </c>
      <c r="BJ36" s="12">
        <v>5156</v>
      </c>
      <c r="BK36" s="4">
        <v>2484</v>
      </c>
      <c r="BL36" s="12">
        <v>12368</v>
      </c>
      <c r="BM36" s="4">
        <v>3038</v>
      </c>
      <c r="BN36" s="12">
        <v>4041</v>
      </c>
      <c r="BO36" s="4">
        <v>4512</v>
      </c>
      <c r="BP36" s="12">
        <v>3751</v>
      </c>
      <c r="BQ36" s="4">
        <v>771</v>
      </c>
      <c r="BR36" s="4"/>
      <c r="BS36" s="4">
        <v>5549</v>
      </c>
      <c r="BT36" s="4">
        <v>6262</v>
      </c>
      <c r="BU36" s="4">
        <v>5852</v>
      </c>
      <c r="BV36" s="94" t="str">
        <f t="shared" si="9"/>
        <v>*Fructose (1MEOX) (5TMS) MP</v>
      </c>
      <c r="BW36">
        <f t="shared" si="9"/>
        <v>221</v>
      </c>
    </row>
    <row r="37" spans="2:75">
      <c r="B37" s="4" t="s">
        <v>23</v>
      </c>
      <c r="C37" s="4">
        <v>129</v>
      </c>
      <c r="D37" s="4">
        <v>2289.1999999999998</v>
      </c>
      <c r="E37" s="4">
        <v>0.44927537400000001</v>
      </c>
      <c r="F37" s="4"/>
      <c r="G37" s="4"/>
      <c r="H37" s="4"/>
      <c r="I37" s="4"/>
      <c r="J37" s="4"/>
      <c r="K37" s="4">
        <v>418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93"/>
      <c r="AI37" s="92">
        <f>MIN(AM37:BQ37)</f>
        <v>59</v>
      </c>
      <c r="AJ37" s="92">
        <f>MAX(AM37:BQ37)</f>
        <v>3444</v>
      </c>
      <c r="AK37" s="92">
        <f>MEDIAN(AM37:BQ37)</f>
        <v>528</v>
      </c>
      <c r="AL37" s="93"/>
      <c r="AM37" s="4">
        <v>330</v>
      </c>
      <c r="AN37" s="4">
        <v>261</v>
      </c>
      <c r="AO37" s="12">
        <v>2498</v>
      </c>
      <c r="AP37" s="4">
        <v>2611</v>
      </c>
      <c r="AQ37" s="12">
        <v>448</v>
      </c>
      <c r="AR37" s="4">
        <v>497</v>
      </c>
      <c r="AS37" s="12">
        <v>265</v>
      </c>
      <c r="AT37" s="4">
        <v>464</v>
      </c>
      <c r="AU37" s="12">
        <v>355</v>
      </c>
      <c r="AV37" s="4">
        <v>395</v>
      </c>
      <c r="AW37" s="12">
        <v>355</v>
      </c>
      <c r="AX37" s="4">
        <v>59</v>
      </c>
      <c r="AY37" s="12"/>
      <c r="AZ37" s="4">
        <v>515</v>
      </c>
      <c r="BA37" s="4"/>
      <c r="BB37" s="12">
        <v>1449</v>
      </c>
      <c r="BC37" s="4">
        <v>864</v>
      </c>
      <c r="BD37" s="12">
        <v>3444</v>
      </c>
      <c r="BE37" s="4">
        <v>3382</v>
      </c>
      <c r="BF37" s="12">
        <v>747</v>
      </c>
      <c r="BG37" s="4">
        <v>732</v>
      </c>
      <c r="BH37" s="12"/>
      <c r="BI37" s="4">
        <v>916</v>
      </c>
      <c r="BJ37" s="12">
        <v>650</v>
      </c>
      <c r="BK37" s="4">
        <v>990</v>
      </c>
      <c r="BL37" s="12">
        <v>815</v>
      </c>
      <c r="BM37" s="4">
        <v>866</v>
      </c>
      <c r="BN37" s="12">
        <v>528</v>
      </c>
      <c r="BO37" s="4">
        <v>457</v>
      </c>
      <c r="BP37" s="12">
        <v>505</v>
      </c>
      <c r="BQ37" s="4"/>
      <c r="BR37" s="4"/>
      <c r="BS37" s="4">
        <v>880</v>
      </c>
      <c r="BT37" s="4">
        <v>1237</v>
      </c>
      <c r="BU37" s="4">
        <v>1059</v>
      </c>
      <c r="BV37" s="94" t="str">
        <f t="shared" si="9"/>
        <v>*Fructose-1-phosphate (1MEOX) (6TMS) MP</v>
      </c>
      <c r="BW37">
        <f t="shared" si="9"/>
        <v>129</v>
      </c>
    </row>
    <row r="38" spans="2:75">
      <c r="B38" s="4" t="s">
        <v>23</v>
      </c>
      <c r="C38" s="4">
        <v>130</v>
      </c>
      <c r="D38" s="4">
        <v>2289.1999999999998</v>
      </c>
      <c r="E38" s="4">
        <v>0.44927537400000001</v>
      </c>
      <c r="F38" s="4"/>
      <c r="G38" s="4"/>
      <c r="H38" s="4"/>
      <c r="I38" s="4"/>
      <c r="J38" s="4"/>
      <c r="K38" s="4">
        <v>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93"/>
      <c r="AI38" s="93"/>
      <c r="AJ38" s="93"/>
      <c r="AK38" s="93"/>
      <c r="AL38" s="93"/>
      <c r="AM38" s="4">
        <v>0</v>
      </c>
      <c r="AN38" s="4">
        <v>0</v>
      </c>
      <c r="AO38" s="12">
        <v>793</v>
      </c>
      <c r="AP38" s="4">
        <v>788</v>
      </c>
      <c r="AQ38" s="12">
        <v>59</v>
      </c>
      <c r="AR38" s="4">
        <v>140</v>
      </c>
      <c r="AS38" s="12">
        <v>0</v>
      </c>
      <c r="AT38" s="4">
        <v>0</v>
      </c>
      <c r="AU38" s="12">
        <v>24</v>
      </c>
      <c r="AV38" s="4">
        <v>0</v>
      </c>
      <c r="AW38" s="12">
        <v>83</v>
      </c>
      <c r="AX38" s="4">
        <v>48</v>
      </c>
      <c r="AY38" s="12"/>
      <c r="AZ38" s="4">
        <v>90</v>
      </c>
      <c r="BA38" s="4"/>
      <c r="BB38" s="12">
        <v>236</v>
      </c>
      <c r="BC38" s="4">
        <v>76</v>
      </c>
      <c r="BD38" s="12">
        <v>1949</v>
      </c>
      <c r="BE38" s="4">
        <v>1912</v>
      </c>
      <c r="BF38" s="12">
        <v>163</v>
      </c>
      <c r="BG38" s="4">
        <v>115</v>
      </c>
      <c r="BH38" s="12"/>
      <c r="BI38" s="4">
        <v>0</v>
      </c>
      <c r="BJ38" s="12">
        <v>65</v>
      </c>
      <c r="BK38" s="4">
        <v>0</v>
      </c>
      <c r="BL38" s="12">
        <v>90</v>
      </c>
      <c r="BM38" s="4">
        <v>0</v>
      </c>
      <c r="BN38" s="12">
        <v>84</v>
      </c>
      <c r="BO38" s="4">
        <v>108</v>
      </c>
      <c r="BP38" s="12">
        <v>26</v>
      </c>
      <c r="BQ38" s="4"/>
      <c r="BR38" s="4"/>
      <c r="BS38" s="4">
        <v>278</v>
      </c>
      <c r="BT38" s="4">
        <v>437</v>
      </c>
      <c r="BU38" s="4">
        <v>439</v>
      </c>
      <c r="BV38" s="94" t="str">
        <f t="shared" si="9"/>
        <v>*Fructose-1-phosphate (1MEOX) (6TMS) MP</v>
      </c>
      <c r="BW38">
        <f t="shared" si="9"/>
        <v>130</v>
      </c>
    </row>
    <row r="39" spans="2:75">
      <c r="B39" s="4" t="s">
        <v>23</v>
      </c>
      <c r="C39" s="4">
        <v>131</v>
      </c>
      <c r="D39" s="4">
        <v>2289.1999999999998</v>
      </c>
      <c r="E39" s="4">
        <v>0.44927537400000001</v>
      </c>
      <c r="F39" s="4"/>
      <c r="G39" s="4"/>
      <c r="H39" s="4"/>
      <c r="I39" s="4"/>
      <c r="J39" s="4"/>
      <c r="K39" s="4">
        <v>97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93"/>
      <c r="AI39" s="93"/>
      <c r="AJ39" s="93"/>
      <c r="AK39" s="93"/>
      <c r="AL39" s="93"/>
      <c r="AM39" s="4">
        <v>139</v>
      </c>
      <c r="AN39" s="4">
        <v>210</v>
      </c>
      <c r="AO39" s="12">
        <v>2289</v>
      </c>
      <c r="AP39" s="4">
        <v>2604</v>
      </c>
      <c r="AQ39" s="12">
        <v>241</v>
      </c>
      <c r="AR39" s="4">
        <v>407</v>
      </c>
      <c r="AS39" s="12">
        <v>222</v>
      </c>
      <c r="AT39" s="4">
        <v>196</v>
      </c>
      <c r="AU39" s="12">
        <v>276</v>
      </c>
      <c r="AV39" s="4">
        <v>126</v>
      </c>
      <c r="AW39" s="12">
        <v>237</v>
      </c>
      <c r="AX39" s="4">
        <v>228</v>
      </c>
      <c r="AY39" s="12"/>
      <c r="AZ39" s="4">
        <v>280</v>
      </c>
      <c r="BA39" s="4"/>
      <c r="BB39" s="12">
        <v>600</v>
      </c>
      <c r="BC39" s="4">
        <v>402</v>
      </c>
      <c r="BD39" s="12">
        <v>7505</v>
      </c>
      <c r="BE39" s="4">
        <v>7151</v>
      </c>
      <c r="BF39" s="12">
        <v>462</v>
      </c>
      <c r="BG39" s="4">
        <v>378</v>
      </c>
      <c r="BH39" s="12"/>
      <c r="BI39" s="4">
        <v>555</v>
      </c>
      <c r="BJ39" s="12">
        <v>428</v>
      </c>
      <c r="BK39" s="4">
        <v>591</v>
      </c>
      <c r="BL39" s="12">
        <v>0</v>
      </c>
      <c r="BM39" s="4">
        <v>431</v>
      </c>
      <c r="BN39" s="12">
        <v>0</v>
      </c>
      <c r="BO39" s="4">
        <v>153</v>
      </c>
      <c r="BP39" s="12">
        <v>365</v>
      </c>
      <c r="BQ39" s="4"/>
      <c r="BR39" s="4"/>
      <c r="BS39" s="4">
        <v>1467</v>
      </c>
      <c r="BT39" s="4">
        <v>1468</v>
      </c>
      <c r="BU39" s="4">
        <v>1420</v>
      </c>
      <c r="BV39" s="94" t="str">
        <f t="shared" si="9"/>
        <v>*Fructose-1-phosphate (1MEOX) (6TMS) MP</v>
      </c>
      <c r="BW39">
        <f t="shared" si="9"/>
        <v>131</v>
      </c>
    </row>
    <row r="40" spans="2:75">
      <c r="B40" s="4" t="s">
        <v>23</v>
      </c>
      <c r="C40" s="4">
        <v>132</v>
      </c>
      <c r="D40" s="4">
        <v>2289.1999999999998</v>
      </c>
      <c r="E40" s="4">
        <v>0.44927537400000001</v>
      </c>
      <c r="F40" s="4"/>
      <c r="G40" s="4"/>
      <c r="H40" s="4"/>
      <c r="I40" s="4"/>
      <c r="J40" s="4"/>
      <c r="K40" s="4">
        <v>11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93"/>
      <c r="AI40" s="93"/>
      <c r="AJ40" s="93"/>
      <c r="AK40" s="93"/>
      <c r="AL40" s="93"/>
      <c r="AM40" s="4">
        <v>20</v>
      </c>
      <c r="AN40" s="4">
        <v>66</v>
      </c>
      <c r="AO40" s="12">
        <v>2245</v>
      </c>
      <c r="AP40" s="4">
        <v>2379</v>
      </c>
      <c r="AQ40" s="12">
        <v>184</v>
      </c>
      <c r="AR40" s="4">
        <v>145</v>
      </c>
      <c r="AS40" s="12">
        <v>147</v>
      </c>
      <c r="AT40" s="4">
        <v>144</v>
      </c>
      <c r="AU40" s="12">
        <v>17</v>
      </c>
      <c r="AV40" s="4">
        <v>126</v>
      </c>
      <c r="AW40" s="12">
        <v>54</v>
      </c>
      <c r="AX40" s="4">
        <v>0</v>
      </c>
      <c r="AY40" s="12"/>
      <c r="AZ40" s="4">
        <v>242</v>
      </c>
      <c r="BA40" s="4"/>
      <c r="BB40" s="12">
        <v>240</v>
      </c>
      <c r="BC40" s="4">
        <v>96</v>
      </c>
      <c r="BD40" s="12">
        <v>11852</v>
      </c>
      <c r="BE40" s="4">
        <v>10938</v>
      </c>
      <c r="BF40" s="12">
        <v>226</v>
      </c>
      <c r="BG40" s="4">
        <v>113</v>
      </c>
      <c r="BH40" s="12"/>
      <c r="BI40" s="4">
        <v>450</v>
      </c>
      <c r="BJ40" s="12">
        <v>169</v>
      </c>
      <c r="BK40" s="4">
        <v>408</v>
      </c>
      <c r="BL40" s="12">
        <v>185</v>
      </c>
      <c r="BM40" s="4">
        <v>88</v>
      </c>
      <c r="BN40" s="12">
        <v>265</v>
      </c>
      <c r="BO40" s="4">
        <v>47</v>
      </c>
      <c r="BP40" s="12">
        <v>332</v>
      </c>
      <c r="BQ40" s="4"/>
      <c r="BR40" s="4"/>
      <c r="BS40" s="4">
        <v>1626</v>
      </c>
      <c r="BT40" s="4">
        <v>2111</v>
      </c>
      <c r="BU40" s="4">
        <v>1653</v>
      </c>
      <c r="BV40" s="94" t="str">
        <f t="shared" si="9"/>
        <v>*Fructose-1-phosphate (1MEOX) (6TMS) MP</v>
      </c>
      <c r="BW40">
        <f t="shared" si="9"/>
        <v>132</v>
      </c>
    </row>
    <row r="41" spans="2:75">
      <c r="B41" s="4" t="s">
        <v>23</v>
      </c>
      <c r="C41" s="4">
        <v>133</v>
      </c>
      <c r="D41" s="4">
        <v>2289.1999999999998</v>
      </c>
      <c r="E41" s="4">
        <v>0.44927537400000001</v>
      </c>
      <c r="F41" s="4"/>
      <c r="G41" s="4"/>
      <c r="H41" s="4"/>
      <c r="I41" s="4"/>
      <c r="J41" s="4"/>
      <c r="K41" s="4">
        <v>390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93"/>
      <c r="AI41" s="93"/>
      <c r="AJ41" s="93"/>
      <c r="AK41" s="93"/>
      <c r="AL41" s="93"/>
      <c r="AM41" s="4">
        <v>307</v>
      </c>
      <c r="AN41" s="4">
        <v>385</v>
      </c>
      <c r="AO41" s="12">
        <v>6070</v>
      </c>
      <c r="AP41" s="4">
        <v>6023</v>
      </c>
      <c r="AQ41" s="12">
        <v>466</v>
      </c>
      <c r="AR41" s="4">
        <v>562</v>
      </c>
      <c r="AS41" s="12">
        <v>451</v>
      </c>
      <c r="AT41" s="4">
        <v>674</v>
      </c>
      <c r="AU41" s="12">
        <v>445</v>
      </c>
      <c r="AV41" s="4">
        <v>415</v>
      </c>
      <c r="AW41" s="12">
        <v>238</v>
      </c>
      <c r="AX41" s="4">
        <v>110</v>
      </c>
      <c r="AY41" s="12"/>
      <c r="AZ41" s="4">
        <v>619</v>
      </c>
      <c r="BA41" s="4"/>
      <c r="BB41" s="12">
        <v>1921</v>
      </c>
      <c r="BC41" s="4">
        <v>1327</v>
      </c>
      <c r="BD41" s="12">
        <v>17663</v>
      </c>
      <c r="BE41" s="4">
        <v>17057</v>
      </c>
      <c r="BF41" s="12">
        <v>1152</v>
      </c>
      <c r="BG41" s="4">
        <v>857</v>
      </c>
      <c r="BH41" s="12"/>
      <c r="BI41" s="4">
        <v>1390</v>
      </c>
      <c r="BJ41" s="12">
        <v>1054</v>
      </c>
      <c r="BK41" s="4">
        <v>1306</v>
      </c>
      <c r="BL41" s="12">
        <v>1087</v>
      </c>
      <c r="BM41" s="4">
        <v>972</v>
      </c>
      <c r="BN41" s="12">
        <v>679</v>
      </c>
      <c r="BO41" s="4">
        <v>587</v>
      </c>
      <c r="BP41" s="12">
        <v>829</v>
      </c>
      <c r="BQ41" s="4"/>
      <c r="BR41" s="4"/>
      <c r="BS41" s="4">
        <v>3366</v>
      </c>
      <c r="BT41" s="4">
        <v>3622</v>
      </c>
      <c r="BU41" s="4">
        <v>3348</v>
      </c>
      <c r="BV41" s="94" t="str">
        <f t="shared" si="9"/>
        <v>*Fructose-1-phosphate (1MEOX) (6TMS) MP</v>
      </c>
      <c r="BW41">
        <f t="shared" si="9"/>
        <v>133</v>
      </c>
    </row>
    <row r="42" spans="2:75">
      <c r="B42" s="4" t="s">
        <v>23</v>
      </c>
      <c r="C42" s="4">
        <v>217</v>
      </c>
      <c r="D42" s="4">
        <v>2289.1999999999998</v>
      </c>
      <c r="E42" s="4">
        <v>0.44927537400000001</v>
      </c>
      <c r="F42" s="4"/>
      <c r="G42" s="4"/>
      <c r="H42" s="4"/>
      <c r="I42" s="4"/>
      <c r="J42" s="4"/>
      <c r="K42" s="4">
        <v>503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93"/>
      <c r="AI42" s="92">
        <f>MIN(AM42:BQ42)</f>
        <v>109</v>
      </c>
      <c r="AJ42" s="92">
        <f>MAX(AM42:BQ42)</f>
        <v>3497</v>
      </c>
      <c r="AK42" s="92">
        <f>MEDIAN(AM42:BQ42)</f>
        <v>588</v>
      </c>
      <c r="AL42" s="93"/>
      <c r="AM42" s="4">
        <v>109</v>
      </c>
      <c r="AN42" s="4">
        <v>270</v>
      </c>
      <c r="AO42" s="12">
        <v>2563</v>
      </c>
      <c r="AP42" s="4">
        <v>2773</v>
      </c>
      <c r="AQ42" s="12">
        <v>256</v>
      </c>
      <c r="AR42" s="4">
        <v>483</v>
      </c>
      <c r="AS42" s="12">
        <v>504</v>
      </c>
      <c r="AT42" s="4">
        <v>347</v>
      </c>
      <c r="AU42" s="12">
        <v>181</v>
      </c>
      <c r="AV42" s="4">
        <v>278</v>
      </c>
      <c r="AW42" s="12">
        <v>221</v>
      </c>
      <c r="AX42" s="4">
        <v>178</v>
      </c>
      <c r="AY42" s="12"/>
      <c r="AZ42" s="4">
        <v>394</v>
      </c>
      <c r="BA42" s="4"/>
      <c r="BB42" s="12">
        <v>1426</v>
      </c>
      <c r="BC42" s="4">
        <v>960</v>
      </c>
      <c r="BD42" s="12">
        <v>3497</v>
      </c>
      <c r="BE42" s="4">
        <v>3279</v>
      </c>
      <c r="BF42" s="12">
        <v>725</v>
      </c>
      <c r="BG42" s="4">
        <v>641</v>
      </c>
      <c r="BH42" s="12"/>
      <c r="BI42" s="4">
        <v>825</v>
      </c>
      <c r="BJ42" s="12">
        <v>670</v>
      </c>
      <c r="BK42" s="4">
        <v>926</v>
      </c>
      <c r="BL42" s="12">
        <v>772</v>
      </c>
      <c r="BM42" s="4">
        <v>867</v>
      </c>
      <c r="BN42" s="12">
        <v>463</v>
      </c>
      <c r="BO42" s="4">
        <v>373</v>
      </c>
      <c r="BP42" s="12">
        <v>588</v>
      </c>
      <c r="BQ42" s="4"/>
      <c r="BR42" s="4"/>
      <c r="BS42" s="4">
        <v>942</v>
      </c>
      <c r="BT42" s="4">
        <v>901</v>
      </c>
      <c r="BU42" s="4">
        <v>873</v>
      </c>
      <c r="BV42" s="94" t="str">
        <f t="shared" si="9"/>
        <v>*Fructose-1-phosphate (1MEOX) (6TMS) MP</v>
      </c>
      <c r="BW42">
        <f t="shared" si="9"/>
        <v>217</v>
      </c>
    </row>
    <row r="43" spans="2:75">
      <c r="B43" s="4" t="s">
        <v>23</v>
      </c>
      <c r="C43" s="4">
        <v>218</v>
      </c>
      <c r="D43" s="4">
        <v>2289.1999999999998</v>
      </c>
      <c r="E43" s="4">
        <v>0.44927537400000001</v>
      </c>
      <c r="F43" s="4"/>
      <c r="G43" s="4"/>
      <c r="H43" s="4"/>
      <c r="I43" s="4"/>
      <c r="J43" s="4"/>
      <c r="K43" s="4">
        <v>101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93"/>
      <c r="AI43" s="93"/>
      <c r="AJ43" s="93"/>
      <c r="AK43" s="93"/>
      <c r="AL43" s="93"/>
      <c r="AM43" s="4">
        <v>26</v>
      </c>
      <c r="AN43" s="4">
        <v>29</v>
      </c>
      <c r="AO43" s="12">
        <v>596</v>
      </c>
      <c r="AP43" s="4">
        <v>691</v>
      </c>
      <c r="AQ43" s="12">
        <v>50</v>
      </c>
      <c r="AR43" s="4">
        <v>44</v>
      </c>
      <c r="AS43" s="12">
        <v>0</v>
      </c>
      <c r="AT43" s="4">
        <v>97</v>
      </c>
      <c r="AU43" s="12">
        <v>36</v>
      </c>
      <c r="AV43" s="4">
        <v>138</v>
      </c>
      <c r="AW43" s="12">
        <v>14</v>
      </c>
      <c r="AX43" s="4">
        <v>1</v>
      </c>
      <c r="AY43" s="12"/>
      <c r="AZ43" s="4">
        <v>108</v>
      </c>
      <c r="BA43" s="4"/>
      <c r="BB43" s="12">
        <v>298</v>
      </c>
      <c r="BC43" s="4">
        <v>132</v>
      </c>
      <c r="BD43" s="12">
        <v>1115</v>
      </c>
      <c r="BE43" s="4">
        <v>1143</v>
      </c>
      <c r="BF43" s="12">
        <v>89</v>
      </c>
      <c r="BG43" s="4">
        <v>156</v>
      </c>
      <c r="BH43" s="12"/>
      <c r="BI43" s="4">
        <v>184</v>
      </c>
      <c r="BJ43" s="12">
        <v>121</v>
      </c>
      <c r="BK43" s="4">
        <v>307</v>
      </c>
      <c r="BL43" s="12">
        <v>123</v>
      </c>
      <c r="BM43" s="4">
        <v>19</v>
      </c>
      <c r="BN43" s="12">
        <v>190</v>
      </c>
      <c r="BO43" s="4">
        <v>133</v>
      </c>
      <c r="BP43" s="12">
        <v>89</v>
      </c>
      <c r="BQ43" s="4"/>
      <c r="BR43" s="4"/>
      <c r="BS43" s="4">
        <v>231</v>
      </c>
      <c r="BT43" s="4">
        <v>293</v>
      </c>
      <c r="BU43" s="4">
        <v>272</v>
      </c>
      <c r="BV43" s="94" t="str">
        <f t="shared" si="9"/>
        <v>*Fructose-1-phosphate (1MEOX) (6TMS) MP</v>
      </c>
      <c r="BW43">
        <f t="shared" si="9"/>
        <v>218</v>
      </c>
    </row>
    <row r="44" spans="2:75">
      <c r="B44" s="4" t="s">
        <v>23</v>
      </c>
      <c r="C44" s="4">
        <v>219</v>
      </c>
      <c r="D44" s="4">
        <v>2289.1999999999998</v>
      </c>
      <c r="E44" s="4">
        <v>0.44927537400000001</v>
      </c>
      <c r="F44" s="4"/>
      <c r="G44" s="4"/>
      <c r="H44" s="4"/>
      <c r="I44" s="4"/>
      <c r="J44" s="4"/>
      <c r="K44" s="4">
        <v>78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93"/>
      <c r="AI44" s="93"/>
      <c r="AJ44" s="93"/>
      <c r="AK44" s="93"/>
      <c r="AL44" s="93"/>
      <c r="AM44" s="4">
        <v>11</v>
      </c>
      <c r="AN44" s="4">
        <v>101</v>
      </c>
      <c r="AO44" s="12">
        <v>514</v>
      </c>
      <c r="AP44" s="4">
        <v>636</v>
      </c>
      <c r="AQ44" s="12">
        <v>82</v>
      </c>
      <c r="AR44" s="4">
        <v>43</v>
      </c>
      <c r="AS44" s="12">
        <v>0</v>
      </c>
      <c r="AT44" s="4">
        <v>0</v>
      </c>
      <c r="AU44" s="12">
        <v>0</v>
      </c>
      <c r="AV44" s="4">
        <v>13</v>
      </c>
      <c r="AW44" s="12">
        <v>22</v>
      </c>
      <c r="AX44" s="4">
        <v>58</v>
      </c>
      <c r="AY44" s="12"/>
      <c r="AZ44" s="4">
        <v>118</v>
      </c>
      <c r="BA44" s="4"/>
      <c r="BB44" s="12">
        <v>178</v>
      </c>
      <c r="BC44" s="4">
        <v>41</v>
      </c>
      <c r="BD44" s="12">
        <v>1898</v>
      </c>
      <c r="BE44" s="4">
        <v>1868</v>
      </c>
      <c r="BF44" s="12">
        <v>9</v>
      </c>
      <c r="BG44" s="4">
        <v>99</v>
      </c>
      <c r="BH44" s="12"/>
      <c r="BI44" s="4">
        <v>143</v>
      </c>
      <c r="BJ44" s="12">
        <v>56</v>
      </c>
      <c r="BK44" s="4">
        <v>262</v>
      </c>
      <c r="BL44" s="12">
        <v>93</v>
      </c>
      <c r="BM44" s="4">
        <v>0</v>
      </c>
      <c r="BN44" s="12">
        <v>76</v>
      </c>
      <c r="BO44" s="4">
        <v>113</v>
      </c>
      <c r="BP44" s="12">
        <v>92</v>
      </c>
      <c r="BQ44" s="4"/>
      <c r="BR44" s="4"/>
      <c r="BS44" s="4">
        <v>313</v>
      </c>
      <c r="BT44" s="4">
        <v>401</v>
      </c>
      <c r="BU44" s="4">
        <v>304</v>
      </c>
      <c r="BV44" s="94" t="str">
        <f t="shared" si="9"/>
        <v>*Fructose-1-phosphate (1MEOX) (6TMS) MP</v>
      </c>
      <c r="BW44">
        <f t="shared" si="9"/>
        <v>219</v>
      </c>
    </row>
    <row r="45" spans="2:75">
      <c r="B45" s="4" t="s">
        <v>23</v>
      </c>
      <c r="C45" s="4">
        <v>220</v>
      </c>
      <c r="D45" s="4">
        <v>2289.1999999999998</v>
      </c>
      <c r="E45" s="4">
        <v>0.44927537400000001</v>
      </c>
      <c r="F45" s="4"/>
      <c r="G45" s="4"/>
      <c r="H45" s="4"/>
      <c r="I45" s="4"/>
      <c r="J45" s="4"/>
      <c r="K45" s="4">
        <v>30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93"/>
      <c r="AI45" s="93"/>
      <c r="AJ45" s="93"/>
      <c r="AK45" s="93"/>
      <c r="AL45" s="93"/>
      <c r="AM45" s="4">
        <v>1</v>
      </c>
      <c r="AN45" s="4">
        <v>119</v>
      </c>
      <c r="AO45" s="12">
        <v>2122</v>
      </c>
      <c r="AP45" s="4">
        <v>2346</v>
      </c>
      <c r="AQ45" s="12">
        <v>73</v>
      </c>
      <c r="AR45" s="4">
        <v>83</v>
      </c>
      <c r="AS45" s="12">
        <v>108</v>
      </c>
      <c r="AT45" s="4">
        <v>85</v>
      </c>
      <c r="AU45" s="12">
        <v>158</v>
      </c>
      <c r="AV45" s="4">
        <v>141</v>
      </c>
      <c r="AW45" s="12">
        <v>65</v>
      </c>
      <c r="AX45" s="4">
        <v>138</v>
      </c>
      <c r="AY45" s="12"/>
      <c r="AZ45" s="4">
        <v>243</v>
      </c>
      <c r="BA45" s="4"/>
      <c r="BB45" s="12">
        <v>244</v>
      </c>
      <c r="BC45" s="4">
        <v>195</v>
      </c>
      <c r="BD45" s="12">
        <v>11825</v>
      </c>
      <c r="BE45" s="4">
        <v>11339</v>
      </c>
      <c r="BF45" s="12">
        <v>236</v>
      </c>
      <c r="BG45" s="4">
        <v>173</v>
      </c>
      <c r="BH45" s="12"/>
      <c r="BI45" s="4">
        <v>486</v>
      </c>
      <c r="BJ45" s="12">
        <v>167</v>
      </c>
      <c r="BK45" s="4">
        <v>278</v>
      </c>
      <c r="BL45" s="12">
        <v>344</v>
      </c>
      <c r="BM45" s="4">
        <v>372</v>
      </c>
      <c r="BN45" s="12">
        <v>326</v>
      </c>
      <c r="BO45" s="4">
        <v>302</v>
      </c>
      <c r="BP45" s="12">
        <v>356</v>
      </c>
      <c r="BQ45" s="4"/>
      <c r="BR45" s="4"/>
      <c r="BS45" s="4">
        <v>1767</v>
      </c>
      <c r="BT45" s="4">
        <v>1897</v>
      </c>
      <c r="BU45" s="4">
        <v>1853</v>
      </c>
      <c r="BV45" s="94" t="str">
        <f t="shared" si="9"/>
        <v>*Fructose-1-phosphate (1MEOX) (6TMS) MP</v>
      </c>
      <c r="BW45">
        <f t="shared" si="9"/>
        <v>220</v>
      </c>
    </row>
    <row r="46" spans="2:75">
      <c r="B46" s="4" t="s">
        <v>23</v>
      </c>
      <c r="C46" s="4">
        <v>221</v>
      </c>
      <c r="D46" s="4">
        <v>2289.1999999999998</v>
      </c>
      <c r="E46" s="4">
        <v>0.44927537400000001</v>
      </c>
      <c r="F46" s="4"/>
      <c r="G46" s="4"/>
      <c r="H46" s="4"/>
      <c r="I46" s="4"/>
      <c r="J46" s="4"/>
      <c r="K46" s="4">
        <v>23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93"/>
      <c r="AI46" s="93"/>
      <c r="AJ46" s="93"/>
      <c r="AK46" s="93"/>
      <c r="AL46" s="93"/>
      <c r="AM46" s="4">
        <v>0</v>
      </c>
      <c r="AN46" s="4">
        <v>97</v>
      </c>
      <c r="AO46" s="12">
        <v>755</v>
      </c>
      <c r="AP46" s="4">
        <v>712</v>
      </c>
      <c r="AQ46" s="12">
        <v>16</v>
      </c>
      <c r="AR46" s="4">
        <v>26</v>
      </c>
      <c r="AS46" s="12">
        <v>0</v>
      </c>
      <c r="AT46" s="4">
        <v>0</v>
      </c>
      <c r="AU46" s="12">
        <v>26</v>
      </c>
      <c r="AV46" s="4">
        <v>0</v>
      </c>
      <c r="AW46" s="12">
        <v>70</v>
      </c>
      <c r="AX46" s="4">
        <v>99</v>
      </c>
      <c r="AY46" s="12"/>
      <c r="AZ46" s="4">
        <v>133</v>
      </c>
      <c r="BA46" s="4"/>
      <c r="BB46" s="12">
        <v>112</v>
      </c>
      <c r="BC46" s="4">
        <v>12</v>
      </c>
      <c r="BD46" s="12">
        <v>3043</v>
      </c>
      <c r="BE46" s="4">
        <v>2740</v>
      </c>
      <c r="BF46" s="12">
        <v>98</v>
      </c>
      <c r="BG46" s="4">
        <v>65</v>
      </c>
      <c r="BH46" s="12"/>
      <c r="BI46" s="4">
        <v>148</v>
      </c>
      <c r="BJ46" s="12">
        <v>14</v>
      </c>
      <c r="BK46" s="4">
        <v>190</v>
      </c>
      <c r="BL46" s="12">
        <v>155</v>
      </c>
      <c r="BM46" s="4">
        <v>0</v>
      </c>
      <c r="BN46" s="12">
        <v>194</v>
      </c>
      <c r="BO46" s="4">
        <v>10</v>
      </c>
      <c r="BP46" s="12">
        <v>71</v>
      </c>
      <c r="BQ46" s="4"/>
      <c r="BR46" s="4"/>
      <c r="BS46" s="4">
        <v>491</v>
      </c>
      <c r="BT46" s="4">
        <v>598</v>
      </c>
      <c r="BU46" s="4">
        <v>455</v>
      </c>
      <c r="BV46" s="94" t="str">
        <f t="shared" si="9"/>
        <v>*Fructose-1-phosphate (1MEOX) (6TMS) MP</v>
      </c>
      <c r="BW46">
        <f t="shared" si="9"/>
        <v>221</v>
      </c>
    </row>
    <row r="47" spans="2:75">
      <c r="B47" s="4" t="s">
        <v>24</v>
      </c>
      <c r="C47" s="4">
        <v>129</v>
      </c>
      <c r="D47" s="4">
        <v>2303.3000000000002</v>
      </c>
      <c r="E47" s="4">
        <v>0.49275362499999997</v>
      </c>
      <c r="F47" s="4"/>
      <c r="G47" s="4"/>
      <c r="H47" s="4"/>
      <c r="I47" s="4"/>
      <c r="J47" s="4">
        <v>3944</v>
      </c>
      <c r="K47" s="4"/>
      <c r="L47" s="4"/>
      <c r="M47" s="4">
        <v>3007</v>
      </c>
      <c r="N47" s="4">
        <v>2932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93"/>
      <c r="AI47" s="92">
        <f>MIN(AM47:BQ47)</f>
        <v>67</v>
      </c>
      <c r="AJ47" s="92">
        <f>MAX(AM47:BQ47)</f>
        <v>5135</v>
      </c>
      <c r="AK47" s="92">
        <f>MEDIAN(AM47:BQ47)</f>
        <v>1205</v>
      </c>
      <c r="AL47" s="93"/>
      <c r="AM47" s="4">
        <v>884</v>
      </c>
      <c r="AN47" s="4">
        <v>702</v>
      </c>
      <c r="AO47" s="12">
        <v>2333</v>
      </c>
      <c r="AP47" s="4">
        <v>5135</v>
      </c>
      <c r="AQ47" s="12">
        <v>1831</v>
      </c>
      <c r="AR47" s="4">
        <v>1987</v>
      </c>
      <c r="AS47" s="12">
        <v>731</v>
      </c>
      <c r="AT47" s="4">
        <v>1952</v>
      </c>
      <c r="AU47" s="12">
        <v>728</v>
      </c>
      <c r="AV47" s="4">
        <v>941</v>
      </c>
      <c r="AW47" s="12">
        <v>486</v>
      </c>
      <c r="AX47" s="4">
        <v>372</v>
      </c>
      <c r="AY47" s="12"/>
      <c r="AZ47" s="4">
        <v>1216</v>
      </c>
      <c r="BA47" s="4"/>
      <c r="BB47" s="12">
        <v>1902</v>
      </c>
      <c r="BC47" s="4">
        <v>1025</v>
      </c>
      <c r="BD47" s="12">
        <v>3160</v>
      </c>
      <c r="BE47" s="4">
        <v>3656</v>
      </c>
      <c r="BF47" s="12">
        <v>1409</v>
      </c>
      <c r="BG47" s="4">
        <v>1414</v>
      </c>
      <c r="BH47" s="12"/>
      <c r="BI47" s="4">
        <v>2053</v>
      </c>
      <c r="BJ47" s="12">
        <v>273</v>
      </c>
      <c r="BK47" s="4">
        <v>492</v>
      </c>
      <c r="BL47" s="12">
        <v>1194</v>
      </c>
      <c r="BM47" s="4">
        <v>1311</v>
      </c>
      <c r="BN47" s="12">
        <v>992</v>
      </c>
      <c r="BO47" s="4">
        <v>741</v>
      </c>
      <c r="BP47" s="12">
        <v>1297</v>
      </c>
      <c r="BQ47" s="4">
        <v>67</v>
      </c>
      <c r="BR47" s="4"/>
      <c r="BS47" s="4">
        <v>2260</v>
      </c>
      <c r="BT47" s="4">
        <v>2805</v>
      </c>
      <c r="BU47" s="4">
        <v>2381</v>
      </c>
      <c r="BV47" s="94" t="str">
        <f t="shared" si="9"/>
        <v>*Fructose-6-phosphate (1MEOX) (6TMS) MP</v>
      </c>
      <c r="BW47">
        <f t="shared" si="9"/>
        <v>129</v>
      </c>
    </row>
    <row r="48" spans="2:75">
      <c r="B48" s="4" t="s">
        <v>24</v>
      </c>
      <c r="C48" s="4">
        <v>130</v>
      </c>
      <c r="D48" s="4">
        <v>2303.3000000000002</v>
      </c>
      <c r="E48" s="4">
        <v>0.49275362499999997</v>
      </c>
      <c r="F48" s="4"/>
      <c r="G48" s="4"/>
      <c r="H48" s="4"/>
      <c r="I48" s="4"/>
      <c r="J48" s="4">
        <v>512</v>
      </c>
      <c r="K48" s="4"/>
      <c r="L48" s="4"/>
      <c r="M48" s="4">
        <v>499</v>
      </c>
      <c r="N48" s="4">
        <v>291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93"/>
      <c r="AI48" s="93"/>
      <c r="AJ48" s="93"/>
      <c r="AK48" s="93"/>
      <c r="AL48" s="93"/>
      <c r="AM48" s="4">
        <v>4402</v>
      </c>
      <c r="AN48" s="4">
        <v>5058</v>
      </c>
      <c r="AO48" s="12">
        <v>245</v>
      </c>
      <c r="AP48" s="4">
        <v>2869</v>
      </c>
      <c r="AQ48" s="12">
        <v>9037</v>
      </c>
      <c r="AR48" s="4">
        <v>9880</v>
      </c>
      <c r="AS48" s="12">
        <v>0</v>
      </c>
      <c r="AT48" s="4">
        <v>9456</v>
      </c>
      <c r="AU48" s="12">
        <v>3725</v>
      </c>
      <c r="AV48" s="4">
        <v>4464</v>
      </c>
      <c r="AW48" s="12">
        <v>1454</v>
      </c>
      <c r="AX48" s="4">
        <v>1386</v>
      </c>
      <c r="AY48" s="12"/>
      <c r="AZ48" s="4">
        <v>933</v>
      </c>
      <c r="BA48" s="4"/>
      <c r="BB48" s="12">
        <v>11282</v>
      </c>
      <c r="BC48" s="4">
        <v>5694</v>
      </c>
      <c r="BD48" s="12">
        <v>4958</v>
      </c>
      <c r="BE48" s="4">
        <v>1981</v>
      </c>
      <c r="BF48" s="12">
        <v>5296</v>
      </c>
      <c r="BG48" s="4">
        <v>5530</v>
      </c>
      <c r="BH48" s="12"/>
      <c r="BI48" s="4">
        <v>8441</v>
      </c>
      <c r="BJ48" s="12">
        <v>283</v>
      </c>
      <c r="BK48" s="4">
        <v>162</v>
      </c>
      <c r="BL48" s="12">
        <v>7858</v>
      </c>
      <c r="BM48" s="4">
        <v>7697</v>
      </c>
      <c r="BN48" s="12">
        <v>3613</v>
      </c>
      <c r="BO48" s="4">
        <v>3628</v>
      </c>
      <c r="BP48" s="12">
        <v>551</v>
      </c>
      <c r="BQ48" s="4">
        <v>59</v>
      </c>
      <c r="BR48" s="4"/>
      <c r="BS48" s="4">
        <v>6622</v>
      </c>
      <c r="BT48" s="4">
        <v>7508</v>
      </c>
      <c r="BU48" s="4">
        <v>6907</v>
      </c>
      <c r="BV48" s="94" t="str">
        <f t="shared" si="9"/>
        <v>*Fructose-6-phosphate (1MEOX) (6TMS) MP</v>
      </c>
      <c r="BW48">
        <f t="shared" si="9"/>
        <v>130</v>
      </c>
    </row>
    <row r="49" spans="2:75">
      <c r="B49" s="4" t="s">
        <v>24</v>
      </c>
      <c r="C49" s="4">
        <v>131</v>
      </c>
      <c r="D49" s="4">
        <v>2303.3000000000002</v>
      </c>
      <c r="E49" s="4">
        <v>0.49275362499999997</v>
      </c>
      <c r="F49" s="4"/>
      <c r="G49" s="4"/>
      <c r="H49" s="4"/>
      <c r="I49" s="4"/>
      <c r="J49" s="4">
        <v>766</v>
      </c>
      <c r="K49" s="4"/>
      <c r="L49" s="4"/>
      <c r="M49" s="4">
        <v>346</v>
      </c>
      <c r="N49" s="4">
        <v>570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93"/>
      <c r="AI49" s="93"/>
      <c r="AJ49" s="93"/>
      <c r="AK49" s="93"/>
      <c r="AL49" s="93"/>
      <c r="AM49" s="4">
        <v>660</v>
      </c>
      <c r="AN49" s="4">
        <v>853</v>
      </c>
      <c r="AO49" s="12">
        <v>876</v>
      </c>
      <c r="AP49" s="4">
        <v>2668</v>
      </c>
      <c r="AQ49" s="12">
        <v>1708</v>
      </c>
      <c r="AR49" s="4">
        <v>1632</v>
      </c>
      <c r="AS49" s="12">
        <v>577</v>
      </c>
      <c r="AT49" s="4">
        <v>1582</v>
      </c>
      <c r="AU49" s="12">
        <v>755</v>
      </c>
      <c r="AV49" s="4">
        <v>668</v>
      </c>
      <c r="AW49" s="12">
        <v>358</v>
      </c>
      <c r="AX49" s="4">
        <v>314</v>
      </c>
      <c r="AY49" s="12"/>
      <c r="AZ49" s="4">
        <v>860</v>
      </c>
      <c r="BA49" s="4"/>
      <c r="BB49" s="12">
        <v>2073</v>
      </c>
      <c r="BC49" s="4">
        <v>1258</v>
      </c>
      <c r="BD49" s="12">
        <v>4592</v>
      </c>
      <c r="BE49" s="4">
        <v>2246</v>
      </c>
      <c r="BF49" s="12">
        <v>1117</v>
      </c>
      <c r="BG49" s="4">
        <v>1103</v>
      </c>
      <c r="BH49" s="12"/>
      <c r="BI49" s="4">
        <v>1231</v>
      </c>
      <c r="BJ49" s="12">
        <v>298</v>
      </c>
      <c r="BK49" s="4">
        <v>556</v>
      </c>
      <c r="BL49" s="12">
        <v>1280</v>
      </c>
      <c r="BM49" s="4">
        <v>1277</v>
      </c>
      <c r="BN49" s="12">
        <v>759</v>
      </c>
      <c r="BO49" s="4">
        <v>764</v>
      </c>
      <c r="BP49" s="12">
        <v>615</v>
      </c>
      <c r="BQ49" s="4">
        <v>21</v>
      </c>
      <c r="BR49" s="4"/>
      <c r="BS49" s="4">
        <v>1891</v>
      </c>
      <c r="BT49" s="4">
        <v>2470</v>
      </c>
      <c r="BU49" s="4">
        <v>2191</v>
      </c>
      <c r="BV49" s="94" t="str">
        <f t="shared" si="9"/>
        <v>*Fructose-6-phosphate (1MEOX) (6TMS) MP</v>
      </c>
      <c r="BW49">
        <f t="shared" si="9"/>
        <v>131</v>
      </c>
    </row>
    <row r="50" spans="2:75">
      <c r="B50" s="4" t="s">
        <v>24</v>
      </c>
      <c r="C50" s="4">
        <v>132</v>
      </c>
      <c r="D50" s="4">
        <v>2303.3000000000002</v>
      </c>
      <c r="E50" s="4">
        <v>0.49275362499999997</v>
      </c>
      <c r="F50" s="4"/>
      <c r="G50" s="4"/>
      <c r="H50" s="4"/>
      <c r="I50" s="4"/>
      <c r="J50" s="4">
        <v>1</v>
      </c>
      <c r="K50" s="4"/>
      <c r="L50" s="4"/>
      <c r="M50" s="4">
        <v>153</v>
      </c>
      <c r="N50" s="4">
        <v>23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93"/>
      <c r="AI50" s="93"/>
      <c r="AJ50" s="93"/>
      <c r="AK50" s="93"/>
      <c r="AL50" s="93"/>
      <c r="AM50" s="4">
        <v>1411</v>
      </c>
      <c r="AN50" s="4">
        <v>1201</v>
      </c>
      <c r="AO50" s="12">
        <v>1170</v>
      </c>
      <c r="AP50" s="4">
        <v>5068</v>
      </c>
      <c r="AQ50" s="12">
        <v>3878</v>
      </c>
      <c r="AR50" s="4">
        <v>3627</v>
      </c>
      <c r="AS50" s="12">
        <v>1679</v>
      </c>
      <c r="AT50" s="4">
        <v>3317</v>
      </c>
      <c r="AU50" s="12">
        <v>1587</v>
      </c>
      <c r="AV50" s="4">
        <v>1588</v>
      </c>
      <c r="AW50" s="12">
        <v>723</v>
      </c>
      <c r="AX50" s="4">
        <v>728</v>
      </c>
      <c r="AY50" s="12"/>
      <c r="AZ50" s="4">
        <v>1859</v>
      </c>
      <c r="BA50" s="4"/>
      <c r="BB50" s="12">
        <v>3086</v>
      </c>
      <c r="BC50" s="4">
        <v>2417</v>
      </c>
      <c r="BD50" s="12">
        <v>19821</v>
      </c>
      <c r="BE50" s="4">
        <v>0</v>
      </c>
      <c r="BF50" s="12">
        <v>2358</v>
      </c>
      <c r="BG50" s="4">
        <v>2193</v>
      </c>
      <c r="BH50" s="12"/>
      <c r="BI50" s="4">
        <v>3443</v>
      </c>
      <c r="BJ50" s="12">
        <v>700</v>
      </c>
      <c r="BK50" s="4">
        <v>468</v>
      </c>
      <c r="BL50" s="12">
        <v>2369</v>
      </c>
      <c r="BM50" s="4">
        <v>1952</v>
      </c>
      <c r="BN50" s="12">
        <v>1682</v>
      </c>
      <c r="BO50" s="4">
        <v>1272</v>
      </c>
      <c r="BP50" s="12">
        <v>1048</v>
      </c>
      <c r="BQ50" s="4">
        <v>71</v>
      </c>
      <c r="BR50" s="4"/>
      <c r="BS50" s="4">
        <v>4478</v>
      </c>
      <c r="BT50" s="4">
        <v>5652</v>
      </c>
      <c r="BU50" s="4">
        <v>5065</v>
      </c>
      <c r="BV50" s="94" t="str">
        <f t="shared" si="9"/>
        <v>*Fructose-6-phosphate (1MEOX) (6TMS) MP</v>
      </c>
      <c r="BW50">
        <f t="shared" si="9"/>
        <v>132</v>
      </c>
    </row>
    <row r="51" spans="2:75">
      <c r="B51" s="4" t="s">
        <v>24</v>
      </c>
      <c r="C51" s="4">
        <v>133</v>
      </c>
      <c r="D51" s="4">
        <v>2303.3000000000002</v>
      </c>
      <c r="E51" s="4">
        <v>0.49275362499999997</v>
      </c>
      <c r="F51" s="4"/>
      <c r="G51" s="4"/>
      <c r="H51" s="4"/>
      <c r="I51" s="4"/>
      <c r="J51" s="4">
        <v>2421</v>
      </c>
      <c r="K51" s="4"/>
      <c r="L51" s="4"/>
      <c r="M51" s="4">
        <v>2321</v>
      </c>
      <c r="N51" s="4">
        <v>2019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93"/>
      <c r="AI51" s="93"/>
      <c r="AJ51" s="93"/>
      <c r="AK51" s="93"/>
      <c r="AL51" s="93"/>
      <c r="AM51" s="4">
        <v>699</v>
      </c>
      <c r="AN51" s="4">
        <v>740</v>
      </c>
      <c r="AO51" s="12">
        <v>2013</v>
      </c>
      <c r="AP51" s="4">
        <v>6445</v>
      </c>
      <c r="AQ51" s="12">
        <v>2164</v>
      </c>
      <c r="AR51" s="4">
        <v>2003</v>
      </c>
      <c r="AS51" s="12">
        <v>1153</v>
      </c>
      <c r="AT51" s="4">
        <v>1830</v>
      </c>
      <c r="AU51" s="12">
        <v>927</v>
      </c>
      <c r="AV51" s="4">
        <v>0</v>
      </c>
      <c r="AW51" s="12">
        <v>287</v>
      </c>
      <c r="AX51" s="4">
        <v>0</v>
      </c>
      <c r="AY51" s="12"/>
      <c r="AZ51" s="4">
        <v>1933</v>
      </c>
      <c r="BA51" s="4"/>
      <c r="BB51" s="12">
        <v>1862</v>
      </c>
      <c r="BC51" s="4">
        <v>1499</v>
      </c>
      <c r="BD51" s="12">
        <v>12342</v>
      </c>
      <c r="BE51" s="4">
        <v>4731</v>
      </c>
      <c r="BF51" s="12">
        <v>1544</v>
      </c>
      <c r="BG51" s="4">
        <v>1465</v>
      </c>
      <c r="BH51" s="12"/>
      <c r="BI51" s="4">
        <v>1530</v>
      </c>
      <c r="BJ51" s="12">
        <v>1080</v>
      </c>
      <c r="BK51" s="4">
        <v>914</v>
      </c>
      <c r="BL51" s="12">
        <v>1189</v>
      </c>
      <c r="BM51" s="4">
        <v>944</v>
      </c>
      <c r="BN51" s="12">
        <v>1182</v>
      </c>
      <c r="BO51" s="4">
        <v>656</v>
      </c>
      <c r="BP51" s="12">
        <v>1822</v>
      </c>
      <c r="BQ51" s="4">
        <v>221</v>
      </c>
      <c r="BR51" s="4"/>
      <c r="BS51" s="4">
        <v>3487</v>
      </c>
      <c r="BT51" s="4">
        <v>4535</v>
      </c>
      <c r="BU51" s="4">
        <v>3931</v>
      </c>
      <c r="BV51" s="94" t="str">
        <f t="shared" si="9"/>
        <v>*Fructose-6-phosphate (1MEOX) (6TMS) MP</v>
      </c>
      <c r="BW51">
        <f t="shared" si="9"/>
        <v>133</v>
      </c>
    </row>
    <row r="52" spans="2:75">
      <c r="B52" s="4" t="s">
        <v>24</v>
      </c>
      <c r="C52" s="4">
        <v>217</v>
      </c>
      <c r="D52" s="4">
        <v>2303.3000000000002</v>
      </c>
      <c r="E52" s="4">
        <v>0.49275362499999997</v>
      </c>
      <c r="F52" s="4"/>
      <c r="G52" s="4"/>
      <c r="H52" s="4"/>
      <c r="I52" s="4"/>
      <c r="J52" s="4">
        <v>5243</v>
      </c>
      <c r="K52" s="4"/>
      <c r="L52" s="4"/>
      <c r="M52" s="4">
        <v>4050</v>
      </c>
      <c r="N52" s="4">
        <v>4088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93"/>
      <c r="AI52" s="92">
        <f>MIN(AM52:BQ52)</f>
        <v>117</v>
      </c>
      <c r="AJ52" s="92">
        <f>MAX(AM52:BQ52)</f>
        <v>6521</v>
      </c>
      <c r="AK52" s="92">
        <f>MEDIAN(AM52:BQ52)</f>
        <v>729</v>
      </c>
      <c r="AL52" s="93"/>
      <c r="AM52" s="4">
        <v>359</v>
      </c>
      <c r="AN52" s="4">
        <v>183</v>
      </c>
      <c r="AO52" s="12">
        <v>5700</v>
      </c>
      <c r="AP52" s="4">
        <v>6332</v>
      </c>
      <c r="AQ52" s="12">
        <v>1092</v>
      </c>
      <c r="AR52" s="4">
        <v>552</v>
      </c>
      <c r="AS52" s="12">
        <v>1096</v>
      </c>
      <c r="AT52" s="4">
        <v>680</v>
      </c>
      <c r="AU52" s="12">
        <v>326</v>
      </c>
      <c r="AV52" s="4">
        <v>293</v>
      </c>
      <c r="AW52" s="12">
        <v>192</v>
      </c>
      <c r="AX52" s="4">
        <v>234</v>
      </c>
      <c r="AY52" s="12"/>
      <c r="AZ52" s="4">
        <v>1495</v>
      </c>
      <c r="BA52" s="4"/>
      <c r="BB52" s="12">
        <v>701</v>
      </c>
      <c r="BC52" s="4">
        <v>613</v>
      </c>
      <c r="BD52" s="12">
        <v>6285</v>
      </c>
      <c r="BE52" s="4">
        <v>6521</v>
      </c>
      <c r="BF52" s="12">
        <v>757</v>
      </c>
      <c r="BG52" s="4">
        <v>787</v>
      </c>
      <c r="BH52" s="12"/>
      <c r="BI52" s="4">
        <v>1085</v>
      </c>
      <c r="BJ52" s="12">
        <v>1708</v>
      </c>
      <c r="BK52" s="4">
        <v>1378</v>
      </c>
      <c r="BL52" s="12">
        <v>551</v>
      </c>
      <c r="BM52" s="4">
        <v>315</v>
      </c>
      <c r="BN52" s="12">
        <v>818</v>
      </c>
      <c r="BO52" s="4">
        <v>404</v>
      </c>
      <c r="BP52" s="12">
        <v>1816</v>
      </c>
      <c r="BQ52" s="4">
        <v>117</v>
      </c>
      <c r="BR52" s="4"/>
      <c r="BS52" s="4">
        <v>1513</v>
      </c>
      <c r="BT52" s="4">
        <v>2059</v>
      </c>
      <c r="BU52" s="4">
        <v>1737</v>
      </c>
      <c r="BV52" s="94" t="str">
        <f t="shared" si="9"/>
        <v>*Fructose-6-phosphate (1MEOX) (6TMS) MP</v>
      </c>
      <c r="BW52">
        <f t="shared" si="9"/>
        <v>217</v>
      </c>
    </row>
    <row r="53" spans="2:75">
      <c r="B53" s="4" t="s">
        <v>24</v>
      </c>
      <c r="C53" s="4">
        <v>218</v>
      </c>
      <c r="D53" s="4">
        <v>2303.3000000000002</v>
      </c>
      <c r="E53" s="4">
        <v>0.49275362499999997</v>
      </c>
      <c r="F53" s="4"/>
      <c r="G53" s="4"/>
      <c r="H53" s="4"/>
      <c r="I53" s="4"/>
      <c r="J53" s="4">
        <v>1140</v>
      </c>
      <c r="K53" s="4"/>
      <c r="L53" s="4"/>
      <c r="M53" s="4">
        <v>707</v>
      </c>
      <c r="N53" s="4">
        <v>749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93"/>
      <c r="AI53" s="93"/>
      <c r="AJ53" s="93"/>
      <c r="AK53" s="93"/>
      <c r="AL53" s="93"/>
      <c r="AM53" s="4">
        <v>1001</v>
      </c>
      <c r="AN53" s="4">
        <v>998</v>
      </c>
      <c r="AO53" s="12">
        <v>1720</v>
      </c>
      <c r="AP53" s="4">
        <v>2006</v>
      </c>
      <c r="AQ53" s="12">
        <v>2473</v>
      </c>
      <c r="AR53" s="4">
        <v>2330</v>
      </c>
      <c r="AS53" s="12">
        <v>2283</v>
      </c>
      <c r="AT53" s="4">
        <v>2265</v>
      </c>
      <c r="AU53" s="12">
        <v>795</v>
      </c>
      <c r="AV53" s="4">
        <v>882</v>
      </c>
      <c r="AW53" s="12">
        <v>309</v>
      </c>
      <c r="AX53" s="4">
        <v>433</v>
      </c>
      <c r="AY53" s="12"/>
      <c r="AZ53" s="4">
        <v>492</v>
      </c>
      <c r="BA53" s="4"/>
      <c r="BB53" s="12">
        <v>2761</v>
      </c>
      <c r="BC53" s="4">
        <v>1405</v>
      </c>
      <c r="BD53" s="12">
        <v>3544</v>
      </c>
      <c r="BE53" s="4">
        <v>3317</v>
      </c>
      <c r="BF53" s="12">
        <v>1369</v>
      </c>
      <c r="BG53" s="4">
        <v>1245</v>
      </c>
      <c r="BH53" s="12"/>
      <c r="BI53" s="4">
        <v>1599</v>
      </c>
      <c r="BJ53" s="12">
        <v>775</v>
      </c>
      <c r="BK53" s="4">
        <v>685</v>
      </c>
      <c r="BL53" s="12">
        <v>2089</v>
      </c>
      <c r="BM53" s="4">
        <v>2088</v>
      </c>
      <c r="BN53" s="12">
        <v>802</v>
      </c>
      <c r="BO53" s="4">
        <v>818</v>
      </c>
      <c r="BP53" s="12">
        <v>514</v>
      </c>
      <c r="BQ53" s="4">
        <v>11</v>
      </c>
      <c r="BR53" s="4"/>
      <c r="BS53" s="4">
        <v>1772</v>
      </c>
      <c r="BT53" s="4">
        <v>1975</v>
      </c>
      <c r="BU53" s="4">
        <v>1814</v>
      </c>
      <c r="BV53" s="94" t="str">
        <f t="shared" si="9"/>
        <v>*Fructose-6-phosphate (1MEOX) (6TMS) MP</v>
      </c>
      <c r="BW53">
        <f t="shared" si="9"/>
        <v>218</v>
      </c>
    </row>
    <row r="54" spans="2:75">
      <c r="B54" s="4" t="s">
        <v>24</v>
      </c>
      <c r="C54" s="4">
        <v>219</v>
      </c>
      <c r="D54" s="4">
        <v>2303.3000000000002</v>
      </c>
      <c r="E54" s="4">
        <v>0.49275362499999997</v>
      </c>
      <c r="F54" s="4"/>
      <c r="G54" s="4"/>
      <c r="H54" s="4"/>
      <c r="I54" s="4"/>
      <c r="J54" s="4">
        <v>310</v>
      </c>
      <c r="K54" s="4"/>
      <c r="L54" s="4"/>
      <c r="M54" s="4">
        <v>391</v>
      </c>
      <c r="N54" s="4">
        <v>296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93"/>
      <c r="AI54" s="93"/>
      <c r="AJ54" s="93"/>
      <c r="AK54" s="93"/>
      <c r="AL54" s="93"/>
      <c r="AM54" s="4">
        <v>246</v>
      </c>
      <c r="AN54" s="4">
        <v>163</v>
      </c>
      <c r="AO54" s="12">
        <v>762</v>
      </c>
      <c r="AP54" s="4">
        <v>1005</v>
      </c>
      <c r="AQ54" s="12">
        <v>726</v>
      </c>
      <c r="AR54" s="4">
        <v>598</v>
      </c>
      <c r="AS54" s="12">
        <v>726</v>
      </c>
      <c r="AT54" s="4">
        <v>618</v>
      </c>
      <c r="AU54" s="12">
        <v>208</v>
      </c>
      <c r="AV54" s="4">
        <v>174</v>
      </c>
      <c r="AW54" s="12">
        <v>89</v>
      </c>
      <c r="AX54" s="4">
        <v>107</v>
      </c>
      <c r="AY54" s="12"/>
      <c r="AZ54" s="4">
        <v>317</v>
      </c>
      <c r="BA54" s="4"/>
      <c r="BB54" s="12">
        <v>500</v>
      </c>
      <c r="BC54" s="4">
        <v>419</v>
      </c>
      <c r="BD54" s="12">
        <v>2342</v>
      </c>
      <c r="BE54" s="4">
        <v>2335</v>
      </c>
      <c r="BF54" s="12">
        <v>334</v>
      </c>
      <c r="BG54" s="4">
        <v>487</v>
      </c>
      <c r="BH54" s="12"/>
      <c r="BI54" s="4">
        <v>676</v>
      </c>
      <c r="BJ54" s="12">
        <v>290</v>
      </c>
      <c r="BK54" s="4">
        <v>289</v>
      </c>
      <c r="BL54" s="12">
        <v>410</v>
      </c>
      <c r="BM54" s="4">
        <v>252</v>
      </c>
      <c r="BN54" s="12">
        <v>293</v>
      </c>
      <c r="BO54" s="4">
        <v>179</v>
      </c>
      <c r="BP54" s="12">
        <v>218</v>
      </c>
      <c r="BQ54" s="4">
        <v>6</v>
      </c>
      <c r="BR54" s="4"/>
      <c r="BS54" s="4">
        <v>541</v>
      </c>
      <c r="BT54" s="4">
        <v>777</v>
      </c>
      <c r="BU54" s="4">
        <v>776</v>
      </c>
      <c r="BV54" s="94" t="str">
        <f t="shared" si="9"/>
        <v>*Fructose-6-phosphate (1MEOX) (6TMS) MP</v>
      </c>
      <c r="BW54">
        <f t="shared" si="9"/>
        <v>219</v>
      </c>
    </row>
    <row r="55" spans="2:75">
      <c r="B55" s="4" t="s">
        <v>24</v>
      </c>
      <c r="C55" s="4">
        <v>220</v>
      </c>
      <c r="D55" s="4">
        <v>2303.3000000000002</v>
      </c>
      <c r="E55" s="4">
        <v>0.49275362499999997</v>
      </c>
      <c r="F55" s="4"/>
      <c r="G55" s="4"/>
      <c r="H55" s="4"/>
      <c r="I55" s="4"/>
      <c r="J55" s="4">
        <v>58</v>
      </c>
      <c r="K55" s="4"/>
      <c r="L55" s="4"/>
      <c r="M55" s="4">
        <v>119</v>
      </c>
      <c r="N55" s="4">
        <v>40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93"/>
      <c r="AI55" s="93"/>
      <c r="AJ55" s="93"/>
      <c r="AK55" s="93"/>
      <c r="AL55" s="93"/>
      <c r="AM55" s="4">
        <v>33810</v>
      </c>
      <c r="AN55" s="4">
        <v>38021</v>
      </c>
      <c r="AO55" s="12">
        <v>14847</v>
      </c>
      <c r="AP55" s="4">
        <v>18539</v>
      </c>
      <c r="AQ55" s="12">
        <v>74419</v>
      </c>
      <c r="AR55" s="4">
        <v>72564</v>
      </c>
      <c r="AS55" s="12">
        <v>64106</v>
      </c>
      <c r="AT55" s="4">
        <v>72990</v>
      </c>
      <c r="AU55" s="12">
        <v>27233</v>
      </c>
      <c r="AV55" s="4">
        <v>33017</v>
      </c>
      <c r="AW55" s="12">
        <v>10475</v>
      </c>
      <c r="AX55" s="4">
        <v>11487</v>
      </c>
      <c r="AY55" s="12"/>
      <c r="AZ55" s="4">
        <v>6785</v>
      </c>
      <c r="BA55" s="4"/>
      <c r="BB55" s="12">
        <v>84082</v>
      </c>
      <c r="BC55" s="4">
        <v>42647</v>
      </c>
      <c r="BD55" s="12">
        <v>64561</v>
      </c>
      <c r="BE55" s="4">
        <v>63298</v>
      </c>
      <c r="BF55" s="12">
        <v>40099</v>
      </c>
      <c r="BG55" s="4">
        <v>39499</v>
      </c>
      <c r="BH55" s="12"/>
      <c r="BI55" s="4">
        <v>62543</v>
      </c>
      <c r="BJ55" s="12">
        <v>12080</v>
      </c>
      <c r="BK55" s="4">
        <v>11197</v>
      </c>
      <c r="BL55" s="12">
        <v>59511</v>
      </c>
      <c r="BM55" s="4">
        <v>59375</v>
      </c>
      <c r="BN55" s="12">
        <v>30178</v>
      </c>
      <c r="BO55" s="4">
        <v>28444</v>
      </c>
      <c r="BP55" s="12">
        <v>3755</v>
      </c>
      <c r="BQ55" s="4">
        <v>875</v>
      </c>
      <c r="BR55" s="4"/>
      <c r="BS55" s="4">
        <v>46982</v>
      </c>
      <c r="BT55" s="4">
        <v>56339</v>
      </c>
      <c r="BU55" s="4">
        <v>50775</v>
      </c>
      <c r="BV55" s="94" t="str">
        <f t="shared" si="9"/>
        <v>*Fructose-6-phosphate (1MEOX) (6TMS) MP</v>
      </c>
      <c r="BW55">
        <f t="shared" si="9"/>
        <v>220</v>
      </c>
    </row>
    <row r="56" spans="2:75">
      <c r="B56" s="4" t="s">
        <v>24</v>
      </c>
      <c r="C56" s="4">
        <v>221</v>
      </c>
      <c r="D56" s="4">
        <v>2303.3000000000002</v>
      </c>
      <c r="E56" s="4">
        <v>0.49275362499999997</v>
      </c>
      <c r="F56" s="4"/>
      <c r="G56" s="4"/>
      <c r="H56" s="4"/>
      <c r="I56" s="4"/>
      <c r="J56" s="4">
        <v>65</v>
      </c>
      <c r="K56" s="4"/>
      <c r="L56" s="4"/>
      <c r="M56" s="4">
        <v>27</v>
      </c>
      <c r="N56" s="4">
        <v>42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93"/>
      <c r="AI56" s="93"/>
      <c r="AJ56" s="93"/>
      <c r="AK56" s="93"/>
      <c r="AL56" s="93"/>
      <c r="AM56" s="4">
        <v>3683</v>
      </c>
      <c r="AN56" s="4">
        <v>3785</v>
      </c>
      <c r="AO56" s="12">
        <v>2306</v>
      </c>
      <c r="AP56" s="4">
        <v>2765</v>
      </c>
      <c r="AQ56" s="12">
        <v>8223</v>
      </c>
      <c r="AR56" s="4">
        <v>8064</v>
      </c>
      <c r="AS56" s="12">
        <v>7324</v>
      </c>
      <c r="AT56" s="4">
        <v>7545</v>
      </c>
      <c r="AU56" s="12">
        <v>2906</v>
      </c>
      <c r="AV56" s="4">
        <v>3541</v>
      </c>
      <c r="AW56" s="12">
        <v>1055</v>
      </c>
      <c r="AX56" s="4">
        <v>1304</v>
      </c>
      <c r="AY56" s="12"/>
      <c r="AZ56" s="4">
        <v>912</v>
      </c>
      <c r="BA56" s="4"/>
      <c r="BB56" s="12">
        <v>9016</v>
      </c>
      <c r="BC56" s="4">
        <v>4716</v>
      </c>
      <c r="BD56" s="12">
        <v>10122</v>
      </c>
      <c r="BE56" s="4">
        <v>10103</v>
      </c>
      <c r="BF56" s="12">
        <v>4420</v>
      </c>
      <c r="BG56" s="4">
        <v>4430</v>
      </c>
      <c r="BH56" s="12"/>
      <c r="BI56" s="4">
        <v>7068</v>
      </c>
      <c r="BJ56" s="12">
        <v>1656</v>
      </c>
      <c r="BK56" s="4">
        <v>1421</v>
      </c>
      <c r="BL56" s="12">
        <v>6195</v>
      </c>
      <c r="BM56" s="4">
        <v>5302</v>
      </c>
      <c r="BN56" s="12">
        <v>3303</v>
      </c>
      <c r="BO56" s="4">
        <v>3057</v>
      </c>
      <c r="BP56" s="12">
        <v>387</v>
      </c>
      <c r="BQ56" s="4">
        <v>28</v>
      </c>
      <c r="BR56" s="4"/>
      <c r="BS56" s="4">
        <v>5451</v>
      </c>
      <c r="BT56" s="4">
        <v>6603</v>
      </c>
      <c r="BU56" s="4">
        <v>5962</v>
      </c>
      <c r="BV56" s="94" t="str">
        <f t="shared" si="9"/>
        <v>*Fructose-6-phosphate (1MEOX) (6TMS) MP</v>
      </c>
      <c r="BW56">
        <f t="shared" si="9"/>
        <v>221</v>
      </c>
    </row>
    <row r="57" spans="2:75">
      <c r="B57" s="4" t="s">
        <v>25</v>
      </c>
      <c r="C57" s="4">
        <v>245</v>
      </c>
      <c r="D57" s="4">
        <v>1351.6</v>
      </c>
      <c r="E57" s="4">
        <v>0.69565220000000005</v>
      </c>
      <c r="F57" s="4"/>
      <c r="G57" s="4"/>
      <c r="H57" s="4"/>
      <c r="I57" s="23">
        <v>126337</v>
      </c>
      <c r="J57" s="23">
        <v>110350</v>
      </c>
      <c r="K57" s="23">
        <v>30943</v>
      </c>
      <c r="L57" s="23">
        <v>28731</v>
      </c>
      <c r="M57" s="23">
        <v>147380</v>
      </c>
      <c r="N57" s="23">
        <v>168544</v>
      </c>
      <c r="O57" s="4">
        <v>6297</v>
      </c>
      <c r="P57" s="4">
        <v>6840</v>
      </c>
      <c r="Q57" s="4"/>
      <c r="R57" s="4"/>
      <c r="S57" s="4"/>
      <c r="T57" s="4"/>
      <c r="U57" s="4"/>
      <c r="V57" s="4"/>
      <c r="W57" s="4"/>
      <c r="X57" s="4">
        <v>487</v>
      </c>
      <c r="Y57" s="4">
        <v>413</v>
      </c>
      <c r="Z57" s="4">
        <v>1999</v>
      </c>
      <c r="AA57" s="4">
        <v>661</v>
      </c>
      <c r="AB57" s="23">
        <v>4335</v>
      </c>
      <c r="AC57" s="23">
        <v>1699</v>
      </c>
      <c r="AD57" s="23">
        <v>20986</v>
      </c>
      <c r="AE57" s="23">
        <v>7097</v>
      </c>
      <c r="AF57" s="23">
        <v>94169</v>
      </c>
      <c r="AG57" s="23">
        <v>44586</v>
      </c>
      <c r="AH57" s="93"/>
      <c r="AI57" s="92">
        <f>MIN(AM57:BQ57)</f>
        <v>1204</v>
      </c>
      <c r="AJ57" s="92">
        <f>MAX(AM57:BQ57)</f>
        <v>105847</v>
      </c>
      <c r="AK57" s="92">
        <f>MEDIAN(AM57:BQ57)</f>
        <v>22095</v>
      </c>
      <c r="AL57" s="93"/>
      <c r="AM57" s="4">
        <v>16632</v>
      </c>
      <c r="AN57" s="4">
        <v>13766</v>
      </c>
      <c r="AO57" s="12">
        <v>10356</v>
      </c>
      <c r="AP57" s="4">
        <v>10656</v>
      </c>
      <c r="AQ57" s="12">
        <v>34028</v>
      </c>
      <c r="AR57" s="4">
        <v>32615</v>
      </c>
      <c r="AS57" s="12">
        <v>35021</v>
      </c>
      <c r="AT57" s="4">
        <v>34723</v>
      </c>
      <c r="AU57" s="12">
        <v>21742</v>
      </c>
      <c r="AV57" s="4">
        <v>22448</v>
      </c>
      <c r="AW57" s="12">
        <v>10611</v>
      </c>
      <c r="AX57" s="4">
        <v>10885</v>
      </c>
      <c r="AY57" s="12"/>
      <c r="AZ57" s="4">
        <v>7755</v>
      </c>
      <c r="BA57" s="4"/>
      <c r="BB57" s="12"/>
      <c r="BC57" s="4">
        <v>39922</v>
      </c>
      <c r="BD57" s="12">
        <v>105847</v>
      </c>
      <c r="BE57" s="4">
        <v>94832</v>
      </c>
      <c r="BF57" s="12">
        <v>38128</v>
      </c>
      <c r="BG57" s="4">
        <v>35215</v>
      </c>
      <c r="BH57" s="12"/>
      <c r="BI57" s="4">
        <v>35819</v>
      </c>
      <c r="BJ57" s="12">
        <v>14322</v>
      </c>
      <c r="BK57" s="4">
        <v>13048</v>
      </c>
      <c r="BL57" s="12">
        <v>37612</v>
      </c>
      <c r="BM57" s="4"/>
      <c r="BN57" s="12">
        <v>20624</v>
      </c>
      <c r="BO57" s="4">
        <v>22680</v>
      </c>
      <c r="BP57" s="12">
        <v>4576</v>
      </c>
      <c r="BQ57" s="4">
        <v>1204</v>
      </c>
      <c r="BR57" s="4"/>
      <c r="BS57" s="4">
        <v>31320</v>
      </c>
      <c r="BT57" s="4">
        <v>39664</v>
      </c>
      <c r="BU57" s="4">
        <v>34958</v>
      </c>
      <c r="BV57" s="94" t="str">
        <f t="shared" si="9"/>
        <v>*Fumaric acid (2TMS)</v>
      </c>
      <c r="BW57">
        <f t="shared" si="9"/>
        <v>245</v>
      </c>
    </row>
    <row r="58" spans="2:75">
      <c r="B58" s="4" t="s">
        <v>25</v>
      </c>
      <c r="C58" s="4">
        <v>246</v>
      </c>
      <c r="D58" s="4">
        <v>1351.6</v>
      </c>
      <c r="E58" s="4">
        <v>0.69565220000000005</v>
      </c>
      <c r="F58" s="4"/>
      <c r="G58" s="4"/>
      <c r="H58" s="4"/>
      <c r="I58" s="23">
        <v>25654</v>
      </c>
      <c r="J58" s="23">
        <v>22073</v>
      </c>
      <c r="K58" s="23">
        <v>5921</v>
      </c>
      <c r="L58" s="23">
        <v>5585</v>
      </c>
      <c r="M58" s="23">
        <v>30182</v>
      </c>
      <c r="N58" s="23">
        <v>34316</v>
      </c>
      <c r="O58" s="4">
        <v>1204</v>
      </c>
      <c r="P58" s="4">
        <v>1401</v>
      </c>
      <c r="Q58" s="4"/>
      <c r="R58" s="4"/>
      <c r="S58" s="4"/>
      <c r="T58" s="4"/>
      <c r="U58" s="4"/>
      <c r="V58" s="4"/>
      <c r="W58" s="4"/>
      <c r="X58" s="4">
        <v>73</v>
      </c>
      <c r="Y58" s="4">
        <v>120</v>
      </c>
      <c r="Z58" s="4">
        <v>379</v>
      </c>
      <c r="AA58" s="4">
        <v>151</v>
      </c>
      <c r="AB58" s="23">
        <v>936</v>
      </c>
      <c r="AC58" s="23">
        <v>236</v>
      </c>
      <c r="AD58" s="23">
        <v>3827</v>
      </c>
      <c r="AE58" s="23">
        <v>1310</v>
      </c>
      <c r="AF58" s="23">
        <v>18066</v>
      </c>
      <c r="AG58" s="23">
        <v>8645</v>
      </c>
      <c r="AH58" s="93"/>
      <c r="AI58" s="93"/>
      <c r="AJ58" s="93"/>
      <c r="AK58" s="93"/>
      <c r="AL58" s="93"/>
      <c r="AM58" s="4">
        <v>3126</v>
      </c>
      <c r="AN58" s="4">
        <v>2581</v>
      </c>
      <c r="AO58" s="12">
        <v>2043</v>
      </c>
      <c r="AP58" s="4">
        <v>2107</v>
      </c>
      <c r="AQ58" s="12">
        <v>6728</v>
      </c>
      <c r="AR58" s="4">
        <v>6418</v>
      </c>
      <c r="AS58" s="12">
        <v>6749</v>
      </c>
      <c r="AT58" s="4">
        <v>6855</v>
      </c>
      <c r="AU58" s="12">
        <v>4328</v>
      </c>
      <c r="AV58" s="4">
        <v>4332</v>
      </c>
      <c r="AW58" s="12">
        <v>2101</v>
      </c>
      <c r="AX58" s="4">
        <v>2166</v>
      </c>
      <c r="AY58" s="12"/>
      <c r="AZ58" s="4">
        <v>1532</v>
      </c>
      <c r="BA58" s="4"/>
      <c r="BB58" s="12"/>
      <c r="BC58" s="4">
        <v>7995</v>
      </c>
      <c r="BD58" s="12">
        <v>21245</v>
      </c>
      <c r="BE58" s="4">
        <v>19277</v>
      </c>
      <c r="BF58" s="12">
        <v>7471</v>
      </c>
      <c r="BG58" s="4">
        <v>6742</v>
      </c>
      <c r="BH58" s="12"/>
      <c r="BI58" s="4">
        <v>7180</v>
      </c>
      <c r="BJ58" s="12">
        <v>2771</v>
      </c>
      <c r="BK58" s="4">
        <v>2419</v>
      </c>
      <c r="BL58" s="12">
        <v>7481</v>
      </c>
      <c r="BM58" s="4"/>
      <c r="BN58" s="12">
        <v>4101</v>
      </c>
      <c r="BO58" s="4">
        <v>4518</v>
      </c>
      <c r="BP58" s="12">
        <v>969</v>
      </c>
      <c r="BQ58" s="4">
        <v>42</v>
      </c>
      <c r="BR58" s="4"/>
      <c r="BS58" s="4">
        <v>6129</v>
      </c>
      <c r="BT58" s="4">
        <v>7718</v>
      </c>
      <c r="BU58" s="4">
        <v>7111</v>
      </c>
      <c r="BV58" s="94" t="str">
        <f t="shared" si="9"/>
        <v>*Fumaric acid (2TMS)</v>
      </c>
      <c r="BW58">
        <f t="shared" si="9"/>
        <v>246</v>
      </c>
    </row>
    <row r="59" spans="2:75">
      <c r="B59" s="4" t="s">
        <v>25</v>
      </c>
      <c r="C59" s="4">
        <v>247</v>
      </c>
      <c r="D59" s="4">
        <v>1351.6</v>
      </c>
      <c r="E59" s="4">
        <v>0.69565220000000005</v>
      </c>
      <c r="F59" s="4"/>
      <c r="G59" s="4"/>
      <c r="H59" s="4"/>
      <c r="I59" s="23">
        <v>11749</v>
      </c>
      <c r="J59" s="23">
        <v>10069</v>
      </c>
      <c r="K59" s="23">
        <v>2529</v>
      </c>
      <c r="L59" s="23">
        <v>2334</v>
      </c>
      <c r="M59" s="23">
        <v>13849</v>
      </c>
      <c r="N59" s="23">
        <v>15548</v>
      </c>
      <c r="O59" s="4">
        <v>405</v>
      </c>
      <c r="P59" s="4">
        <v>552</v>
      </c>
      <c r="Q59" s="4"/>
      <c r="R59" s="4"/>
      <c r="S59" s="4"/>
      <c r="T59" s="4"/>
      <c r="U59" s="4"/>
      <c r="V59" s="4"/>
      <c r="W59" s="4"/>
      <c r="X59" s="4">
        <v>48</v>
      </c>
      <c r="Y59" s="4">
        <v>78</v>
      </c>
      <c r="Z59" s="4">
        <v>139</v>
      </c>
      <c r="AA59" s="4">
        <v>44</v>
      </c>
      <c r="AB59" s="23">
        <v>386</v>
      </c>
      <c r="AC59" s="23">
        <v>82</v>
      </c>
      <c r="AD59" s="23">
        <v>1547</v>
      </c>
      <c r="AE59" s="23">
        <v>613</v>
      </c>
      <c r="AF59" s="23">
        <v>7426</v>
      </c>
      <c r="AG59" s="23">
        <v>3749</v>
      </c>
      <c r="AH59" s="93"/>
      <c r="AI59" s="93"/>
      <c r="AJ59" s="93"/>
      <c r="AK59" s="93"/>
      <c r="AL59" s="93"/>
      <c r="AM59" s="4">
        <v>1431</v>
      </c>
      <c r="AN59" s="4">
        <v>1078</v>
      </c>
      <c r="AO59" s="12">
        <v>967</v>
      </c>
      <c r="AP59" s="4">
        <v>943</v>
      </c>
      <c r="AQ59" s="12">
        <v>3139</v>
      </c>
      <c r="AR59" s="4">
        <v>2813</v>
      </c>
      <c r="AS59" s="12">
        <v>2901</v>
      </c>
      <c r="AT59" s="4">
        <v>3062</v>
      </c>
      <c r="AU59" s="12">
        <v>1895</v>
      </c>
      <c r="AV59" s="4">
        <v>2006</v>
      </c>
      <c r="AW59" s="12">
        <v>924</v>
      </c>
      <c r="AX59" s="4">
        <v>916</v>
      </c>
      <c r="AY59" s="12"/>
      <c r="AZ59" s="4">
        <v>634</v>
      </c>
      <c r="BA59" s="4"/>
      <c r="BB59" s="12"/>
      <c r="BC59" s="4">
        <v>3664</v>
      </c>
      <c r="BD59" s="12">
        <v>9374</v>
      </c>
      <c r="BE59" s="4">
        <v>8480</v>
      </c>
      <c r="BF59" s="12">
        <v>3214</v>
      </c>
      <c r="BG59" s="4">
        <v>2896</v>
      </c>
      <c r="BH59" s="12"/>
      <c r="BI59" s="4">
        <v>3164</v>
      </c>
      <c r="BJ59" s="12">
        <v>1179</v>
      </c>
      <c r="BK59" s="4">
        <v>1024</v>
      </c>
      <c r="BL59" s="12">
        <v>3341</v>
      </c>
      <c r="BM59" s="4"/>
      <c r="BN59" s="12">
        <v>1844</v>
      </c>
      <c r="BO59" s="4">
        <v>2058</v>
      </c>
      <c r="BP59" s="12">
        <v>344</v>
      </c>
      <c r="BQ59" s="4">
        <v>0</v>
      </c>
      <c r="BR59" s="4"/>
      <c r="BS59" s="4">
        <v>2814</v>
      </c>
      <c r="BT59" s="4">
        <v>3391</v>
      </c>
      <c r="BU59" s="4">
        <v>3041</v>
      </c>
      <c r="BV59" s="94" t="str">
        <f t="shared" si="9"/>
        <v>*Fumaric acid (2TMS)</v>
      </c>
      <c r="BW59">
        <f t="shared" si="9"/>
        <v>247</v>
      </c>
    </row>
    <row r="60" spans="2:75">
      <c r="B60" s="4" t="s">
        <v>25</v>
      </c>
      <c r="C60" s="4">
        <v>248</v>
      </c>
      <c r="D60" s="4">
        <v>1351.6</v>
      </c>
      <c r="E60" s="4">
        <v>0.69565220000000005</v>
      </c>
      <c r="F60" s="4"/>
      <c r="G60" s="4"/>
      <c r="H60" s="4"/>
      <c r="I60" s="23">
        <v>1475</v>
      </c>
      <c r="J60" s="23">
        <v>1207</v>
      </c>
      <c r="K60" s="23">
        <v>248</v>
      </c>
      <c r="L60" s="23">
        <v>336</v>
      </c>
      <c r="M60" s="23">
        <v>1784</v>
      </c>
      <c r="N60" s="23">
        <v>1998</v>
      </c>
      <c r="O60" s="4">
        <v>21</v>
      </c>
      <c r="P60" s="4">
        <v>64</v>
      </c>
      <c r="Q60" s="4"/>
      <c r="R60" s="4"/>
      <c r="S60" s="4"/>
      <c r="T60" s="4"/>
      <c r="U60" s="4"/>
      <c r="V60" s="4"/>
      <c r="W60" s="4"/>
      <c r="X60" s="4">
        <v>0</v>
      </c>
      <c r="Y60" s="4">
        <v>0</v>
      </c>
      <c r="Z60" s="4">
        <v>0</v>
      </c>
      <c r="AA60" s="4">
        <v>0</v>
      </c>
      <c r="AB60" s="23">
        <v>60</v>
      </c>
      <c r="AC60" s="23">
        <v>0</v>
      </c>
      <c r="AD60" s="23">
        <v>161</v>
      </c>
      <c r="AE60" s="23">
        <v>105</v>
      </c>
      <c r="AF60" s="23">
        <v>841</v>
      </c>
      <c r="AG60" s="23">
        <v>488</v>
      </c>
      <c r="AH60" s="93"/>
      <c r="AI60" s="93"/>
      <c r="AJ60" s="93"/>
      <c r="AK60" s="93"/>
      <c r="AL60" s="93"/>
      <c r="AM60" s="4">
        <v>90</v>
      </c>
      <c r="AN60" s="4">
        <v>132</v>
      </c>
      <c r="AO60" s="12">
        <v>129</v>
      </c>
      <c r="AP60" s="4">
        <v>35</v>
      </c>
      <c r="AQ60" s="12">
        <v>529</v>
      </c>
      <c r="AR60" s="4">
        <v>459</v>
      </c>
      <c r="AS60" s="12">
        <v>657</v>
      </c>
      <c r="AT60" s="4">
        <v>640</v>
      </c>
      <c r="AU60" s="12">
        <v>316</v>
      </c>
      <c r="AV60" s="4">
        <v>251</v>
      </c>
      <c r="AW60" s="12">
        <v>110</v>
      </c>
      <c r="AX60" s="4">
        <v>98</v>
      </c>
      <c r="AY60" s="12"/>
      <c r="AZ60" s="4">
        <v>84</v>
      </c>
      <c r="BA60" s="4"/>
      <c r="BB60" s="12"/>
      <c r="BC60" s="4">
        <v>685</v>
      </c>
      <c r="BD60" s="12">
        <v>2176</v>
      </c>
      <c r="BE60" s="4">
        <v>2236</v>
      </c>
      <c r="BF60" s="12">
        <v>497</v>
      </c>
      <c r="BG60" s="4">
        <v>397</v>
      </c>
      <c r="BH60" s="12"/>
      <c r="BI60" s="4">
        <v>604</v>
      </c>
      <c r="BJ60" s="12">
        <v>225</v>
      </c>
      <c r="BK60" s="4">
        <v>103</v>
      </c>
      <c r="BL60" s="12">
        <v>483</v>
      </c>
      <c r="BM60" s="4"/>
      <c r="BN60" s="12">
        <v>332</v>
      </c>
      <c r="BO60" s="4">
        <v>323</v>
      </c>
      <c r="BP60" s="12">
        <v>41</v>
      </c>
      <c r="BQ60" s="4">
        <v>0</v>
      </c>
      <c r="BR60" s="4"/>
      <c r="BS60" s="4">
        <v>527</v>
      </c>
      <c r="BT60" s="4">
        <v>578</v>
      </c>
      <c r="BU60" s="4">
        <v>502</v>
      </c>
      <c r="BV60" s="94" t="str">
        <f t="shared" si="9"/>
        <v>*Fumaric acid (2TMS)</v>
      </c>
      <c r="BW60">
        <f t="shared" si="9"/>
        <v>248</v>
      </c>
    </row>
    <row r="61" spans="2:75">
      <c r="B61" s="4" t="s">
        <v>25</v>
      </c>
      <c r="C61" s="4">
        <v>249</v>
      </c>
      <c r="D61" s="4">
        <v>1351.6</v>
      </c>
      <c r="E61" s="4">
        <v>0.69565220000000005</v>
      </c>
      <c r="F61" s="4"/>
      <c r="G61" s="4"/>
      <c r="H61" s="4"/>
      <c r="I61" s="23">
        <v>179</v>
      </c>
      <c r="J61" s="23">
        <v>235</v>
      </c>
      <c r="K61" s="23">
        <v>0</v>
      </c>
      <c r="L61" s="23">
        <v>66</v>
      </c>
      <c r="M61" s="23">
        <v>324</v>
      </c>
      <c r="N61" s="23">
        <v>359</v>
      </c>
      <c r="O61" s="4">
        <v>0</v>
      </c>
      <c r="P61" s="4">
        <v>0</v>
      </c>
      <c r="Q61" s="4"/>
      <c r="R61" s="4"/>
      <c r="S61" s="4"/>
      <c r="T61" s="4"/>
      <c r="U61" s="4"/>
      <c r="V61" s="4"/>
      <c r="W61" s="4"/>
      <c r="X61" s="4">
        <v>0</v>
      </c>
      <c r="Y61" s="4">
        <v>0</v>
      </c>
      <c r="Z61" s="4">
        <v>0</v>
      </c>
      <c r="AA61" s="4">
        <v>0</v>
      </c>
      <c r="AB61" s="23">
        <v>51</v>
      </c>
      <c r="AC61" s="23">
        <v>0</v>
      </c>
      <c r="AD61" s="23">
        <v>0</v>
      </c>
      <c r="AE61" s="23">
        <v>29</v>
      </c>
      <c r="AF61" s="23">
        <v>155</v>
      </c>
      <c r="AG61" s="23">
        <v>78</v>
      </c>
      <c r="AH61" s="93"/>
      <c r="AI61" s="93"/>
      <c r="AJ61" s="93"/>
      <c r="AK61" s="93"/>
      <c r="AL61" s="93"/>
      <c r="AM61" s="4">
        <v>0</v>
      </c>
      <c r="AN61" s="4">
        <v>35</v>
      </c>
      <c r="AO61" s="12">
        <v>14</v>
      </c>
      <c r="AP61" s="4">
        <v>17</v>
      </c>
      <c r="AQ61" s="12">
        <v>189</v>
      </c>
      <c r="AR61" s="4">
        <v>96</v>
      </c>
      <c r="AS61" s="12">
        <v>82</v>
      </c>
      <c r="AT61" s="4">
        <v>136</v>
      </c>
      <c r="AU61" s="12">
        <v>91</v>
      </c>
      <c r="AV61" s="4">
        <v>61</v>
      </c>
      <c r="AW61" s="12">
        <v>0</v>
      </c>
      <c r="AX61" s="4">
        <v>0</v>
      </c>
      <c r="AY61" s="12"/>
      <c r="AZ61" s="4">
        <v>62</v>
      </c>
      <c r="BA61" s="4"/>
      <c r="BB61" s="12"/>
      <c r="BC61" s="4">
        <v>381</v>
      </c>
      <c r="BD61" s="12">
        <v>421</v>
      </c>
      <c r="BE61" s="4">
        <v>442</v>
      </c>
      <c r="BF61" s="12">
        <v>97</v>
      </c>
      <c r="BG61" s="4">
        <v>67</v>
      </c>
      <c r="BH61" s="12"/>
      <c r="BI61" s="4">
        <v>116</v>
      </c>
      <c r="BJ61" s="12">
        <v>60</v>
      </c>
      <c r="BK61" s="4">
        <v>16</v>
      </c>
      <c r="BL61" s="12">
        <v>114</v>
      </c>
      <c r="BM61" s="4"/>
      <c r="BN61" s="12">
        <v>60</v>
      </c>
      <c r="BO61" s="4">
        <v>70</v>
      </c>
      <c r="BP61" s="12">
        <v>0</v>
      </c>
      <c r="BQ61" s="4">
        <v>0</v>
      </c>
      <c r="BR61" s="4"/>
      <c r="BS61" s="4">
        <v>117</v>
      </c>
      <c r="BT61" s="4">
        <v>54</v>
      </c>
      <c r="BU61" s="4">
        <v>59</v>
      </c>
      <c r="BV61" s="94" t="str">
        <f t="shared" si="9"/>
        <v>*Fumaric acid (2TMS)</v>
      </c>
      <c r="BW61">
        <f t="shared" si="9"/>
        <v>249</v>
      </c>
    </row>
    <row r="62" spans="2:75">
      <c r="B62" s="4" t="s">
        <v>25</v>
      </c>
      <c r="C62" s="4">
        <v>250</v>
      </c>
      <c r="D62" s="4">
        <v>1351.6</v>
      </c>
      <c r="E62" s="4">
        <v>0.69565220000000005</v>
      </c>
      <c r="F62" s="4"/>
      <c r="G62" s="4"/>
      <c r="H62" s="4"/>
      <c r="I62" s="23">
        <v>57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4">
        <v>0</v>
      </c>
      <c r="P62" s="4">
        <v>26</v>
      </c>
      <c r="Q62" s="4"/>
      <c r="R62" s="4"/>
      <c r="S62" s="4"/>
      <c r="T62" s="4"/>
      <c r="U62" s="4"/>
      <c r="V62" s="4"/>
      <c r="W62" s="4"/>
      <c r="X62" s="4">
        <v>0</v>
      </c>
      <c r="Y62" s="4">
        <v>0</v>
      </c>
      <c r="Z62" s="4">
        <v>4</v>
      </c>
      <c r="AA62" s="4">
        <v>0</v>
      </c>
      <c r="AB62" s="23">
        <v>21</v>
      </c>
      <c r="AC62" s="23">
        <v>0</v>
      </c>
      <c r="AD62" s="23">
        <v>0</v>
      </c>
      <c r="AE62" s="23">
        <v>0</v>
      </c>
      <c r="AF62" s="23">
        <v>3</v>
      </c>
      <c r="AG62" s="23">
        <v>0</v>
      </c>
      <c r="AH62" s="93"/>
      <c r="AI62" s="93"/>
      <c r="AJ62" s="93"/>
      <c r="AK62" s="93"/>
      <c r="AL62" s="93"/>
      <c r="AM62" s="4">
        <v>0</v>
      </c>
      <c r="AN62" s="4">
        <v>0</v>
      </c>
      <c r="AO62" s="12">
        <v>0</v>
      </c>
      <c r="AP62" s="4">
        <v>0</v>
      </c>
      <c r="AQ62" s="12">
        <v>95</v>
      </c>
      <c r="AR62" s="4">
        <v>22</v>
      </c>
      <c r="AS62" s="12">
        <v>8</v>
      </c>
      <c r="AT62" s="4">
        <v>48</v>
      </c>
      <c r="AU62" s="12">
        <v>0</v>
      </c>
      <c r="AV62" s="4">
        <v>0</v>
      </c>
      <c r="AW62" s="12">
        <v>35</v>
      </c>
      <c r="AX62" s="4">
        <v>0</v>
      </c>
      <c r="AY62" s="12"/>
      <c r="AZ62" s="4">
        <v>0</v>
      </c>
      <c r="BA62" s="4"/>
      <c r="BB62" s="12"/>
      <c r="BC62" s="4">
        <v>15</v>
      </c>
      <c r="BD62" s="12">
        <v>115</v>
      </c>
      <c r="BE62" s="4">
        <v>146</v>
      </c>
      <c r="BF62" s="12">
        <v>2</v>
      </c>
      <c r="BG62" s="4">
        <v>0</v>
      </c>
      <c r="BH62" s="12"/>
      <c r="BI62" s="4">
        <v>24</v>
      </c>
      <c r="BJ62" s="12">
        <v>57</v>
      </c>
      <c r="BK62" s="4">
        <v>0</v>
      </c>
      <c r="BL62" s="12">
        <v>33</v>
      </c>
      <c r="BM62" s="4"/>
      <c r="BN62" s="12">
        <v>29</v>
      </c>
      <c r="BO62" s="4">
        <v>0</v>
      </c>
      <c r="BP62" s="12">
        <v>0</v>
      </c>
      <c r="BQ62" s="4">
        <v>0</v>
      </c>
      <c r="BR62" s="4"/>
      <c r="BS62" s="4">
        <v>0</v>
      </c>
      <c r="BT62" s="4">
        <v>0</v>
      </c>
      <c r="BU62" s="4">
        <v>0</v>
      </c>
      <c r="BV62" s="94" t="str">
        <f t="shared" si="9"/>
        <v>*Fumaric acid (2TMS)</v>
      </c>
      <c r="BW62">
        <f t="shared" si="9"/>
        <v>250</v>
      </c>
    </row>
    <row r="63" spans="2:75">
      <c r="B63" s="4" t="s">
        <v>26</v>
      </c>
      <c r="C63" s="4">
        <v>129</v>
      </c>
      <c r="D63" s="4">
        <v>2421.1999999999998</v>
      </c>
      <c r="E63" s="4">
        <v>0.36231884399999997</v>
      </c>
      <c r="F63" s="4"/>
      <c r="G63" s="4"/>
      <c r="H63" s="4"/>
      <c r="I63" s="4">
        <v>4366</v>
      </c>
      <c r="J63" s="4">
        <v>4793</v>
      </c>
      <c r="K63" s="4"/>
      <c r="L63" s="4"/>
      <c r="M63" s="4"/>
      <c r="N63" s="4"/>
      <c r="O63" s="4">
        <v>6896</v>
      </c>
      <c r="P63" s="4">
        <v>9197</v>
      </c>
      <c r="Q63" s="4"/>
      <c r="R63" s="4"/>
      <c r="S63" s="4"/>
      <c r="T63" s="4"/>
      <c r="U63" s="4"/>
      <c r="V63" s="4"/>
      <c r="W63" s="4"/>
      <c r="X63" s="4"/>
      <c r="Y63" s="4"/>
      <c r="Z63" s="4">
        <v>379</v>
      </c>
      <c r="AA63" s="4"/>
      <c r="AB63" s="4">
        <v>735</v>
      </c>
      <c r="AC63" s="4">
        <v>71</v>
      </c>
      <c r="AD63" s="4">
        <v>1743</v>
      </c>
      <c r="AE63" s="4">
        <v>509</v>
      </c>
      <c r="AF63" s="4">
        <v>7103</v>
      </c>
      <c r="AG63" s="4">
        <v>2653</v>
      </c>
      <c r="AH63" s="93"/>
      <c r="AI63" s="92">
        <f>MIN(AM63:BQ63)</f>
        <v>0</v>
      </c>
      <c r="AJ63" s="92">
        <f>MAX(AM63:BQ63)</f>
        <v>1037</v>
      </c>
      <c r="AK63" s="92">
        <f>MEDIAN(AM63:BQ63)</f>
        <v>281</v>
      </c>
      <c r="AL63" s="93"/>
      <c r="AM63" s="4"/>
      <c r="AN63" s="4"/>
      <c r="AO63" s="12"/>
      <c r="AP63" s="4"/>
      <c r="AQ63" s="12">
        <v>0</v>
      </c>
      <c r="AR63" s="4">
        <v>520</v>
      </c>
      <c r="AS63" s="12">
        <v>216</v>
      </c>
      <c r="AT63" s="4">
        <v>275</v>
      </c>
      <c r="AU63" s="12">
        <v>287</v>
      </c>
      <c r="AV63" s="4"/>
      <c r="AW63" s="12"/>
      <c r="AX63" s="4"/>
      <c r="AY63" s="12"/>
      <c r="AZ63" s="4">
        <v>168</v>
      </c>
      <c r="BA63" s="4"/>
      <c r="BB63" s="12"/>
      <c r="BC63" s="4"/>
      <c r="BD63" s="12">
        <v>0</v>
      </c>
      <c r="BE63" s="4"/>
      <c r="BF63" s="12">
        <v>1037</v>
      </c>
      <c r="BG63" s="4">
        <v>809</v>
      </c>
      <c r="BH63" s="12"/>
      <c r="BI63" s="4">
        <v>324</v>
      </c>
      <c r="BJ63" s="12"/>
      <c r="BK63" s="4"/>
      <c r="BL63" s="12"/>
      <c r="BM63" s="4"/>
      <c r="BN63" s="12">
        <v>151</v>
      </c>
      <c r="BO63" s="4">
        <v>384</v>
      </c>
      <c r="BP63" s="12"/>
      <c r="BQ63" s="4"/>
      <c r="BR63" s="4"/>
      <c r="BS63" s="4">
        <v>288</v>
      </c>
      <c r="BT63" s="4"/>
      <c r="BU63" s="4">
        <v>343</v>
      </c>
      <c r="BV63" s="94" t="str">
        <f t="shared" si="9"/>
        <v>*Gluconic acid-6-phosphate (7TMS)</v>
      </c>
      <c r="BW63">
        <f t="shared" si="9"/>
        <v>129</v>
      </c>
    </row>
    <row r="64" spans="2:75">
      <c r="B64" s="4" t="s">
        <v>26</v>
      </c>
      <c r="C64" s="4">
        <v>130</v>
      </c>
      <c r="D64" s="4">
        <v>2421.1999999999998</v>
      </c>
      <c r="E64" s="4">
        <v>0.36231884399999997</v>
      </c>
      <c r="F64" s="4"/>
      <c r="G64" s="4"/>
      <c r="H64" s="4"/>
      <c r="I64" s="4">
        <v>1285</v>
      </c>
      <c r="J64" s="4">
        <v>1132</v>
      </c>
      <c r="K64" s="4"/>
      <c r="L64" s="4"/>
      <c r="M64" s="4"/>
      <c r="N64" s="4"/>
      <c r="O64" s="4">
        <v>1782</v>
      </c>
      <c r="P64" s="4">
        <v>1671</v>
      </c>
      <c r="Q64" s="4"/>
      <c r="R64" s="4"/>
      <c r="S64" s="4"/>
      <c r="T64" s="4"/>
      <c r="U64" s="4"/>
      <c r="V64" s="4"/>
      <c r="W64" s="4"/>
      <c r="X64" s="4"/>
      <c r="Y64" s="4"/>
      <c r="Z64" s="4">
        <v>190</v>
      </c>
      <c r="AA64" s="4"/>
      <c r="AB64" s="4">
        <v>299</v>
      </c>
      <c r="AC64" s="4">
        <v>63</v>
      </c>
      <c r="AD64" s="4">
        <v>347</v>
      </c>
      <c r="AE64" s="4">
        <v>287</v>
      </c>
      <c r="AF64" s="4">
        <v>1580</v>
      </c>
      <c r="AG64" s="4">
        <v>902</v>
      </c>
      <c r="AH64" s="93"/>
      <c r="AI64" s="93"/>
      <c r="AJ64" s="93"/>
      <c r="AK64" s="93"/>
      <c r="AL64" s="93"/>
      <c r="AM64" s="4"/>
      <c r="AN64" s="4"/>
      <c r="AO64" s="12"/>
      <c r="AP64" s="4"/>
      <c r="AQ64" s="12">
        <v>184</v>
      </c>
      <c r="AR64" s="4">
        <v>498</v>
      </c>
      <c r="AS64" s="12">
        <v>271</v>
      </c>
      <c r="AT64" s="4">
        <v>272</v>
      </c>
      <c r="AU64" s="12">
        <v>120</v>
      </c>
      <c r="AV64" s="4"/>
      <c r="AW64" s="12"/>
      <c r="AX64" s="4"/>
      <c r="AY64" s="12"/>
      <c r="AZ64" s="4">
        <v>211</v>
      </c>
      <c r="BA64" s="4"/>
      <c r="BB64" s="12"/>
      <c r="BC64" s="4"/>
      <c r="BD64" s="12">
        <v>126</v>
      </c>
      <c r="BE64" s="4"/>
      <c r="BF64" s="12">
        <v>401</v>
      </c>
      <c r="BG64" s="4">
        <v>246</v>
      </c>
      <c r="BH64" s="12"/>
      <c r="BI64" s="4">
        <v>208</v>
      </c>
      <c r="BJ64" s="12"/>
      <c r="BK64" s="4"/>
      <c r="BL64" s="12"/>
      <c r="BM64" s="4"/>
      <c r="BN64" s="12">
        <v>248</v>
      </c>
      <c r="BO64" s="4">
        <v>180</v>
      </c>
      <c r="BP64" s="12"/>
      <c r="BQ64" s="4"/>
      <c r="BR64" s="4"/>
      <c r="BS64" s="4">
        <v>123</v>
      </c>
      <c r="BT64" s="4"/>
      <c r="BU64" s="4">
        <v>370</v>
      </c>
      <c r="BV64" s="94" t="str">
        <f t="shared" si="9"/>
        <v>*Gluconic acid-6-phosphate (7TMS)</v>
      </c>
      <c r="BW64">
        <f t="shared" si="9"/>
        <v>130</v>
      </c>
    </row>
    <row r="65" spans="2:75">
      <c r="B65" s="4" t="s">
        <v>26</v>
      </c>
      <c r="C65" s="4">
        <v>131</v>
      </c>
      <c r="D65" s="4">
        <v>2421.1999999999998</v>
      </c>
      <c r="E65" s="4">
        <v>0.36231884399999997</v>
      </c>
      <c r="F65" s="4"/>
      <c r="G65" s="4"/>
      <c r="H65" s="4"/>
      <c r="I65" s="4">
        <v>2079</v>
      </c>
      <c r="J65" s="4">
        <v>2253</v>
      </c>
      <c r="K65" s="4"/>
      <c r="L65" s="4"/>
      <c r="M65" s="4"/>
      <c r="N65" s="4"/>
      <c r="O65" s="4">
        <v>3028</v>
      </c>
      <c r="P65" s="4">
        <v>4110</v>
      </c>
      <c r="Q65" s="4"/>
      <c r="R65" s="4"/>
      <c r="S65" s="4"/>
      <c r="T65" s="4"/>
      <c r="U65" s="4"/>
      <c r="V65" s="4"/>
      <c r="W65" s="4"/>
      <c r="X65" s="4"/>
      <c r="Y65" s="4"/>
      <c r="Z65" s="4">
        <v>444</v>
      </c>
      <c r="AA65" s="4"/>
      <c r="AB65" s="4">
        <v>370</v>
      </c>
      <c r="AC65" s="4">
        <v>146</v>
      </c>
      <c r="AD65" s="4">
        <v>238</v>
      </c>
      <c r="AE65" s="4">
        <v>230</v>
      </c>
      <c r="AF65" s="4">
        <v>2872</v>
      </c>
      <c r="AG65" s="4">
        <v>1175</v>
      </c>
      <c r="AH65" s="93"/>
      <c r="AI65" s="93"/>
      <c r="AJ65" s="93"/>
      <c r="AK65" s="93"/>
      <c r="AL65" s="93"/>
      <c r="AM65" s="4"/>
      <c r="AN65" s="4"/>
      <c r="AO65" s="12"/>
      <c r="AP65" s="4"/>
      <c r="AQ65" s="12">
        <v>216</v>
      </c>
      <c r="AR65" s="4">
        <v>548</v>
      </c>
      <c r="AS65" s="12">
        <v>222</v>
      </c>
      <c r="AT65" s="4">
        <v>175</v>
      </c>
      <c r="AU65" s="12">
        <v>168</v>
      </c>
      <c r="AV65" s="4"/>
      <c r="AW65" s="12"/>
      <c r="AX65" s="4"/>
      <c r="AY65" s="12"/>
      <c r="AZ65" s="4">
        <v>27</v>
      </c>
      <c r="BA65" s="4"/>
      <c r="BB65" s="12"/>
      <c r="BC65" s="4"/>
      <c r="BD65" s="12">
        <v>106</v>
      </c>
      <c r="BE65" s="4"/>
      <c r="BF65" s="12">
        <v>663</v>
      </c>
      <c r="BG65" s="4">
        <v>373</v>
      </c>
      <c r="BH65" s="12"/>
      <c r="BI65" s="4">
        <v>325</v>
      </c>
      <c r="BJ65" s="12"/>
      <c r="BK65" s="4"/>
      <c r="BL65" s="12"/>
      <c r="BM65" s="4"/>
      <c r="BN65" s="12">
        <v>86</v>
      </c>
      <c r="BO65" s="4">
        <v>201</v>
      </c>
      <c r="BP65" s="12"/>
      <c r="BQ65" s="4"/>
      <c r="BR65" s="4"/>
      <c r="BS65" s="4">
        <v>206</v>
      </c>
      <c r="BT65" s="4"/>
      <c r="BU65" s="4">
        <v>290</v>
      </c>
      <c r="BV65" s="94" t="str">
        <f t="shared" si="9"/>
        <v>*Gluconic acid-6-phosphate (7TMS)</v>
      </c>
      <c r="BW65">
        <f t="shared" si="9"/>
        <v>131</v>
      </c>
    </row>
    <row r="66" spans="2:75">
      <c r="B66" s="4" t="s">
        <v>26</v>
      </c>
      <c r="C66" s="4">
        <v>132</v>
      </c>
      <c r="D66" s="4">
        <v>2421.1999999999998</v>
      </c>
      <c r="E66" s="4">
        <v>0.36231884399999997</v>
      </c>
      <c r="F66" s="4"/>
      <c r="G66" s="4"/>
      <c r="H66" s="4"/>
      <c r="I66" s="4">
        <v>330</v>
      </c>
      <c r="J66" s="4">
        <v>344</v>
      </c>
      <c r="K66" s="4"/>
      <c r="L66" s="4"/>
      <c r="M66" s="4"/>
      <c r="N66" s="4"/>
      <c r="O66" s="4">
        <v>439</v>
      </c>
      <c r="P66" s="4">
        <v>497</v>
      </c>
      <c r="Q66" s="4"/>
      <c r="R66" s="4"/>
      <c r="S66" s="4"/>
      <c r="T66" s="4"/>
      <c r="U66" s="4"/>
      <c r="V66" s="4"/>
      <c r="W66" s="4"/>
      <c r="X66" s="4"/>
      <c r="Y66" s="4"/>
      <c r="Z66" s="4">
        <v>96</v>
      </c>
      <c r="AA66" s="4"/>
      <c r="AB66" s="4">
        <v>93</v>
      </c>
      <c r="AC66" s="4">
        <v>14</v>
      </c>
      <c r="AD66" s="4">
        <v>61</v>
      </c>
      <c r="AE66" s="4">
        <v>0</v>
      </c>
      <c r="AF66" s="4">
        <v>410</v>
      </c>
      <c r="AG66" s="4">
        <v>182</v>
      </c>
      <c r="AH66" s="93"/>
      <c r="AI66" s="93"/>
      <c r="AJ66" s="93"/>
      <c r="AK66" s="93"/>
      <c r="AL66" s="93"/>
      <c r="AM66" s="4"/>
      <c r="AN66" s="4"/>
      <c r="AO66" s="12"/>
      <c r="AP66" s="4"/>
      <c r="AQ66" s="12">
        <v>371</v>
      </c>
      <c r="AR66" s="4">
        <v>675</v>
      </c>
      <c r="AS66" s="12">
        <v>333</v>
      </c>
      <c r="AT66" s="4">
        <v>390</v>
      </c>
      <c r="AU66" s="12">
        <v>174</v>
      </c>
      <c r="AV66" s="4"/>
      <c r="AW66" s="12"/>
      <c r="AX66" s="4"/>
      <c r="AY66" s="12"/>
      <c r="AZ66" s="4">
        <v>76</v>
      </c>
      <c r="BA66" s="4"/>
      <c r="BB66" s="12"/>
      <c r="BC66" s="4"/>
      <c r="BD66" s="12">
        <v>341</v>
      </c>
      <c r="BE66" s="4"/>
      <c r="BF66" s="12">
        <v>490</v>
      </c>
      <c r="BG66" s="4">
        <v>385</v>
      </c>
      <c r="BH66" s="12"/>
      <c r="BI66" s="4">
        <v>566</v>
      </c>
      <c r="BJ66" s="12"/>
      <c r="BK66" s="4"/>
      <c r="BL66" s="12"/>
      <c r="BM66" s="4"/>
      <c r="BN66" s="12">
        <v>132</v>
      </c>
      <c r="BO66" s="4">
        <v>241</v>
      </c>
      <c r="BP66" s="12"/>
      <c r="BQ66" s="4"/>
      <c r="BR66" s="4"/>
      <c r="BS66" s="4">
        <v>327</v>
      </c>
      <c r="BT66" s="4"/>
      <c r="BU66" s="4">
        <v>332</v>
      </c>
      <c r="BV66" s="94" t="str">
        <f t="shared" si="9"/>
        <v>*Gluconic acid-6-phosphate (7TMS)</v>
      </c>
      <c r="BW66">
        <f t="shared" si="9"/>
        <v>132</v>
      </c>
    </row>
    <row r="67" spans="2:75">
      <c r="B67" s="4" t="s">
        <v>26</v>
      </c>
      <c r="C67" s="4">
        <v>133</v>
      </c>
      <c r="D67" s="4">
        <v>2421.1999999999998</v>
      </c>
      <c r="E67" s="4">
        <v>0.36231884399999997</v>
      </c>
      <c r="F67" s="4"/>
      <c r="G67" s="4"/>
      <c r="H67" s="4"/>
      <c r="I67" s="4">
        <v>3921</v>
      </c>
      <c r="J67" s="4">
        <v>3877</v>
      </c>
      <c r="K67" s="4"/>
      <c r="L67" s="4"/>
      <c r="M67" s="4"/>
      <c r="N67" s="4"/>
      <c r="O67" s="4">
        <v>6144</v>
      </c>
      <c r="P67" s="4">
        <v>7794</v>
      </c>
      <c r="Q67" s="4"/>
      <c r="R67" s="4"/>
      <c r="S67" s="4"/>
      <c r="T67" s="4"/>
      <c r="U67" s="4"/>
      <c r="V67" s="4"/>
      <c r="W67" s="4"/>
      <c r="X67" s="4"/>
      <c r="Y67" s="4"/>
      <c r="Z67" s="4">
        <v>260</v>
      </c>
      <c r="AA67" s="4"/>
      <c r="AB67" s="4">
        <v>643</v>
      </c>
      <c r="AC67" s="4">
        <v>81</v>
      </c>
      <c r="AD67" s="4">
        <v>1508</v>
      </c>
      <c r="AE67" s="4">
        <v>423</v>
      </c>
      <c r="AF67" s="4">
        <v>5999</v>
      </c>
      <c r="AG67" s="4">
        <v>2375</v>
      </c>
      <c r="AH67" s="93"/>
      <c r="AI67" s="93"/>
      <c r="AJ67" s="93"/>
      <c r="AK67" s="93"/>
      <c r="AL67" s="93"/>
      <c r="AM67" s="4"/>
      <c r="AN67" s="4"/>
      <c r="AO67" s="12"/>
      <c r="AP67" s="4"/>
      <c r="AQ67" s="12">
        <v>616</v>
      </c>
      <c r="AR67" s="4">
        <v>1033</v>
      </c>
      <c r="AS67" s="12">
        <v>496</v>
      </c>
      <c r="AT67" s="4">
        <v>589</v>
      </c>
      <c r="AU67" s="12">
        <v>479</v>
      </c>
      <c r="AV67" s="4"/>
      <c r="AW67" s="12"/>
      <c r="AX67" s="4"/>
      <c r="AY67" s="12"/>
      <c r="AZ67" s="4">
        <v>0</v>
      </c>
      <c r="BA67" s="4"/>
      <c r="BB67" s="12"/>
      <c r="BC67" s="4"/>
      <c r="BD67" s="12">
        <v>34</v>
      </c>
      <c r="BE67" s="4"/>
      <c r="BF67" s="12">
        <v>1203</v>
      </c>
      <c r="BG67" s="4">
        <v>1152</v>
      </c>
      <c r="BH67" s="12"/>
      <c r="BI67" s="4">
        <v>861</v>
      </c>
      <c r="BJ67" s="12"/>
      <c r="BK67" s="4"/>
      <c r="BL67" s="12"/>
      <c r="BM67" s="4"/>
      <c r="BN67" s="12">
        <v>237</v>
      </c>
      <c r="BO67" s="4">
        <v>581</v>
      </c>
      <c r="BP67" s="12"/>
      <c r="BQ67" s="4"/>
      <c r="BR67" s="4"/>
      <c r="BS67" s="4">
        <v>573</v>
      </c>
      <c r="BT67" s="4"/>
      <c r="BU67" s="4">
        <v>713</v>
      </c>
      <c r="BV67" s="94" t="str">
        <f t="shared" si="9"/>
        <v>*Gluconic acid-6-phosphate (7TMS)</v>
      </c>
      <c r="BW67">
        <f t="shared" si="9"/>
        <v>133</v>
      </c>
    </row>
    <row r="68" spans="2:75">
      <c r="B68" s="4" t="s">
        <v>26</v>
      </c>
      <c r="C68" s="4">
        <v>217</v>
      </c>
      <c r="D68" s="4">
        <v>2421.1999999999998</v>
      </c>
      <c r="E68" s="4">
        <v>0.36231884399999997</v>
      </c>
      <c r="F68" s="4"/>
      <c r="G68" s="4"/>
      <c r="H68" s="4"/>
      <c r="I68" s="4">
        <v>2600</v>
      </c>
      <c r="J68" s="4">
        <v>2800</v>
      </c>
      <c r="K68" s="4"/>
      <c r="L68" s="4"/>
      <c r="M68" s="4"/>
      <c r="N68" s="4"/>
      <c r="O68" s="4">
        <v>4224</v>
      </c>
      <c r="P68" s="4">
        <v>5729</v>
      </c>
      <c r="Q68" s="4"/>
      <c r="R68" s="4"/>
      <c r="S68" s="4"/>
      <c r="T68" s="4"/>
      <c r="U68" s="4"/>
      <c r="V68" s="4"/>
      <c r="W68" s="4"/>
      <c r="X68" s="4"/>
      <c r="Y68" s="4"/>
      <c r="Z68" s="4">
        <v>216</v>
      </c>
      <c r="AA68" s="4"/>
      <c r="AB68" s="4">
        <v>476</v>
      </c>
      <c r="AC68" s="4">
        <v>54</v>
      </c>
      <c r="AD68" s="4">
        <v>779</v>
      </c>
      <c r="AE68" s="4">
        <v>242</v>
      </c>
      <c r="AF68" s="4">
        <v>4163</v>
      </c>
      <c r="AG68" s="4">
        <v>1647</v>
      </c>
      <c r="AH68" s="93"/>
      <c r="AI68" s="92">
        <f>MIN(AM68:BQ68)</f>
        <v>0</v>
      </c>
      <c r="AJ68" s="92">
        <f>MAX(AM68:BQ68)</f>
        <v>591</v>
      </c>
      <c r="AK68" s="92">
        <f>MEDIAN(AM68:BQ68)</f>
        <v>139</v>
      </c>
      <c r="AL68" s="93"/>
      <c r="AM68" s="4"/>
      <c r="AN68" s="4"/>
      <c r="AO68" s="12"/>
      <c r="AP68" s="4"/>
      <c r="AQ68" s="12">
        <v>130</v>
      </c>
      <c r="AR68" s="4">
        <v>305</v>
      </c>
      <c r="AS68" s="12">
        <v>127</v>
      </c>
      <c r="AT68" s="4">
        <v>148</v>
      </c>
      <c r="AU68" s="12">
        <v>118</v>
      </c>
      <c r="AV68" s="4"/>
      <c r="AW68" s="12"/>
      <c r="AX68" s="4"/>
      <c r="AY68" s="12"/>
      <c r="AZ68" s="4">
        <v>0</v>
      </c>
      <c r="BA68" s="4"/>
      <c r="BB68" s="12"/>
      <c r="BC68" s="4"/>
      <c r="BD68" s="12">
        <v>41</v>
      </c>
      <c r="BE68" s="4"/>
      <c r="BF68" s="12">
        <v>566</v>
      </c>
      <c r="BG68" s="4">
        <v>591</v>
      </c>
      <c r="BH68" s="12"/>
      <c r="BI68" s="4">
        <v>255</v>
      </c>
      <c r="BJ68" s="12"/>
      <c r="BK68" s="4"/>
      <c r="BL68" s="12"/>
      <c r="BM68" s="4"/>
      <c r="BN68" s="12">
        <v>73</v>
      </c>
      <c r="BO68" s="4">
        <v>231</v>
      </c>
      <c r="BP68" s="12"/>
      <c r="BQ68" s="4"/>
      <c r="BR68" s="4"/>
      <c r="BS68" s="4">
        <v>163</v>
      </c>
      <c r="BT68" s="4"/>
      <c r="BU68" s="4">
        <v>169</v>
      </c>
      <c r="BV68" s="94" t="str">
        <f t="shared" ref="BV68:BW131" si="10">B68</f>
        <v>*Gluconic acid-6-phosphate (7TMS)</v>
      </c>
      <c r="BW68">
        <f t="shared" si="10"/>
        <v>217</v>
      </c>
    </row>
    <row r="69" spans="2:75">
      <c r="B69" s="4" t="s">
        <v>26</v>
      </c>
      <c r="C69" s="4">
        <v>218</v>
      </c>
      <c r="D69" s="4">
        <v>2421.1999999999998</v>
      </c>
      <c r="E69" s="4">
        <v>0.36231884399999997</v>
      </c>
      <c r="F69" s="4"/>
      <c r="G69" s="4"/>
      <c r="H69" s="4"/>
      <c r="I69" s="4">
        <v>750</v>
      </c>
      <c r="J69" s="4">
        <v>728</v>
      </c>
      <c r="K69" s="4"/>
      <c r="L69" s="4"/>
      <c r="M69" s="4"/>
      <c r="N69" s="4"/>
      <c r="O69" s="4">
        <v>1082</v>
      </c>
      <c r="P69" s="4">
        <v>1594</v>
      </c>
      <c r="Q69" s="4"/>
      <c r="R69" s="4"/>
      <c r="S69" s="4"/>
      <c r="T69" s="4"/>
      <c r="U69" s="4"/>
      <c r="V69" s="4"/>
      <c r="W69" s="4"/>
      <c r="X69" s="4"/>
      <c r="Y69" s="4"/>
      <c r="Z69" s="4">
        <v>109</v>
      </c>
      <c r="AA69" s="4"/>
      <c r="AB69" s="4">
        <v>155</v>
      </c>
      <c r="AC69" s="4">
        <v>28</v>
      </c>
      <c r="AD69" s="4">
        <v>157</v>
      </c>
      <c r="AE69" s="4">
        <v>80</v>
      </c>
      <c r="AF69" s="4">
        <v>1126</v>
      </c>
      <c r="AG69" s="4">
        <v>462</v>
      </c>
      <c r="AH69" s="93"/>
      <c r="AI69" s="93"/>
      <c r="AJ69" s="93"/>
      <c r="AK69" s="93"/>
      <c r="AL69" s="93"/>
      <c r="AM69" s="4"/>
      <c r="AN69" s="4"/>
      <c r="AO69" s="12"/>
      <c r="AP69" s="4"/>
      <c r="AQ69" s="12">
        <v>96</v>
      </c>
      <c r="AR69" s="4">
        <v>168</v>
      </c>
      <c r="AS69" s="12">
        <v>69</v>
      </c>
      <c r="AT69" s="4">
        <v>27</v>
      </c>
      <c r="AU69" s="12">
        <v>0</v>
      </c>
      <c r="AV69" s="4"/>
      <c r="AW69" s="12"/>
      <c r="AX69" s="4"/>
      <c r="AY69" s="12"/>
      <c r="AZ69" s="4">
        <v>61</v>
      </c>
      <c r="BA69" s="4"/>
      <c r="BB69" s="12"/>
      <c r="BC69" s="4"/>
      <c r="BD69" s="12">
        <v>14</v>
      </c>
      <c r="BE69" s="4"/>
      <c r="BF69" s="12">
        <v>200</v>
      </c>
      <c r="BG69" s="4">
        <v>150</v>
      </c>
      <c r="BH69" s="12"/>
      <c r="BI69" s="4">
        <v>0</v>
      </c>
      <c r="BJ69" s="12"/>
      <c r="BK69" s="4"/>
      <c r="BL69" s="12"/>
      <c r="BM69" s="4"/>
      <c r="BN69" s="12">
        <v>27</v>
      </c>
      <c r="BO69" s="4">
        <v>11</v>
      </c>
      <c r="BP69" s="12"/>
      <c r="BQ69" s="4"/>
      <c r="BR69" s="4"/>
      <c r="BS69" s="4">
        <v>41</v>
      </c>
      <c r="BT69" s="4"/>
      <c r="BU69" s="4">
        <v>48</v>
      </c>
      <c r="BV69" s="94" t="str">
        <f t="shared" si="10"/>
        <v>*Gluconic acid-6-phosphate (7TMS)</v>
      </c>
      <c r="BW69">
        <f t="shared" si="10"/>
        <v>218</v>
      </c>
    </row>
    <row r="70" spans="2:75">
      <c r="B70" s="4" t="s">
        <v>26</v>
      </c>
      <c r="C70" s="4">
        <v>219</v>
      </c>
      <c r="D70" s="4">
        <v>2421.1999999999998</v>
      </c>
      <c r="E70" s="4">
        <v>0.36231884399999997</v>
      </c>
      <c r="F70" s="4"/>
      <c r="G70" s="4"/>
      <c r="H70" s="4"/>
      <c r="I70" s="4">
        <v>727</v>
      </c>
      <c r="J70" s="4">
        <v>681</v>
      </c>
      <c r="K70" s="4"/>
      <c r="L70" s="4"/>
      <c r="M70" s="4"/>
      <c r="N70" s="4"/>
      <c r="O70" s="4">
        <v>1015</v>
      </c>
      <c r="P70" s="4">
        <v>1356</v>
      </c>
      <c r="Q70" s="4"/>
      <c r="R70" s="4"/>
      <c r="S70" s="4"/>
      <c r="T70" s="4"/>
      <c r="U70" s="4"/>
      <c r="V70" s="4"/>
      <c r="W70" s="4"/>
      <c r="X70" s="4"/>
      <c r="Y70" s="4"/>
      <c r="Z70" s="4">
        <v>134</v>
      </c>
      <c r="AA70" s="4"/>
      <c r="AB70" s="4">
        <v>159</v>
      </c>
      <c r="AC70" s="4">
        <v>27</v>
      </c>
      <c r="AD70" s="4">
        <v>197</v>
      </c>
      <c r="AE70" s="4">
        <v>51</v>
      </c>
      <c r="AF70" s="4">
        <v>984</v>
      </c>
      <c r="AG70" s="4">
        <v>422</v>
      </c>
      <c r="AH70" s="93"/>
      <c r="AI70" s="93"/>
      <c r="AJ70" s="93"/>
      <c r="AK70" s="93"/>
      <c r="AL70" s="93"/>
      <c r="AM70" s="4"/>
      <c r="AN70" s="4"/>
      <c r="AO70" s="12"/>
      <c r="AP70" s="4"/>
      <c r="AQ70" s="12">
        <v>123</v>
      </c>
      <c r="AR70" s="4">
        <v>216</v>
      </c>
      <c r="AS70" s="12">
        <v>86</v>
      </c>
      <c r="AT70" s="4">
        <v>0</v>
      </c>
      <c r="AU70" s="12">
        <v>0</v>
      </c>
      <c r="AV70" s="4"/>
      <c r="AW70" s="12"/>
      <c r="AX70" s="4"/>
      <c r="AY70" s="12"/>
      <c r="AZ70" s="4">
        <v>35</v>
      </c>
      <c r="BA70" s="4"/>
      <c r="BB70" s="12"/>
      <c r="BC70" s="4"/>
      <c r="BD70" s="12">
        <v>16</v>
      </c>
      <c r="BE70" s="4"/>
      <c r="BF70" s="12">
        <v>121</v>
      </c>
      <c r="BG70" s="4">
        <v>98</v>
      </c>
      <c r="BH70" s="12"/>
      <c r="BI70" s="4">
        <v>0</v>
      </c>
      <c r="BJ70" s="12"/>
      <c r="BK70" s="4"/>
      <c r="BL70" s="12"/>
      <c r="BM70" s="4"/>
      <c r="BN70" s="12">
        <v>0</v>
      </c>
      <c r="BO70" s="4">
        <v>13</v>
      </c>
      <c r="BP70" s="12"/>
      <c r="BQ70" s="4"/>
      <c r="BR70" s="4"/>
      <c r="BS70" s="4">
        <v>114</v>
      </c>
      <c r="BT70" s="4"/>
      <c r="BU70" s="4">
        <v>58</v>
      </c>
      <c r="BV70" s="94" t="str">
        <f t="shared" si="10"/>
        <v>*Gluconic acid-6-phosphate (7TMS)</v>
      </c>
      <c r="BW70">
        <f t="shared" si="10"/>
        <v>219</v>
      </c>
    </row>
    <row r="71" spans="2:75">
      <c r="B71" s="4" t="s">
        <v>26</v>
      </c>
      <c r="C71" s="4">
        <v>220</v>
      </c>
      <c r="D71" s="4">
        <v>2421.1999999999998</v>
      </c>
      <c r="E71" s="4">
        <v>0.36231884399999997</v>
      </c>
      <c r="F71" s="4"/>
      <c r="G71" s="4"/>
      <c r="H71" s="4"/>
      <c r="I71" s="4">
        <v>445</v>
      </c>
      <c r="J71" s="4">
        <v>445</v>
      </c>
      <c r="K71" s="4"/>
      <c r="L71" s="4"/>
      <c r="M71" s="4"/>
      <c r="N71" s="4"/>
      <c r="O71" s="4">
        <v>650</v>
      </c>
      <c r="P71" s="4">
        <v>714</v>
      </c>
      <c r="Q71" s="4"/>
      <c r="R71" s="4"/>
      <c r="S71" s="4"/>
      <c r="T71" s="4"/>
      <c r="U71" s="4"/>
      <c r="V71" s="4"/>
      <c r="W71" s="4"/>
      <c r="X71" s="4"/>
      <c r="Y71" s="4"/>
      <c r="Z71" s="4">
        <v>94</v>
      </c>
      <c r="AA71" s="4"/>
      <c r="AB71" s="4">
        <v>89</v>
      </c>
      <c r="AC71" s="4">
        <v>0</v>
      </c>
      <c r="AD71" s="4">
        <v>113</v>
      </c>
      <c r="AE71" s="4">
        <v>10</v>
      </c>
      <c r="AF71" s="4">
        <v>630</v>
      </c>
      <c r="AG71" s="4">
        <v>290</v>
      </c>
      <c r="AH71" s="93"/>
      <c r="AI71" s="93"/>
      <c r="AJ71" s="93"/>
      <c r="AK71" s="93"/>
      <c r="AL71" s="93"/>
      <c r="AM71" s="4"/>
      <c r="AN71" s="4"/>
      <c r="AO71" s="12"/>
      <c r="AP71" s="4"/>
      <c r="AQ71" s="12">
        <v>355</v>
      </c>
      <c r="AR71" s="4">
        <v>507</v>
      </c>
      <c r="AS71" s="12">
        <v>270</v>
      </c>
      <c r="AT71" s="4">
        <v>269</v>
      </c>
      <c r="AU71" s="12">
        <v>117</v>
      </c>
      <c r="AV71" s="4"/>
      <c r="AW71" s="12"/>
      <c r="AX71" s="4"/>
      <c r="AY71" s="12"/>
      <c r="AZ71" s="4">
        <v>56</v>
      </c>
      <c r="BA71" s="4"/>
      <c r="BB71" s="12"/>
      <c r="BC71" s="4"/>
      <c r="BD71" s="12">
        <v>106</v>
      </c>
      <c r="BE71" s="4"/>
      <c r="BF71" s="12">
        <v>409</v>
      </c>
      <c r="BG71" s="4">
        <v>310</v>
      </c>
      <c r="BH71" s="12"/>
      <c r="BI71" s="4">
        <v>356</v>
      </c>
      <c r="BJ71" s="12"/>
      <c r="BK71" s="4"/>
      <c r="BL71" s="12"/>
      <c r="BM71" s="4"/>
      <c r="BN71" s="12">
        <v>89</v>
      </c>
      <c r="BO71" s="4">
        <v>141</v>
      </c>
      <c r="BP71" s="12"/>
      <c r="BQ71" s="4"/>
      <c r="BR71" s="4"/>
      <c r="BS71" s="4">
        <v>162</v>
      </c>
      <c r="BT71" s="4"/>
      <c r="BU71" s="4">
        <v>275</v>
      </c>
      <c r="BV71" s="94" t="str">
        <f t="shared" si="10"/>
        <v>*Gluconic acid-6-phosphate (7TMS)</v>
      </c>
      <c r="BW71">
        <f t="shared" si="10"/>
        <v>220</v>
      </c>
    </row>
    <row r="72" spans="2:75">
      <c r="B72" s="4" t="s">
        <v>26</v>
      </c>
      <c r="C72" s="4">
        <v>221</v>
      </c>
      <c r="D72" s="4">
        <v>2421.1999999999998</v>
      </c>
      <c r="E72" s="4">
        <v>0.36231884399999997</v>
      </c>
      <c r="F72" s="4"/>
      <c r="G72" s="4"/>
      <c r="H72" s="4"/>
      <c r="I72" s="4">
        <v>677</v>
      </c>
      <c r="J72" s="4">
        <v>757</v>
      </c>
      <c r="K72" s="4"/>
      <c r="L72" s="4"/>
      <c r="M72" s="4"/>
      <c r="N72" s="4"/>
      <c r="O72" s="4">
        <v>807</v>
      </c>
      <c r="P72" s="4">
        <v>851</v>
      </c>
      <c r="Q72" s="4"/>
      <c r="R72" s="4"/>
      <c r="S72" s="4"/>
      <c r="T72" s="4"/>
      <c r="U72" s="4"/>
      <c r="V72" s="4"/>
      <c r="W72" s="4"/>
      <c r="X72" s="4"/>
      <c r="Y72" s="4"/>
      <c r="Z72" s="4">
        <v>0</v>
      </c>
      <c r="AA72" s="4"/>
      <c r="AB72" s="4">
        <v>0</v>
      </c>
      <c r="AC72" s="4">
        <v>0</v>
      </c>
      <c r="AD72" s="4">
        <v>0</v>
      </c>
      <c r="AE72" s="4">
        <v>0</v>
      </c>
      <c r="AF72" s="4">
        <v>814</v>
      </c>
      <c r="AG72" s="4">
        <v>0</v>
      </c>
      <c r="AH72" s="93"/>
      <c r="AI72" s="93"/>
      <c r="AJ72" s="93"/>
      <c r="AK72" s="93"/>
      <c r="AL72" s="93"/>
      <c r="AM72" s="4"/>
      <c r="AN72" s="4"/>
      <c r="AO72" s="12"/>
      <c r="AP72" s="4"/>
      <c r="AQ72" s="12">
        <v>369</v>
      </c>
      <c r="AR72" s="4">
        <v>364</v>
      </c>
      <c r="AS72" s="12">
        <v>0</v>
      </c>
      <c r="AT72" s="4">
        <v>0</v>
      </c>
      <c r="AU72" s="12">
        <v>0</v>
      </c>
      <c r="AV72" s="4"/>
      <c r="AW72" s="12"/>
      <c r="AX72" s="4"/>
      <c r="AY72" s="12"/>
      <c r="AZ72" s="4">
        <v>19</v>
      </c>
      <c r="BA72" s="4"/>
      <c r="BB72" s="12"/>
      <c r="BC72" s="4"/>
      <c r="BD72" s="12">
        <v>0</v>
      </c>
      <c r="BE72" s="4"/>
      <c r="BF72" s="12">
        <v>225</v>
      </c>
      <c r="BG72" s="4">
        <v>0</v>
      </c>
      <c r="BH72" s="12"/>
      <c r="BI72" s="4">
        <v>0</v>
      </c>
      <c r="BJ72" s="12"/>
      <c r="BK72" s="4"/>
      <c r="BL72" s="12"/>
      <c r="BM72" s="4"/>
      <c r="BN72" s="12">
        <v>0</v>
      </c>
      <c r="BO72" s="4">
        <v>0</v>
      </c>
      <c r="BP72" s="12"/>
      <c r="BQ72" s="4"/>
      <c r="BR72" s="4"/>
      <c r="BS72" s="4">
        <v>0</v>
      </c>
      <c r="BT72" s="4"/>
      <c r="BU72" s="4">
        <v>0</v>
      </c>
      <c r="BV72" s="94" t="str">
        <f t="shared" si="10"/>
        <v>*Gluconic acid-6-phosphate (7TMS)</v>
      </c>
      <c r="BW72">
        <f t="shared" si="10"/>
        <v>221</v>
      </c>
    </row>
    <row r="73" spans="2:75">
      <c r="B73" s="4" t="s">
        <v>26</v>
      </c>
      <c r="C73" s="4">
        <v>222</v>
      </c>
      <c r="D73" s="4">
        <v>2421.1999999999998</v>
      </c>
      <c r="E73" s="4">
        <v>0.36231884399999997</v>
      </c>
      <c r="F73" s="4"/>
      <c r="G73" s="4"/>
      <c r="H73" s="4"/>
      <c r="I73" s="4">
        <v>208</v>
      </c>
      <c r="J73" s="4">
        <v>0</v>
      </c>
      <c r="K73" s="4"/>
      <c r="L73" s="4"/>
      <c r="M73" s="4"/>
      <c r="N73" s="4"/>
      <c r="O73" s="4">
        <v>250</v>
      </c>
      <c r="P73" s="4">
        <v>0</v>
      </c>
      <c r="Q73" s="4"/>
      <c r="R73" s="4"/>
      <c r="S73" s="4"/>
      <c r="T73" s="4"/>
      <c r="U73" s="4"/>
      <c r="V73" s="4"/>
      <c r="W73" s="4"/>
      <c r="X73" s="4"/>
      <c r="Y73" s="4"/>
      <c r="Z73" s="4">
        <v>79</v>
      </c>
      <c r="AA73" s="4"/>
      <c r="AB73" s="4">
        <v>0</v>
      </c>
      <c r="AC73" s="4">
        <v>0</v>
      </c>
      <c r="AD73" s="4">
        <v>0</v>
      </c>
      <c r="AE73" s="4">
        <v>0</v>
      </c>
      <c r="AF73" s="4">
        <v>258</v>
      </c>
      <c r="AG73" s="4">
        <v>0</v>
      </c>
      <c r="AH73" s="93"/>
      <c r="AI73" s="93"/>
      <c r="AJ73" s="93"/>
      <c r="AK73" s="93"/>
      <c r="AL73" s="93"/>
      <c r="AM73" s="4"/>
      <c r="AN73" s="4"/>
      <c r="AO73" s="12"/>
      <c r="AP73" s="4"/>
      <c r="AQ73" s="12">
        <v>0</v>
      </c>
      <c r="AR73" s="4">
        <v>189</v>
      </c>
      <c r="AS73" s="12">
        <v>0</v>
      </c>
      <c r="AT73" s="4">
        <v>0</v>
      </c>
      <c r="AU73" s="12">
        <v>58</v>
      </c>
      <c r="AV73" s="4"/>
      <c r="AW73" s="12"/>
      <c r="AX73" s="4"/>
      <c r="AY73" s="12"/>
      <c r="AZ73" s="4">
        <v>51</v>
      </c>
      <c r="BA73" s="4"/>
      <c r="BB73" s="12"/>
      <c r="BC73" s="4"/>
      <c r="BD73" s="12">
        <v>0</v>
      </c>
      <c r="BE73" s="4"/>
      <c r="BF73" s="12">
        <v>88</v>
      </c>
      <c r="BG73" s="4">
        <v>0</v>
      </c>
      <c r="BH73" s="12"/>
      <c r="BI73" s="4">
        <v>87</v>
      </c>
      <c r="BJ73" s="12"/>
      <c r="BK73" s="4"/>
      <c r="BL73" s="12"/>
      <c r="BM73" s="4"/>
      <c r="BN73" s="12">
        <v>0</v>
      </c>
      <c r="BO73" s="4">
        <v>0</v>
      </c>
      <c r="BP73" s="12"/>
      <c r="BQ73" s="4"/>
      <c r="BR73" s="4"/>
      <c r="BS73" s="4">
        <v>36</v>
      </c>
      <c r="BT73" s="4"/>
      <c r="BU73" s="4">
        <v>56</v>
      </c>
      <c r="BV73" s="94" t="str">
        <f t="shared" si="10"/>
        <v>*Gluconic acid-6-phosphate (7TMS)</v>
      </c>
      <c r="BW73">
        <f t="shared" si="10"/>
        <v>222</v>
      </c>
    </row>
    <row r="74" spans="2:75">
      <c r="B74" s="4" t="s">
        <v>28</v>
      </c>
      <c r="C74" s="4">
        <v>319</v>
      </c>
      <c r="D74" s="4">
        <v>1909</v>
      </c>
      <c r="E74" s="4">
        <v>0.36231884399999997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93"/>
      <c r="AI74" s="92">
        <f>MIN(AM74:BQ74)</f>
        <v>51970</v>
      </c>
      <c r="AJ74" s="92">
        <f>MAX(AM74:BQ74)</f>
        <v>195298</v>
      </c>
      <c r="AK74" s="92">
        <f>MEDIAN(AM74:BQ74)</f>
        <v>110362</v>
      </c>
      <c r="AL74" s="93"/>
      <c r="AM74" s="4">
        <v>85884</v>
      </c>
      <c r="AN74" s="4">
        <v>108866</v>
      </c>
      <c r="AO74" s="12">
        <v>110362</v>
      </c>
      <c r="AP74" s="4">
        <v>143076</v>
      </c>
      <c r="AQ74" s="12">
        <v>67849</v>
      </c>
      <c r="AR74" s="4">
        <v>83952</v>
      </c>
      <c r="AS74" s="12">
        <v>51970</v>
      </c>
      <c r="AT74" s="4">
        <v>65430</v>
      </c>
      <c r="AU74" s="12">
        <v>65928</v>
      </c>
      <c r="AV74" s="4">
        <v>91241</v>
      </c>
      <c r="AW74" s="12">
        <v>98745</v>
      </c>
      <c r="AX74" s="4">
        <v>124630</v>
      </c>
      <c r="AY74" s="12">
        <v>57592</v>
      </c>
      <c r="AZ74" s="4">
        <v>117329</v>
      </c>
      <c r="BA74" s="4"/>
      <c r="BB74" s="12">
        <v>93236</v>
      </c>
      <c r="BC74" s="4">
        <v>100389</v>
      </c>
      <c r="BD74" s="12">
        <v>107119</v>
      </c>
      <c r="BE74" s="4">
        <v>113002</v>
      </c>
      <c r="BF74" s="12">
        <v>169769</v>
      </c>
      <c r="BG74" s="4">
        <v>178574</v>
      </c>
      <c r="BH74" s="12"/>
      <c r="BI74" s="12">
        <v>126353</v>
      </c>
      <c r="BJ74" s="12">
        <v>167873</v>
      </c>
      <c r="BK74" s="4">
        <v>179343</v>
      </c>
      <c r="BL74" s="12">
        <v>114748</v>
      </c>
      <c r="BM74" s="4">
        <v>108720</v>
      </c>
      <c r="BN74" s="12">
        <v>149041</v>
      </c>
      <c r="BO74" s="4">
        <v>148904</v>
      </c>
      <c r="BP74" s="12">
        <v>195298</v>
      </c>
      <c r="BQ74" s="4">
        <v>181021</v>
      </c>
      <c r="BR74" s="4"/>
      <c r="BS74" s="4">
        <v>0</v>
      </c>
      <c r="BT74" s="4">
        <v>55270</v>
      </c>
      <c r="BU74" s="4">
        <v>65350</v>
      </c>
      <c r="BV74" s="94" t="str">
        <f t="shared" si="10"/>
        <v>*Glucose (1MEOX) (5TMS) BP</v>
      </c>
      <c r="BW74">
        <f t="shared" si="10"/>
        <v>319</v>
      </c>
    </row>
    <row r="75" spans="2:75">
      <c r="B75" s="4" t="s">
        <v>28</v>
      </c>
      <c r="C75" s="4">
        <v>320</v>
      </c>
      <c r="D75" s="4">
        <v>1909</v>
      </c>
      <c r="E75" s="4">
        <v>0.36231884399999997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93"/>
      <c r="AI75" s="93"/>
      <c r="AJ75" s="93"/>
      <c r="AK75" s="93"/>
      <c r="AL75" s="93"/>
      <c r="AM75" s="4">
        <v>34020</v>
      </c>
      <c r="AN75" s="4">
        <v>39782</v>
      </c>
      <c r="AO75" s="12">
        <v>43435</v>
      </c>
      <c r="AP75" s="4">
        <v>52096</v>
      </c>
      <c r="AQ75" s="12">
        <v>27104</v>
      </c>
      <c r="AR75" s="4">
        <v>30985</v>
      </c>
      <c r="AS75" s="12">
        <v>19671</v>
      </c>
      <c r="AT75" s="4">
        <v>23318</v>
      </c>
      <c r="AU75" s="12">
        <v>26083</v>
      </c>
      <c r="AV75" s="4">
        <v>33366</v>
      </c>
      <c r="AW75" s="12">
        <v>39360</v>
      </c>
      <c r="AX75" s="4">
        <v>46549</v>
      </c>
      <c r="AY75" s="12">
        <v>34241</v>
      </c>
      <c r="AZ75" s="4">
        <v>43284</v>
      </c>
      <c r="BA75" s="4"/>
      <c r="BB75" s="12">
        <v>37956</v>
      </c>
      <c r="BC75" s="4">
        <v>38774</v>
      </c>
      <c r="BD75" s="12">
        <v>40118</v>
      </c>
      <c r="BE75" s="4">
        <v>41850</v>
      </c>
      <c r="BF75" s="12">
        <v>64315</v>
      </c>
      <c r="BG75" s="4">
        <v>66563</v>
      </c>
      <c r="BH75" s="12"/>
      <c r="BI75" s="12">
        <v>48278</v>
      </c>
      <c r="BJ75" s="12">
        <v>63702</v>
      </c>
      <c r="BK75" s="4">
        <v>66647</v>
      </c>
      <c r="BL75" s="12">
        <v>46004</v>
      </c>
      <c r="BM75" s="4">
        <v>44477</v>
      </c>
      <c r="BN75" s="12">
        <v>55397</v>
      </c>
      <c r="BO75" s="4">
        <v>55783</v>
      </c>
      <c r="BP75" s="12">
        <v>68771</v>
      </c>
      <c r="BQ75" s="4">
        <v>62378</v>
      </c>
      <c r="BR75" s="4"/>
      <c r="BS75" s="4">
        <v>0</v>
      </c>
      <c r="BT75" s="4">
        <v>20017</v>
      </c>
      <c r="BU75" s="4">
        <v>17013</v>
      </c>
      <c r="BV75" s="94" t="str">
        <f t="shared" si="10"/>
        <v>*Glucose (1MEOX) (5TMS) BP</v>
      </c>
      <c r="BW75">
        <f t="shared" si="10"/>
        <v>320</v>
      </c>
    </row>
    <row r="76" spans="2:75">
      <c r="B76" s="4" t="s">
        <v>28</v>
      </c>
      <c r="C76" s="4">
        <v>321</v>
      </c>
      <c r="D76" s="4">
        <v>1909</v>
      </c>
      <c r="E76" s="4">
        <v>0.36231884399999997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93"/>
      <c r="AI76" s="93"/>
      <c r="AJ76" s="93"/>
      <c r="AK76" s="93"/>
      <c r="AL76" s="93"/>
      <c r="AM76" s="4">
        <v>19852</v>
      </c>
      <c r="AN76" s="4">
        <v>23171</v>
      </c>
      <c r="AO76" s="12">
        <v>24831</v>
      </c>
      <c r="AP76" s="4">
        <v>29754</v>
      </c>
      <c r="AQ76" s="12">
        <v>15590</v>
      </c>
      <c r="AR76" s="4">
        <v>18165</v>
      </c>
      <c r="AS76" s="12">
        <v>11536</v>
      </c>
      <c r="AT76" s="4">
        <v>13591</v>
      </c>
      <c r="AU76" s="12">
        <v>15283</v>
      </c>
      <c r="AV76" s="4">
        <v>19308</v>
      </c>
      <c r="AW76" s="12">
        <v>23160</v>
      </c>
      <c r="AX76" s="4">
        <v>27983</v>
      </c>
      <c r="AY76" s="12">
        <v>22211</v>
      </c>
      <c r="AZ76" s="4">
        <v>25002</v>
      </c>
      <c r="BA76" s="4"/>
      <c r="BB76" s="12">
        <v>23703</v>
      </c>
      <c r="BC76" s="4">
        <v>23819</v>
      </c>
      <c r="BD76" s="12">
        <v>23956</v>
      </c>
      <c r="BE76" s="4">
        <v>24804</v>
      </c>
      <c r="BF76" s="12">
        <v>37693</v>
      </c>
      <c r="BG76" s="4">
        <v>38804</v>
      </c>
      <c r="BH76" s="12"/>
      <c r="BI76" s="12">
        <v>29453</v>
      </c>
      <c r="BJ76" s="12">
        <v>37827</v>
      </c>
      <c r="BK76" s="4">
        <v>38860</v>
      </c>
      <c r="BL76" s="12">
        <v>28384</v>
      </c>
      <c r="BM76" s="4">
        <v>27445</v>
      </c>
      <c r="BN76" s="12">
        <v>32470</v>
      </c>
      <c r="BO76" s="4">
        <v>32814</v>
      </c>
      <c r="BP76" s="12">
        <v>39675</v>
      </c>
      <c r="BQ76" s="4">
        <v>33612</v>
      </c>
      <c r="BR76" s="4"/>
      <c r="BS76" s="4">
        <v>0</v>
      </c>
      <c r="BT76" s="4">
        <v>9652</v>
      </c>
      <c r="BU76" s="4">
        <v>7070</v>
      </c>
      <c r="BV76" s="94" t="str">
        <f t="shared" si="10"/>
        <v>*Glucose (1MEOX) (5TMS) BP</v>
      </c>
      <c r="BW76">
        <f t="shared" si="10"/>
        <v>321</v>
      </c>
    </row>
    <row r="77" spans="2:75">
      <c r="B77" s="4" t="s">
        <v>28</v>
      </c>
      <c r="C77" s="4">
        <v>322</v>
      </c>
      <c r="D77" s="4">
        <v>1909</v>
      </c>
      <c r="E77" s="4">
        <v>0.36231884399999997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93"/>
      <c r="AI77" s="93"/>
      <c r="AJ77" s="93"/>
      <c r="AK77" s="93"/>
      <c r="AL77" s="93"/>
      <c r="AM77" s="4">
        <v>59281</v>
      </c>
      <c r="AN77" s="4">
        <v>73382</v>
      </c>
      <c r="AO77" s="12">
        <v>64632</v>
      </c>
      <c r="AP77" s="4">
        <v>82508</v>
      </c>
      <c r="AQ77" s="12">
        <v>53852</v>
      </c>
      <c r="AR77" s="4">
        <v>66082</v>
      </c>
      <c r="AS77" s="12">
        <v>38883</v>
      </c>
      <c r="AT77" s="4">
        <v>48775</v>
      </c>
      <c r="AU77" s="12">
        <v>50234</v>
      </c>
      <c r="AV77" s="4">
        <v>66668</v>
      </c>
      <c r="AW77" s="12">
        <v>68520</v>
      </c>
      <c r="AX77" s="4">
        <v>87116</v>
      </c>
      <c r="AY77" s="12">
        <v>76184</v>
      </c>
      <c r="AZ77" s="4">
        <v>80157</v>
      </c>
      <c r="BA77" s="4"/>
      <c r="BB77" s="12">
        <v>96401</v>
      </c>
      <c r="BC77" s="4">
        <v>91365</v>
      </c>
      <c r="BD77" s="12">
        <v>81048</v>
      </c>
      <c r="BE77" s="4">
        <v>84125</v>
      </c>
      <c r="BF77" s="12">
        <v>99691</v>
      </c>
      <c r="BG77" s="4">
        <v>102440</v>
      </c>
      <c r="BH77" s="12"/>
      <c r="BI77" s="12">
        <v>98005</v>
      </c>
      <c r="BJ77" s="12">
        <v>102274</v>
      </c>
      <c r="BK77" s="4">
        <v>103467</v>
      </c>
      <c r="BL77" s="12">
        <v>103384</v>
      </c>
      <c r="BM77" s="4">
        <v>93940</v>
      </c>
      <c r="BN77" s="12">
        <v>94392</v>
      </c>
      <c r="BO77" s="4">
        <v>99054</v>
      </c>
      <c r="BP77" s="12">
        <v>87085</v>
      </c>
      <c r="BQ77" s="4">
        <v>76375</v>
      </c>
      <c r="BR77" s="4"/>
      <c r="BS77" s="4">
        <v>11612</v>
      </c>
      <c r="BT77" s="4">
        <v>15487</v>
      </c>
      <c r="BU77" s="4">
        <v>8318</v>
      </c>
      <c r="BV77" s="94" t="str">
        <f t="shared" si="10"/>
        <v>*Glucose (1MEOX) (5TMS) BP</v>
      </c>
      <c r="BW77">
        <f t="shared" si="10"/>
        <v>322</v>
      </c>
    </row>
    <row r="78" spans="2:75">
      <c r="B78" s="4" t="s">
        <v>28</v>
      </c>
      <c r="C78" s="4">
        <v>323</v>
      </c>
      <c r="D78" s="4">
        <v>1909</v>
      </c>
      <c r="E78" s="4">
        <v>0.36231884399999997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93"/>
      <c r="AI78" s="93"/>
      <c r="AJ78" s="93"/>
      <c r="AK78" s="93"/>
      <c r="AL78" s="93"/>
      <c r="AM78" s="4">
        <v>1878859</v>
      </c>
      <c r="AN78" s="4">
        <v>2169077</v>
      </c>
      <c r="AO78" s="12">
        <v>2013602</v>
      </c>
      <c r="AP78" s="4">
        <v>2443112</v>
      </c>
      <c r="AQ78" s="12">
        <v>1678559</v>
      </c>
      <c r="AR78" s="4">
        <v>1932329</v>
      </c>
      <c r="AS78" s="12">
        <v>1146669</v>
      </c>
      <c r="AT78" s="4">
        <v>1359668</v>
      </c>
      <c r="AU78" s="12">
        <v>1539455</v>
      </c>
      <c r="AV78" s="4">
        <v>1943009</v>
      </c>
      <c r="AW78" s="12">
        <v>2144874</v>
      </c>
      <c r="AX78" s="4">
        <v>2605900</v>
      </c>
      <c r="AY78" s="12">
        <v>2473605</v>
      </c>
      <c r="AZ78" s="4">
        <v>2390218</v>
      </c>
      <c r="BA78" s="4"/>
      <c r="BB78" s="12">
        <v>2874064</v>
      </c>
      <c r="BC78" s="4">
        <v>2763250</v>
      </c>
      <c r="BD78" s="12">
        <v>2452397</v>
      </c>
      <c r="BE78" s="4">
        <v>2515678</v>
      </c>
      <c r="BF78" s="12">
        <v>2883081</v>
      </c>
      <c r="BG78" s="4">
        <v>2981423</v>
      </c>
      <c r="BH78" s="12"/>
      <c r="BI78" s="12">
        <v>2906434</v>
      </c>
      <c r="BJ78" s="12">
        <v>2938123</v>
      </c>
      <c r="BK78" s="4">
        <v>3002506</v>
      </c>
      <c r="BL78" s="12">
        <v>2985560</v>
      </c>
      <c r="BM78" s="4">
        <v>2839176</v>
      </c>
      <c r="BN78" s="12">
        <v>2773899</v>
      </c>
      <c r="BO78" s="4">
        <v>2918904</v>
      </c>
      <c r="BP78" s="12">
        <v>2529631</v>
      </c>
      <c r="BQ78" s="4">
        <v>2346395</v>
      </c>
      <c r="BR78" s="4"/>
      <c r="BS78" s="4">
        <v>0</v>
      </c>
      <c r="BT78" s="4">
        <v>0</v>
      </c>
      <c r="BU78" s="4">
        <v>0</v>
      </c>
      <c r="BV78" s="94" t="str">
        <f t="shared" si="10"/>
        <v>*Glucose (1MEOX) (5TMS) BP</v>
      </c>
      <c r="BW78">
        <f t="shared" si="10"/>
        <v>323</v>
      </c>
    </row>
    <row r="79" spans="2:75">
      <c r="B79" s="4" t="s">
        <v>28</v>
      </c>
      <c r="C79" s="4">
        <v>324</v>
      </c>
      <c r="D79" s="4">
        <v>1909</v>
      </c>
      <c r="E79" s="4">
        <v>0.36231884399999997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93"/>
      <c r="AI79" s="93"/>
      <c r="AJ79" s="93"/>
      <c r="AK79" s="93"/>
      <c r="AL79" s="93"/>
      <c r="AM79" s="4">
        <v>513562</v>
      </c>
      <c r="AN79" s="4">
        <v>579674</v>
      </c>
      <c r="AO79" s="12">
        <v>549181</v>
      </c>
      <c r="AP79" s="4">
        <v>651676</v>
      </c>
      <c r="AQ79" s="12">
        <v>456904</v>
      </c>
      <c r="AR79" s="4">
        <v>516541</v>
      </c>
      <c r="AS79" s="12">
        <v>321091</v>
      </c>
      <c r="AT79" s="4">
        <v>367760</v>
      </c>
      <c r="AU79" s="12">
        <v>423301</v>
      </c>
      <c r="AV79" s="4">
        <v>518846</v>
      </c>
      <c r="AW79" s="12">
        <v>586524</v>
      </c>
      <c r="AX79" s="4">
        <v>696045</v>
      </c>
      <c r="AY79" s="12">
        <v>686091</v>
      </c>
      <c r="AZ79" s="4">
        <v>633971</v>
      </c>
      <c r="BA79" s="4"/>
      <c r="BB79" s="12">
        <v>786295</v>
      </c>
      <c r="BC79" s="4">
        <v>733878</v>
      </c>
      <c r="BD79" s="12">
        <v>658967</v>
      </c>
      <c r="BE79" s="4">
        <v>666128</v>
      </c>
      <c r="BF79" s="12">
        <v>781345</v>
      </c>
      <c r="BG79" s="4">
        <v>800326</v>
      </c>
      <c r="BH79" s="12"/>
      <c r="BI79" s="12">
        <v>781823</v>
      </c>
      <c r="BJ79" s="12">
        <v>794588</v>
      </c>
      <c r="BK79" s="4">
        <v>806846</v>
      </c>
      <c r="BL79" s="12">
        <v>812584</v>
      </c>
      <c r="BM79" s="4">
        <v>782907</v>
      </c>
      <c r="BN79" s="12">
        <v>736714</v>
      </c>
      <c r="BO79" s="4">
        <v>782168</v>
      </c>
      <c r="BP79" s="12">
        <v>677900</v>
      </c>
      <c r="BQ79" s="4">
        <v>632766</v>
      </c>
      <c r="BR79" s="4"/>
      <c r="BS79" s="4">
        <v>276711</v>
      </c>
      <c r="BT79" s="4">
        <v>0</v>
      </c>
      <c r="BU79" s="4">
        <v>0</v>
      </c>
      <c r="BV79" s="94" t="str">
        <f t="shared" si="10"/>
        <v>*Glucose (1MEOX) (5TMS) BP</v>
      </c>
      <c r="BW79">
        <f t="shared" si="10"/>
        <v>324</v>
      </c>
    </row>
    <row r="80" spans="2:75">
      <c r="B80" s="4" t="s">
        <v>30</v>
      </c>
      <c r="C80" s="4">
        <v>319</v>
      </c>
      <c r="D80" s="4">
        <v>1892.5</v>
      </c>
      <c r="E80" s="4">
        <v>0.333333343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93"/>
      <c r="AI80" s="92">
        <f>MIN(AM80:BQ80)</f>
        <v>0</v>
      </c>
      <c r="AJ80" s="92">
        <f>MAX(AM80:BQ80)</f>
        <v>169320</v>
      </c>
      <c r="AK80" s="92">
        <f>MEDIAN(AM80:BQ80)</f>
        <v>44017</v>
      </c>
      <c r="AL80" s="93"/>
      <c r="AM80" s="4"/>
      <c r="AN80" s="4">
        <v>51192</v>
      </c>
      <c r="AO80" s="12">
        <v>126559</v>
      </c>
      <c r="AP80" s="4"/>
      <c r="AQ80" s="12"/>
      <c r="AR80" s="4"/>
      <c r="AS80" s="12"/>
      <c r="AT80" s="4"/>
      <c r="AU80" s="12">
        <v>0</v>
      </c>
      <c r="AV80" s="4"/>
      <c r="AW80" s="12">
        <v>47168</v>
      </c>
      <c r="AX80" s="4">
        <v>0</v>
      </c>
      <c r="AY80" s="12">
        <v>96876</v>
      </c>
      <c r="AZ80" s="4">
        <v>117305</v>
      </c>
      <c r="BA80" s="4"/>
      <c r="BB80" s="12">
        <v>0</v>
      </c>
      <c r="BC80" s="4"/>
      <c r="BD80" s="12">
        <v>103646</v>
      </c>
      <c r="BE80" s="4">
        <v>66543</v>
      </c>
      <c r="BF80" s="12">
        <v>0</v>
      </c>
      <c r="BG80" s="4">
        <v>0</v>
      </c>
      <c r="BH80" s="12"/>
      <c r="BI80" s="4">
        <v>0</v>
      </c>
      <c r="BJ80" s="12">
        <v>0</v>
      </c>
      <c r="BK80" s="4">
        <v>0</v>
      </c>
      <c r="BL80" s="12">
        <v>82300</v>
      </c>
      <c r="BM80" s="4">
        <v>56776</v>
      </c>
      <c r="BN80" s="12">
        <v>0</v>
      </c>
      <c r="BO80" s="4">
        <v>40866</v>
      </c>
      <c r="BP80" s="12">
        <v>169320</v>
      </c>
      <c r="BQ80" s="4"/>
      <c r="BR80" s="4"/>
      <c r="BS80" s="4">
        <v>85282</v>
      </c>
      <c r="BT80" s="4">
        <v>73186</v>
      </c>
      <c r="BU80" s="4">
        <v>140379</v>
      </c>
      <c r="BV80" s="94" t="str">
        <f t="shared" si="10"/>
        <v>*Glucose (1MEOX) (5TMS) MP</v>
      </c>
      <c r="BW80">
        <f t="shared" si="10"/>
        <v>319</v>
      </c>
    </row>
    <row r="81" spans="2:75">
      <c r="B81" s="4" t="s">
        <v>30</v>
      </c>
      <c r="C81" s="4">
        <v>320</v>
      </c>
      <c r="D81" s="4">
        <v>1892.5</v>
      </c>
      <c r="E81" s="4">
        <v>0.333333343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93"/>
      <c r="AI81" s="93"/>
      <c r="AJ81" s="93"/>
      <c r="AK81" s="93"/>
      <c r="AL81" s="93"/>
      <c r="AM81" s="4"/>
      <c r="AN81" s="4">
        <v>17927</v>
      </c>
      <c r="AO81" s="12">
        <v>54532</v>
      </c>
      <c r="AP81" s="4"/>
      <c r="AQ81" s="12"/>
      <c r="AR81" s="4"/>
      <c r="AS81" s="12"/>
      <c r="AT81" s="4"/>
      <c r="AU81" s="12">
        <v>0</v>
      </c>
      <c r="AV81" s="4"/>
      <c r="AW81" s="12">
        <v>14329</v>
      </c>
      <c r="AX81" s="4">
        <v>0</v>
      </c>
      <c r="AY81" s="12">
        <v>50034</v>
      </c>
      <c r="AZ81" s="4">
        <v>42252</v>
      </c>
      <c r="BA81" s="4"/>
      <c r="BB81" s="12">
        <v>0</v>
      </c>
      <c r="BC81" s="4"/>
      <c r="BD81" s="12">
        <v>39063</v>
      </c>
      <c r="BE81" s="4">
        <v>23110</v>
      </c>
      <c r="BF81" s="12">
        <v>0</v>
      </c>
      <c r="BG81" s="4">
        <v>0</v>
      </c>
      <c r="BH81" s="12"/>
      <c r="BI81" s="4">
        <v>0</v>
      </c>
      <c r="BJ81" s="12">
        <v>0</v>
      </c>
      <c r="BK81" s="4">
        <v>0</v>
      </c>
      <c r="BL81" s="12">
        <v>32245</v>
      </c>
      <c r="BM81" s="4">
        <v>41117</v>
      </c>
      <c r="BN81" s="12">
        <v>0</v>
      </c>
      <c r="BO81" s="4">
        <v>40073</v>
      </c>
      <c r="BP81" s="12">
        <v>52480</v>
      </c>
      <c r="BQ81" s="4"/>
      <c r="BR81" s="4"/>
      <c r="BS81" s="4">
        <v>48693</v>
      </c>
      <c r="BT81" s="4">
        <v>29209</v>
      </c>
      <c r="BU81" s="4">
        <v>52457</v>
      </c>
      <c r="BV81" s="94" t="str">
        <f t="shared" si="10"/>
        <v>*Glucose (1MEOX) (5TMS) MP</v>
      </c>
      <c r="BW81">
        <f t="shared" si="10"/>
        <v>320</v>
      </c>
    </row>
    <row r="82" spans="2:75">
      <c r="B82" s="4" t="s">
        <v>30</v>
      </c>
      <c r="C82" s="4">
        <v>321</v>
      </c>
      <c r="D82" s="4">
        <v>1892.5</v>
      </c>
      <c r="E82" s="4">
        <v>0.333333343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93"/>
      <c r="AI82" s="93"/>
      <c r="AJ82" s="93"/>
      <c r="AK82" s="93"/>
      <c r="AL82" s="93"/>
      <c r="AM82" s="4"/>
      <c r="AN82" s="4">
        <v>0</v>
      </c>
      <c r="AO82" s="12">
        <v>29882</v>
      </c>
      <c r="AP82" s="4"/>
      <c r="AQ82" s="12"/>
      <c r="AR82" s="4"/>
      <c r="AS82" s="12"/>
      <c r="AT82" s="4"/>
      <c r="AU82" s="12">
        <v>0</v>
      </c>
      <c r="AV82" s="4"/>
      <c r="AW82" s="12">
        <v>5080</v>
      </c>
      <c r="AX82" s="4">
        <v>0</v>
      </c>
      <c r="AY82" s="12">
        <v>28121</v>
      </c>
      <c r="AZ82" s="4">
        <v>24232</v>
      </c>
      <c r="BA82" s="4"/>
      <c r="BB82" s="12">
        <v>0</v>
      </c>
      <c r="BC82" s="4"/>
      <c r="BD82" s="12">
        <v>22718</v>
      </c>
      <c r="BE82" s="4">
        <v>12488</v>
      </c>
      <c r="BF82" s="12">
        <v>0</v>
      </c>
      <c r="BG82" s="4">
        <v>0</v>
      </c>
      <c r="BH82" s="12"/>
      <c r="BI82" s="4">
        <v>0</v>
      </c>
      <c r="BJ82" s="12">
        <v>0</v>
      </c>
      <c r="BK82" s="4">
        <v>0</v>
      </c>
      <c r="BL82" s="12">
        <v>16422</v>
      </c>
      <c r="BM82" s="4">
        <v>23220</v>
      </c>
      <c r="BN82" s="12">
        <v>0</v>
      </c>
      <c r="BO82" s="4">
        <v>14815</v>
      </c>
      <c r="BP82" s="12">
        <v>24990</v>
      </c>
      <c r="BQ82" s="4"/>
      <c r="BR82" s="4"/>
      <c r="BS82" s="4">
        <v>26381</v>
      </c>
      <c r="BT82" s="4">
        <v>16046</v>
      </c>
      <c r="BU82" s="4">
        <v>29154</v>
      </c>
      <c r="BV82" s="94" t="str">
        <f t="shared" si="10"/>
        <v>*Glucose (1MEOX) (5TMS) MP</v>
      </c>
      <c r="BW82">
        <f t="shared" si="10"/>
        <v>321</v>
      </c>
    </row>
    <row r="83" spans="2:75">
      <c r="B83" s="4" t="s">
        <v>30</v>
      </c>
      <c r="C83" s="4">
        <v>322</v>
      </c>
      <c r="D83" s="4">
        <v>1892.5</v>
      </c>
      <c r="E83" s="4">
        <v>0.333333343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93"/>
      <c r="AI83" s="93"/>
      <c r="AJ83" s="93"/>
      <c r="AK83" s="93"/>
      <c r="AL83" s="93"/>
      <c r="AM83" s="4"/>
      <c r="AN83" s="4">
        <v>0</v>
      </c>
      <c r="AO83" s="12">
        <v>54688</v>
      </c>
      <c r="AP83" s="4"/>
      <c r="AQ83" s="12"/>
      <c r="AR83" s="4"/>
      <c r="AS83" s="12"/>
      <c r="AT83" s="4"/>
      <c r="AU83" s="12">
        <v>3150</v>
      </c>
      <c r="AV83" s="4"/>
      <c r="AW83" s="12">
        <v>0</v>
      </c>
      <c r="AX83" s="4">
        <v>43767</v>
      </c>
      <c r="AY83" s="12">
        <v>97843</v>
      </c>
      <c r="AZ83" s="4">
        <v>53682</v>
      </c>
      <c r="BA83" s="4"/>
      <c r="BB83" s="12">
        <v>65885</v>
      </c>
      <c r="BC83" s="4"/>
      <c r="BD83" s="12">
        <v>63133</v>
      </c>
      <c r="BE83" s="4">
        <v>28944</v>
      </c>
      <c r="BF83" s="12">
        <v>67359</v>
      </c>
      <c r="BG83" s="4">
        <v>20383</v>
      </c>
      <c r="BH83" s="12"/>
      <c r="BI83" s="4">
        <v>69604</v>
      </c>
      <c r="BJ83" s="12">
        <v>34805</v>
      </c>
      <c r="BK83" s="4">
        <v>0</v>
      </c>
      <c r="BL83" s="12">
        <v>0</v>
      </c>
      <c r="BM83" s="4">
        <v>107715</v>
      </c>
      <c r="BN83" s="12">
        <v>41257</v>
      </c>
      <c r="BO83" s="4">
        <v>90368</v>
      </c>
      <c r="BP83" s="12">
        <v>41477</v>
      </c>
      <c r="BQ83" s="4"/>
      <c r="BR83" s="4"/>
      <c r="BS83" s="4">
        <v>88437</v>
      </c>
      <c r="BT83" s="4">
        <v>16360</v>
      </c>
      <c r="BU83" s="4">
        <v>36107</v>
      </c>
      <c r="BV83" s="94" t="str">
        <f t="shared" si="10"/>
        <v>*Glucose (1MEOX) (5TMS) MP</v>
      </c>
      <c r="BW83">
        <f t="shared" si="10"/>
        <v>322</v>
      </c>
    </row>
    <row r="84" spans="2:75">
      <c r="B84" s="4" t="s">
        <v>30</v>
      </c>
      <c r="C84" s="4">
        <v>323</v>
      </c>
      <c r="D84" s="4">
        <v>1892.5</v>
      </c>
      <c r="E84" s="4">
        <v>0.333333343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93"/>
      <c r="AI84" s="93"/>
      <c r="AJ84" s="93"/>
      <c r="AK84" s="93"/>
      <c r="AL84" s="93"/>
      <c r="AM84" s="4"/>
      <c r="AN84" s="4">
        <v>0</v>
      </c>
      <c r="AO84" s="12">
        <v>1260682</v>
      </c>
      <c r="AP84" s="4"/>
      <c r="AQ84" s="12"/>
      <c r="AR84" s="4"/>
      <c r="AS84" s="12"/>
      <c r="AT84" s="4"/>
      <c r="AU84" s="12">
        <v>0</v>
      </c>
      <c r="AV84" s="4"/>
      <c r="AW84" s="12">
        <v>0</v>
      </c>
      <c r="AX84" s="4">
        <v>1202192</v>
      </c>
      <c r="AY84" s="12">
        <v>2677353</v>
      </c>
      <c r="AZ84" s="4">
        <v>1018745</v>
      </c>
      <c r="BA84" s="4"/>
      <c r="BB84" s="12">
        <v>1870818</v>
      </c>
      <c r="BC84" s="4"/>
      <c r="BD84" s="12">
        <v>1403604</v>
      </c>
      <c r="BE84" s="4">
        <v>0</v>
      </c>
      <c r="BF84" s="12">
        <v>1106887</v>
      </c>
      <c r="BG84" s="4">
        <v>2249394</v>
      </c>
      <c r="BH84" s="12"/>
      <c r="BI84" s="4">
        <v>0</v>
      </c>
      <c r="BJ84" s="12">
        <v>172907</v>
      </c>
      <c r="BK84" s="4">
        <v>951388</v>
      </c>
      <c r="BL84" s="12">
        <v>681975</v>
      </c>
      <c r="BM84" s="4">
        <v>2393733</v>
      </c>
      <c r="BN84" s="12">
        <v>535051</v>
      </c>
      <c r="BO84" s="4">
        <v>0</v>
      </c>
      <c r="BP84" s="12">
        <v>0</v>
      </c>
      <c r="BQ84" s="4"/>
      <c r="BR84" s="4"/>
      <c r="BS84" s="4">
        <v>2077743</v>
      </c>
      <c r="BT84" s="4">
        <v>0</v>
      </c>
      <c r="BU84" s="4">
        <v>364484</v>
      </c>
      <c r="BV84" s="94" t="str">
        <f t="shared" si="10"/>
        <v>*Glucose (1MEOX) (5TMS) MP</v>
      </c>
      <c r="BW84">
        <f t="shared" si="10"/>
        <v>323</v>
      </c>
    </row>
    <row r="85" spans="2:75">
      <c r="B85" s="4" t="s">
        <v>30</v>
      </c>
      <c r="C85" s="4">
        <v>324</v>
      </c>
      <c r="D85" s="4">
        <v>1892.5</v>
      </c>
      <c r="E85" s="4">
        <v>0.333333343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93"/>
      <c r="AI85" s="93"/>
      <c r="AJ85" s="93"/>
      <c r="AK85" s="93"/>
      <c r="AL85" s="93"/>
      <c r="AM85" s="4"/>
      <c r="AN85" s="4">
        <v>0</v>
      </c>
      <c r="AO85" s="12">
        <v>52707</v>
      </c>
      <c r="AP85" s="4"/>
      <c r="AQ85" s="12"/>
      <c r="AR85" s="4"/>
      <c r="AS85" s="12"/>
      <c r="AT85" s="4"/>
      <c r="AU85" s="12">
        <v>0</v>
      </c>
      <c r="AV85" s="4"/>
      <c r="AW85" s="12">
        <v>0</v>
      </c>
      <c r="AX85" s="4">
        <v>413195</v>
      </c>
      <c r="AY85" s="12">
        <v>702049</v>
      </c>
      <c r="AZ85" s="4">
        <v>155238</v>
      </c>
      <c r="BA85" s="4"/>
      <c r="BB85" s="12">
        <v>794020</v>
      </c>
      <c r="BC85" s="4"/>
      <c r="BD85" s="12">
        <v>247138</v>
      </c>
      <c r="BE85" s="4">
        <v>0</v>
      </c>
      <c r="BF85" s="12">
        <v>416356</v>
      </c>
      <c r="BG85" s="4">
        <v>740111</v>
      </c>
      <c r="BH85" s="12"/>
      <c r="BI85" s="4">
        <v>0</v>
      </c>
      <c r="BJ85" s="12">
        <v>243498</v>
      </c>
      <c r="BK85" s="4">
        <v>466162</v>
      </c>
      <c r="BL85" s="12">
        <v>0</v>
      </c>
      <c r="BM85" s="4">
        <v>661842</v>
      </c>
      <c r="BN85" s="12">
        <v>231508</v>
      </c>
      <c r="BO85" s="4">
        <v>0</v>
      </c>
      <c r="BP85" s="12">
        <v>0</v>
      </c>
      <c r="BQ85" s="4"/>
      <c r="BR85" s="4"/>
      <c r="BS85" s="4">
        <v>629436</v>
      </c>
      <c r="BT85" s="4">
        <v>0</v>
      </c>
      <c r="BU85" s="4">
        <v>0</v>
      </c>
      <c r="BV85" s="94" t="str">
        <f t="shared" si="10"/>
        <v>*Glucose (1MEOX) (5TMS) MP</v>
      </c>
      <c r="BW85">
        <f t="shared" si="10"/>
        <v>324</v>
      </c>
    </row>
    <row r="86" spans="2:75">
      <c r="B86" s="4" t="s">
        <v>31</v>
      </c>
      <c r="C86" s="4">
        <v>217</v>
      </c>
      <c r="D86" s="4">
        <v>2335</v>
      </c>
      <c r="E86" s="4">
        <v>0.37681160000000002</v>
      </c>
      <c r="F86" s="4"/>
      <c r="G86" s="4"/>
      <c r="H86" s="4"/>
      <c r="I86" s="4"/>
      <c r="J86" s="4"/>
      <c r="K86" s="4"/>
      <c r="L86" s="4">
        <v>590</v>
      </c>
      <c r="M86" s="4"/>
      <c r="N86" s="4"/>
      <c r="O86" s="4">
        <v>373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>
        <v>0</v>
      </c>
      <c r="AD86" s="4"/>
      <c r="AE86" s="4"/>
      <c r="AF86" s="4">
        <v>384</v>
      </c>
      <c r="AG86" s="4"/>
      <c r="AH86" s="93"/>
      <c r="AI86" s="92">
        <f>MIN(AM86:BQ86)</f>
        <v>0</v>
      </c>
      <c r="AJ86" s="92">
        <f>MAX(AM86:BQ86)</f>
        <v>273</v>
      </c>
      <c r="AK86" s="92">
        <f>MEDIAN(AM86:BQ86)</f>
        <v>0</v>
      </c>
      <c r="AL86" s="93"/>
      <c r="AM86" s="4">
        <v>0</v>
      </c>
      <c r="AN86" s="4">
        <v>36</v>
      </c>
      <c r="AO86" s="12">
        <v>0</v>
      </c>
      <c r="AP86" s="4">
        <v>0</v>
      </c>
      <c r="AQ86" s="12">
        <v>245</v>
      </c>
      <c r="AR86" s="4">
        <v>0</v>
      </c>
      <c r="AS86" s="12">
        <v>0</v>
      </c>
      <c r="AT86" s="4">
        <v>0</v>
      </c>
      <c r="AU86" s="12">
        <v>203</v>
      </c>
      <c r="AV86" s="4"/>
      <c r="AW86" s="12">
        <v>0</v>
      </c>
      <c r="AX86" s="4"/>
      <c r="AY86" s="12"/>
      <c r="AZ86" s="4"/>
      <c r="BA86" s="4"/>
      <c r="BB86" s="12">
        <v>65</v>
      </c>
      <c r="BC86" s="4">
        <v>121</v>
      </c>
      <c r="BD86" s="12">
        <v>0</v>
      </c>
      <c r="BE86" s="4">
        <v>86</v>
      </c>
      <c r="BF86" s="12">
        <v>0</v>
      </c>
      <c r="BG86" s="4">
        <v>255</v>
      </c>
      <c r="BH86" s="12"/>
      <c r="BI86" s="4">
        <v>0</v>
      </c>
      <c r="BJ86" s="12"/>
      <c r="BK86" s="4"/>
      <c r="BL86" s="12">
        <v>273</v>
      </c>
      <c r="BM86" s="4"/>
      <c r="BN86" s="12"/>
      <c r="BO86" s="4">
        <v>0</v>
      </c>
      <c r="BP86" s="12"/>
      <c r="BQ86" s="4"/>
      <c r="BR86" s="4"/>
      <c r="BS86" s="4">
        <v>35</v>
      </c>
      <c r="BT86" s="4">
        <v>63</v>
      </c>
      <c r="BU86" s="4">
        <v>0</v>
      </c>
      <c r="BV86" s="94" t="str">
        <f t="shared" si="10"/>
        <v>*Glucose-6-phosphate (1MEOX) (6TMS) BP</v>
      </c>
      <c r="BW86">
        <f t="shared" si="10"/>
        <v>217</v>
      </c>
    </row>
    <row r="87" spans="2:75">
      <c r="B87" s="4" t="s">
        <v>31</v>
      </c>
      <c r="C87" s="4">
        <v>218</v>
      </c>
      <c r="D87" s="4">
        <v>2335</v>
      </c>
      <c r="E87" s="4">
        <v>0.37681160000000002</v>
      </c>
      <c r="F87" s="4"/>
      <c r="G87" s="4"/>
      <c r="H87" s="4"/>
      <c r="I87" s="4"/>
      <c r="J87" s="4"/>
      <c r="K87" s="4"/>
      <c r="L87" s="4">
        <v>165</v>
      </c>
      <c r="M87" s="4"/>
      <c r="N87" s="4"/>
      <c r="O87" s="4">
        <v>0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>
        <v>0</v>
      </c>
      <c r="AD87" s="4"/>
      <c r="AE87" s="4"/>
      <c r="AF87" s="4">
        <v>60</v>
      </c>
      <c r="AG87" s="4"/>
      <c r="AH87" s="93"/>
      <c r="AI87" s="93"/>
      <c r="AJ87" s="93"/>
      <c r="AK87" s="93"/>
      <c r="AL87" s="93"/>
      <c r="AM87" s="4">
        <v>0</v>
      </c>
      <c r="AN87" s="4">
        <v>46</v>
      </c>
      <c r="AO87" s="12">
        <v>0</v>
      </c>
      <c r="AP87" s="4">
        <v>0</v>
      </c>
      <c r="AQ87" s="12">
        <v>124</v>
      </c>
      <c r="AR87" s="4">
        <v>23</v>
      </c>
      <c r="AS87" s="12">
        <v>0</v>
      </c>
      <c r="AT87" s="4">
        <v>0</v>
      </c>
      <c r="AU87" s="12">
        <v>93</v>
      </c>
      <c r="AV87" s="4"/>
      <c r="AW87" s="12">
        <v>11</v>
      </c>
      <c r="AX87" s="4"/>
      <c r="AY87" s="12"/>
      <c r="AZ87" s="4"/>
      <c r="BA87" s="4"/>
      <c r="BB87" s="12">
        <v>3</v>
      </c>
      <c r="BC87" s="4">
        <v>13</v>
      </c>
      <c r="BD87" s="12">
        <v>56</v>
      </c>
      <c r="BE87" s="4">
        <v>0</v>
      </c>
      <c r="BF87" s="12">
        <v>0</v>
      </c>
      <c r="BG87" s="4">
        <v>0</v>
      </c>
      <c r="BH87" s="12"/>
      <c r="BI87" s="4">
        <v>0</v>
      </c>
      <c r="BJ87" s="12"/>
      <c r="BK87" s="4"/>
      <c r="BL87" s="12">
        <v>0</v>
      </c>
      <c r="BM87" s="4"/>
      <c r="BN87" s="12"/>
      <c r="BO87" s="4">
        <v>0</v>
      </c>
      <c r="BP87" s="12"/>
      <c r="BQ87" s="4"/>
      <c r="BR87" s="4"/>
      <c r="BS87" s="4">
        <v>0</v>
      </c>
      <c r="BT87" s="4">
        <v>0</v>
      </c>
      <c r="BU87" s="4">
        <v>0</v>
      </c>
      <c r="BV87" s="94" t="str">
        <f t="shared" si="10"/>
        <v>*Glucose-6-phosphate (1MEOX) (6TMS) BP</v>
      </c>
      <c r="BW87">
        <f t="shared" si="10"/>
        <v>218</v>
      </c>
    </row>
    <row r="88" spans="2:75">
      <c r="B88" s="4" t="s">
        <v>31</v>
      </c>
      <c r="C88" s="4">
        <v>219</v>
      </c>
      <c r="D88" s="4">
        <v>2335</v>
      </c>
      <c r="E88" s="4">
        <v>0.37681160000000002</v>
      </c>
      <c r="F88" s="4"/>
      <c r="G88" s="4"/>
      <c r="H88" s="4"/>
      <c r="I88" s="4"/>
      <c r="J88" s="4"/>
      <c r="K88" s="4"/>
      <c r="L88" s="4">
        <v>110</v>
      </c>
      <c r="M88" s="4"/>
      <c r="N88" s="4"/>
      <c r="O88" s="4">
        <v>0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>
        <v>21</v>
      </c>
      <c r="AD88" s="4"/>
      <c r="AE88" s="4"/>
      <c r="AF88" s="4">
        <v>33</v>
      </c>
      <c r="AG88" s="4"/>
      <c r="AH88" s="93"/>
      <c r="AI88" s="93"/>
      <c r="AJ88" s="93"/>
      <c r="AK88" s="93"/>
      <c r="AL88" s="93"/>
      <c r="AM88" s="4">
        <v>0</v>
      </c>
      <c r="AN88" s="4">
        <v>33</v>
      </c>
      <c r="AO88" s="12">
        <v>0</v>
      </c>
      <c r="AP88" s="4">
        <v>22</v>
      </c>
      <c r="AQ88" s="12">
        <v>87</v>
      </c>
      <c r="AR88" s="4">
        <v>0</v>
      </c>
      <c r="AS88" s="12">
        <v>0</v>
      </c>
      <c r="AT88" s="4">
        <v>0</v>
      </c>
      <c r="AU88" s="12">
        <v>61</v>
      </c>
      <c r="AV88" s="4"/>
      <c r="AW88" s="12">
        <v>0</v>
      </c>
      <c r="AX88" s="4"/>
      <c r="AY88" s="12"/>
      <c r="AZ88" s="4"/>
      <c r="BA88" s="4"/>
      <c r="BB88" s="12">
        <v>83</v>
      </c>
      <c r="BC88" s="4">
        <v>23</v>
      </c>
      <c r="BD88" s="12">
        <v>21</v>
      </c>
      <c r="BE88" s="4">
        <v>0</v>
      </c>
      <c r="BF88" s="12">
        <v>22</v>
      </c>
      <c r="BG88" s="4">
        <v>0</v>
      </c>
      <c r="BH88" s="12"/>
      <c r="BI88" s="4">
        <v>20</v>
      </c>
      <c r="BJ88" s="12"/>
      <c r="BK88" s="4"/>
      <c r="BL88" s="12">
        <v>103</v>
      </c>
      <c r="BM88" s="4"/>
      <c r="BN88" s="12"/>
      <c r="BO88" s="4">
        <v>30</v>
      </c>
      <c r="BP88" s="12"/>
      <c r="BQ88" s="4"/>
      <c r="BR88" s="4"/>
      <c r="BS88" s="4">
        <v>0</v>
      </c>
      <c r="BT88" s="4">
        <v>0</v>
      </c>
      <c r="BU88" s="4">
        <v>0</v>
      </c>
      <c r="BV88" s="94" t="str">
        <f t="shared" si="10"/>
        <v>*Glucose-6-phosphate (1MEOX) (6TMS) BP</v>
      </c>
      <c r="BW88">
        <f t="shared" si="10"/>
        <v>219</v>
      </c>
    </row>
    <row r="89" spans="2:75">
      <c r="B89" s="4" t="s">
        <v>31</v>
      </c>
      <c r="C89" s="4">
        <v>220</v>
      </c>
      <c r="D89" s="4">
        <v>2335</v>
      </c>
      <c r="E89" s="4">
        <v>0.37681160000000002</v>
      </c>
      <c r="F89" s="4"/>
      <c r="G89" s="4"/>
      <c r="H89" s="4"/>
      <c r="I89" s="4"/>
      <c r="J89" s="4"/>
      <c r="K89" s="4"/>
      <c r="L89" s="4">
        <v>0</v>
      </c>
      <c r="M89" s="4"/>
      <c r="N89" s="4"/>
      <c r="O89" s="4">
        <v>0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>
        <v>6</v>
      </c>
      <c r="AD89" s="4"/>
      <c r="AE89" s="4"/>
      <c r="AF89" s="4">
        <v>0</v>
      </c>
      <c r="AG89" s="4"/>
      <c r="AH89" s="93"/>
      <c r="AI89" s="93"/>
      <c r="AJ89" s="93"/>
      <c r="AK89" s="93"/>
      <c r="AL89" s="93"/>
      <c r="AM89" s="4">
        <v>62</v>
      </c>
      <c r="AN89" s="4">
        <v>139</v>
      </c>
      <c r="AO89" s="12">
        <v>74</v>
      </c>
      <c r="AP89" s="4">
        <v>60</v>
      </c>
      <c r="AQ89" s="12">
        <v>214</v>
      </c>
      <c r="AR89" s="4">
        <v>208</v>
      </c>
      <c r="AS89" s="12">
        <v>68</v>
      </c>
      <c r="AT89" s="4">
        <v>162</v>
      </c>
      <c r="AU89" s="12">
        <v>126</v>
      </c>
      <c r="AV89" s="4"/>
      <c r="AW89" s="12">
        <v>83</v>
      </c>
      <c r="AX89" s="4"/>
      <c r="AY89" s="12"/>
      <c r="AZ89" s="4"/>
      <c r="BA89" s="4"/>
      <c r="BB89" s="12">
        <v>582</v>
      </c>
      <c r="BC89" s="4">
        <v>363</v>
      </c>
      <c r="BD89" s="12">
        <v>419</v>
      </c>
      <c r="BE89" s="4">
        <v>420</v>
      </c>
      <c r="BF89" s="12">
        <v>236</v>
      </c>
      <c r="BG89" s="4">
        <v>0</v>
      </c>
      <c r="BH89" s="12"/>
      <c r="BI89" s="4">
        <v>132</v>
      </c>
      <c r="BJ89" s="12"/>
      <c r="BK89" s="4"/>
      <c r="BL89" s="12">
        <v>1835</v>
      </c>
      <c r="BM89" s="4"/>
      <c r="BN89" s="12"/>
      <c r="BO89" s="4">
        <v>145</v>
      </c>
      <c r="BP89" s="12"/>
      <c r="BQ89" s="4"/>
      <c r="BR89" s="4"/>
      <c r="BS89" s="4">
        <v>0</v>
      </c>
      <c r="BT89" s="4">
        <v>143</v>
      </c>
      <c r="BU89" s="4">
        <v>206</v>
      </c>
      <c r="BV89" s="94" t="str">
        <f t="shared" si="10"/>
        <v>*Glucose-6-phosphate (1MEOX) (6TMS) BP</v>
      </c>
      <c r="BW89">
        <f t="shared" si="10"/>
        <v>220</v>
      </c>
    </row>
    <row r="90" spans="2:75">
      <c r="B90" s="4" t="s">
        <v>31</v>
      </c>
      <c r="C90" s="4">
        <v>221</v>
      </c>
      <c r="D90" s="4">
        <v>2335</v>
      </c>
      <c r="E90" s="4">
        <v>0.37681160000000002</v>
      </c>
      <c r="F90" s="4"/>
      <c r="G90" s="4"/>
      <c r="H90" s="4"/>
      <c r="I90" s="4"/>
      <c r="J90" s="4"/>
      <c r="K90" s="4"/>
      <c r="L90" s="4">
        <v>108</v>
      </c>
      <c r="M90" s="4"/>
      <c r="N90" s="4"/>
      <c r="O90" s="4">
        <v>23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>
        <v>66</v>
      </c>
      <c r="AD90" s="4"/>
      <c r="AE90" s="4"/>
      <c r="AF90" s="4">
        <v>0</v>
      </c>
      <c r="AG90" s="4"/>
      <c r="AH90" s="93"/>
      <c r="AI90" s="93"/>
      <c r="AJ90" s="93"/>
      <c r="AK90" s="93"/>
      <c r="AL90" s="93"/>
      <c r="AM90" s="4">
        <v>0</v>
      </c>
      <c r="AN90" s="4">
        <v>0</v>
      </c>
      <c r="AO90" s="12">
        <v>0</v>
      </c>
      <c r="AP90" s="4">
        <v>0</v>
      </c>
      <c r="AQ90" s="12">
        <v>116</v>
      </c>
      <c r="AR90" s="4">
        <v>42</v>
      </c>
      <c r="AS90" s="12">
        <v>0</v>
      </c>
      <c r="AT90" s="4">
        <v>0</v>
      </c>
      <c r="AU90" s="12">
        <v>0</v>
      </c>
      <c r="AV90" s="4"/>
      <c r="AW90" s="12">
        <v>0</v>
      </c>
      <c r="AX90" s="4"/>
      <c r="AY90" s="12"/>
      <c r="AZ90" s="4"/>
      <c r="BA90" s="4"/>
      <c r="BB90" s="12">
        <v>188</v>
      </c>
      <c r="BC90" s="4">
        <v>27</v>
      </c>
      <c r="BD90" s="12">
        <v>0</v>
      </c>
      <c r="BE90" s="4">
        <v>82</v>
      </c>
      <c r="BF90" s="12">
        <v>24</v>
      </c>
      <c r="BG90" s="4">
        <v>0</v>
      </c>
      <c r="BH90" s="12"/>
      <c r="BI90" s="4">
        <v>0</v>
      </c>
      <c r="BJ90" s="12"/>
      <c r="BK90" s="4"/>
      <c r="BL90" s="12">
        <v>408</v>
      </c>
      <c r="BM90" s="4"/>
      <c r="BN90" s="12"/>
      <c r="BO90" s="4">
        <v>38</v>
      </c>
      <c r="BP90" s="12"/>
      <c r="BQ90" s="4"/>
      <c r="BR90" s="4"/>
      <c r="BS90" s="4">
        <v>0</v>
      </c>
      <c r="BT90" s="4">
        <v>28</v>
      </c>
      <c r="BU90" s="4">
        <v>57</v>
      </c>
      <c r="BV90" s="94" t="str">
        <f t="shared" si="10"/>
        <v>*Glucose-6-phosphate (1MEOX) (6TMS) BP</v>
      </c>
      <c r="BW90">
        <f t="shared" si="10"/>
        <v>221</v>
      </c>
    </row>
    <row r="91" spans="2:75">
      <c r="B91" s="4" t="s">
        <v>31</v>
      </c>
      <c r="C91" s="4">
        <v>222</v>
      </c>
      <c r="D91" s="4">
        <v>2335</v>
      </c>
      <c r="E91" s="4">
        <v>0.37681160000000002</v>
      </c>
      <c r="F91" s="4"/>
      <c r="G91" s="4"/>
      <c r="H91" s="4"/>
      <c r="I91" s="4"/>
      <c r="J91" s="4"/>
      <c r="K91" s="4"/>
      <c r="L91" s="4">
        <v>0</v>
      </c>
      <c r="M91" s="4"/>
      <c r="N91" s="4"/>
      <c r="O91" s="4">
        <v>0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>
        <v>31</v>
      </c>
      <c r="AD91" s="4"/>
      <c r="AE91" s="4"/>
      <c r="AF91" s="4">
        <v>0</v>
      </c>
      <c r="AG91" s="4"/>
      <c r="AH91" s="93"/>
      <c r="AI91" s="93"/>
      <c r="AJ91" s="93"/>
      <c r="AK91" s="93"/>
      <c r="AL91" s="93"/>
      <c r="AM91" s="4">
        <v>0</v>
      </c>
      <c r="AN91" s="4">
        <v>3</v>
      </c>
      <c r="AO91" s="12">
        <v>0</v>
      </c>
      <c r="AP91" s="4">
        <v>55</v>
      </c>
      <c r="AQ91" s="12">
        <v>21</v>
      </c>
      <c r="AR91" s="4">
        <v>40</v>
      </c>
      <c r="AS91" s="12">
        <v>0</v>
      </c>
      <c r="AT91" s="4">
        <v>0</v>
      </c>
      <c r="AU91" s="12">
        <v>0</v>
      </c>
      <c r="AV91" s="4"/>
      <c r="AW91" s="12">
        <v>0</v>
      </c>
      <c r="AX91" s="4"/>
      <c r="AY91" s="12"/>
      <c r="AZ91" s="4"/>
      <c r="BA91" s="4"/>
      <c r="BB91" s="12">
        <v>73</v>
      </c>
      <c r="BC91" s="4">
        <v>0</v>
      </c>
      <c r="BD91" s="12">
        <v>0</v>
      </c>
      <c r="BE91" s="4">
        <v>0</v>
      </c>
      <c r="BF91" s="12">
        <v>0</v>
      </c>
      <c r="BG91" s="4">
        <v>0</v>
      </c>
      <c r="BH91" s="12"/>
      <c r="BI91" s="4">
        <v>18</v>
      </c>
      <c r="BJ91" s="12"/>
      <c r="BK91" s="4"/>
      <c r="BL91" s="12">
        <v>233</v>
      </c>
      <c r="BM91" s="4"/>
      <c r="BN91" s="12"/>
      <c r="BO91" s="4">
        <v>33</v>
      </c>
      <c r="BP91" s="12"/>
      <c r="BQ91" s="4"/>
      <c r="BR91" s="4"/>
      <c r="BS91" s="4">
        <v>0</v>
      </c>
      <c r="BT91" s="4">
        <v>0</v>
      </c>
      <c r="BU91" s="4">
        <v>0</v>
      </c>
      <c r="BV91" s="94" t="str">
        <f t="shared" si="10"/>
        <v>*Glucose-6-phosphate (1MEOX) (6TMS) BP</v>
      </c>
      <c r="BW91">
        <f t="shared" si="10"/>
        <v>222</v>
      </c>
    </row>
    <row r="92" spans="2:75">
      <c r="B92" s="4" t="s">
        <v>32</v>
      </c>
      <c r="C92" s="4">
        <v>129</v>
      </c>
      <c r="D92" s="4">
        <v>2315.6999999999998</v>
      </c>
      <c r="E92" s="4">
        <v>0.72463770000000005</v>
      </c>
      <c r="F92" s="4"/>
      <c r="G92" s="4"/>
      <c r="H92" s="4"/>
      <c r="I92" s="4">
        <v>925</v>
      </c>
      <c r="J92" s="4">
        <v>1385</v>
      </c>
      <c r="K92" s="4">
        <v>5903</v>
      </c>
      <c r="L92" s="4">
        <v>6726</v>
      </c>
      <c r="M92" s="4">
        <v>0</v>
      </c>
      <c r="N92" s="4">
        <v>1079</v>
      </c>
      <c r="O92" s="4">
        <v>7689</v>
      </c>
      <c r="P92" s="4">
        <v>8584</v>
      </c>
      <c r="Q92" s="4"/>
      <c r="R92" s="4"/>
      <c r="S92" s="4"/>
      <c r="T92" s="4"/>
      <c r="U92" s="4"/>
      <c r="V92" s="4">
        <v>167</v>
      </c>
      <c r="W92" s="4"/>
      <c r="X92" s="4">
        <v>323</v>
      </c>
      <c r="Y92" s="4">
        <v>278</v>
      </c>
      <c r="Z92" s="4">
        <v>369</v>
      </c>
      <c r="AA92" s="4">
        <v>331</v>
      </c>
      <c r="AB92" s="4">
        <v>1467</v>
      </c>
      <c r="AC92" s="4">
        <v>1116</v>
      </c>
      <c r="AD92" s="4">
        <v>2901</v>
      </c>
      <c r="AE92" s="4">
        <v>2500</v>
      </c>
      <c r="AF92" s="4">
        <v>5624</v>
      </c>
      <c r="AG92" s="4">
        <v>5004</v>
      </c>
      <c r="AH92" s="93"/>
      <c r="AI92" s="92">
        <f>MIN(AM92:BQ92)</f>
        <v>0</v>
      </c>
      <c r="AJ92" s="92">
        <f>MAX(AM92:BQ92)</f>
        <v>1063</v>
      </c>
      <c r="AK92" s="92">
        <f>MEDIAN(AM92:BQ92)</f>
        <v>336</v>
      </c>
      <c r="AL92" s="93"/>
      <c r="AM92" s="4">
        <v>332</v>
      </c>
      <c r="AN92" s="4">
        <v>0</v>
      </c>
      <c r="AO92" s="12">
        <v>0</v>
      </c>
      <c r="AP92" s="4">
        <v>0</v>
      </c>
      <c r="AQ92" s="12">
        <v>429</v>
      </c>
      <c r="AR92" s="4">
        <v>643</v>
      </c>
      <c r="AS92" s="12">
        <v>290</v>
      </c>
      <c r="AT92" s="4">
        <v>626</v>
      </c>
      <c r="AU92" s="12">
        <v>76</v>
      </c>
      <c r="AV92" s="4">
        <v>119</v>
      </c>
      <c r="AW92" s="12">
        <v>340</v>
      </c>
      <c r="AX92" s="4">
        <v>322</v>
      </c>
      <c r="AY92" s="12"/>
      <c r="AZ92" s="4">
        <v>438</v>
      </c>
      <c r="BA92" s="4"/>
      <c r="BB92" s="12">
        <v>791</v>
      </c>
      <c r="BC92" s="4">
        <v>617</v>
      </c>
      <c r="BD92" s="12">
        <v>668</v>
      </c>
      <c r="BE92" s="4">
        <v>1063</v>
      </c>
      <c r="BF92" s="12">
        <v>886</v>
      </c>
      <c r="BG92" s="4">
        <v>920</v>
      </c>
      <c r="BH92" s="12"/>
      <c r="BI92" s="4">
        <v>773</v>
      </c>
      <c r="BJ92" s="12">
        <v>244</v>
      </c>
      <c r="BK92" s="4">
        <v>241</v>
      </c>
      <c r="BL92" s="12">
        <v>149</v>
      </c>
      <c r="BM92" s="4">
        <v>554</v>
      </c>
      <c r="BN92" s="12">
        <v>0</v>
      </c>
      <c r="BO92" s="4">
        <v>389</v>
      </c>
      <c r="BP92" s="12">
        <v>0</v>
      </c>
      <c r="BQ92" s="4">
        <v>41</v>
      </c>
      <c r="BR92" s="4"/>
      <c r="BS92" s="4">
        <v>527</v>
      </c>
      <c r="BT92" s="4">
        <v>583</v>
      </c>
      <c r="BU92" s="4">
        <v>236</v>
      </c>
      <c r="BV92" s="94" t="str">
        <f t="shared" si="10"/>
        <v>*Glucose-6-phosphate (1MEOX) (6TMS) MP</v>
      </c>
      <c r="BW92">
        <f t="shared" si="10"/>
        <v>129</v>
      </c>
    </row>
    <row r="93" spans="2:75">
      <c r="B93" s="4" t="s">
        <v>32</v>
      </c>
      <c r="C93" s="4">
        <v>130</v>
      </c>
      <c r="D93" s="4">
        <v>2315.6999999999998</v>
      </c>
      <c r="E93" s="4">
        <v>0.72463770000000005</v>
      </c>
      <c r="F93" s="4"/>
      <c r="G93" s="4"/>
      <c r="H93" s="4"/>
      <c r="I93" s="4">
        <v>133</v>
      </c>
      <c r="J93" s="4">
        <v>0</v>
      </c>
      <c r="K93" s="4">
        <v>1374</v>
      </c>
      <c r="L93" s="4">
        <v>1519</v>
      </c>
      <c r="M93" s="4">
        <v>62</v>
      </c>
      <c r="N93" s="4">
        <v>220</v>
      </c>
      <c r="O93" s="4">
        <v>1867</v>
      </c>
      <c r="P93" s="4">
        <v>1994</v>
      </c>
      <c r="Q93" s="4"/>
      <c r="R93" s="4"/>
      <c r="S93" s="4"/>
      <c r="T93" s="4"/>
      <c r="U93" s="4"/>
      <c r="V93" s="4">
        <v>76</v>
      </c>
      <c r="W93" s="4"/>
      <c r="X93" s="4">
        <v>57</v>
      </c>
      <c r="Y93" s="4">
        <v>41</v>
      </c>
      <c r="Z93" s="4">
        <v>119</v>
      </c>
      <c r="AA93" s="4">
        <v>77</v>
      </c>
      <c r="AB93" s="4">
        <v>341</v>
      </c>
      <c r="AC93" s="4">
        <v>306</v>
      </c>
      <c r="AD93" s="4">
        <v>673</v>
      </c>
      <c r="AE93" s="4">
        <v>532</v>
      </c>
      <c r="AF93" s="4">
        <v>1347</v>
      </c>
      <c r="AG93" s="4">
        <v>1084</v>
      </c>
      <c r="AH93" s="93"/>
      <c r="AI93" s="93"/>
      <c r="AJ93" s="93"/>
      <c r="AK93" s="93"/>
      <c r="AL93" s="93"/>
      <c r="AM93" s="4">
        <v>232</v>
      </c>
      <c r="AN93" s="4">
        <v>41</v>
      </c>
      <c r="AO93" s="12">
        <v>172</v>
      </c>
      <c r="AP93" s="4">
        <v>256</v>
      </c>
      <c r="AQ93" s="12">
        <v>315</v>
      </c>
      <c r="AR93" s="4">
        <v>234</v>
      </c>
      <c r="AS93" s="12">
        <v>246</v>
      </c>
      <c r="AT93" s="4">
        <v>273</v>
      </c>
      <c r="AU93" s="12">
        <v>120</v>
      </c>
      <c r="AV93" s="4">
        <v>0</v>
      </c>
      <c r="AW93" s="12">
        <v>118</v>
      </c>
      <c r="AX93" s="4">
        <v>259</v>
      </c>
      <c r="AY93" s="12"/>
      <c r="AZ93" s="4">
        <v>161</v>
      </c>
      <c r="BA93" s="4"/>
      <c r="BB93" s="12">
        <v>488</v>
      </c>
      <c r="BC93" s="4">
        <v>419</v>
      </c>
      <c r="BD93" s="12">
        <v>499</v>
      </c>
      <c r="BE93" s="4">
        <v>828</v>
      </c>
      <c r="BF93" s="12">
        <v>423</v>
      </c>
      <c r="BG93" s="4">
        <v>396</v>
      </c>
      <c r="BH93" s="12"/>
      <c r="BI93" s="4">
        <v>462</v>
      </c>
      <c r="BJ93" s="12">
        <v>362</v>
      </c>
      <c r="BK93" s="4">
        <v>202</v>
      </c>
      <c r="BL93" s="12">
        <v>254</v>
      </c>
      <c r="BM93" s="4">
        <v>250</v>
      </c>
      <c r="BN93" s="12">
        <v>247</v>
      </c>
      <c r="BO93" s="4">
        <v>12</v>
      </c>
      <c r="BP93" s="12">
        <v>0</v>
      </c>
      <c r="BQ93" s="4">
        <v>10</v>
      </c>
      <c r="BR93" s="4"/>
      <c r="BS93" s="4">
        <v>385</v>
      </c>
      <c r="BT93" s="4">
        <v>378</v>
      </c>
      <c r="BU93" s="4">
        <v>0</v>
      </c>
      <c r="BV93" s="94" t="str">
        <f t="shared" si="10"/>
        <v>*Glucose-6-phosphate (1MEOX) (6TMS) MP</v>
      </c>
      <c r="BW93">
        <f t="shared" si="10"/>
        <v>130</v>
      </c>
    </row>
    <row r="94" spans="2:75">
      <c r="B94" s="4" t="s">
        <v>32</v>
      </c>
      <c r="C94" s="4">
        <v>131</v>
      </c>
      <c r="D94" s="4">
        <v>2315.6999999999998</v>
      </c>
      <c r="E94" s="4">
        <v>0.72463770000000005</v>
      </c>
      <c r="F94" s="4"/>
      <c r="G94" s="4"/>
      <c r="H94" s="4"/>
      <c r="I94" s="4">
        <v>240</v>
      </c>
      <c r="J94" s="4">
        <v>0</v>
      </c>
      <c r="K94" s="4">
        <v>1995</v>
      </c>
      <c r="L94" s="4">
        <v>2407</v>
      </c>
      <c r="M94" s="4">
        <v>78</v>
      </c>
      <c r="N94" s="4">
        <v>193</v>
      </c>
      <c r="O94" s="4">
        <v>2639</v>
      </c>
      <c r="P94" s="4">
        <v>2819</v>
      </c>
      <c r="Q94" s="4"/>
      <c r="R94" s="4"/>
      <c r="S94" s="4"/>
      <c r="T94" s="4"/>
      <c r="U94" s="4"/>
      <c r="V94" s="4">
        <v>9</v>
      </c>
      <c r="W94" s="4"/>
      <c r="X94" s="4">
        <v>0</v>
      </c>
      <c r="Y94" s="4">
        <v>0</v>
      </c>
      <c r="Z94" s="4">
        <v>70</v>
      </c>
      <c r="AA94" s="4">
        <v>94</v>
      </c>
      <c r="AB94" s="4">
        <v>541</v>
      </c>
      <c r="AC94" s="4">
        <v>404</v>
      </c>
      <c r="AD94" s="4">
        <v>913</v>
      </c>
      <c r="AE94" s="4">
        <v>846</v>
      </c>
      <c r="AF94" s="4">
        <v>2039</v>
      </c>
      <c r="AG94" s="4">
        <v>1699</v>
      </c>
      <c r="AH94" s="93"/>
      <c r="AI94" s="93"/>
      <c r="AJ94" s="93"/>
      <c r="AK94" s="93"/>
      <c r="AL94" s="93"/>
      <c r="AM94" s="4">
        <v>610</v>
      </c>
      <c r="AN94" s="4">
        <v>557</v>
      </c>
      <c r="AO94" s="12">
        <v>395</v>
      </c>
      <c r="AP94" s="4">
        <v>436</v>
      </c>
      <c r="AQ94" s="12">
        <v>658</v>
      </c>
      <c r="AR94" s="4">
        <v>840</v>
      </c>
      <c r="AS94" s="12">
        <v>817</v>
      </c>
      <c r="AT94" s="4">
        <v>800</v>
      </c>
      <c r="AU94" s="12">
        <v>497</v>
      </c>
      <c r="AV94" s="4">
        <v>149</v>
      </c>
      <c r="AW94" s="12">
        <v>441</v>
      </c>
      <c r="AX94" s="4">
        <v>500</v>
      </c>
      <c r="AY94" s="12"/>
      <c r="AZ94" s="4">
        <v>347</v>
      </c>
      <c r="BA94" s="4"/>
      <c r="BB94" s="12">
        <v>1802</v>
      </c>
      <c r="BC94" s="4">
        <v>1198</v>
      </c>
      <c r="BD94" s="12">
        <v>1698</v>
      </c>
      <c r="BE94" s="4">
        <v>1954</v>
      </c>
      <c r="BF94" s="12">
        <v>1236</v>
      </c>
      <c r="BG94" s="4">
        <v>1198</v>
      </c>
      <c r="BH94" s="12"/>
      <c r="BI94" s="4">
        <v>1272</v>
      </c>
      <c r="BJ94" s="12">
        <v>334</v>
      </c>
      <c r="BK94" s="4">
        <v>335</v>
      </c>
      <c r="BL94" s="12">
        <v>665</v>
      </c>
      <c r="BM94" s="4">
        <v>1105</v>
      </c>
      <c r="BN94" s="12">
        <v>474</v>
      </c>
      <c r="BO94" s="4">
        <v>509</v>
      </c>
      <c r="BP94" s="12">
        <v>415</v>
      </c>
      <c r="BQ94" s="4">
        <v>64</v>
      </c>
      <c r="BR94" s="4"/>
      <c r="BS94" s="4">
        <v>799</v>
      </c>
      <c r="BT94" s="4">
        <v>891</v>
      </c>
      <c r="BU94" s="4">
        <v>488</v>
      </c>
      <c r="BV94" s="94" t="str">
        <f t="shared" si="10"/>
        <v>*Glucose-6-phosphate (1MEOX) (6TMS) MP</v>
      </c>
      <c r="BW94">
        <f t="shared" si="10"/>
        <v>131</v>
      </c>
    </row>
    <row r="95" spans="2:75">
      <c r="B95" s="4" t="s">
        <v>32</v>
      </c>
      <c r="C95" s="4">
        <v>132</v>
      </c>
      <c r="D95" s="4">
        <v>2315.6999999999998</v>
      </c>
      <c r="E95" s="4">
        <v>0.72463770000000005</v>
      </c>
      <c r="F95" s="4"/>
      <c r="G95" s="4"/>
      <c r="H95" s="4"/>
      <c r="I95" s="4">
        <v>20</v>
      </c>
      <c r="J95" s="4">
        <v>0</v>
      </c>
      <c r="K95" s="4">
        <v>238</v>
      </c>
      <c r="L95" s="4">
        <v>360</v>
      </c>
      <c r="M95" s="4">
        <v>0</v>
      </c>
      <c r="N95" s="4">
        <v>82</v>
      </c>
      <c r="O95" s="4">
        <v>477</v>
      </c>
      <c r="P95" s="4">
        <v>504</v>
      </c>
      <c r="Q95" s="4"/>
      <c r="R95" s="4"/>
      <c r="S95" s="4"/>
      <c r="T95" s="4"/>
      <c r="U95" s="4"/>
      <c r="V95" s="4">
        <v>0</v>
      </c>
      <c r="W95" s="4"/>
      <c r="X95" s="4">
        <v>0</v>
      </c>
      <c r="Y95" s="4">
        <v>0</v>
      </c>
      <c r="Z95" s="4">
        <v>28</v>
      </c>
      <c r="AA95" s="4">
        <v>0</v>
      </c>
      <c r="AB95" s="4">
        <v>117</v>
      </c>
      <c r="AC95" s="4">
        <v>64</v>
      </c>
      <c r="AD95" s="4">
        <v>94</v>
      </c>
      <c r="AE95" s="4">
        <v>93</v>
      </c>
      <c r="AF95" s="4">
        <v>379</v>
      </c>
      <c r="AG95" s="4">
        <v>298</v>
      </c>
      <c r="AH95" s="93"/>
      <c r="AI95" s="93"/>
      <c r="AJ95" s="93"/>
      <c r="AK95" s="93"/>
      <c r="AL95" s="93"/>
      <c r="AM95" s="4">
        <v>1917</v>
      </c>
      <c r="AN95" s="4">
        <v>1711</v>
      </c>
      <c r="AO95" s="12">
        <v>1297</v>
      </c>
      <c r="AP95" s="4">
        <v>1076</v>
      </c>
      <c r="AQ95" s="12">
        <v>2164</v>
      </c>
      <c r="AR95" s="4">
        <v>2174</v>
      </c>
      <c r="AS95" s="12">
        <v>2525</v>
      </c>
      <c r="AT95" s="4">
        <v>2676</v>
      </c>
      <c r="AU95" s="12">
        <v>1166</v>
      </c>
      <c r="AV95" s="4">
        <v>998</v>
      </c>
      <c r="AW95" s="12">
        <v>1485</v>
      </c>
      <c r="AX95" s="4">
        <v>1654</v>
      </c>
      <c r="AY95" s="12"/>
      <c r="AZ95" s="4">
        <v>1169</v>
      </c>
      <c r="BA95" s="4"/>
      <c r="BB95" s="12">
        <v>6656</v>
      </c>
      <c r="BC95" s="4">
        <v>4150</v>
      </c>
      <c r="BD95" s="12">
        <v>5731</v>
      </c>
      <c r="BE95" s="4">
        <v>6373</v>
      </c>
      <c r="BF95" s="12">
        <v>3056</v>
      </c>
      <c r="BG95" s="4">
        <v>3031</v>
      </c>
      <c r="BH95" s="12"/>
      <c r="BI95" s="4">
        <v>4139</v>
      </c>
      <c r="BJ95" s="12">
        <v>476</v>
      </c>
      <c r="BK95" s="4">
        <v>887</v>
      </c>
      <c r="BL95" s="12">
        <v>3354</v>
      </c>
      <c r="BM95" s="4">
        <v>3424</v>
      </c>
      <c r="BN95" s="12">
        <v>1565</v>
      </c>
      <c r="BO95" s="4">
        <v>1805</v>
      </c>
      <c r="BP95" s="12">
        <v>492</v>
      </c>
      <c r="BQ95" s="4">
        <v>130</v>
      </c>
      <c r="BR95" s="4"/>
      <c r="BS95" s="4">
        <v>2545</v>
      </c>
      <c r="BT95" s="4">
        <v>2443</v>
      </c>
      <c r="BU95" s="4">
        <v>2959</v>
      </c>
      <c r="BV95" s="94" t="str">
        <f t="shared" si="10"/>
        <v>*Glucose-6-phosphate (1MEOX) (6TMS) MP</v>
      </c>
      <c r="BW95">
        <f t="shared" si="10"/>
        <v>132</v>
      </c>
    </row>
    <row r="96" spans="2:75">
      <c r="B96" s="4" t="s">
        <v>32</v>
      </c>
      <c r="C96" s="4">
        <v>133</v>
      </c>
      <c r="D96" s="4">
        <v>2315.6999999999998</v>
      </c>
      <c r="E96" s="4">
        <v>0.72463770000000005</v>
      </c>
      <c r="F96" s="4"/>
      <c r="G96" s="4"/>
      <c r="H96" s="4"/>
      <c r="I96" s="4">
        <v>606</v>
      </c>
      <c r="J96" s="4">
        <v>756</v>
      </c>
      <c r="K96" s="4">
        <v>4346</v>
      </c>
      <c r="L96" s="4">
        <v>5122</v>
      </c>
      <c r="M96" s="4">
        <v>371</v>
      </c>
      <c r="N96" s="4">
        <v>613</v>
      </c>
      <c r="O96" s="4">
        <v>6033</v>
      </c>
      <c r="P96" s="4">
        <v>6354</v>
      </c>
      <c r="Q96" s="4"/>
      <c r="R96" s="4"/>
      <c r="S96" s="4"/>
      <c r="T96" s="4"/>
      <c r="U96" s="4"/>
      <c r="V96" s="4">
        <v>0</v>
      </c>
      <c r="W96" s="4"/>
      <c r="X96" s="4">
        <v>169</v>
      </c>
      <c r="Y96" s="4">
        <v>164</v>
      </c>
      <c r="Z96" s="4">
        <v>194</v>
      </c>
      <c r="AA96" s="4">
        <v>210</v>
      </c>
      <c r="AB96" s="4">
        <v>1148</v>
      </c>
      <c r="AC96" s="4">
        <v>947</v>
      </c>
      <c r="AD96" s="4">
        <v>2107</v>
      </c>
      <c r="AE96" s="4">
        <v>1965</v>
      </c>
      <c r="AF96" s="4">
        <v>4449</v>
      </c>
      <c r="AG96" s="4">
        <v>3847</v>
      </c>
      <c r="AH96" s="93"/>
      <c r="AI96" s="93"/>
      <c r="AJ96" s="93"/>
      <c r="AK96" s="93"/>
      <c r="AL96" s="93"/>
      <c r="AM96" s="4">
        <v>1672</v>
      </c>
      <c r="AN96" s="4">
        <v>1751</v>
      </c>
      <c r="AO96" s="12">
        <v>1242</v>
      </c>
      <c r="AP96" s="4">
        <v>1109</v>
      </c>
      <c r="AQ96" s="12">
        <v>1877</v>
      </c>
      <c r="AR96" s="4">
        <v>2163</v>
      </c>
      <c r="AS96" s="12">
        <v>2458</v>
      </c>
      <c r="AT96" s="4">
        <v>2597</v>
      </c>
      <c r="AU96" s="12">
        <v>1115</v>
      </c>
      <c r="AV96" s="4">
        <v>792</v>
      </c>
      <c r="AW96" s="12">
        <v>1373</v>
      </c>
      <c r="AX96" s="4">
        <v>1453</v>
      </c>
      <c r="AY96" s="12"/>
      <c r="AZ96" s="4">
        <v>1038</v>
      </c>
      <c r="BA96" s="4"/>
      <c r="BB96" s="12">
        <v>6027</v>
      </c>
      <c r="BC96" s="4">
        <v>3738</v>
      </c>
      <c r="BD96" s="12">
        <v>6473</v>
      </c>
      <c r="BE96" s="4">
        <v>5878</v>
      </c>
      <c r="BF96" s="12">
        <v>3275</v>
      </c>
      <c r="BG96" s="4">
        <v>3098</v>
      </c>
      <c r="BH96" s="12"/>
      <c r="BI96" s="4">
        <v>3816</v>
      </c>
      <c r="BJ96" s="12">
        <v>1161</v>
      </c>
      <c r="BK96" s="4">
        <v>949</v>
      </c>
      <c r="BL96" s="12">
        <v>3247</v>
      </c>
      <c r="BM96" s="4">
        <v>3318</v>
      </c>
      <c r="BN96" s="12">
        <v>1550</v>
      </c>
      <c r="BO96" s="4">
        <v>1650</v>
      </c>
      <c r="BP96" s="12">
        <v>658</v>
      </c>
      <c r="BQ96" s="4">
        <v>233</v>
      </c>
      <c r="BR96" s="4"/>
      <c r="BS96" s="4">
        <v>2448</v>
      </c>
      <c r="BT96" s="4">
        <v>2501</v>
      </c>
      <c r="BU96" s="4">
        <v>2418</v>
      </c>
      <c r="BV96" s="94" t="str">
        <f t="shared" si="10"/>
        <v>*Glucose-6-phosphate (1MEOX) (6TMS) MP</v>
      </c>
      <c r="BW96">
        <f t="shared" si="10"/>
        <v>133</v>
      </c>
    </row>
    <row r="97" spans="2:75">
      <c r="B97" s="4" t="s">
        <v>32</v>
      </c>
      <c r="C97" s="4">
        <v>217</v>
      </c>
      <c r="D97" s="4">
        <v>2315.6999999999998</v>
      </c>
      <c r="E97" s="4">
        <v>0.72463770000000005</v>
      </c>
      <c r="F97" s="4"/>
      <c r="G97" s="4"/>
      <c r="H97" s="4"/>
      <c r="I97" s="4">
        <v>561</v>
      </c>
      <c r="J97" s="4">
        <v>0</v>
      </c>
      <c r="K97" s="4">
        <v>2562</v>
      </c>
      <c r="L97" s="4">
        <v>3168</v>
      </c>
      <c r="M97" s="4">
        <v>0</v>
      </c>
      <c r="N97" s="4">
        <v>650</v>
      </c>
      <c r="O97" s="4">
        <v>3394</v>
      </c>
      <c r="P97" s="4">
        <v>3748</v>
      </c>
      <c r="Q97" s="4"/>
      <c r="R97" s="4"/>
      <c r="S97" s="4"/>
      <c r="T97" s="4"/>
      <c r="U97" s="4"/>
      <c r="V97" s="4">
        <v>57</v>
      </c>
      <c r="W97" s="4"/>
      <c r="X97" s="4">
        <v>94</v>
      </c>
      <c r="Y97" s="4">
        <v>114</v>
      </c>
      <c r="Z97" s="4">
        <v>95</v>
      </c>
      <c r="AA97" s="4">
        <v>148</v>
      </c>
      <c r="AB97" s="4">
        <v>653</v>
      </c>
      <c r="AC97" s="4">
        <v>527</v>
      </c>
      <c r="AD97" s="4">
        <v>1290</v>
      </c>
      <c r="AE97" s="4">
        <v>1078</v>
      </c>
      <c r="AF97" s="4">
        <v>2663</v>
      </c>
      <c r="AG97" s="4">
        <v>2169</v>
      </c>
      <c r="AH97" s="93"/>
      <c r="AI97" s="92">
        <f>MIN(AM97:BQ97)</f>
        <v>3</v>
      </c>
      <c r="AJ97" s="92">
        <f>MAX(AM97:BQ97)</f>
        <v>880</v>
      </c>
      <c r="AK97" s="92">
        <f>MEDIAN(AM97:BQ97)</f>
        <v>203</v>
      </c>
      <c r="AL97" s="93"/>
      <c r="AM97" s="4">
        <v>66</v>
      </c>
      <c r="AN97" s="4">
        <v>81</v>
      </c>
      <c r="AO97" s="12">
        <v>161</v>
      </c>
      <c r="AP97" s="4">
        <v>153</v>
      </c>
      <c r="AQ97" s="12">
        <v>134</v>
      </c>
      <c r="AR97" s="4">
        <v>346</v>
      </c>
      <c r="AS97" s="12">
        <v>167</v>
      </c>
      <c r="AT97" s="4">
        <v>322</v>
      </c>
      <c r="AU97" s="12">
        <v>240</v>
      </c>
      <c r="AV97" s="4">
        <v>50</v>
      </c>
      <c r="AW97" s="12">
        <v>95</v>
      </c>
      <c r="AX97" s="4">
        <v>129</v>
      </c>
      <c r="AY97" s="12">
        <v>149</v>
      </c>
      <c r="AZ97" s="4">
        <v>103</v>
      </c>
      <c r="BA97" s="4"/>
      <c r="BB97" s="12">
        <v>575</v>
      </c>
      <c r="BC97" s="4">
        <v>468</v>
      </c>
      <c r="BD97" s="12">
        <v>836</v>
      </c>
      <c r="BE97" s="4">
        <v>880</v>
      </c>
      <c r="BF97" s="12">
        <v>687</v>
      </c>
      <c r="BG97" s="4">
        <v>551</v>
      </c>
      <c r="BH97" s="12"/>
      <c r="BI97" s="4">
        <v>565</v>
      </c>
      <c r="BJ97" s="12">
        <v>188</v>
      </c>
      <c r="BK97" s="4">
        <v>203</v>
      </c>
      <c r="BL97" s="12">
        <v>838</v>
      </c>
      <c r="BM97" s="4">
        <v>806</v>
      </c>
      <c r="BN97" s="12">
        <v>255</v>
      </c>
      <c r="BO97" s="4">
        <v>124</v>
      </c>
      <c r="BP97" s="12">
        <v>349</v>
      </c>
      <c r="BQ97" s="4">
        <v>3</v>
      </c>
      <c r="BR97" s="4"/>
      <c r="BS97" s="4">
        <v>192</v>
      </c>
      <c r="BT97" s="4">
        <v>219</v>
      </c>
      <c r="BU97" s="4">
        <v>468</v>
      </c>
      <c r="BV97" s="94" t="str">
        <f t="shared" si="10"/>
        <v>*Glucose-6-phosphate (1MEOX) (6TMS) MP</v>
      </c>
      <c r="BW97">
        <f t="shared" si="10"/>
        <v>217</v>
      </c>
    </row>
    <row r="98" spans="2:75">
      <c r="B98" s="4" t="s">
        <v>32</v>
      </c>
      <c r="C98" s="4">
        <v>218</v>
      </c>
      <c r="D98" s="4">
        <v>2315.6999999999998</v>
      </c>
      <c r="E98" s="4">
        <v>0.72463770000000005</v>
      </c>
      <c r="F98" s="4"/>
      <c r="G98" s="4"/>
      <c r="H98" s="4"/>
      <c r="I98" s="4">
        <v>164</v>
      </c>
      <c r="J98" s="4">
        <v>0</v>
      </c>
      <c r="K98" s="4">
        <v>538</v>
      </c>
      <c r="L98" s="4">
        <v>723</v>
      </c>
      <c r="M98" s="4">
        <v>0</v>
      </c>
      <c r="N98" s="4">
        <v>86</v>
      </c>
      <c r="O98" s="4">
        <v>848</v>
      </c>
      <c r="P98" s="4">
        <v>854</v>
      </c>
      <c r="Q98" s="4"/>
      <c r="R98" s="4"/>
      <c r="S98" s="4"/>
      <c r="T98" s="4"/>
      <c r="U98" s="4"/>
      <c r="V98" s="4">
        <v>28</v>
      </c>
      <c r="W98" s="4"/>
      <c r="X98" s="4">
        <v>0</v>
      </c>
      <c r="Y98" s="4">
        <v>0</v>
      </c>
      <c r="Z98" s="4">
        <v>0</v>
      </c>
      <c r="AA98" s="4">
        <v>37</v>
      </c>
      <c r="AB98" s="4">
        <v>140</v>
      </c>
      <c r="AC98" s="4">
        <v>108</v>
      </c>
      <c r="AD98" s="4">
        <v>260</v>
      </c>
      <c r="AE98" s="4">
        <v>230</v>
      </c>
      <c r="AF98" s="4">
        <v>622</v>
      </c>
      <c r="AG98" s="4">
        <v>508</v>
      </c>
      <c r="AH98" s="93"/>
      <c r="AI98" s="93"/>
      <c r="AJ98" s="93"/>
      <c r="AK98" s="93"/>
      <c r="AL98" s="93"/>
      <c r="AM98" s="4">
        <v>63</v>
      </c>
      <c r="AN98" s="4">
        <v>230</v>
      </c>
      <c r="AO98" s="12">
        <v>143</v>
      </c>
      <c r="AP98" s="4">
        <v>149</v>
      </c>
      <c r="AQ98" s="12">
        <v>198</v>
      </c>
      <c r="AR98" s="4">
        <v>226</v>
      </c>
      <c r="AS98" s="12">
        <v>200</v>
      </c>
      <c r="AT98" s="4">
        <v>321</v>
      </c>
      <c r="AU98" s="12">
        <v>264</v>
      </c>
      <c r="AV98" s="4">
        <v>0</v>
      </c>
      <c r="AW98" s="12">
        <v>58</v>
      </c>
      <c r="AX98" s="4">
        <v>97</v>
      </c>
      <c r="AY98" s="12">
        <v>57</v>
      </c>
      <c r="AZ98" s="4">
        <v>54</v>
      </c>
      <c r="BA98" s="4"/>
      <c r="BB98" s="12">
        <v>580</v>
      </c>
      <c r="BC98" s="4">
        <v>316</v>
      </c>
      <c r="BD98" s="12">
        <v>550</v>
      </c>
      <c r="BE98" s="4">
        <v>448</v>
      </c>
      <c r="BF98" s="12">
        <v>388</v>
      </c>
      <c r="BG98" s="4">
        <v>241</v>
      </c>
      <c r="BH98" s="12"/>
      <c r="BI98" s="4">
        <v>300</v>
      </c>
      <c r="BJ98" s="12">
        <v>201</v>
      </c>
      <c r="BK98" s="4">
        <v>103</v>
      </c>
      <c r="BL98" s="12">
        <v>313</v>
      </c>
      <c r="BM98" s="4">
        <v>392</v>
      </c>
      <c r="BN98" s="12">
        <v>92</v>
      </c>
      <c r="BO98" s="4">
        <v>44</v>
      </c>
      <c r="BP98" s="12">
        <v>37</v>
      </c>
      <c r="BQ98" s="4">
        <v>0</v>
      </c>
      <c r="BR98" s="4"/>
      <c r="BS98" s="4">
        <v>219</v>
      </c>
      <c r="BT98" s="4">
        <v>182</v>
      </c>
      <c r="BU98" s="4">
        <v>264</v>
      </c>
      <c r="BV98" s="94" t="str">
        <f t="shared" si="10"/>
        <v>*Glucose-6-phosphate (1MEOX) (6TMS) MP</v>
      </c>
      <c r="BW98">
        <f t="shared" si="10"/>
        <v>218</v>
      </c>
    </row>
    <row r="99" spans="2:75">
      <c r="B99" s="4" t="s">
        <v>32</v>
      </c>
      <c r="C99" s="4">
        <v>219</v>
      </c>
      <c r="D99" s="4">
        <v>2315.6999999999998</v>
      </c>
      <c r="E99" s="4">
        <v>0.72463770000000005</v>
      </c>
      <c r="F99" s="4"/>
      <c r="G99" s="4"/>
      <c r="H99" s="4"/>
      <c r="I99" s="4">
        <v>29</v>
      </c>
      <c r="J99" s="4">
        <v>0</v>
      </c>
      <c r="K99" s="4">
        <v>164</v>
      </c>
      <c r="L99" s="4">
        <v>282</v>
      </c>
      <c r="M99" s="4">
        <v>41</v>
      </c>
      <c r="N99" s="4">
        <v>125</v>
      </c>
      <c r="O99" s="4">
        <v>269</v>
      </c>
      <c r="P99" s="4">
        <v>275</v>
      </c>
      <c r="Q99" s="4"/>
      <c r="R99" s="4"/>
      <c r="S99" s="4"/>
      <c r="T99" s="4"/>
      <c r="U99" s="4"/>
      <c r="V99" s="4">
        <v>11</v>
      </c>
      <c r="W99" s="4"/>
      <c r="X99" s="4">
        <v>0</v>
      </c>
      <c r="Y99" s="4">
        <v>0</v>
      </c>
      <c r="Z99" s="4">
        <v>0</v>
      </c>
      <c r="AA99" s="4">
        <v>0</v>
      </c>
      <c r="AB99" s="4">
        <v>70</v>
      </c>
      <c r="AC99" s="4">
        <v>55</v>
      </c>
      <c r="AD99" s="4">
        <v>67</v>
      </c>
      <c r="AE99" s="4">
        <v>0</v>
      </c>
      <c r="AF99" s="4">
        <v>255</v>
      </c>
      <c r="AG99" s="4">
        <v>242</v>
      </c>
      <c r="AH99" s="93"/>
      <c r="AI99" s="93"/>
      <c r="AJ99" s="93"/>
      <c r="AK99" s="93"/>
      <c r="AL99" s="93"/>
      <c r="AM99" s="4">
        <v>179</v>
      </c>
      <c r="AN99" s="4">
        <v>294</v>
      </c>
      <c r="AO99" s="12">
        <v>101</v>
      </c>
      <c r="AP99" s="4">
        <v>151</v>
      </c>
      <c r="AQ99" s="12">
        <v>209</v>
      </c>
      <c r="AR99" s="4">
        <v>266</v>
      </c>
      <c r="AS99" s="12">
        <v>328</v>
      </c>
      <c r="AT99" s="4">
        <v>318</v>
      </c>
      <c r="AU99" s="12">
        <v>197</v>
      </c>
      <c r="AV99" s="4">
        <v>3</v>
      </c>
      <c r="AW99" s="12">
        <v>0</v>
      </c>
      <c r="AX99" s="4">
        <v>136</v>
      </c>
      <c r="AY99" s="12">
        <v>101</v>
      </c>
      <c r="AZ99" s="4">
        <v>108</v>
      </c>
      <c r="BA99" s="4"/>
      <c r="BB99" s="12">
        <v>638</v>
      </c>
      <c r="BC99" s="4">
        <v>421</v>
      </c>
      <c r="BD99" s="12">
        <v>598</v>
      </c>
      <c r="BE99" s="4">
        <v>568</v>
      </c>
      <c r="BF99" s="12">
        <v>236</v>
      </c>
      <c r="BG99" s="4">
        <v>250</v>
      </c>
      <c r="BH99" s="12"/>
      <c r="BI99" s="4">
        <v>407</v>
      </c>
      <c r="BJ99" s="12">
        <v>133</v>
      </c>
      <c r="BK99" s="4">
        <v>110</v>
      </c>
      <c r="BL99" s="12">
        <v>297</v>
      </c>
      <c r="BM99" s="4">
        <v>324</v>
      </c>
      <c r="BN99" s="12">
        <v>91</v>
      </c>
      <c r="BO99" s="4">
        <v>173</v>
      </c>
      <c r="BP99" s="12">
        <v>48</v>
      </c>
      <c r="BQ99" s="4">
        <v>0</v>
      </c>
      <c r="BR99" s="4"/>
      <c r="BS99" s="4">
        <v>188</v>
      </c>
      <c r="BT99" s="4">
        <v>223</v>
      </c>
      <c r="BU99" s="4">
        <v>288</v>
      </c>
      <c r="BV99" s="94" t="str">
        <f t="shared" si="10"/>
        <v>*Glucose-6-phosphate (1MEOX) (6TMS) MP</v>
      </c>
      <c r="BW99">
        <f t="shared" si="10"/>
        <v>219</v>
      </c>
    </row>
    <row r="100" spans="2:75">
      <c r="B100" s="4" t="s">
        <v>32</v>
      </c>
      <c r="C100" s="4">
        <v>220</v>
      </c>
      <c r="D100" s="4">
        <v>2315.6999999999998</v>
      </c>
      <c r="E100" s="4">
        <v>0.72463770000000005</v>
      </c>
      <c r="F100" s="4"/>
      <c r="G100" s="4"/>
      <c r="H100" s="4"/>
      <c r="I100" s="4">
        <v>0</v>
      </c>
      <c r="J100" s="4">
        <v>0</v>
      </c>
      <c r="K100" s="4">
        <v>0</v>
      </c>
      <c r="L100" s="4">
        <v>53</v>
      </c>
      <c r="M100" s="4">
        <v>0</v>
      </c>
      <c r="N100" s="4">
        <v>0</v>
      </c>
      <c r="O100" s="4">
        <v>82</v>
      </c>
      <c r="P100" s="4">
        <v>0</v>
      </c>
      <c r="Q100" s="4"/>
      <c r="R100" s="4"/>
      <c r="S100" s="4"/>
      <c r="T100" s="4"/>
      <c r="U100" s="4"/>
      <c r="V100" s="4">
        <v>33</v>
      </c>
      <c r="W100" s="4"/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13</v>
      </c>
      <c r="AD100" s="4">
        <v>0</v>
      </c>
      <c r="AE100" s="4">
        <v>0</v>
      </c>
      <c r="AF100" s="4">
        <v>44</v>
      </c>
      <c r="AG100" s="4">
        <v>42</v>
      </c>
      <c r="AH100" s="93"/>
      <c r="AI100" s="93"/>
      <c r="AJ100" s="93"/>
      <c r="AK100" s="93"/>
      <c r="AL100" s="93"/>
      <c r="AM100" s="4">
        <v>897</v>
      </c>
      <c r="AN100" s="4">
        <v>1049</v>
      </c>
      <c r="AO100" s="12">
        <v>668</v>
      </c>
      <c r="AP100" s="4">
        <v>644</v>
      </c>
      <c r="AQ100" s="12">
        <v>990</v>
      </c>
      <c r="AR100" s="4">
        <v>1171</v>
      </c>
      <c r="AS100" s="12">
        <v>1219</v>
      </c>
      <c r="AT100" s="4">
        <v>1562</v>
      </c>
      <c r="AU100" s="12">
        <v>647</v>
      </c>
      <c r="AV100" s="4">
        <v>256</v>
      </c>
      <c r="AW100" s="12">
        <v>572</v>
      </c>
      <c r="AX100" s="4">
        <v>752</v>
      </c>
      <c r="AY100" s="12">
        <v>582</v>
      </c>
      <c r="AZ100" s="4">
        <v>516</v>
      </c>
      <c r="BA100" s="4"/>
      <c r="BB100" s="12">
        <v>3330</v>
      </c>
      <c r="BC100" s="4">
        <v>2071</v>
      </c>
      <c r="BD100" s="12">
        <v>3407</v>
      </c>
      <c r="BE100" s="4">
        <v>3487</v>
      </c>
      <c r="BF100" s="12">
        <v>2058</v>
      </c>
      <c r="BG100" s="4">
        <v>1885</v>
      </c>
      <c r="BH100" s="12"/>
      <c r="BI100" s="4">
        <v>2309</v>
      </c>
      <c r="BJ100" s="12">
        <v>720</v>
      </c>
      <c r="BK100" s="4">
        <v>544</v>
      </c>
      <c r="BL100" s="12">
        <v>2532</v>
      </c>
      <c r="BM100" s="4">
        <v>2365</v>
      </c>
      <c r="BN100" s="12">
        <v>845</v>
      </c>
      <c r="BO100" s="4">
        <v>591</v>
      </c>
      <c r="BP100" s="12">
        <v>795</v>
      </c>
      <c r="BQ100" s="4">
        <v>54</v>
      </c>
      <c r="BR100" s="4"/>
      <c r="BS100" s="4">
        <v>1167</v>
      </c>
      <c r="BT100" s="4">
        <v>1266</v>
      </c>
      <c r="BU100" s="4">
        <v>1471</v>
      </c>
      <c r="BV100" s="94" t="str">
        <f t="shared" si="10"/>
        <v>*Glucose-6-phosphate (1MEOX) (6TMS) MP</v>
      </c>
      <c r="BW100">
        <f t="shared" si="10"/>
        <v>220</v>
      </c>
    </row>
    <row r="101" spans="2:75">
      <c r="B101" s="4" t="s">
        <v>32</v>
      </c>
      <c r="C101" s="4">
        <v>221</v>
      </c>
      <c r="D101" s="4">
        <v>2315.6999999999998</v>
      </c>
      <c r="E101" s="4">
        <v>0.72463770000000005</v>
      </c>
      <c r="F101" s="4"/>
      <c r="G101" s="4"/>
      <c r="H101" s="4"/>
      <c r="I101" s="4">
        <v>0</v>
      </c>
      <c r="J101" s="4">
        <v>0</v>
      </c>
      <c r="K101" s="4">
        <v>161</v>
      </c>
      <c r="L101" s="4">
        <v>121</v>
      </c>
      <c r="M101" s="4">
        <v>0</v>
      </c>
      <c r="N101" s="4">
        <v>0</v>
      </c>
      <c r="O101" s="4">
        <v>237</v>
      </c>
      <c r="P101" s="4">
        <v>65</v>
      </c>
      <c r="Q101" s="4"/>
      <c r="R101" s="4"/>
      <c r="S101" s="4"/>
      <c r="T101" s="4"/>
      <c r="U101" s="4"/>
      <c r="V101" s="4">
        <v>16</v>
      </c>
      <c r="W101" s="4"/>
      <c r="X101" s="4">
        <v>0</v>
      </c>
      <c r="Y101" s="4">
        <v>26</v>
      </c>
      <c r="Z101" s="4">
        <v>0</v>
      </c>
      <c r="AA101" s="4">
        <v>30</v>
      </c>
      <c r="AB101" s="4">
        <v>89</v>
      </c>
      <c r="AC101" s="4">
        <v>0</v>
      </c>
      <c r="AD101" s="4">
        <v>97</v>
      </c>
      <c r="AE101" s="4">
        <v>28</v>
      </c>
      <c r="AF101" s="4">
        <v>168</v>
      </c>
      <c r="AG101" s="4">
        <v>97</v>
      </c>
      <c r="AH101" s="93"/>
      <c r="AI101" s="93"/>
      <c r="AJ101" s="93"/>
      <c r="AK101" s="93"/>
      <c r="AL101" s="93"/>
      <c r="AM101" s="4">
        <v>203</v>
      </c>
      <c r="AN101" s="4">
        <v>315</v>
      </c>
      <c r="AO101" s="12">
        <v>221</v>
      </c>
      <c r="AP101" s="4">
        <v>111</v>
      </c>
      <c r="AQ101" s="12">
        <v>357</v>
      </c>
      <c r="AR101" s="4">
        <v>296</v>
      </c>
      <c r="AS101" s="12">
        <v>400</v>
      </c>
      <c r="AT101" s="4">
        <v>477</v>
      </c>
      <c r="AU101" s="12">
        <v>218</v>
      </c>
      <c r="AV101" s="4">
        <v>24</v>
      </c>
      <c r="AW101" s="12">
        <v>304</v>
      </c>
      <c r="AX101" s="4">
        <v>200</v>
      </c>
      <c r="AY101" s="12">
        <v>98</v>
      </c>
      <c r="AZ101" s="4">
        <v>86</v>
      </c>
      <c r="BA101" s="4"/>
      <c r="BB101" s="12">
        <v>1040</v>
      </c>
      <c r="BC101" s="4">
        <v>541</v>
      </c>
      <c r="BD101" s="12">
        <v>877</v>
      </c>
      <c r="BE101" s="4">
        <v>940</v>
      </c>
      <c r="BF101" s="12">
        <v>600</v>
      </c>
      <c r="BG101" s="4">
        <v>348</v>
      </c>
      <c r="BH101" s="12"/>
      <c r="BI101" s="4">
        <v>583</v>
      </c>
      <c r="BJ101" s="12">
        <v>136</v>
      </c>
      <c r="BK101" s="4">
        <v>185</v>
      </c>
      <c r="BL101" s="12">
        <v>600</v>
      </c>
      <c r="BM101" s="4">
        <v>769</v>
      </c>
      <c r="BN101" s="12">
        <v>0</v>
      </c>
      <c r="BO101" s="4">
        <v>233</v>
      </c>
      <c r="BP101" s="12">
        <v>0</v>
      </c>
      <c r="BQ101" s="4">
        <v>0</v>
      </c>
      <c r="BR101" s="4"/>
      <c r="BS101" s="4">
        <v>284</v>
      </c>
      <c r="BT101" s="4">
        <v>295</v>
      </c>
      <c r="BU101" s="4">
        <v>556</v>
      </c>
      <c r="BV101" s="94" t="str">
        <f t="shared" si="10"/>
        <v>*Glucose-6-phosphate (1MEOX) (6TMS) MP</v>
      </c>
      <c r="BW101">
        <f t="shared" si="10"/>
        <v>221</v>
      </c>
    </row>
    <row r="102" spans="2:75">
      <c r="B102" s="4" t="s">
        <v>32</v>
      </c>
      <c r="C102" s="4">
        <v>222</v>
      </c>
      <c r="D102" s="4">
        <v>2315.6999999999998</v>
      </c>
      <c r="E102" s="4">
        <v>0.72463770000000005</v>
      </c>
      <c r="F102" s="4"/>
      <c r="G102" s="4"/>
      <c r="H102" s="4"/>
      <c r="I102" s="4">
        <v>11</v>
      </c>
      <c r="J102" s="4">
        <v>0</v>
      </c>
      <c r="K102" s="4">
        <v>0</v>
      </c>
      <c r="L102" s="4">
        <v>0</v>
      </c>
      <c r="M102" s="4">
        <v>0</v>
      </c>
      <c r="N102" s="4">
        <v>29</v>
      </c>
      <c r="O102" s="4">
        <v>57</v>
      </c>
      <c r="P102" s="4">
        <v>0</v>
      </c>
      <c r="Q102" s="4"/>
      <c r="R102" s="4"/>
      <c r="S102" s="4"/>
      <c r="T102" s="4"/>
      <c r="U102" s="4"/>
      <c r="V102" s="4">
        <v>0</v>
      </c>
      <c r="W102" s="4"/>
      <c r="X102" s="4">
        <v>0</v>
      </c>
      <c r="Y102" s="4">
        <v>0</v>
      </c>
      <c r="Z102" s="4">
        <v>0</v>
      </c>
      <c r="AA102" s="4">
        <v>25</v>
      </c>
      <c r="AB102" s="4">
        <v>0</v>
      </c>
      <c r="AC102" s="4">
        <v>0</v>
      </c>
      <c r="AD102" s="4">
        <v>0</v>
      </c>
      <c r="AE102" s="4">
        <v>0</v>
      </c>
      <c r="AF102" s="4">
        <v>40</v>
      </c>
      <c r="AG102" s="4">
        <v>5</v>
      </c>
      <c r="AH102" s="93"/>
      <c r="AI102" s="93"/>
      <c r="AJ102" s="93"/>
      <c r="AK102" s="93"/>
      <c r="AL102" s="93"/>
      <c r="AM102" s="4">
        <v>14</v>
      </c>
      <c r="AN102" s="4">
        <v>178</v>
      </c>
      <c r="AO102" s="12">
        <v>234</v>
      </c>
      <c r="AP102" s="4">
        <v>10</v>
      </c>
      <c r="AQ102" s="12">
        <v>116</v>
      </c>
      <c r="AR102" s="4">
        <v>118</v>
      </c>
      <c r="AS102" s="12">
        <v>232</v>
      </c>
      <c r="AT102" s="4">
        <v>179</v>
      </c>
      <c r="AU102" s="12">
        <v>83</v>
      </c>
      <c r="AV102" s="4">
        <v>0</v>
      </c>
      <c r="AW102" s="12">
        <v>103</v>
      </c>
      <c r="AX102" s="4">
        <v>151</v>
      </c>
      <c r="AY102" s="12">
        <v>0</v>
      </c>
      <c r="AZ102" s="4">
        <v>0</v>
      </c>
      <c r="BA102" s="4"/>
      <c r="BB102" s="12">
        <v>393</v>
      </c>
      <c r="BC102" s="4">
        <v>203</v>
      </c>
      <c r="BD102" s="12">
        <v>372</v>
      </c>
      <c r="BE102" s="4">
        <v>347</v>
      </c>
      <c r="BF102" s="12">
        <v>307</v>
      </c>
      <c r="BG102" s="4">
        <v>126</v>
      </c>
      <c r="BH102" s="12"/>
      <c r="BI102" s="4">
        <v>136</v>
      </c>
      <c r="BJ102" s="12">
        <v>150</v>
      </c>
      <c r="BK102" s="4">
        <v>61</v>
      </c>
      <c r="BL102" s="12">
        <v>307</v>
      </c>
      <c r="BM102" s="4">
        <v>279</v>
      </c>
      <c r="BN102" s="12">
        <v>1</v>
      </c>
      <c r="BO102" s="4">
        <v>0</v>
      </c>
      <c r="BP102" s="12">
        <v>0</v>
      </c>
      <c r="BQ102" s="4">
        <v>0</v>
      </c>
      <c r="BR102" s="4"/>
      <c r="BS102" s="4">
        <v>59</v>
      </c>
      <c r="BT102" s="4">
        <v>96</v>
      </c>
      <c r="BU102" s="4">
        <v>251</v>
      </c>
      <c r="BV102" s="94" t="str">
        <f t="shared" si="10"/>
        <v>*Glucose-6-phosphate (1MEOX) (6TMS) MP</v>
      </c>
      <c r="BW102">
        <f t="shared" si="10"/>
        <v>222</v>
      </c>
    </row>
    <row r="103" spans="2:75">
      <c r="B103" s="4" t="s">
        <v>33</v>
      </c>
      <c r="C103" s="4">
        <v>174</v>
      </c>
      <c r="D103" s="4">
        <v>1532.2</v>
      </c>
      <c r="E103" s="4">
        <v>0.55072460000000001</v>
      </c>
      <c r="F103" s="4"/>
      <c r="G103" s="4"/>
      <c r="H103" s="4"/>
      <c r="I103" s="4">
        <v>670</v>
      </c>
      <c r="J103" s="4">
        <v>346</v>
      </c>
      <c r="K103" s="4">
        <v>722</v>
      </c>
      <c r="L103" s="4"/>
      <c r="M103" s="4"/>
      <c r="N103" s="4"/>
      <c r="O103" s="4"/>
      <c r="P103" s="4">
        <v>128</v>
      </c>
      <c r="Q103" s="4"/>
      <c r="R103" s="4"/>
      <c r="S103" s="4"/>
      <c r="T103" s="4"/>
      <c r="U103" s="4"/>
      <c r="V103" s="4"/>
      <c r="W103" s="4"/>
      <c r="X103" s="4"/>
      <c r="Y103" s="4"/>
      <c r="Z103" s="4">
        <v>668</v>
      </c>
      <c r="AA103" s="4"/>
      <c r="AB103" s="4">
        <v>452</v>
      </c>
      <c r="AC103" s="4"/>
      <c r="AD103" s="4">
        <v>417</v>
      </c>
      <c r="AE103" s="4"/>
      <c r="AF103" s="4">
        <v>419</v>
      </c>
      <c r="AG103" s="4"/>
      <c r="AH103" s="93"/>
      <c r="AI103" s="92">
        <f>MIN(AM103:BQ103)</f>
        <v>1661</v>
      </c>
      <c r="AJ103" s="92">
        <f>MAX(AM103:BQ103)</f>
        <v>297893</v>
      </c>
      <c r="AK103" s="92">
        <f>MEDIAN(AM103:BQ103)</f>
        <v>98012</v>
      </c>
      <c r="AL103" s="93"/>
      <c r="AM103" s="4">
        <v>173984</v>
      </c>
      <c r="AN103" s="4">
        <v>155274</v>
      </c>
      <c r="AO103" s="12">
        <v>69502</v>
      </c>
      <c r="AP103" s="4">
        <v>40362</v>
      </c>
      <c r="AQ103" s="12">
        <v>156529</v>
      </c>
      <c r="AR103" s="4">
        <v>85384</v>
      </c>
      <c r="AS103" s="12">
        <v>153036</v>
      </c>
      <c r="AT103" s="4">
        <v>163227</v>
      </c>
      <c r="AU103" s="12">
        <v>107773</v>
      </c>
      <c r="AV103" s="4">
        <v>87853</v>
      </c>
      <c r="AW103" s="12">
        <v>77287</v>
      </c>
      <c r="AX103" s="4">
        <v>34372</v>
      </c>
      <c r="AY103" s="12"/>
      <c r="AZ103" s="4">
        <v>12878</v>
      </c>
      <c r="BA103" s="4"/>
      <c r="BB103" s="12">
        <v>297893</v>
      </c>
      <c r="BC103" s="4">
        <v>179898</v>
      </c>
      <c r="BD103" s="12">
        <v>280787</v>
      </c>
      <c r="BE103" s="4">
        <v>164103</v>
      </c>
      <c r="BF103" s="12">
        <v>148769</v>
      </c>
      <c r="BG103" s="4">
        <v>98012</v>
      </c>
      <c r="BH103" s="12"/>
      <c r="BI103" s="4">
        <v>165376</v>
      </c>
      <c r="BJ103" s="12">
        <v>44216</v>
      </c>
      <c r="BK103" s="4">
        <v>19029</v>
      </c>
      <c r="BL103" s="12">
        <v>204325</v>
      </c>
      <c r="BM103" s="4"/>
      <c r="BN103" s="12">
        <v>55971</v>
      </c>
      <c r="BO103" s="4">
        <v>75041</v>
      </c>
      <c r="BP103" s="12">
        <v>17220</v>
      </c>
      <c r="BQ103" s="4">
        <v>1661</v>
      </c>
      <c r="BR103" s="4"/>
      <c r="BS103" s="4">
        <v>162292</v>
      </c>
      <c r="BT103" s="4">
        <v>216584</v>
      </c>
      <c r="BU103" s="4">
        <v>174113</v>
      </c>
      <c r="BV103" s="94" t="str">
        <f t="shared" si="10"/>
        <v>*Glutamic acid (2TMS)</v>
      </c>
      <c r="BW103">
        <f t="shared" si="10"/>
        <v>174</v>
      </c>
    </row>
    <row r="104" spans="2:75">
      <c r="B104" s="4" t="s">
        <v>33</v>
      </c>
      <c r="C104" s="4">
        <v>175</v>
      </c>
      <c r="D104" s="4">
        <v>1532.2</v>
      </c>
      <c r="E104" s="4">
        <v>0.55072460000000001</v>
      </c>
      <c r="F104" s="4"/>
      <c r="G104" s="4"/>
      <c r="H104" s="4"/>
      <c r="I104" s="4">
        <v>51</v>
      </c>
      <c r="J104" s="4">
        <v>38</v>
      </c>
      <c r="K104" s="4">
        <v>66</v>
      </c>
      <c r="L104" s="4"/>
      <c r="M104" s="4"/>
      <c r="N104" s="4"/>
      <c r="O104" s="4"/>
      <c r="P104" s="4">
        <v>0</v>
      </c>
      <c r="Q104" s="4"/>
      <c r="R104" s="4"/>
      <c r="S104" s="4"/>
      <c r="T104" s="4"/>
      <c r="U104" s="4"/>
      <c r="V104" s="4"/>
      <c r="W104" s="4"/>
      <c r="X104" s="4"/>
      <c r="Y104" s="4"/>
      <c r="Z104" s="4">
        <v>0</v>
      </c>
      <c r="AA104" s="4"/>
      <c r="AB104" s="4">
        <v>50</v>
      </c>
      <c r="AC104" s="4"/>
      <c r="AD104" s="4">
        <v>0</v>
      </c>
      <c r="AE104" s="4"/>
      <c r="AF104" s="4">
        <v>29</v>
      </c>
      <c r="AG104" s="4"/>
      <c r="AH104" s="93"/>
      <c r="AI104" s="93"/>
      <c r="AJ104" s="93"/>
      <c r="AK104" s="93"/>
      <c r="AL104" s="93"/>
      <c r="AM104" s="4">
        <v>28651</v>
      </c>
      <c r="AN104" s="4">
        <v>17004</v>
      </c>
      <c r="AO104" s="12">
        <v>10912</v>
      </c>
      <c r="AP104" s="4">
        <v>6366</v>
      </c>
      <c r="AQ104" s="12">
        <v>24626</v>
      </c>
      <c r="AR104" s="4">
        <v>12997</v>
      </c>
      <c r="AS104" s="12">
        <v>24925</v>
      </c>
      <c r="AT104" s="4">
        <v>22221</v>
      </c>
      <c r="AU104" s="12">
        <v>16190</v>
      </c>
      <c r="AV104" s="4">
        <v>12908</v>
      </c>
      <c r="AW104" s="12">
        <v>11733</v>
      </c>
      <c r="AX104" s="4">
        <v>5194</v>
      </c>
      <c r="AY104" s="12"/>
      <c r="AZ104" s="4">
        <v>1879</v>
      </c>
      <c r="BA104" s="4"/>
      <c r="BB104" s="12">
        <v>52332</v>
      </c>
      <c r="BC104" s="4">
        <v>32139</v>
      </c>
      <c r="BD104" s="12">
        <v>38984</v>
      </c>
      <c r="BE104" s="4">
        <v>22716</v>
      </c>
      <c r="BF104" s="12">
        <v>21047</v>
      </c>
      <c r="BG104" s="4">
        <v>13845</v>
      </c>
      <c r="BH104" s="12"/>
      <c r="BI104" s="4">
        <v>28033</v>
      </c>
      <c r="BJ104" s="12">
        <v>6608</v>
      </c>
      <c r="BK104" s="4">
        <v>2747</v>
      </c>
      <c r="BL104" s="12">
        <v>33204</v>
      </c>
      <c r="BM104" s="4"/>
      <c r="BN104" s="12">
        <v>9463</v>
      </c>
      <c r="BO104" s="4">
        <v>12414</v>
      </c>
      <c r="BP104" s="12">
        <v>2432</v>
      </c>
      <c r="BQ104" s="4">
        <v>2</v>
      </c>
      <c r="BR104" s="4"/>
      <c r="BS104" s="4">
        <v>24311</v>
      </c>
      <c r="BT104" s="4">
        <v>33187</v>
      </c>
      <c r="BU104" s="4">
        <v>26060</v>
      </c>
      <c r="BV104" s="94" t="str">
        <f t="shared" si="10"/>
        <v>*Glutamic acid (2TMS)</v>
      </c>
      <c r="BW104">
        <f t="shared" si="10"/>
        <v>175</v>
      </c>
    </row>
    <row r="105" spans="2:75">
      <c r="B105" s="4" t="s">
        <v>33</v>
      </c>
      <c r="C105" s="4">
        <v>176</v>
      </c>
      <c r="D105" s="4">
        <v>1532.2</v>
      </c>
      <c r="E105" s="4">
        <v>0.55072460000000001</v>
      </c>
      <c r="F105" s="4"/>
      <c r="G105" s="4"/>
      <c r="H105" s="4"/>
      <c r="I105" s="4">
        <v>0</v>
      </c>
      <c r="J105" s="4">
        <v>39</v>
      </c>
      <c r="K105" s="4">
        <v>0</v>
      </c>
      <c r="L105" s="4"/>
      <c r="M105" s="4"/>
      <c r="N105" s="4"/>
      <c r="O105" s="4"/>
      <c r="P105" s="4">
        <v>0</v>
      </c>
      <c r="Q105" s="4"/>
      <c r="R105" s="4"/>
      <c r="S105" s="4"/>
      <c r="T105" s="4"/>
      <c r="U105" s="4"/>
      <c r="V105" s="4"/>
      <c r="W105" s="4"/>
      <c r="X105" s="4"/>
      <c r="Y105" s="4"/>
      <c r="Z105" s="4">
        <v>0</v>
      </c>
      <c r="AA105" s="4"/>
      <c r="AB105" s="4">
        <v>5</v>
      </c>
      <c r="AC105" s="4"/>
      <c r="AD105" s="4">
        <v>0</v>
      </c>
      <c r="AE105" s="4"/>
      <c r="AF105" s="4">
        <v>61</v>
      </c>
      <c r="AG105" s="4"/>
      <c r="AH105" s="93"/>
      <c r="AI105" s="93"/>
      <c r="AJ105" s="93"/>
      <c r="AK105" s="93"/>
      <c r="AL105" s="93"/>
      <c r="AM105" s="4">
        <v>8636</v>
      </c>
      <c r="AN105" s="4">
        <v>4893</v>
      </c>
      <c r="AO105" s="12">
        <v>3282</v>
      </c>
      <c r="AP105" s="4">
        <v>2035</v>
      </c>
      <c r="AQ105" s="12">
        <v>7699</v>
      </c>
      <c r="AR105" s="4">
        <v>3960</v>
      </c>
      <c r="AS105" s="12">
        <v>8524</v>
      </c>
      <c r="AT105" s="4">
        <v>7541</v>
      </c>
      <c r="AU105" s="12">
        <v>5105</v>
      </c>
      <c r="AV105" s="4">
        <v>4088</v>
      </c>
      <c r="AW105" s="12">
        <v>3609</v>
      </c>
      <c r="AX105" s="4">
        <v>1531</v>
      </c>
      <c r="AY105" s="12"/>
      <c r="AZ105" s="4">
        <v>614</v>
      </c>
      <c r="BA105" s="4"/>
      <c r="BB105" s="12">
        <v>15937</v>
      </c>
      <c r="BC105" s="4">
        <v>9821</v>
      </c>
      <c r="BD105" s="12">
        <v>13065</v>
      </c>
      <c r="BE105" s="4">
        <v>7482</v>
      </c>
      <c r="BF105" s="12">
        <v>6832</v>
      </c>
      <c r="BG105" s="4">
        <v>4507</v>
      </c>
      <c r="BH105" s="12"/>
      <c r="BI105" s="4">
        <v>9401</v>
      </c>
      <c r="BJ105" s="12">
        <v>1928</v>
      </c>
      <c r="BK105" s="4">
        <v>860</v>
      </c>
      <c r="BL105" s="12">
        <v>9942</v>
      </c>
      <c r="BM105" s="4"/>
      <c r="BN105" s="12">
        <v>2591</v>
      </c>
      <c r="BO105" s="4">
        <v>3369</v>
      </c>
      <c r="BP105" s="12">
        <v>753</v>
      </c>
      <c r="BQ105" s="4">
        <v>0</v>
      </c>
      <c r="BR105" s="4"/>
      <c r="BS105" s="4">
        <v>7569</v>
      </c>
      <c r="BT105" s="4">
        <v>10744</v>
      </c>
      <c r="BU105" s="4">
        <v>8282</v>
      </c>
      <c r="BV105" s="94" t="str">
        <f t="shared" si="10"/>
        <v>*Glutamic acid (2TMS)</v>
      </c>
      <c r="BW105">
        <f t="shared" si="10"/>
        <v>176</v>
      </c>
    </row>
    <row r="106" spans="2:75">
      <c r="B106" s="4" t="s">
        <v>33</v>
      </c>
      <c r="C106" s="4">
        <v>177</v>
      </c>
      <c r="D106" s="4">
        <v>1532.2</v>
      </c>
      <c r="E106" s="4">
        <v>0.55072460000000001</v>
      </c>
      <c r="F106" s="4"/>
      <c r="G106" s="4"/>
      <c r="H106" s="4"/>
      <c r="I106" s="4">
        <v>0</v>
      </c>
      <c r="J106" s="4">
        <v>27</v>
      </c>
      <c r="K106" s="4">
        <v>0</v>
      </c>
      <c r="L106" s="4"/>
      <c r="M106" s="4"/>
      <c r="N106" s="4"/>
      <c r="O106" s="4"/>
      <c r="P106" s="4">
        <v>0</v>
      </c>
      <c r="Q106" s="4"/>
      <c r="R106" s="4"/>
      <c r="S106" s="4"/>
      <c r="T106" s="4"/>
      <c r="U106" s="4"/>
      <c r="V106" s="4"/>
      <c r="W106" s="4"/>
      <c r="X106" s="4"/>
      <c r="Y106" s="4"/>
      <c r="Z106" s="4">
        <v>0</v>
      </c>
      <c r="AA106" s="4"/>
      <c r="AB106" s="4">
        <v>0</v>
      </c>
      <c r="AC106" s="4"/>
      <c r="AD106" s="4">
        <v>0</v>
      </c>
      <c r="AE106" s="4"/>
      <c r="AF106" s="4">
        <v>10</v>
      </c>
      <c r="AG106" s="4"/>
      <c r="AH106" s="93"/>
      <c r="AI106" s="93"/>
      <c r="AJ106" s="93"/>
      <c r="AK106" s="93"/>
      <c r="AL106" s="93"/>
      <c r="AM106" s="4">
        <v>867</v>
      </c>
      <c r="AN106" s="4">
        <v>629</v>
      </c>
      <c r="AO106" s="12">
        <v>270</v>
      </c>
      <c r="AP106" s="4">
        <v>199</v>
      </c>
      <c r="AQ106" s="12">
        <v>818</v>
      </c>
      <c r="AR106" s="4">
        <v>405</v>
      </c>
      <c r="AS106" s="12">
        <v>685</v>
      </c>
      <c r="AT106" s="4">
        <v>601</v>
      </c>
      <c r="AU106" s="12">
        <v>606</v>
      </c>
      <c r="AV106" s="4">
        <v>311</v>
      </c>
      <c r="AW106" s="12">
        <v>287</v>
      </c>
      <c r="AX106" s="4">
        <v>119</v>
      </c>
      <c r="AY106" s="12"/>
      <c r="AZ106" s="4">
        <v>29</v>
      </c>
      <c r="BA106" s="4"/>
      <c r="BB106" s="12">
        <v>1975</v>
      </c>
      <c r="BC106" s="4">
        <v>1217</v>
      </c>
      <c r="BD106" s="12">
        <v>1172</v>
      </c>
      <c r="BE106" s="4">
        <v>513</v>
      </c>
      <c r="BF106" s="12">
        <v>720</v>
      </c>
      <c r="BG106" s="4">
        <v>410</v>
      </c>
      <c r="BH106" s="12"/>
      <c r="BI106" s="4">
        <v>799</v>
      </c>
      <c r="BJ106" s="12">
        <v>163</v>
      </c>
      <c r="BK106" s="4">
        <v>49</v>
      </c>
      <c r="BL106" s="12">
        <v>1078</v>
      </c>
      <c r="BM106" s="4"/>
      <c r="BN106" s="12">
        <v>269</v>
      </c>
      <c r="BO106" s="4">
        <v>338</v>
      </c>
      <c r="BP106" s="12">
        <v>80</v>
      </c>
      <c r="BQ106" s="4">
        <v>0</v>
      </c>
      <c r="BR106" s="4"/>
      <c r="BS106" s="4">
        <v>659</v>
      </c>
      <c r="BT106" s="4">
        <v>1187</v>
      </c>
      <c r="BU106" s="4">
        <v>648</v>
      </c>
      <c r="BV106" s="94" t="str">
        <f t="shared" si="10"/>
        <v>*Glutamic acid (2TMS)</v>
      </c>
      <c r="BW106">
        <f t="shared" si="10"/>
        <v>177</v>
      </c>
    </row>
    <row r="107" spans="2:75">
      <c r="B107" s="4" t="s">
        <v>33</v>
      </c>
      <c r="C107" s="4">
        <v>178</v>
      </c>
      <c r="D107" s="4">
        <v>1532.2</v>
      </c>
      <c r="E107" s="4">
        <v>0.55072460000000001</v>
      </c>
      <c r="F107" s="4"/>
      <c r="G107" s="4"/>
      <c r="H107" s="4"/>
      <c r="I107" s="4">
        <v>0</v>
      </c>
      <c r="J107" s="4">
        <v>0</v>
      </c>
      <c r="K107" s="4">
        <v>0</v>
      </c>
      <c r="L107" s="4"/>
      <c r="M107" s="4"/>
      <c r="N107" s="4"/>
      <c r="O107" s="4"/>
      <c r="P107" s="4">
        <v>0</v>
      </c>
      <c r="Q107" s="4"/>
      <c r="R107" s="4"/>
      <c r="S107" s="4"/>
      <c r="T107" s="4"/>
      <c r="U107" s="4"/>
      <c r="V107" s="4"/>
      <c r="W107" s="4"/>
      <c r="X107" s="4"/>
      <c r="Y107" s="4"/>
      <c r="Z107" s="4">
        <v>0</v>
      </c>
      <c r="AA107" s="4"/>
      <c r="AB107" s="4">
        <v>0</v>
      </c>
      <c r="AC107" s="4"/>
      <c r="AD107" s="4">
        <v>0</v>
      </c>
      <c r="AE107" s="4"/>
      <c r="AF107" s="4">
        <v>0</v>
      </c>
      <c r="AG107" s="4"/>
      <c r="AH107" s="93"/>
      <c r="AI107" s="93"/>
      <c r="AJ107" s="93"/>
      <c r="AK107" s="93"/>
      <c r="AL107" s="93"/>
      <c r="AM107" s="4">
        <v>1110</v>
      </c>
      <c r="AN107" s="4">
        <v>0</v>
      </c>
      <c r="AO107" s="12">
        <v>25</v>
      </c>
      <c r="AP107" s="4">
        <v>117</v>
      </c>
      <c r="AQ107" s="12">
        <v>218</v>
      </c>
      <c r="AR107" s="4">
        <v>90</v>
      </c>
      <c r="AS107" s="12">
        <v>49</v>
      </c>
      <c r="AT107" s="4">
        <v>85</v>
      </c>
      <c r="AU107" s="12">
        <v>111</v>
      </c>
      <c r="AV107" s="4">
        <v>0</v>
      </c>
      <c r="AW107" s="12">
        <v>0</v>
      </c>
      <c r="AX107" s="4">
        <v>0</v>
      </c>
      <c r="AY107" s="12"/>
      <c r="AZ107" s="4">
        <v>41</v>
      </c>
      <c r="BA107" s="4"/>
      <c r="BB107" s="12">
        <v>3363</v>
      </c>
      <c r="BC107" s="4">
        <v>1903</v>
      </c>
      <c r="BD107" s="12">
        <v>239</v>
      </c>
      <c r="BE107" s="4">
        <v>0</v>
      </c>
      <c r="BF107" s="12">
        <v>93</v>
      </c>
      <c r="BG107" s="4">
        <v>147</v>
      </c>
      <c r="BH107" s="12"/>
      <c r="BI107" s="4">
        <v>99</v>
      </c>
      <c r="BJ107" s="12">
        <v>0</v>
      </c>
      <c r="BK107" s="4">
        <v>0</v>
      </c>
      <c r="BL107" s="12">
        <v>190</v>
      </c>
      <c r="BM107" s="4"/>
      <c r="BN107" s="12">
        <v>130</v>
      </c>
      <c r="BO107" s="4">
        <v>0</v>
      </c>
      <c r="BP107" s="12">
        <v>0</v>
      </c>
      <c r="BQ107" s="4">
        <v>0</v>
      </c>
      <c r="BR107" s="4"/>
      <c r="BS107" s="4">
        <v>239</v>
      </c>
      <c r="BT107" s="4">
        <v>584</v>
      </c>
      <c r="BU107" s="4">
        <v>341</v>
      </c>
      <c r="BV107" s="94" t="str">
        <f t="shared" si="10"/>
        <v>*Glutamic acid (2TMS)</v>
      </c>
      <c r="BW107">
        <f t="shared" si="10"/>
        <v>178</v>
      </c>
    </row>
    <row r="108" spans="2:75">
      <c r="B108" s="4" t="s">
        <v>33</v>
      </c>
      <c r="C108" s="4">
        <v>179</v>
      </c>
      <c r="D108" s="4">
        <v>1532.2</v>
      </c>
      <c r="E108" s="4">
        <v>0.55072460000000001</v>
      </c>
      <c r="F108" s="4"/>
      <c r="G108" s="4"/>
      <c r="H108" s="4"/>
      <c r="I108" s="4">
        <v>0</v>
      </c>
      <c r="J108" s="4">
        <v>0</v>
      </c>
      <c r="K108" s="4">
        <v>0</v>
      </c>
      <c r="L108" s="4"/>
      <c r="M108" s="4"/>
      <c r="N108" s="4"/>
      <c r="O108" s="4"/>
      <c r="P108" s="4">
        <v>0</v>
      </c>
      <c r="Q108" s="4"/>
      <c r="R108" s="4"/>
      <c r="S108" s="4"/>
      <c r="T108" s="4"/>
      <c r="U108" s="4"/>
      <c r="V108" s="4"/>
      <c r="W108" s="4"/>
      <c r="X108" s="4"/>
      <c r="Y108" s="4"/>
      <c r="Z108" s="4">
        <v>0</v>
      </c>
      <c r="AA108" s="4"/>
      <c r="AB108" s="4">
        <v>8</v>
      </c>
      <c r="AC108" s="4"/>
      <c r="AD108" s="4">
        <v>0</v>
      </c>
      <c r="AE108" s="4"/>
      <c r="AF108" s="4">
        <v>0</v>
      </c>
      <c r="AG108" s="4"/>
      <c r="AH108" s="93"/>
      <c r="AI108" s="93"/>
      <c r="AJ108" s="93"/>
      <c r="AK108" s="93"/>
      <c r="AL108" s="93"/>
      <c r="AM108" s="4">
        <v>137</v>
      </c>
      <c r="AN108" s="4">
        <v>203</v>
      </c>
      <c r="AO108" s="12">
        <v>0</v>
      </c>
      <c r="AP108" s="4">
        <v>115</v>
      </c>
      <c r="AQ108" s="12">
        <v>22</v>
      </c>
      <c r="AR108" s="4">
        <v>0</v>
      </c>
      <c r="AS108" s="12">
        <v>5</v>
      </c>
      <c r="AT108" s="4">
        <v>11</v>
      </c>
      <c r="AU108" s="12">
        <v>51</v>
      </c>
      <c r="AV108" s="4">
        <v>0</v>
      </c>
      <c r="AW108" s="12">
        <v>0</v>
      </c>
      <c r="AX108" s="4">
        <v>0</v>
      </c>
      <c r="AY108" s="12"/>
      <c r="AZ108" s="4">
        <v>0</v>
      </c>
      <c r="BA108" s="4"/>
      <c r="BB108" s="12">
        <v>416</v>
      </c>
      <c r="BC108" s="4">
        <v>236</v>
      </c>
      <c r="BD108" s="12">
        <v>53</v>
      </c>
      <c r="BE108" s="4">
        <v>0</v>
      </c>
      <c r="BF108" s="12">
        <v>0</v>
      </c>
      <c r="BG108" s="4">
        <v>118</v>
      </c>
      <c r="BH108" s="12"/>
      <c r="BI108" s="4">
        <v>0</v>
      </c>
      <c r="BJ108" s="12">
        <v>0</v>
      </c>
      <c r="BK108" s="4">
        <v>0</v>
      </c>
      <c r="BL108" s="12">
        <v>120</v>
      </c>
      <c r="BM108" s="4"/>
      <c r="BN108" s="12">
        <v>19</v>
      </c>
      <c r="BO108" s="4">
        <v>0</v>
      </c>
      <c r="BP108" s="12">
        <v>0</v>
      </c>
      <c r="BQ108" s="4">
        <v>0</v>
      </c>
      <c r="BR108" s="4"/>
      <c r="BS108" s="4">
        <v>0</v>
      </c>
      <c r="BT108" s="4">
        <v>193</v>
      </c>
      <c r="BU108" s="4">
        <v>52</v>
      </c>
      <c r="BV108" s="94" t="str">
        <f t="shared" si="10"/>
        <v>*Glutamic acid (2TMS)</v>
      </c>
      <c r="BW108">
        <f t="shared" si="10"/>
        <v>179</v>
      </c>
    </row>
    <row r="109" spans="2:75">
      <c r="B109" s="4" t="s">
        <v>33</v>
      </c>
      <c r="C109" s="4">
        <v>180</v>
      </c>
      <c r="D109" s="4">
        <v>1532.2</v>
      </c>
      <c r="E109" s="4">
        <v>0.55072460000000001</v>
      </c>
      <c r="F109" s="4"/>
      <c r="G109" s="4"/>
      <c r="H109" s="4"/>
      <c r="I109" s="4">
        <v>0</v>
      </c>
      <c r="J109" s="4">
        <v>0</v>
      </c>
      <c r="K109" s="4">
        <v>0</v>
      </c>
      <c r="L109" s="4"/>
      <c r="M109" s="4"/>
      <c r="N109" s="4"/>
      <c r="O109" s="4"/>
      <c r="P109" s="4">
        <v>0</v>
      </c>
      <c r="Q109" s="4"/>
      <c r="R109" s="4"/>
      <c r="S109" s="4"/>
      <c r="T109" s="4"/>
      <c r="U109" s="4"/>
      <c r="V109" s="4"/>
      <c r="W109" s="4"/>
      <c r="X109" s="4"/>
      <c r="Y109" s="4"/>
      <c r="Z109" s="4">
        <v>0</v>
      </c>
      <c r="AA109" s="4"/>
      <c r="AB109" s="4">
        <v>0</v>
      </c>
      <c r="AC109" s="4"/>
      <c r="AD109" s="4">
        <v>0</v>
      </c>
      <c r="AE109" s="4"/>
      <c r="AF109" s="4">
        <v>0</v>
      </c>
      <c r="AG109" s="4"/>
      <c r="AH109" s="93"/>
      <c r="AI109" s="93"/>
      <c r="AJ109" s="93"/>
      <c r="AK109" s="93"/>
      <c r="AL109" s="93"/>
      <c r="AM109" s="4">
        <v>27</v>
      </c>
      <c r="AN109" s="4">
        <v>40</v>
      </c>
      <c r="AO109" s="12">
        <v>4</v>
      </c>
      <c r="AP109" s="4">
        <v>95</v>
      </c>
      <c r="AQ109" s="12">
        <v>82</v>
      </c>
      <c r="AR109" s="4">
        <v>0</v>
      </c>
      <c r="AS109" s="12">
        <v>0</v>
      </c>
      <c r="AT109" s="4">
        <v>0</v>
      </c>
      <c r="AU109" s="12">
        <v>43</v>
      </c>
      <c r="AV109" s="4">
        <v>0</v>
      </c>
      <c r="AW109" s="12">
        <v>0</v>
      </c>
      <c r="AX109" s="4">
        <v>0</v>
      </c>
      <c r="AY109" s="12"/>
      <c r="AZ109" s="4">
        <v>0</v>
      </c>
      <c r="BA109" s="4"/>
      <c r="BB109" s="12">
        <v>139</v>
      </c>
      <c r="BC109" s="4">
        <v>60</v>
      </c>
      <c r="BD109" s="12">
        <v>74</v>
      </c>
      <c r="BE109" s="4">
        <v>0</v>
      </c>
      <c r="BF109" s="12">
        <v>0</v>
      </c>
      <c r="BG109" s="4">
        <v>77</v>
      </c>
      <c r="BH109" s="12"/>
      <c r="BI109" s="4">
        <v>0</v>
      </c>
      <c r="BJ109" s="12">
        <v>0</v>
      </c>
      <c r="BK109" s="4">
        <v>0</v>
      </c>
      <c r="BL109" s="12">
        <v>134</v>
      </c>
      <c r="BM109" s="4"/>
      <c r="BN109" s="12">
        <v>39</v>
      </c>
      <c r="BO109" s="4">
        <v>0</v>
      </c>
      <c r="BP109" s="12">
        <v>0</v>
      </c>
      <c r="BQ109" s="4">
        <v>0</v>
      </c>
      <c r="BR109" s="4"/>
      <c r="BS109" s="4">
        <v>0</v>
      </c>
      <c r="BT109" s="4">
        <v>100</v>
      </c>
      <c r="BU109" s="4">
        <v>0</v>
      </c>
      <c r="BV109" s="94" t="str">
        <f t="shared" si="10"/>
        <v>*Glutamic acid (2TMS)</v>
      </c>
      <c r="BW109">
        <f t="shared" si="10"/>
        <v>180</v>
      </c>
    </row>
    <row r="110" spans="2:75">
      <c r="B110" s="4" t="s">
        <v>34</v>
      </c>
      <c r="C110" s="4">
        <v>246</v>
      </c>
      <c r="D110" s="4">
        <v>1621.9</v>
      </c>
      <c r="E110" s="4">
        <v>0.52173910000000001</v>
      </c>
      <c r="F110" s="4"/>
      <c r="G110" s="4"/>
      <c r="H110" s="4"/>
      <c r="I110" s="4">
        <v>717</v>
      </c>
      <c r="J110" s="4"/>
      <c r="K110" s="4">
        <v>1086</v>
      </c>
      <c r="L110" s="4">
        <v>697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>
        <v>1755</v>
      </c>
      <c r="AA110" s="4"/>
      <c r="AB110" s="4">
        <v>322</v>
      </c>
      <c r="AC110" s="4"/>
      <c r="AD110" s="4"/>
      <c r="AE110" s="4"/>
      <c r="AF110" s="4"/>
      <c r="AG110" s="4"/>
      <c r="AH110" s="93"/>
      <c r="AI110" s="92">
        <f>MIN(AM110:BQ110)</f>
        <v>0</v>
      </c>
      <c r="AJ110" s="92">
        <f>MAX(AM110:BQ110)</f>
        <v>2496867</v>
      </c>
      <c r="AK110" s="92">
        <f>MEDIAN(AM110:BQ110)</f>
        <v>196364.5</v>
      </c>
      <c r="AL110" s="93"/>
      <c r="AM110" s="4">
        <v>633425</v>
      </c>
      <c r="AN110" s="4">
        <v>392956</v>
      </c>
      <c r="AO110" s="12">
        <v>130950</v>
      </c>
      <c r="AP110" s="4">
        <v>132960</v>
      </c>
      <c r="AQ110" s="12">
        <v>444679</v>
      </c>
      <c r="AR110" s="4">
        <v>503636</v>
      </c>
      <c r="AS110" s="12">
        <v>766742</v>
      </c>
      <c r="AT110" s="4">
        <v>777576</v>
      </c>
      <c r="AU110" s="12">
        <v>196784</v>
      </c>
      <c r="AV110" s="4">
        <v>161728</v>
      </c>
      <c r="AW110" s="12">
        <v>116220</v>
      </c>
      <c r="AX110" s="4">
        <v>70859</v>
      </c>
      <c r="AY110" s="12"/>
      <c r="AZ110" s="4">
        <v>11189</v>
      </c>
      <c r="BA110" s="4">
        <v>436</v>
      </c>
      <c r="BB110" s="12">
        <v>0</v>
      </c>
      <c r="BC110" s="4">
        <v>2496867</v>
      </c>
      <c r="BD110" s="12">
        <v>1598460</v>
      </c>
      <c r="BE110" s="4">
        <v>1537748</v>
      </c>
      <c r="BF110" s="12">
        <v>510089</v>
      </c>
      <c r="BG110" s="4">
        <v>426848</v>
      </c>
      <c r="BH110" s="12"/>
      <c r="BI110" s="4">
        <v>518674</v>
      </c>
      <c r="BJ110" s="12">
        <v>63105</v>
      </c>
      <c r="BK110" s="4">
        <v>29947</v>
      </c>
      <c r="BL110" s="12">
        <v>998714</v>
      </c>
      <c r="BM110" s="4"/>
      <c r="BN110" s="12">
        <v>102683</v>
      </c>
      <c r="BO110" s="4">
        <v>195945</v>
      </c>
      <c r="BP110" s="12">
        <v>20184</v>
      </c>
      <c r="BQ110" s="4">
        <v>736</v>
      </c>
      <c r="BR110" s="4"/>
      <c r="BS110" s="4">
        <v>604188</v>
      </c>
      <c r="BT110" s="4">
        <v>618267</v>
      </c>
      <c r="BU110" s="4">
        <v>587954</v>
      </c>
      <c r="BV110" s="94" t="str">
        <f t="shared" si="10"/>
        <v>*Glutamic acid (3TMS)</v>
      </c>
      <c r="BW110">
        <f t="shared" si="10"/>
        <v>246</v>
      </c>
    </row>
    <row r="111" spans="2:75">
      <c r="B111" s="4" t="s">
        <v>34</v>
      </c>
      <c r="C111" s="4">
        <v>247</v>
      </c>
      <c r="D111" s="4">
        <v>1621.9</v>
      </c>
      <c r="E111" s="4">
        <v>0.52173910000000001</v>
      </c>
      <c r="F111" s="4"/>
      <c r="G111" s="4"/>
      <c r="H111" s="4"/>
      <c r="I111" s="4">
        <v>125</v>
      </c>
      <c r="J111" s="4"/>
      <c r="K111" s="4">
        <v>116</v>
      </c>
      <c r="L111" s="4">
        <v>70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>
        <v>454</v>
      </c>
      <c r="AA111" s="4"/>
      <c r="AB111" s="4">
        <v>0</v>
      </c>
      <c r="AC111" s="4"/>
      <c r="AD111" s="4"/>
      <c r="AE111" s="4"/>
      <c r="AF111" s="4"/>
      <c r="AG111" s="4"/>
      <c r="AH111" s="93"/>
      <c r="AI111" s="93"/>
      <c r="AJ111" s="93"/>
      <c r="AK111" s="93"/>
      <c r="AL111" s="93"/>
      <c r="AM111" s="4">
        <v>159602</v>
      </c>
      <c r="AN111" s="4">
        <v>96924</v>
      </c>
      <c r="AO111" s="12">
        <v>32326</v>
      </c>
      <c r="AP111" s="4">
        <v>32192</v>
      </c>
      <c r="AQ111" s="12">
        <v>105269</v>
      </c>
      <c r="AR111" s="4">
        <v>120966</v>
      </c>
      <c r="AS111" s="12">
        <v>174532</v>
      </c>
      <c r="AT111" s="4">
        <v>175942</v>
      </c>
      <c r="AU111" s="12">
        <v>47179</v>
      </c>
      <c r="AV111" s="4">
        <v>38149</v>
      </c>
      <c r="AW111" s="12">
        <v>27929</v>
      </c>
      <c r="AX111" s="4">
        <v>15910</v>
      </c>
      <c r="AY111" s="12"/>
      <c r="AZ111" s="4">
        <v>2248</v>
      </c>
      <c r="BA111" s="4">
        <v>68</v>
      </c>
      <c r="BB111" s="12">
        <v>0</v>
      </c>
      <c r="BC111" s="4">
        <v>622984</v>
      </c>
      <c r="BD111" s="12">
        <v>356255</v>
      </c>
      <c r="BE111" s="4">
        <v>332607</v>
      </c>
      <c r="BF111" s="12">
        <v>115644</v>
      </c>
      <c r="BG111" s="4">
        <v>96341</v>
      </c>
      <c r="BH111" s="12"/>
      <c r="BI111" s="4">
        <v>115755</v>
      </c>
      <c r="BJ111" s="12">
        <v>14966</v>
      </c>
      <c r="BK111" s="4">
        <v>6971</v>
      </c>
      <c r="BL111" s="12">
        <v>258757</v>
      </c>
      <c r="BM111" s="4"/>
      <c r="BN111" s="12">
        <v>25542</v>
      </c>
      <c r="BO111" s="4">
        <v>50246</v>
      </c>
      <c r="BP111" s="12">
        <v>4694</v>
      </c>
      <c r="BQ111" s="4">
        <v>39</v>
      </c>
      <c r="BR111" s="4"/>
      <c r="BS111" s="4">
        <v>141100</v>
      </c>
      <c r="BT111" s="4">
        <v>146414</v>
      </c>
      <c r="BU111" s="4">
        <v>135715</v>
      </c>
      <c r="BV111" s="94" t="str">
        <f t="shared" si="10"/>
        <v>*Glutamic acid (3TMS)</v>
      </c>
      <c r="BW111">
        <f t="shared" si="10"/>
        <v>247</v>
      </c>
    </row>
    <row r="112" spans="2:75">
      <c r="B112" s="4" t="s">
        <v>34</v>
      </c>
      <c r="C112" s="4">
        <v>248</v>
      </c>
      <c r="D112" s="4">
        <v>1621.9</v>
      </c>
      <c r="E112" s="4">
        <v>0.52173910000000001</v>
      </c>
      <c r="F112" s="4"/>
      <c r="G112" s="4"/>
      <c r="H112" s="4"/>
      <c r="I112" s="4">
        <v>0</v>
      </c>
      <c r="J112" s="4"/>
      <c r="K112" s="4">
        <v>32</v>
      </c>
      <c r="L112" s="4">
        <v>66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>
        <v>210</v>
      </c>
      <c r="AA112" s="4"/>
      <c r="AB112" s="4">
        <v>0</v>
      </c>
      <c r="AC112" s="4"/>
      <c r="AD112" s="4"/>
      <c r="AE112" s="4"/>
      <c r="AF112" s="4"/>
      <c r="AG112" s="4"/>
      <c r="AH112" s="93"/>
      <c r="AI112" s="93"/>
      <c r="AJ112" s="93"/>
      <c r="AK112" s="93"/>
      <c r="AL112" s="93"/>
      <c r="AM112" s="4">
        <v>66069</v>
      </c>
      <c r="AN112" s="4">
        <v>39321</v>
      </c>
      <c r="AO112" s="12">
        <v>12982</v>
      </c>
      <c r="AP112" s="4">
        <v>12916</v>
      </c>
      <c r="AQ112" s="12">
        <v>44906</v>
      </c>
      <c r="AR112" s="4">
        <v>50272</v>
      </c>
      <c r="AS112" s="12">
        <v>76453</v>
      </c>
      <c r="AT112" s="4">
        <v>76232</v>
      </c>
      <c r="AU112" s="12">
        <v>19489</v>
      </c>
      <c r="AV112" s="4">
        <v>15689</v>
      </c>
      <c r="AW112" s="12">
        <v>11264</v>
      </c>
      <c r="AX112" s="4">
        <v>5752</v>
      </c>
      <c r="AY112" s="12"/>
      <c r="AZ112" s="4">
        <v>902</v>
      </c>
      <c r="BA112" s="4">
        <v>0</v>
      </c>
      <c r="BB112" s="12">
        <v>0</v>
      </c>
      <c r="BC112" s="4">
        <v>252989</v>
      </c>
      <c r="BD112" s="12">
        <v>153482</v>
      </c>
      <c r="BE112" s="4">
        <v>142061</v>
      </c>
      <c r="BF112" s="12">
        <v>49014</v>
      </c>
      <c r="BG112" s="4">
        <v>40741</v>
      </c>
      <c r="BH112" s="12"/>
      <c r="BI112" s="4">
        <v>50545</v>
      </c>
      <c r="BJ112" s="12">
        <v>6069</v>
      </c>
      <c r="BK112" s="4">
        <v>2714</v>
      </c>
      <c r="BL112" s="12">
        <v>105539</v>
      </c>
      <c r="BM112" s="4"/>
      <c r="BN112" s="12">
        <v>10000</v>
      </c>
      <c r="BO112" s="4">
        <v>19804</v>
      </c>
      <c r="BP112" s="12">
        <v>1968</v>
      </c>
      <c r="BQ112" s="4">
        <v>13</v>
      </c>
      <c r="BR112" s="4"/>
      <c r="BS112" s="4">
        <v>59881</v>
      </c>
      <c r="BT112" s="4">
        <v>62573</v>
      </c>
      <c r="BU112" s="4">
        <v>56741</v>
      </c>
      <c r="BV112" s="94" t="str">
        <f t="shared" si="10"/>
        <v>*Glutamic acid (3TMS)</v>
      </c>
      <c r="BW112">
        <f t="shared" si="10"/>
        <v>248</v>
      </c>
    </row>
    <row r="113" spans="2:75">
      <c r="B113" s="4" t="s">
        <v>34</v>
      </c>
      <c r="C113" s="4">
        <v>249</v>
      </c>
      <c r="D113" s="4">
        <v>1621.9</v>
      </c>
      <c r="E113" s="4">
        <v>0.52173910000000001</v>
      </c>
      <c r="F113" s="4"/>
      <c r="G113" s="4"/>
      <c r="H113" s="4"/>
      <c r="I113" s="4">
        <v>11</v>
      </c>
      <c r="J113" s="4"/>
      <c r="K113" s="4">
        <v>0</v>
      </c>
      <c r="L113" s="4">
        <v>0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>
        <v>40</v>
      </c>
      <c r="AA113" s="4"/>
      <c r="AB113" s="4">
        <v>0</v>
      </c>
      <c r="AC113" s="4"/>
      <c r="AD113" s="4"/>
      <c r="AE113" s="4"/>
      <c r="AF113" s="4"/>
      <c r="AG113" s="4"/>
      <c r="AH113" s="93"/>
      <c r="AI113" s="93"/>
      <c r="AJ113" s="93"/>
      <c r="AK113" s="93"/>
      <c r="AL113" s="93"/>
      <c r="AM113" s="4">
        <v>11461</v>
      </c>
      <c r="AN113" s="4">
        <v>6479</v>
      </c>
      <c r="AO113" s="12">
        <v>2108</v>
      </c>
      <c r="AP113" s="4">
        <v>1894</v>
      </c>
      <c r="AQ113" s="12">
        <v>7104</v>
      </c>
      <c r="AR113" s="4">
        <v>8121</v>
      </c>
      <c r="AS113" s="12">
        <v>11678</v>
      </c>
      <c r="AT113" s="4">
        <v>11420</v>
      </c>
      <c r="AU113" s="12">
        <v>3017</v>
      </c>
      <c r="AV113" s="4">
        <v>2512</v>
      </c>
      <c r="AW113" s="12">
        <v>1784</v>
      </c>
      <c r="AX113" s="4">
        <v>661</v>
      </c>
      <c r="AY113" s="12"/>
      <c r="AZ113" s="4">
        <v>67</v>
      </c>
      <c r="BA113" s="4">
        <v>0</v>
      </c>
      <c r="BB113" s="12">
        <v>0</v>
      </c>
      <c r="BC113" s="4">
        <v>46127</v>
      </c>
      <c r="BD113" s="12">
        <v>23304</v>
      </c>
      <c r="BE113" s="4">
        <v>21290</v>
      </c>
      <c r="BF113" s="12">
        <v>7453</v>
      </c>
      <c r="BG113" s="4">
        <v>6118</v>
      </c>
      <c r="BH113" s="12"/>
      <c r="BI113" s="4">
        <v>7519</v>
      </c>
      <c r="BJ113" s="12">
        <v>958</v>
      </c>
      <c r="BK113" s="4">
        <v>481</v>
      </c>
      <c r="BL113" s="12">
        <v>17641</v>
      </c>
      <c r="BM113" s="4"/>
      <c r="BN113" s="12">
        <v>1618</v>
      </c>
      <c r="BO113" s="4">
        <v>3314</v>
      </c>
      <c r="BP113" s="12">
        <v>342</v>
      </c>
      <c r="BQ113" s="4">
        <v>0</v>
      </c>
      <c r="BR113" s="4"/>
      <c r="BS113" s="4">
        <v>9632</v>
      </c>
      <c r="BT113" s="4">
        <v>10049</v>
      </c>
      <c r="BU113" s="4">
        <v>8855</v>
      </c>
      <c r="BV113" s="94" t="str">
        <f t="shared" si="10"/>
        <v>*Glutamic acid (3TMS)</v>
      </c>
      <c r="BW113">
        <f t="shared" si="10"/>
        <v>249</v>
      </c>
    </row>
    <row r="114" spans="2:75">
      <c r="B114" s="4" t="s">
        <v>34</v>
      </c>
      <c r="C114" s="4">
        <v>250</v>
      </c>
      <c r="D114" s="4">
        <v>1621.9</v>
      </c>
      <c r="E114" s="4">
        <v>0.52173910000000001</v>
      </c>
      <c r="F114" s="4"/>
      <c r="G114" s="4"/>
      <c r="H114" s="4"/>
      <c r="I114" s="4">
        <v>0</v>
      </c>
      <c r="J114" s="4"/>
      <c r="K114" s="4">
        <v>0</v>
      </c>
      <c r="L114" s="4">
        <v>0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>
        <v>0</v>
      </c>
      <c r="AA114" s="4"/>
      <c r="AB114" s="4">
        <v>0</v>
      </c>
      <c r="AC114" s="4"/>
      <c r="AD114" s="4"/>
      <c r="AE114" s="4"/>
      <c r="AF114" s="4"/>
      <c r="AG114" s="4"/>
      <c r="AH114" s="93"/>
      <c r="AI114" s="93"/>
      <c r="AJ114" s="93"/>
      <c r="AK114" s="93"/>
      <c r="AL114" s="93"/>
      <c r="AM114" s="4">
        <v>6823</v>
      </c>
      <c r="AN114" s="4">
        <v>3726</v>
      </c>
      <c r="AO114" s="12">
        <v>425</v>
      </c>
      <c r="AP114" s="4">
        <v>298</v>
      </c>
      <c r="AQ114" s="12">
        <v>1912</v>
      </c>
      <c r="AR114" s="4">
        <v>2168</v>
      </c>
      <c r="AS114" s="12">
        <v>2621</v>
      </c>
      <c r="AT114" s="4">
        <v>2570</v>
      </c>
      <c r="AU114" s="12">
        <v>731</v>
      </c>
      <c r="AV114" s="4">
        <v>647</v>
      </c>
      <c r="AW114" s="12">
        <v>391</v>
      </c>
      <c r="AX114" s="4">
        <v>8</v>
      </c>
      <c r="AY114" s="12"/>
      <c r="AZ114" s="4">
        <v>0</v>
      </c>
      <c r="BA114" s="4">
        <v>0</v>
      </c>
      <c r="BB114" s="12">
        <v>0</v>
      </c>
      <c r="BC114" s="4">
        <v>33802</v>
      </c>
      <c r="BD114" s="12">
        <v>5015</v>
      </c>
      <c r="BE114" s="4">
        <v>4423</v>
      </c>
      <c r="BF114" s="12">
        <v>1875</v>
      </c>
      <c r="BG114" s="4">
        <v>1609</v>
      </c>
      <c r="BH114" s="12"/>
      <c r="BI114" s="4">
        <v>1538</v>
      </c>
      <c r="BJ114" s="12">
        <v>200</v>
      </c>
      <c r="BK114" s="4">
        <v>159</v>
      </c>
      <c r="BL114" s="12">
        <v>3412</v>
      </c>
      <c r="BM114" s="4"/>
      <c r="BN114" s="12">
        <v>422</v>
      </c>
      <c r="BO114" s="4">
        <v>849</v>
      </c>
      <c r="BP114" s="12">
        <v>85</v>
      </c>
      <c r="BQ114" s="4">
        <v>0</v>
      </c>
      <c r="BR114" s="4"/>
      <c r="BS114" s="4">
        <v>2944</v>
      </c>
      <c r="BT114" s="4">
        <v>3305</v>
      </c>
      <c r="BU114" s="4">
        <v>2726</v>
      </c>
      <c r="BV114" s="94" t="str">
        <f t="shared" si="10"/>
        <v>*Glutamic acid (3TMS)</v>
      </c>
      <c r="BW114">
        <f t="shared" si="10"/>
        <v>250</v>
      </c>
    </row>
    <row r="115" spans="2:75">
      <c r="B115" s="4" t="s">
        <v>34</v>
      </c>
      <c r="C115" s="4">
        <v>251</v>
      </c>
      <c r="D115" s="4">
        <v>1621.9</v>
      </c>
      <c r="E115" s="4">
        <v>0.52173910000000001</v>
      </c>
      <c r="F115" s="4"/>
      <c r="G115" s="4"/>
      <c r="H115" s="4"/>
      <c r="I115" s="4">
        <v>0</v>
      </c>
      <c r="J115" s="4"/>
      <c r="K115" s="4">
        <v>0</v>
      </c>
      <c r="L115" s="4">
        <v>0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>
        <v>48</v>
      </c>
      <c r="AA115" s="4"/>
      <c r="AB115" s="4">
        <v>0</v>
      </c>
      <c r="AC115" s="4"/>
      <c r="AD115" s="4"/>
      <c r="AE115" s="4"/>
      <c r="AF115" s="4"/>
      <c r="AG115" s="4"/>
      <c r="AH115" s="93"/>
      <c r="AI115" s="93"/>
      <c r="AJ115" s="93"/>
      <c r="AK115" s="93"/>
      <c r="AL115" s="93"/>
      <c r="AM115" s="4">
        <v>1280</v>
      </c>
      <c r="AN115" s="4">
        <v>650</v>
      </c>
      <c r="AO115" s="12">
        <v>27</v>
      </c>
      <c r="AP115" s="4">
        <v>33</v>
      </c>
      <c r="AQ115" s="12">
        <v>375</v>
      </c>
      <c r="AR115" s="4">
        <v>410</v>
      </c>
      <c r="AS115" s="12">
        <v>400</v>
      </c>
      <c r="AT115" s="4">
        <v>368</v>
      </c>
      <c r="AU115" s="12">
        <v>195</v>
      </c>
      <c r="AV115" s="4">
        <v>42</v>
      </c>
      <c r="AW115" s="12">
        <v>0</v>
      </c>
      <c r="AX115" s="4">
        <v>0</v>
      </c>
      <c r="AY115" s="12"/>
      <c r="AZ115" s="4">
        <v>0</v>
      </c>
      <c r="BA115" s="4">
        <v>0</v>
      </c>
      <c r="BB115" s="12">
        <v>0</v>
      </c>
      <c r="BC115" s="4">
        <v>6397</v>
      </c>
      <c r="BD115" s="12">
        <v>925</v>
      </c>
      <c r="BE115" s="4">
        <v>584</v>
      </c>
      <c r="BF115" s="12">
        <v>331</v>
      </c>
      <c r="BG115" s="4">
        <v>348</v>
      </c>
      <c r="BH115" s="12"/>
      <c r="BI115" s="4">
        <v>301</v>
      </c>
      <c r="BJ115" s="12">
        <v>54</v>
      </c>
      <c r="BK115" s="4">
        <v>59</v>
      </c>
      <c r="BL115" s="12">
        <v>636</v>
      </c>
      <c r="BM115" s="4"/>
      <c r="BN115" s="12">
        <v>73</v>
      </c>
      <c r="BO115" s="4">
        <v>183</v>
      </c>
      <c r="BP115" s="12">
        <v>0</v>
      </c>
      <c r="BQ115" s="4">
        <v>0</v>
      </c>
      <c r="BR115" s="4"/>
      <c r="BS115" s="4">
        <v>583</v>
      </c>
      <c r="BT115" s="4">
        <v>680</v>
      </c>
      <c r="BU115" s="4">
        <v>441</v>
      </c>
      <c r="BV115" s="94" t="str">
        <f t="shared" si="10"/>
        <v>*Glutamic acid (3TMS)</v>
      </c>
      <c r="BW115">
        <f t="shared" si="10"/>
        <v>251</v>
      </c>
    </row>
    <row r="116" spans="2:75">
      <c r="B116" s="4" t="s">
        <v>34</v>
      </c>
      <c r="C116" s="4">
        <v>252</v>
      </c>
      <c r="D116" s="4">
        <v>1621.9</v>
      </c>
      <c r="E116" s="4">
        <v>0.52173910000000001</v>
      </c>
      <c r="F116" s="4"/>
      <c r="G116" s="4"/>
      <c r="H116" s="4"/>
      <c r="I116" s="4">
        <v>0</v>
      </c>
      <c r="J116" s="4"/>
      <c r="K116" s="4">
        <v>0</v>
      </c>
      <c r="L116" s="4">
        <v>0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>
        <v>35</v>
      </c>
      <c r="AA116" s="4"/>
      <c r="AB116" s="4">
        <v>0</v>
      </c>
      <c r="AC116" s="4"/>
      <c r="AD116" s="4"/>
      <c r="AE116" s="4"/>
      <c r="AF116" s="4"/>
      <c r="AG116" s="4"/>
      <c r="AH116" s="93"/>
      <c r="AI116" s="93"/>
      <c r="AJ116" s="93"/>
      <c r="AK116" s="93"/>
      <c r="AL116" s="93"/>
      <c r="AM116" s="4">
        <v>606</v>
      </c>
      <c r="AN116" s="4">
        <v>257</v>
      </c>
      <c r="AO116" s="12">
        <v>0</v>
      </c>
      <c r="AP116" s="4">
        <v>0</v>
      </c>
      <c r="AQ116" s="12">
        <v>132</v>
      </c>
      <c r="AR116" s="4">
        <v>71</v>
      </c>
      <c r="AS116" s="12">
        <v>170</v>
      </c>
      <c r="AT116" s="4">
        <v>71</v>
      </c>
      <c r="AU116" s="12">
        <v>110</v>
      </c>
      <c r="AV116" s="4">
        <v>0</v>
      </c>
      <c r="AW116" s="12">
        <v>0</v>
      </c>
      <c r="AX116" s="4">
        <v>0</v>
      </c>
      <c r="AY116" s="12"/>
      <c r="AZ116" s="4">
        <v>0</v>
      </c>
      <c r="BA116" s="4">
        <v>0</v>
      </c>
      <c r="BB116" s="12">
        <v>0</v>
      </c>
      <c r="BC116" s="4">
        <v>2332</v>
      </c>
      <c r="BD116" s="12">
        <v>139</v>
      </c>
      <c r="BE116" s="4">
        <v>244</v>
      </c>
      <c r="BF116" s="12">
        <v>130</v>
      </c>
      <c r="BG116" s="4">
        <v>51</v>
      </c>
      <c r="BH116" s="12"/>
      <c r="BI116" s="4">
        <v>92</v>
      </c>
      <c r="BJ116" s="12">
        <v>19</v>
      </c>
      <c r="BK116" s="4">
        <v>0</v>
      </c>
      <c r="BL116" s="12">
        <v>210</v>
      </c>
      <c r="BM116" s="4"/>
      <c r="BN116" s="12">
        <v>0</v>
      </c>
      <c r="BO116" s="4">
        <v>31</v>
      </c>
      <c r="BP116" s="12">
        <v>0</v>
      </c>
      <c r="BQ116" s="4">
        <v>0</v>
      </c>
      <c r="BR116" s="4"/>
      <c r="BS116" s="4">
        <v>267</v>
      </c>
      <c r="BT116" s="4">
        <v>110</v>
      </c>
      <c r="BU116" s="4">
        <v>172</v>
      </c>
      <c r="BV116" s="94" t="str">
        <f t="shared" si="10"/>
        <v>*Glutamic acid (3TMS)</v>
      </c>
      <c r="BW116">
        <f t="shared" si="10"/>
        <v>252</v>
      </c>
    </row>
    <row r="117" spans="2:75">
      <c r="B117" s="4" t="s">
        <v>36</v>
      </c>
      <c r="C117" s="4">
        <v>129</v>
      </c>
      <c r="D117" s="4">
        <v>1575.6</v>
      </c>
      <c r="E117" s="4">
        <v>0.44927537400000001</v>
      </c>
      <c r="F117" s="4"/>
      <c r="G117" s="4"/>
      <c r="H117" s="4"/>
      <c r="I117" s="4">
        <v>407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93"/>
      <c r="AI117" s="92">
        <f>MIN(AM117:BQ117)</f>
        <v>578</v>
      </c>
      <c r="AJ117" s="92">
        <f>MAX(AM117:BQ117)</f>
        <v>65928</v>
      </c>
      <c r="AK117" s="92">
        <f>MEDIAN(AM117:BQ117)</f>
        <v>5457</v>
      </c>
      <c r="AL117" s="93"/>
      <c r="AM117" s="4">
        <v>7819</v>
      </c>
      <c r="AN117" s="4">
        <v>8511</v>
      </c>
      <c r="AO117" s="12">
        <v>2902</v>
      </c>
      <c r="AP117" s="4">
        <v>3239</v>
      </c>
      <c r="AQ117" s="12">
        <v>2599</v>
      </c>
      <c r="AR117" s="4">
        <v>2648</v>
      </c>
      <c r="AS117" s="12">
        <v>11196</v>
      </c>
      <c r="AT117" s="4">
        <v>11787</v>
      </c>
      <c r="AU117" s="12">
        <v>4019</v>
      </c>
      <c r="AV117" s="4">
        <v>4275</v>
      </c>
      <c r="AW117" s="12">
        <v>5454</v>
      </c>
      <c r="AX117" s="4">
        <v>6586</v>
      </c>
      <c r="AY117" s="12"/>
      <c r="AZ117" s="4">
        <v>3162</v>
      </c>
      <c r="BA117" s="4"/>
      <c r="BB117" s="12">
        <v>65928</v>
      </c>
      <c r="BC117" s="4">
        <v>30818</v>
      </c>
      <c r="BD117" s="12">
        <v>11136</v>
      </c>
      <c r="BE117" s="4">
        <v>10268</v>
      </c>
      <c r="BF117" s="12">
        <v>4362</v>
      </c>
      <c r="BG117" s="4">
        <v>3538</v>
      </c>
      <c r="BH117" s="12"/>
      <c r="BI117" s="4">
        <v>20207</v>
      </c>
      <c r="BJ117" s="12">
        <v>5527</v>
      </c>
      <c r="BK117" s="4">
        <v>5076</v>
      </c>
      <c r="BL117" s="12">
        <v>15882</v>
      </c>
      <c r="BM117" s="4"/>
      <c r="BN117" s="12">
        <v>5457</v>
      </c>
      <c r="BO117" s="4">
        <v>6031</v>
      </c>
      <c r="BP117" s="12">
        <v>2395</v>
      </c>
      <c r="BQ117" s="4">
        <v>578</v>
      </c>
      <c r="BR117" s="4"/>
      <c r="BS117" s="4">
        <v>7965</v>
      </c>
      <c r="BT117" s="4">
        <v>9129</v>
      </c>
      <c r="BU117" s="4">
        <v>9223</v>
      </c>
      <c r="BV117" s="94" t="str">
        <f t="shared" si="10"/>
        <v>*Glutaric acid, 2-hydroxy- (3TMS)</v>
      </c>
      <c r="BW117">
        <f t="shared" si="10"/>
        <v>129</v>
      </c>
    </row>
    <row r="118" spans="2:75">
      <c r="B118" s="4" t="s">
        <v>36</v>
      </c>
      <c r="C118" s="4">
        <v>130</v>
      </c>
      <c r="D118" s="4">
        <v>1575.6</v>
      </c>
      <c r="E118" s="4">
        <v>0.44927537400000001</v>
      </c>
      <c r="F118" s="4"/>
      <c r="G118" s="4"/>
      <c r="H118" s="4"/>
      <c r="I118" s="4">
        <v>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93"/>
      <c r="AI118" s="93"/>
      <c r="AJ118" s="93"/>
      <c r="AK118" s="93"/>
      <c r="AL118" s="93"/>
      <c r="AM118" s="4">
        <v>1047</v>
      </c>
      <c r="AN118" s="4">
        <v>568</v>
      </c>
      <c r="AO118" s="12">
        <v>258</v>
      </c>
      <c r="AP118" s="4">
        <v>505</v>
      </c>
      <c r="AQ118" s="12">
        <v>386</v>
      </c>
      <c r="AR118" s="4">
        <v>382</v>
      </c>
      <c r="AS118" s="12">
        <v>1421</v>
      </c>
      <c r="AT118" s="4">
        <v>1739</v>
      </c>
      <c r="AU118" s="12">
        <v>521</v>
      </c>
      <c r="AV118" s="4">
        <v>420</v>
      </c>
      <c r="AW118" s="12">
        <v>679</v>
      </c>
      <c r="AX118" s="4">
        <v>712</v>
      </c>
      <c r="AY118" s="12"/>
      <c r="AZ118" s="4">
        <v>352</v>
      </c>
      <c r="BA118" s="4"/>
      <c r="BB118" s="12">
        <v>8882</v>
      </c>
      <c r="BC118" s="4">
        <v>3918</v>
      </c>
      <c r="BD118" s="12">
        <v>993</v>
      </c>
      <c r="BE118" s="4">
        <v>934</v>
      </c>
      <c r="BF118" s="12">
        <v>446</v>
      </c>
      <c r="BG118" s="4">
        <v>451</v>
      </c>
      <c r="BH118" s="12"/>
      <c r="BI118" s="4">
        <v>2467</v>
      </c>
      <c r="BJ118" s="12">
        <v>793</v>
      </c>
      <c r="BK118" s="4">
        <v>343</v>
      </c>
      <c r="BL118" s="12">
        <v>1834</v>
      </c>
      <c r="BM118" s="4"/>
      <c r="BN118" s="12">
        <v>681</v>
      </c>
      <c r="BO118" s="4">
        <v>643</v>
      </c>
      <c r="BP118" s="12">
        <v>360</v>
      </c>
      <c r="BQ118" s="4">
        <v>31</v>
      </c>
      <c r="BR118" s="4"/>
      <c r="BS118" s="4">
        <v>1079</v>
      </c>
      <c r="BT118" s="4">
        <v>1351</v>
      </c>
      <c r="BU118" s="4">
        <v>1104</v>
      </c>
      <c r="BV118" s="94" t="str">
        <f t="shared" si="10"/>
        <v>*Glutaric acid, 2-hydroxy- (3TMS)</v>
      </c>
      <c r="BW118">
        <f t="shared" si="10"/>
        <v>130</v>
      </c>
    </row>
    <row r="119" spans="2:75">
      <c r="B119" s="4" t="s">
        <v>36</v>
      </c>
      <c r="C119" s="4">
        <v>131</v>
      </c>
      <c r="D119" s="4">
        <v>1575.6</v>
      </c>
      <c r="E119" s="4">
        <v>0.44927537400000001</v>
      </c>
      <c r="F119" s="4"/>
      <c r="G119" s="4"/>
      <c r="H119" s="4"/>
      <c r="I119" s="4">
        <v>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93"/>
      <c r="AI119" s="93"/>
      <c r="AJ119" s="93"/>
      <c r="AK119" s="93"/>
      <c r="AL119" s="93"/>
      <c r="AM119" s="4">
        <v>820</v>
      </c>
      <c r="AN119" s="4">
        <v>1021</v>
      </c>
      <c r="AO119" s="12">
        <v>177</v>
      </c>
      <c r="AP119" s="4">
        <v>330</v>
      </c>
      <c r="AQ119" s="12">
        <v>113</v>
      </c>
      <c r="AR119" s="4">
        <v>62</v>
      </c>
      <c r="AS119" s="12">
        <v>1183</v>
      </c>
      <c r="AT119" s="4">
        <v>766</v>
      </c>
      <c r="AU119" s="12">
        <v>321</v>
      </c>
      <c r="AV119" s="4">
        <v>290</v>
      </c>
      <c r="AW119" s="12">
        <v>396</v>
      </c>
      <c r="AX119" s="4">
        <v>646</v>
      </c>
      <c r="AY119" s="12"/>
      <c r="AZ119" s="4">
        <v>253</v>
      </c>
      <c r="BA119" s="4"/>
      <c r="BB119" s="12">
        <v>8372</v>
      </c>
      <c r="BC119" s="4">
        <v>3954</v>
      </c>
      <c r="BD119" s="12">
        <v>1576</v>
      </c>
      <c r="BE119" s="4">
        <v>1109</v>
      </c>
      <c r="BF119" s="12">
        <v>222</v>
      </c>
      <c r="BG119" s="4">
        <v>428</v>
      </c>
      <c r="BH119" s="12"/>
      <c r="BI119" s="4">
        <v>2235</v>
      </c>
      <c r="BJ119" s="12">
        <v>503</v>
      </c>
      <c r="BK119" s="4">
        <v>493</v>
      </c>
      <c r="BL119" s="12">
        <v>1541</v>
      </c>
      <c r="BM119" s="4"/>
      <c r="BN119" s="12">
        <v>612</v>
      </c>
      <c r="BO119" s="4">
        <v>640</v>
      </c>
      <c r="BP119" s="12">
        <v>251</v>
      </c>
      <c r="BQ119" s="4">
        <v>10</v>
      </c>
      <c r="BR119" s="4"/>
      <c r="BS119" s="4">
        <v>851</v>
      </c>
      <c r="BT119" s="4">
        <v>873</v>
      </c>
      <c r="BU119" s="4">
        <v>1180</v>
      </c>
      <c r="BV119" s="94" t="str">
        <f t="shared" si="10"/>
        <v>*Glutaric acid, 2-hydroxy- (3TMS)</v>
      </c>
      <c r="BW119">
        <f t="shared" si="10"/>
        <v>131</v>
      </c>
    </row>
    <row r="120" spans="2:75">
      <c r="B120" s="4" t="s">
        <v>36</v>
      </c>
      <c r="C120" s="4">
        <v>132</v>
      </c>
      <c r="D120" s="4">
        <v>1575.6</v>
      </c>
      <c r="E120" s="4">
        <v>0.44927537400000001</v>
      </c>
      <c r="F120" s="4"/>
      <c r="G120" s="4"/>
      <c r="H120" s="4"/>
      <c r="I120" s="4">
        <v>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93"/>
      <c r="AI120" s="93"/>
      <c r="AJ120" s="93"/>
      <c r="AK120" s="93"/>
      <c r="AL120" s="93"/>
      <c r="AM120" s="4">
        <v>124</v>
      </c>
      <c r="AN120" s="4">
        <v>35</v>
      </c>
      <c r="AO120" s="12">
        <v>0</v>
      </c>
      <c r="AP120" s="4">
        <v>35</v>
      </c>
      <c r="AQ120" s="12">
        <v>0</v>
      </c>
      <c r="AR120" s="4">
        <v>0</v>
      </c>
      <c r="AS120" s="12">
        <v>0</v>
      </c>
      <c r="AT120" s="4">
        <v>69</v>
      </c>
      <c r="AU120" s="12">
        <v>0</v>
      </c>
      <c r="AV120" s="4">
        <v>0</v>
      </c>
      <c r="AW120" s="12">
        <v>0</v>
      </c>
      <c r="AX120" s="4">
        <v>0</v>
      </c>
      <c r="AY120" s="12"/>
      <c r="AZ120" s="4">
        <v>0</v>
      </c>
      <c r="BA120" s="4"/>
      <c r="BB120" s="12">
        <v>1493</v>
      </c>
      <c r="BC120" s="4">
        <v>736</v>
      </c>
      <c r="BD120" s="12">
        <v>15</v>
      </c>
      <c r="BE120" s="4">
        <v>0</v>
      </c>
      <c r="BF120" s="12">
        <v>25</v>
      </c>
      <c r="BG120" s="4">
        <v>18</v>
      </c>
      <c r="BH120" s="12"/>
      <c r="BI120" s="4">
        <v>23</v>
      </c>
      <c r="BJ120" s="12">
        <v>102</v>
      </c>
      <c r="BK120" s="4">
        <v>87</v>
      </c>
      <c r="BL120" s="12">
        <v>129</v>
      </c>
      <c r="BM120" s="4"/>
      <c r="BN120" s="12">
        <v>63</v>
      </c>
      <c r="BO120" s="4">
        <v>0</v>
      </c>
      <c r="BP120" s="12">
        <v>0</v>
      </c>
      <c r="BQ120" s="4">
        <v>0</v>
      </c>
      <c r="BR120" s="4"/>
      <c r="BS120" s="4">
        <v>87</v>
      </c>
      <c r="BT120" s="4">
        <v>37</v>
      </c>
      <c r="BU120" s="4">
        <v>0</v>
      </c>
      <c r="BV120" s="94" t="str">
        <f t="shared" si="10"/>
        <v>*Glutaric acid, 2-hydroxy- (3TMS)</v>
      </c>
      <c r="BW120">
        <f t="shared" si="10"/>
        <v>132</v>
      </c>
    </row>
    <row r="121" spans="2:75">
      <c r="B121" s="4" t="s">
        <v>36</v>
      </c>
      <c r="C121" s="4">
        <v>133</v>
      </c>
      <c r="D121" s="4">
        <v>1575.6</v>
      </c>
      <c r="E121" s="4">
        <v>0.44927537400000001</v>
      </c>
      <c r="F121" s="4"/>
      <c r="G121" s="4"/>
      <c r="H121" s="4"/>
      <c r="I121" s="4">
        <v>104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93"/>
      <c r="AI121" s="93"/>
      <c r="AJ121" s="93"/>
      <c r="AK121" s="93"/>
      <c r="AL121" s="93"/>
      <c r="AM121" s="4">
        <v>1461</v>
      </c>
      <c r="AN121" s="4">
        <v>1011</v>
      </c>
      <c r="AO121" s="12">
        <v>537</v>
      </c>
      <c r="AP121" s="4">
        <v>588</v>
      </c>
      <c r="AQ121" s="12">
        <v>311</v>
      </c>
      <c r="AR121" s="4">
        <v>555</v>
      </c>
      <c r="AS121" s="12">
        <v>1918</v>
      </c>
      <c r="AT121" s="4">
        <v>1795</v>
      </c>
      <c r="AU121" s="12">
        <v>571</v>
      </c>
      <c r="AV121" s="4">
        <v>637</v>
      </c>
      <c r="AW121" s="12">
        <v>898</v>
      </c>
      <c r="AX121" s="4">
        <v>931</v>
      </c>
      <c r="AY121" s="12"/>
      <c r="AZ121" s="4">
        <v>419</v>
      </c>
      <c r="BA121" s="4"/>
      <c r="BB121" s="12">
        <v>11717</v>
      </c>
      <c r="BC121" s="4">
        <v>5435</v>
      </c>
      <c r="BD121" s="12">
        <v>1852</v>
      </c>
      <c r="BE121" s="4">
        <v>1460</v>
      </c>
      <c r="BF121" s="12">
        <v>646</v>
      </c>
      <c r="BG121" s="4">
        <v>539</v>
      </c>
      <c r="BH121" s="12"/>
      <c r="BI121" s="4">
        <v>3286</v>
      </c>
      <c r="BJ121" s="12">
        <v>845</v>
      </c>
      <c r="BK121" s="4">
        <v>857</v>
      </c>
      <c r="BL121" s="12">
        <v>2441</v>
      </c>
      <c r="BM121" s="4"/>
      <c r="BN121" s="12">
        <v>832</v>
      </c>
      <c r="BO121" s="4">
        <v>956</v>
      </c>
      <c r="BP121" s="12">
        <v>300</v>
      </c>
      <c r="BQ121" s="4">
        <v>39</v>
      </c>
      <c r="BR121" s="4"/>
      <c r="BS121" s="4">
        <v>1389</v>
      </c>
      <c r="BT121" s="4">
        <v>1654</v>
      </c>
      <c r="BU121" s="4">
        <v>1646</v>
      </c>
      <c r="BV121" s="94" t="str">
        <f t="shared" si="10"/>
        <v>*Glutaric acid, 2-hydroxy- (3TMS)</v>
      </c>
      <c r="BW121">
        <f t="shared" si="10"/>
        <v>133</v>
      </c>
    </row>
    <row r="122" spans="2:75">
      <c r="B122" s="4" t="s">
        <v>36</v>
      </c>
      <c r="C122" s="4">
        <v>247</v>
      </c>
      <c r="D122" s="4">
        <v>1575.6</v>
      </c>
      <c r="E122" s="4">
        <v>0.44927537400000001</v>
      </c>
      <c r="F122" s="4"/>
      <c r="G122" s="4"/>
      <c r="H122" s="4"/>
      <c r="I122" s="4">
        <v>90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93"/>
      <c r="AI122" s="92">
        <f>MIN(AM122:BQ122)</f>
        <v>33</v>
      </c>
      <c r="AJ122" s="92">
        <f>MAX(AM122:BQ122)</f>
        <v>15653</v>
      </c>
      <c r="AK122" s="92">
        <f>MEDIAN(AM122:BQ122)</f>
        <v>1190</v>
      </c>
      <c r="AL122" s="93"/>
      <c r="AM122" s="4">
        <v>1757</v>
      </c>
      <c r="AN122" s="4">
        <v>1863</v>
      </c>
      <c r="AO122" s="12">
        <v>561</v>
      </c>
      <c r="AP122" s="4">
        <v>624</v>
      </c>
      <c r="AQ122" s="12">
        <v>521</v>
      </c>
      <c r="AR122" s="4">
        <v>560</v>
      </c>
      <c r="AS122" s="12">
        <v>2490</v>
      </c>
      <c r="AT122" s="4">
        <v>2669</v>
      </c>
      <c r="AU122" s="12">
        <v>856</v>
      </c>
      <c r="AV122" s="4">
        <v>996</v>
      </c>
      <c r="AW122" s="12">
        <v>1126</v>
      </c>
      <c r="AX122" s="4">
        <v>1511</v>
      </c>
      <c r="AY122" s="12"/>
      <c r="AZ122" s="4">
        <v>696</v>
      </c>
      <c r="BA122" s="4"/>
      <c r="BB122" s="12">
        <v>15653</v>
      </c>
      <c r="BC122" s="4">
        <v>7458</v>
      </c>
      <c r="BD122" s="12">
        <v>2513</v>
      </c>
      <c r="BE122" s="4">
        <v>2266</v>
      </c>
      <c r="BF122" s="12">
        <v>891</v>
      </c>
      <c r="BG122" s="4">
        <v>741</v>
      </c>
      <c r="BH122" s="12"/>
      <c r="BI122" s="4">
        <v>4734</v>
      </c>
      <c r="BJ122" s="12">
        <v>1190</v>
      </c>
      <c r="BK122" s="4">
        <v>952</v>
      </c>
      <c r="BL122" s="12">
        <v>3528</v>
      </c>
      <c r="BM122" s="4"/>
      <c r="BN122" s="12">
        <v>1201</v>
      </c>
      <c r="BO122" s="4">
        <v>1194</v>
      </c>
      <c r="BP122" s="12">
        <v>506</v>
      </c>
      <c r="BQ122" s="4">
        <v>33</v>
      </c>
      <c r="BR122" s="4"/>
      <c r="BS122" s="4">
        <v>1714</v>
      </c>
      <c r="BT122" s="4">
        <v>1982</v>
      </c>
      <c r="BU122" s="4">
        <v>2004</v>
      </c>
      <c r="BV122" s="94" t="str">
        <f t="shared" si="10"/>
        <v>*Glutaric acid, 2-hydroxy- (3TMS)</v>
      </c>
      <c r="BW122">
        <f t="shared" si="10"/>
        <v>247</v>
      </c>
    </row>
    <row r="123" spans="2:75">
      <c r="B123" s="4" t="s">
        <v>36</v>
      </c>
      <c r="C123" s="4">
        <v>248</v>
      </c>
      <c r="D123" s="4">
        <v>1575.6</v>
      </c>
      <c r="E123" s="4">
        <v>0.44927537400000001</v>
      </c>
      <c r="F123" s="4"/>
      <c r="G123" s="4"/>
      <c r="H123" s="4"/>
      <c r="I123" s="4">
        <v>14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93"/>
      <c r="AI123" s="93"/>
      <c r="AJ123" s="93"/>
      <c r="AK123" s="93"/>
      <c r="AL123" s="93"/>
      <c r="AM123" s="4">
        <v>375</v>
      </c>
      <c r="AN123" s="4">
        <v>170</v>
      </c>
      <c r="AO123" s="12">
        <v>82</v>
      </c>
      <c r="AP123" s="4">
        <v>148</v>
      </c>
      <c r="AQ123" s="12">
        <v>91</v>
      </c>
      <c r="AR123" s="4">
        <v>0</v>
      </c>
      <c r="AS123" s="12">
        <v>500</v>
      </c>
      <c r="AT123" s="4">
        <v>552</v>
      </c>
      <c r="AU123" s="12">
        <v>137</v>
      </c>
      <c r="AV123" s="4">
        <v>176</v>
      </c>
      <c r="AW123" s="12">
        <v>176</v>
      </c>
      <c r="AX123" s="4">
        <v>310</v>
      </c>
      <c r="AY123" s="12"/>
      <c r="AZ123" s="4">
        <v>104</v>
      </c>
      <c r="BA123" s="4"/>
      <c r="BB123" s="12">
        <v>3317</v>
      </c>
      <c r="BC123" s="4">
        <v>1544</v>
      </c>
      <c r="BD123" s="12">
        <v>488</v>
      </c>
      <c r="BE123" s="4">
        <v>390</v>
      </c>
      <c r="BF123" s="12">
        <v>94</v>
      </c>
      <c r="BG123" s="4">
        <v>118</v>
      </c>
      <c r="BH123" s="12"/>
      <c r="BI123" s="4">
        <v>660</v>
      </c>
      <c r="BJ123" s="12">
        <v>318</v>
      </c>
      <c r="BK123" s="4">
        <v>192</v>
      </c>
      <c r="BL123" s="12">
        <v>715</v>
      </c>
      <c r="BM123" s="4"/>
      <c r="BN123" s="12">
        <v>227</v>
      </c>
      <c r="BO123" s="4">
        <v>296</v>
      </c>
      <c r="BP123" s="12">
        <v>88</v>
      </c>
      <c r="BQ123" s="4">
        <v>0</v>
      </c>
      <c r="BR123" s="4"/>
      <c r="BS123" s="4">
        <v>341</v>
      </c>
      <c r="BT123" s="4">
        <v>364</v>
      </c>
      <c r="BU123" s="4">
        <v>326</v>
      </c>
      <c r="BV123" s="94" t="str">
        <f t="shared" si="10"/>
        <v>*Glutaric acid, 2-hydroxy- (3TMS)</v>
      </c>
      <c r="BW123">
        <f t="shared" si="10"/>
        <v>248</v>
      </c>
    </row>
    <row r="124" spans="2:75">
      <c r="B124" s="4" t="s">
        <v>36</v>
      </c>
      <c r="C124" s="4">
        <v>249</v>
      </c>
      <c r="D124" s="4">
        <v>1575.6</v>
      </c>
      <c r="E124" s="4">
        <v>0.44927537400000001</v>
      </c>
      <c r="F124" s="4"/>
      <c r="G124" s="4"/>
      <c r="H124" s="4"/>
      <c r="I124" s="4">
        <v>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93"/>
      <c r="AI124" s="93"/>
      <c r="AJ124" s="93"/>
      <c r="AK124" s="93"/>
      <c r="AL124" s="93"/>
      <c r="AM124" s="4">
        <v>134</v>
      </c>
      <c r="AN124" s="4">
        <v>0</v>
      </c>
      <c r="AO124" s="12">
        <v>50</v>
      </c>
      <c r="AP124" s="4">
        <v>40</v>
      </c>
      <c r="AQ124" s="12">
        <v>31</v>
      </c>
      <c r="AR124" s="4">
        <v>0</v>
      </c>
      <c r="AS124" s="12">
        <v>238</v>
      </c>
      <c r="AT124" s="4">
        <v>249</v>
      </c>
      <c r="AU124" s="12">
        <v>0</v>
      </c>
      <c r="AV124" s="4">
        <v>3</v>
      </c>
      <c r="AW124" s="12">
        <v>0</v>
      </c>
      <c r="AX124" s="4">
        <v>107</v>
      </c>
      <c r="AY124" s="12"/>
      <c r="AZ124" s="4">
        <v>15</v>
      </c>
      <c r="BA124" s="4"/>
      <c r="BB124" s="12">
        <v>1393</v>
      </c>
      <c r="BC124" s="4">
        <v>723</v>
      </c>
      <c r="BD124" s="12">
        <v>160</v>
      </c>
      <c r="BE124" s="4">
        <v>83</v>
      </c>
      <c r="BF124" s="12">
        <v>8</v>
      </c>
      <c r="BG124" s="4">
        <v>0</v>
      </c>
      <c r="BH124" s="12"/>
      <c r="BI124" s="4">
        <v>178</v>
      </c>
      <c r="BJ124" s="12">
        <v>101</v>
      </c>
      <c r="BK124" s="4">
        <v>193</v>
      </c>
      <c r="BL124" s="12">
        <v>261</v>
      </c>
      <c r="BM124" s="4"/>
      <c r="BN124" s="12">
        <v>69</v>
      </c>
      <c r="BO124" s="4">
        <v>108</v>
      </c>
      <c r="BP124" s="12">
        <v>25</v>
      </c>
      <c r="BQ124" s="4">
        <v>0</v>
      </c>
      <c r="BR124" s="4"/>
      <c r="BS124" s="4">
        <v>161</v>
      </c>
      <c r="BT124" s="4">
        <v>177</v>
      </c>
      <c r="BU124" s="4">
        <v>95</v>
      </c>
      <c r="BV124" s="94" t="str">
        <f t="shared" si="10"/>
        <v>*Glutaric acid, 2-hydroxy- (3TMS)</v>
      </c>
      <c r="BW124">
        <f t="shared" si="10"/>
        <v>249</v>
      </c>
    </row>
    <row r="125" spans="2:75">
      <c r="B125" s="4" t="s">
        <v>36</v>
      </c>
      <c r="C125" s="4">
        <v>250</v>
      </c>
      <c r="D125" s="4">
        <v>1575.6</v>
      </c>
      <c r="E125" s="4">
        <v>0.44927537400000001</v>
      </c>
      <c r="F125" s="4"/>
      <c r="G125" s="4"/>
      <c r="H125" s="4"/>
      <c r="I125" s="4"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93"/>
      <c r="AI125" s="93"/>
      <c r="AJ125" s="93"/>
      <c r="AK125" s="93"/>
      <c r="AL125" s="93"/>
      <c r="AM125" s="4">
        <v>0</v>
      </c>
      <c r="AN125" s="4">
        <v>0</v>
      </c>
      <c r="AO125" s="12">
        <v>0</v>
      </c>
      <c r="AP125" s="4">
        <v>0</v>
      </c>
      <c r="AQ125" s="12">
        <v>0</v>
      </c>
      <c r="AR125" s="4">
        <v>0</v>
      </c>
      <c r="AS125" s="12">
        <v>0</v>
      </c>
      <c r="AT125" s="4">
        <v>57</v>
      </c>
      <c r="AU125" s="12">
        <v>0</v>
      </c>
      <c r="AV125" s="4">
        <v>0</v>
      </c>
      <c r="AW125" s="12">
        <v>0</v>
      </c>
      <c r="AX125" s="4">
        <v>0</v>
      </c>
      <c r="AY125" s="12"/>
      <c r="AZ125" s="4">
        <v>0</v>
      </c>
      <c r="BA125" s="4"/>
      <c r="BB125" s="12">
        <v>195</v>
      </c>
      <c r="BC125" s="4">
        <v>128</v>
      </c>
      <c r="BD125" s="12">
        <v>13</v>
      </c>
      <c r="BE125" s="4">
        <v>0</v>
      </c>
      <c r="BF125" s="12">
        <v>0</v>
      </c>
      <c r="BG125" s="4">
        <v>0</v>
      </c>
      <c r="BH125" s="12"/>
      <c r="BI125" s="4">
        <v>0</v>
      </c>
      <c r="BJ125" s="12">
        <v>32</v>
      </c>
      <c r="BK125" s="4">
        <v>24</v>
      </c>
      <c r="BL125" s="12">
        <v>10</v>
      </c>
      <c r="BM125" s="4"/>
      <c r="BN125" s="12">
        <v>9</v>
      </c>
      <c r="BO125" s="4">
        <v>0</v>
      </c>
      <c r="BP125" s="12">
        <v>0</v>
      </c>
      <c r="BQ125" s="4">
        <v>0</v>
      </c>
      <c r="BR125" s="4"/>
      <c r="BS125" s="4">
        <v>14</v>
      </c>
      <c r="BT125" s="4">
        <v>0</v>
      </c>
      <c r="BU125" s="4">
        <v>0</v>
      </c>
      <c r="BV125" s="94" t="str">
        <f t="shared" si="10"/>
        <v>*Glutaric acid, 2-hydroxy- (3TMS)</v>
      </c>
      <c r="BW125">
        <f t="shared" si="10"/>
        <v>250</v>
      </c>
    </row>
    <row r="126" spans="2:75">
      <c r="B126" s="4" t="s">
        <v>36</v>
      </c>
      <c r="C126" s="4">
        <v>251</v>
      </c>
      <c r="D126" s="4">
        <v>1575.6</v>
      </c>
      <c r="E126" s="4">
        <v>0.44927537400000001</v>
      </c>
      <c r="F126" s="4"/>
      <c r="G126" s="4"/>
      <c r="H126" s="4"/>
      <c r="I126" s="4"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93"/>
      <c r="AI126" s="93"/>
      <c r="AJ126" s="93"/>
      <c r="AK126" s="93"/>
      <c r="AL126" s="93"/>
      <c r="AM126" s="4">
        <v>0</v>
      </c>
      <c r="AN126" s="4">
        <v>0</v>
      </c>
      <c r="AO126" s="12">
        <v>0</v>
      </c>
      <c r="AP126" s="4">
        <v>0</v>
      </c>
      <c r="AQ126" s="12">
        <v>0</v>
      </c>
      <c r="AR126" s="4">
        <v>0</v>
      </c>
      <c r="AS126" s="12">
        <v>0</v>
      </c>
      <c r="AT126" s="4">
        <v>1</v>
      </c>
      <c r="AU126" s="12">
        <v>0</v>
      </c>
      <c r="AV126" s="4">
        <v>0</v>
      </c>
      <c r="AW126" s="12">
        <v>0</v>
      </c>
      <c r="AX126" s="4">
        <v>0</v>
      </c>
      <c r="AY126" s="12"/>
      <c r="AZ126" s="4">
        <v>0</v>
      </c>
      <c r="BA126" s="4"/>
      <c r="BB126" s="12">
        <v>131</v>
      </c>
      <c r="BC126" s="4">
        <v>111</v>
      </c>
      <c r="BD126" s="12">
        <v>0</v>
      </c>
      <c r="BE126" s="4">
        <v>0</v>
      </c>
      <c r="BF126" s="12">
        <v>0</v>
      </c>
      <c r="BG126" s="4">
        <v>0</v>
      </c>
      <c r="BH126" s="12"/>
      <c r="BI126" s="4">
        <v>0</v>
      </c>
      <c r="BJ126" s="12">
        <v>0</v>
      </c>
      <c r="BK126" s="4">
        <v>0</v>
      </c>
      <c r="BL126" s="12">
        <v>0</v>
      </c>
      <c r="BM126" s="4"/>
      <c r="BN126" s="12">
        <v>0</v>
      </c>
      <c r="BO126" s="4">
        <v>0</v>
      </c>
      <c r="BP126" s="12">
        <v>0</v>
      </c>
      <c r="BQ126" s="4">
        <v>0</v>
      </c>
      <c r="BR126" s="4"/>
      <c r="BS126" s="4">
        <v>0</v>
      </c>
      <c r="BT126" s="4">
        <v>0</v>
      </c>
      <c r="BU126" s="4">
        <v>0</v>
      </c>
      <c r="BV126" s="94" t="str">
        <f t="shared" si="10"/>
        <v>*Glutaric acid, 2-hydroxy- (3TMS)</v>
      </c>
      <c r="BW126">
        <f t="shared" si="10"/>
        <v>251</v>
      </c>
    </row>
    <row r="127" spans="2:75">
      <c r="B127" s="4" t="s">
        <v>36</v>
      </c>
      <c r="C127" s="4">
        <v>252</v>
      </c>
      <c r="D127" s="4">
        <v>1575.6</v>
      </c>
      <c r="E127" s="4">
        <v>0.44927537400000001</v>
      </c>
      <c r="F127" s="4"/>
      <c r="G127" s="4"/>
      <c r="H127" s="4"/>
      <c r="I127" s="4">
        <v>28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93"/>
      <c r="AI127" s="93"/>
      <c r="AJ127" s="93"/>
      <c r="AK127" s="93"/>
      <c r="AL127" s="93"/>
      <c r="AM127" s="4">
        <v>0</v>
      </c>
      <c r="AN127" s="4">
        <v>0</v>
      </c>
      <c r="AO127" s="12">
        <v>0</v>
      </c>
      <c r="AP127" s="4">
        <v>37</v>
      </c>
      <c r="AQ127" s="12">
        <v>0</v>
      </c>
      <c r="AR127" s="4">
        <v>0</v>
      </c>
      <c r="AS127" s="12">
        <v>0</v>
      </c>
      <c r="AT127" s="4">
        <v>0</v>
      </c>
      <c r="AU127" s="12">
        <v>0</v>
      </c>
      <c r="AV127" s="4">
        <v>0</v>
      </c>
      <c r="AW127" s="12">
        <v>0</v>
      </c>
      <c r="AX127" s="4">
        <v>0</v>
      </c>
      <c r="AY127" s="12"/>
      <c r="AZ127" s="4">
        <v>0</v>
      </c>
      <c r="BA127" s="4"/>
      <c r="BB127" s="12">
        <v>0</v>
      </c>
      <c r="BC127" s="4">
        <v>0</v>
      </c>
      <c r="BD127" s="12">
        <v>0</v>
      </c>
      <c r="BE127" s="4">
        <v>0</v>
      </c>
      <c r="BF127" s="12">
        <v>0</v>
      </c>
      <c r="BG127" s="4">
        <v>0</v>
      </c>
      <c r="BH127" s="12"/>
      <c r="BI127" s="4">
        <v>0</v>
      </c>
      <c r="BJ127" s="12">
        <v>34</v>
      </c>
      <c r="BK127" s="4">
        <v>8</v>
      </c>
      <c r="BL127" s="12">
        <v>0</v>
      </c>
      <c r="BM127" s="4"/>
      <c r="BN127" s="12">
        <v>0</v>
      </c>
      <c r="BO127" s="4">
        <v>0</v>
      </c>
      <c r="BP127" s="12">
        <v>0</v>
      </c>
      <c r="BQ127" s="4">
        <v>0</v>
      </c>
      <c r="BR127" s="4"/>
      <c r="BS127" s="4">
        <v>0</v>
      </c>
      <c r="BT127" s="4">
        <v>0</v>
      </c>
      <c r="BU127" s="4">
        <v>0</v>
      </c>
      <c r="BV127" s="94" t="str">
        <f t="shared" si="10"/>
        <v>*Glutaric acid, 2-hydroxy- (3TMS)</v>
      </c>
      <c r="BW127">
        <f t="shared" si="10"/>
        <v>252</v>
      </c>
    </row>
    <row r="128" spans="2:75">
      <c r="B128" s="4" t="s">
        <v>37</v>
      </c>
      <c r="C128" s="4">
        <v>156</v>
      </c>
      <c r="D128" s="4">
        <v>1578.3</v>
      </c>
      <c r="E128" s="4">
        <v>0.52173910000000001</v>
      </c>
      <c r="F128" s="4"/>
      <c r="G128" s="4"/>
      <c r="H128" s="4"/>
      <c r="I128" s="4"/>
      <c r="J128" s="4"/>
      <c r="K128" s="4"/>
      <c r="L128" s="4"/>
      <c r="M128" s="4">
        <v>6603</v>
      </c>
      <c r="N128" s="4">
        <v>6071</v>
      </c>
      <c r="O128" s="4">
        <v>5395</v>
      </c>
      <c r="P128" s="4">
        <v>3330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>
        <v>134</v>
      </c>
      <c r="AC128" s="4"/>
      <c r="AD128" s="4">
        <v>429</v>
      </c>
      <c r="AE128" s="4"/>
      <c r="AF128" s="4">
        <v>3885</v>
      </c>
      <c r="AG128" s="4">
        <v>557</v>
      </c>
      <c r="AH128" s="93"/>
      <c r="AI128" s="92">
        <f>MIN(AM128:BQ128)</f>
        <v>804</v>
      </c>
      <c r="AJ128" s="92">
        <f>MAX(AM128:BQ128)</f>
        <v>15290</v>
      </c>
      <c r="AK128" s="92">
        <f>MEDIAN(AM128:BQ128)</f>
        <v>3234</v>
      </c>
      <c r="AL128" s="93"/>
      <c r="AM128" s="4">
        <v>5183</v>
      </c>
      <c r="AN128" s="4">
        <v>4550</v>
      </c>
      <c r="AO128" s="12">
        <v>1420</v>
      </c>
      <c r="AP128" s="4">
        <v>1589</v>
      </c>
      <c r="AQ128" s="12">
        <v>2047</v>
      </c>
      <c r="AR128" s="4">
        <v>1926</v>
      </c>
      <c r="AS128" s="12">
        <v>3466</v>
      </c>
      <c r="AT128" s="4">
        <v>3700</v>
      </c>
      <c r="AU128" s="12">
        <v>3810</v>
      </c>
      <c r="AV128" s="4">
        <v>3500</v>
      </c>
      <c r="AW128" s="12">
        <v>3234</v>
      </c>
      <c r="AX128" s="4">
        <v>3246</v>
      </c>
      <c r="AY128" s="12"/>
      <c r="AZ128" s="4">
        <v>1624</v>
      </c>
      <c r="BA128" s="4"/>
      <c r="BB128" s="12"/>
      <c r="BC128" s="4">
        <v>15290</v>
      </c>
      <c r="BD128" s="12">
        <v>2304</v>
      </c>
      <c r="BE128" s="4">
        <v>1912</v>
      </c>
      <c r="BF128" s="12">
        <v>1839</v>
      </c>
      <c r="BG128" s="4">
        <v>1665</v>
      </c>
      <c r="BH128" s="12"/>
      <c r="BI128" s="4">
        <v>5933</v>
      </c>
      <c r="BJ128" s="12">
        <v>1939</v>
      </c>
      <c r="BK128" s="4">
        <v>1605</v>
      </c>
      <c r="BL128" s="12">
        <v>7027</v>
      </c>
      <c r="BM128" s="4"/>
      <c r="BN128" s="12">
        <v>3410</v>
      </c>
      <c r="BO128" s="4">
        <v>4336</v>
      </c>
      <c r="BP128" s="12">
        <v>804</v>
      </c>
      <c r="BQ128" s="4"/>
      <c r="BR128" s="4"/>
      <c r="BS128" s="4">
        <v>3649</v>
      </c>
      <c r="BT128" s="4">
        <v>3738</v>
      </c>
      <c r="BU128" s="4">
        <v>3200</v>
      </c>
      <c r="BV128" s="94" t="str">
        <f t="shared" si="10"/>
        <v>*Glutaric acid, 2-oxo- (1MEOX) (2TMS) MP</v>
      </c>
      <c r="BW128">
        <f t="shared" si="10"/>
        <v>156</v>
      </c>
    </row>
    <row r="129" spans="2:75">
      <c r="B129" s="4" t="s">
        <v>37</v>
      </c>
      <c r="C129" s="4">
        <v>157</v>
      </c>
      <c r="D129" s="4">
        <v>1578.3</v>
      </c>
      <c r="E129" s="4">
        <v>0.52173910000000001</v>
      </c>
      <c r="F129" s="4"/>
      <c r="G129" s="4"/>
      <c r="H129" s="4"/>
      <c r="I129" s="4"/>
      <c r="J129" s="4"/>
      <c r="K129" s="4"/>
      <c r="L129" s="4"/>
      <c r="M129" s="4">
        <v>792</v>
      </c>
      <c r="N129" s="4">
        <v>559</v>
      </c>
      <c r="O129" s="4">
        <v>598</v>
      </c>
      <c r="P129" s="4">
        <v>318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>
        <v>0</v>
      </c>
      <c r="AC129" s="4"/>
      <c r="AD129" s="4">
        <v>0</v>
      </c>
      <c r="AE129" s="4"/>
      <c r="AF129" s="4">
        <v>556</v>
      </c>
      <c r="AG129" s="4">
        <v>68</v>
      </c>
      <c r="AH129" s="93"/>
      <c r="AI129" s="93"/>
      <c r="AJ129" s="93"/>
      <c r="AK129" s="93"/>
      <c r="AL129" s="93"/>
      <c r="AM129" s="4">
        <v>596</v>
      </c>
      <c r="AN129" s="4">
        <v>496</v>
      </c>
      <c r="AO129" s="12">
        <v>144</v>
      </c>
      <c r="AP129" s="4">
        <v>112</v>
      </c>
      <c r="AQ129" s="12">
        <v>366</v>
      </c>
      <c r="AR129" s="4">
        <v>0</v>
      </c>
      <c r="AS129" s="12">
        <v>257</v>
      </c>
      <c r="AT129" s="4">
        <v>333</v>
      </c>
      <c r="AU129" s="12">
        <v>466</v>
      </c>
      <c r="AV129" s="4">
        <v>407</v>
      </c>
      <c r="AW129" s="12">
        <v>480</v>
      </c>
      <c r="AX129" s="4">
        <v>299</v>
      </c>
      <c r="AY129" s="12"/>
      <c r="AZ129" s="4">
        <v>206</v>
      </c>
      <c r="BA129" s="4"/>
      <c r="BB129" s="12"/>
      <c r="BC129" s="4">
        <v>1698</v>
      </c>
      <c r="BD129" s="12">
        <v>275</v>
      </c>
      <c r="BE129" s="4">
        <v>109</v>
      </c>
      <c r="BF129" s="12">
        <v>103</v>
      </c>
      <c r="BG129" s="4">
        <v>0</v>
      </c>
      <c r="BH129" s="12"/>
      <c r="BI129" s="4">
        <v>591</v>
      </c>
      <c r="BJ129" s="12">
        <v>279</v>
      </c>
      <c r="BK129" s="4">
        <v>180</v>
      </c>
      <c r="BL129" s="12">
        <v>670</v>
      </c>
      <c r="BM129" s="4"/>
      <c r="BN129" s="12">
        <v>457</v>
      </c>
      <c r="BO129" s="4">
        <v>532</v>
      </c>
      <c r="BP129" s="12">
        <v>12</v>
      </c>
      <c r="BQ129" s="4"/>
      <c r="BR129" s="4"/>
      <c r="BS129" s="4">
        <v>471</v>
      </c>
      <c r="BT129" s="4">
        <v>497</v>
      </c>
      <c r="BU129" s="4">
        <v>386</v>
      </c>
      <c r="BV129" s="94" t="str">
        <f t="shared" si="10"/>
        <v>*Glutaric acid, 2-oxo- (1MEOX) (2TMS) MP</v>
      </c>
      <c r="BW129">
        <f t="shared" si="10"/>
        <v>157</v>
      </c>
    </row>
    <row r="130" spans="2:75">
      <c r="B130" s="4" t="s">
        <v>37</v>
      </c>
      <c r="C130" s="4">
        <v>158</v>
      </c>
      <c r="D130" s="4">
        <v>1578.3</v>
      </c>
      <c r="E130" s="4">
        <v>0.52173910000000001</v>
      </c>
      <c r="F130" s="4"/>
      <c r="G130" s="4"/>
      <c r="H130" s="4"/>
      <c r="I130" s="4"/>
      <c r="J130" s="4"/>
      <c r="K130" s="4"/>
      <c r="L130" s="4"/>
      <c r="M130" s="4">
        <v>483</v>
      </c>
      <c r="N130" s="4">
        <v>282</v>
      </c>
      <c r="O130" s="4">
        <v>297</v>
      </c>
      <c r="P130" s="4">
        <v>145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>
        <v>0</v>
      </c>
      <c r="AC130" s="4"/>
      <c r="AD130" s="4">
        <v>0</v>
      </c>
      <c r="AE130" s="4"/>
      <c r="AF130" s="4">
        <v>124</v>
      </c>
      <c r="AG130" s="4">
        <v>29</v>
      </c>
      <c r="AH130" s="93"/>
      <c r="AI130" s="93"/>
      <c r="AJ130" s="93"/>
      <c r="AK130" s="93"/>
      <c r="AL130" s="93"/>
      <c r="AM130" s="4">
        <v>410</v>
      </c>
      <c r="AN130" s="4">
        <v>478</v>
      </c>
      <c r="AO130" s="12">
        <v>97</v>
      </c>
      <c r="AP130" s="4">
        <v>140</v>
      </c>
      <c r="AQ130" s="12">
        <v>241</v>
      </c>
      <c r="AR130" s="4">
        <v>177</v>
      </c>
      <c r="AS130" s="12">
        <v>206</v>
      </c>
      <c r="AT130" s="4">
        <v>283</v>
      </c>
      <c r="AU130" s="12">
        <v>339</v>
      </c>
      <c r="AV130" s="4">
        <v>225</v>
      </c>
      <c r="AW130" s="12">
        <v>168</v>
      </c>
      <c r="AX130" s="4">
        <v>317</v>
      </c>
      <c r="AY130" s="12"/>
      <c r="AZ130" s="4">
        <v>166</v>
      </c>
      <c r="BA130" s="4"/>
      <c r="BB130" s="12"/>
      <c r="BC130" s="4">
        <v>1241</v>
      </c>
      <c r="BD130" s="12">
        <v>212</v>
      </c>
      <c r="BE130" s="4">
        <v>112</v>
      </c>
      <c r="BF130" s="12">
        <v>0</v>
      </c>
      <c r="BG130" s="4">
        <v>159</v>
      </c>
      <c r="BH130" s="12"/>
      <c r="BI130" s="4">
        <v>418</v>
      </c>
      <c r="BJ130" s="12">
        <v>146</v>
      </c>
      <c r="BK130" s="4">
        <v>144</v>
      </c>
      <c r="BL130" s="12">
        <v>426</v>
      </c>
      <c r="BM130" s="4"/>
      <c r="BN130" s="12">
        <v>243</v>
      </c>
      <c r="BO130" s="4">
        <v>223</v>
      </c>
      <c r="BP130" s="12">
        <v>0</v>
      </c>
      <c r="BQ130" s="4"/>
      <c r="BR130" s="4"/>
      <c r="BS130" s="4">
        <v>335</v>
      </c>
      <c r="BT130" s="4">
        <v>318</v>
      </c>
      <c r="BU130" s="4">
        <v>0</v>
      </c>
      <c r="BV130" s="94" t="str">
        <f t="shared" si="10"/>
        <v>*Glutaric acid, 2-oxo- (1MEOX) (2TMS) MP</v>
      </c>
      <c r="BW130">
        <f t="shared" si="10"/>
        <v>158</v>
      </c>
    </row>
    <row r="131" spans="2:75">
      <c r="B131" s="4" t="s">
        <v>37</v>
      </c>
      <c r="C131" s="4">
        <v>159</v>
      </c>
      <c r="D131" s="4">
        <v>1578.3</v>
      </c>
      <c r="E131" s="4">
        <v>0.52173910000000001</v>
      </c>
      <c r="F131" s="4"/>
      <c r="G131" s="4"/>
      <c r="H131" s="4"/>
      <c r="I131" s="4"/>
      <c r="J131" s="4"/>
      <c r="K131" s="4"/>
      <c r="L131" s="4"/>
      <c r="M131" s="4">
        <v>157</v>
      </c>
      <c r="N131" s="4">
        <v>0</v>
      </c>
      <c r="O131" s="4">
        <v>0</v>
      </c>
      <c r="P131" s="4">
        <v>0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>
        <v>0</v>
      </c>
      <c r="AC131" s="4"/>
      <c r="AD131" s="4">
        <v>0</v>
      </c>
      <c r="AE131" s="4"/>
      <c r="AF131" s="4">
        <v>41</v>
      </c>
      <c r="AG131" s="4">
        <v>0</v>
      </c>
      <c r="AH131" s="93"/>
      <c r="AI131" s="93"/>
      <c r="AJ131" s="93"/>
      <c r="AK131" s="93"/>
      <c r="AL131" s="93"/>
      <c r="AM131" s="4">
        <v>46</v>
      </c>
      <c r="AN131" s="4">
        <v>0</v>
      </c>
      <c r="AO131" s="12">
        <v>0</v>
      </c>
      <c r="AP131" s="4">
        <v>11</v>
      </c>
      <c r="AQ131" s="12">
        <v>103</v>
      </c>
      <c r="AR131" s="4">
        <v>0</v>
      </c>
      <c r="AS131" s="12">
        <v>0</v>
      </c>
      <c r="AT131" s="4">
        <v>0</v>
      </c>
      <c r="AU131" s="12">
        <v>0</v>
      </c>
      <c r="AV131" s="4">
        <v>72</v>
      </c>
      <c r="AW131" s="12">
        <v>20</v>
      </c>
      <c r="AX131" s="4">
        <v>0</v>
      </c>
      <c r="AY131" s="12"/>
      <c r="AZ131" s="4">
        <v>29</v>
      </c>
      <c r="BA131" s="4"/>
      <c r="BB131" s="12"/>
      <c r="BC131" s="4">
        <v>436</v>
      </c>
      <c r="BD131" s="12">
        <v>107</v>
      </c>
      <c r="BE131" s="4">
        <v>0</v>
      </c>
      <c r="BF131" s="12">
        <v>0</v>
      </c>
      <c r="BG131" s="4">
        <v>0</v>
      </c>
      <c r="BH131" s="12"/>
      <c r="BI131" s="4">
        <v>69</v>
      </c>
      <c r="BJ131" s="12">
        <v>26</v>
      </c>
      <c r="BK131" s="4">
        <v>0</v>
      </c>
      <c r="BL131" s="12">
        <v>0</v>
      </c>
      <c r="BM131" s="4"/>
      <c r="BN131" s="12">
        <v>54</v>
      </c>
      <c r="BO131" s="4">
        <v>30</v>
      </c>
      <c r="BP131" s="12">
        <v>0</v>
      </c>
      <c r="BQ131" s="4"/>
      <c r="BR131" s="4"/>
      <c r="BS131" s="4">
        <v>98</v>
      </c>
      <c r="BT131" s="4">
        <v>86</v>
      </c>
      <c r="BU131" s="4">
        <v>0</v>
      </c>
      <c r="BV131" s="94" t="str">
        <f t="shared" si="10"/>
        <v>*Glutaric acid, 2-oxo- (1MEOX) (2TMS) MP</v>
      </c>
      <c r="BW131">
        <f t="shared" si="10"/>
        <v>159</v>
      </c>
    </row>
    <row r="132" spans="2:75">
      <c r="B132" s="4" t="s">
        <v>37</v>
      </c>
      <c r="C132" s="4">
        <v>160</v>
      </c>
      <c r="D132" s="4">
        <v>1578.3</v>
      </c>
      <c r="E132" s="4">
        <v>0.52173910000000001</v>
      </c>
      <c r="F132" s="4"/>
      <c r="G132" s="4"/>
      <c r="H132" s="4"/>
      <c r="I132" s="4"/>
      <c r="J132" s="4"/>
      <c r="K132" s="4"/>
      <c r="L132" s="4"/>
      <c r="M132" s="4">
        <v>54</v>
      </c>
      <c r="N132" s="4">
        <v>0</v>
      </c>
      <c r="O132" s="4">
        <v>0</v>
      </c>
      <c r="P132" s="4">
        <v>43</v>
      </c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>
        <v>0</v>
      </c>
      <c r="AC132" s="4"/>
      <c r="AD132" s="4">
        <v>0</v>
      </c>
      <c r="AE132" s="4"/>
      <c r="AF132" s="4">
        <v>0</v>
      </c>
      <c r="AG132" s="4">
        <v>0</v>
      </c>
      <c r="AH132" s="93"/>
      <c r="AI132" s="93"/>
      <c r="AJ132" s="93"/>
      <c r="AK132" s="93"/>
      <c r="AL132" s="93"/>
      <c r="AM132" s="4">
        <v>0</v>
      </c>
      <c r="AN132" s="4">
        <v>32</v>
      </c>
      <c r="AO132" s="12">
        <v>0</v>
      </c>
      <c r="AP132" s="4">
        <v>52</v>
      </c>
      <c r="AQ132" s="12">
        <v>109</v>
      </c>
      <c r="AR132" s="4">
        <v>0</v>
      </c>
      <c r="AS132" s="12">
        <v>0</v>
      </c>
      <c r="AT132" s="4">
        <v>128</v>
      </c>
      <c r="AU132" s="12">
        <v>0</v>
      </c>
      <c r="AV132" s="4">
        <v>42</v>
      </c>
      <c r="AW132" s="12">
        <v>0</v>
      </c>
      <c r="AX132" s="4">
        <v>0</v>
      </c>
      <c r="AY132" s="12"/>
      <c r="AZ132" s="4">
        <v>0</v>
      </c>
      <c r="BA132" s="4"/>
      <c r="BB132" s="12"/>
      <c r="BC132" s="4">
        <v>542</v>
      </c>
      <c r="BD132" s="12">
        <v>0</v>
      </c>
      <c r="BE132" s="4">
        <v>0</v>
      </c>
      <c r="BF132" s="12">
        <v>0</v>
      </c>
      <c r="BG132" s="4">
        <v>0</v>
      </c>
      <c r="BH132" s="12"/>
      <c r="BI132" s="4">
        <v>0</v>
      </c>
      <c r="BJ132" s="12">
        <v>19</v>
      </c>
      <c r="BK132" s="4">
        <v>0</v>
      </c>
      <c r="BL132" s="12">
        <v>0</v>
      </c>
      <c r="BM132" s="4"/>
      <c r="BN132" s="12">
        <v>0</v>
      </c>
      <c r="BO132" s="4">
        <v>0</v>
      </c>
      <c r="BP132" s="12">
        <v>0</v>
      </c>
      <c r="BQ132" s="4"/>
      <c r="BR132" s="4"/>
      <c r="BS132" s="4">
        <v>0</v>
      </c>
      <c r="BT132" s="4">
        <v>107</v>
      </c>
      <c r="BU132" s="4">
        <v>0</v>
      </c>
      <c r="BV132" s="94" t="str">
        <f t="shared" ref="BV132:BW195" si="11">B132</f>
        <v>*Glutaric acid, 2-oxo- (1MEOX) (2TMS) MP</v>
      </c>
      <c r="BW132">
        <f t="shared" si="11"/>
        <v>160</v>
      </c>
    </row>
    <row r="133" spans="2:75">
      <c r="B133" s="4" t="s">
        <v>37</v>
      </c>
      <c r="C133" s="4">
        <v>161</v>
      </c>
      <c r="D133" s="4">
        <v>1578.3</v>
      </c>
      <c r="E133" s="4">
        <v>0.52173910000000001</v>
      </c>
      <c r="F133" s="4"/>
      <c r="G133" s="4"/>
      <c r="H133" s="4"/>
      <c r="I133" s="4"/>
      <c r="J133" s="4"/>
      <c r="K133" s="4"/>
      <c r="L133" s="4"/>
      <c r="M133" s="4">
        <v>46</v>
      </c>
      <c r="N133" s="4">
        <v>0</v>
      </c>
      <c r="O133" s="4">
        <v>0</v>
      </c>
      <c r="P133" s="4">
        <v>0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>
        <v>0</v>
      </c>
      <c r="AC133" s="4"/>
      <c r="AD133" s="4">
        <v>18</v>
      </c>
      <c r="AE133" s="4"/>
      <c r="AF133" s="4">
        <v>0</v>
      </c>
      <c r="AG133" s="4">
        <v>0</v>
      </c>
      <c r="AH133" s="93"/>
      <c r="AI133" s="93"/>
      <c r="AJ133" s="93"/>
      <c r="AK133" s="93"/>
      <c r="AL133" s="93"/>
      <c r="AM133" s="4">
        <v>38</v>
      </c>
      <c r="AN133" s="4">
        <v>32</v>
      </c>
      <c r="AO133" s="12">
        <v>0</v>
      </c>
      <c r="AP133" s="4">
        <v>0</v>
      </c>
      <c r="AQ133" s="12">
        <v>89</v>
      </c>
      <c r="AR133" s="4">
        <v>0</v>
      </c>
      <c r="AS133" s="12">
        <v>0</v>
      </c>
      <c r="AT133" s="4">
        <v>0</v>
      </c>
      <c r="AU133" s="12">
        <v>0</v>
      </c>
      <c r="AV133" s="4">
        <v>0</v>
      </c>
      <c r="AW133" s="12">
        <v>0</v>
      </c>
      <c r="AX133" s="4">
        <v>34</v>
      </c>
      <c r="AY133" s="12"/>
      <c r="AZ133" s="4">
        <v>58</v>
      </c>
      <c r="BA133" s="4"/>
      <c r="BB133" s="12"/>
      <c r="BC133" s="4">
        <v>0</v>
      </c>
      <c r="BD133" s="12">
        <v>95</v>
      </c>
      <c r="BE133" s="4">
        <v>0</v>
      </c>
      <c r="BF133" s="12">
        <v>0</v>
      </c>
      <c r="BG133" s="4">
        <v>0</v>
      </c>
      <c r="BH133" s="12"/>
      <c r="BI133" s="4">
        <v>0</v>
      </c>
      <c r="BJ133" s="12">
        <v>35</v>
      </c>
      <c r="BK133" s="4">
        <v>0</v>
      </c>
      <c r="BL133" s="12">
        <v>33</v>
      </c>
      <c r="BM133" s="4"/>
      <c r="BN133" s="12">
        <v>37</v>
      </c>
      <c r="BO133" s="4">
        <v>0</v>
      </c>
      <c r="BP133" s="12">
        <v>0</v>
      </c>
      <c r="BQ133" s="4"/>
      <c r="BR133" s="4"/>
      <c r="BS133" s="4">
        <v>52</v>
      </c>
      <c r="BT133" s="4">
        <v>37</v>
      </c>
      <c r="BU133" s="4">
        <v>0</v>
      </c>
      <c r="BV133" s="94" t="str">
        <f t="shared" si="11"/>
        <v>*Glutaric acid, 2-oxo- (1MEOX) (2TMS) MP</v>
      </c>
      <c r="BW133">
        <f t="shared" si="11"/>
        <v>161</v>
      </c>
    </row>
    <row r="134" spans="2:75">
      <c r="B134" s="4" t="s">
        <v>37</v>
      </c>
      <c r="C134" s="4">
        <v>198</v>
      </c>
      <c r="D134" s="4">
        <v>1578.3</v>
      </c>
      <c r="E134" s="4">
        <v>0.52173910000000001</v>
      </c>
      <c r="F134" s="4"/>
      <c r="G134" s="4"/>
      <c r="H134" s="4"/>
      <c r="I134" s="4"/>
      <c r="J134" s="4"/>
      <c r="K134" s="4"/>
      <c r="L134" s="4"/>
      <c r="M134" s="4">
        <v>6604</v>
      </c>
      <c r="N134" s="4">
        <v>6017</v>
      </c>
      <c r="O134" s="4">
        <v>5390</v>
      </c>
      <c r="P134" s="4">
        <v>3405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>
        <v>241</v>
      </c>
      <c r="AC134" s="4"/>
      <c r="AD134" s="4">
        <v>573</v>
      </c>
      <c r="AE134" s="4"/>
      <c r="AF134" s="4">
        <v>4578</v>
      </c>
      <c r="AG134" s="4">
        <v>668</v>
      </c>
      <c r="AH134" s="93"/>
      <c r="AI134" s="92">
        <f>MIN(AM134:BQ134)</f>
        <v>1017</v>
      </c>
      <c r="AJ134" s="92">
        <f>MAX(AM134:BQ134)</f>
        <v>16288</v>
      </c>
      <c r="AK134" s="92">
        <f>MEDIAN(AM134:BQ134)</f>
        <v>3358</v>
      </c>
      <c r="AL134" s="93"/>
      <c r="AM134" s="4">
        <v>4929</v>
      </c>
      <c r="AN134" s="4">
        <v>4789</v>
      </c>
      <c r="AO134" s="12">
        <v>1529</v>
      </c>
      <c r="AP134" s="4">
        <v>1594</v>
      </c>
      <c r="AQ134" s="12">
        <v>2201</v>
      </c>
      <c r="AR134" s="4">
        <v>1964</v>
      </c>
      <c r="AS134" s="12">
        <v>3449</v>
      </c>
      <c r="AT134" s="4">
        <v>3541</v>
      </c>
      <c r="AU134" s="12">
        <v>3804</v>
      </c>
      <c r="AV134" s="4">
        <v>3577</v>
      </c>
      <c r="AW134" s="12">
        <v>3365</v>
      </c>
      <c r="AX134" s="4">
        <v>3358</v>
      </c>
      <c r="AY134" s="12"/>
      <c r="AZ134" s="4">
        <v>1759</v>
      </c>
      <c r="BA134" s="4"/>
      <c r="BB134" s="12"/>
      <c r="BC134" s="4">
        <v>16288</v>
      </c>
      <c r="BD134" s="12">
        <v>2384</v>
      </c>
      <c r="BE134" s="4">
        <v>2188</v>
      </c>
      <c r="BF134" s="12">
        <v>1909</v>
      </c>
      <c r="BG134" s="4">
        <v>1764</v>
      </c>
      <c r="BH134" s="12"/>
      <c r="BI134" s="4">
        <v>6144</v>
      </c>
      <c r="BJ134" s="12">
        <v>2080</v>
      </c>
      <c r="BK134" s="4">
        <v>1745</v>
      </c>
      <c r="BL134" s="12">
        <v>7262</v>
      </c>
      <c r="BM134" s="4"/>
      <c r="BN134" s="12">
        <v>3763</v>
      </c>
      <c r="BO134" s="4">
        <v>4517</v>
      </c>
      <c r="BP134" s="12">
        <v>1017</v>
      </c>
      <c r="BQ134" s="4"/>
      <c r="BR134" s="4"/>
      <c r="BS134" s="4">
        <v>3463</v>
      </c>
      <c r="BT134" s="4">
        <v>4071</v>
      </c>
      <c r="BU134" s="4">
        <v>3275</v>
      </c>
      <c r="BV134" s="94" t="str">
        <f t="shared" si="11"/>
        <v>*Glutaric acid, 2-oxo- (1MEOX) (2TMS) MP</v>
      </c>
      <c r="BW134">
        <f t="shared" si="11"/>
        <v>198</v>
      </c>
    </row>
    <row r="135" spans="2:75">
      <c r="B135" s="4" t="s">
        <v>37</v>
      </c>
      <c r="C135" s="4">
        <v>199</v>
      </c>
      <c r="D135" s="4">
        <v>1578.3</v>
      </c>
      <c r="E135" s="4">
        <v>0.52173910000000001</v>
      </c>
      <c r="F135" s="4"/>
      <c r="G135" s="4"/>
      <c r="H135" s="4"/>
      <c r="I135" s="4"/>
      <c r="J135" s="4"/>
      <c r="K135" s="4"/>
      <c r="L135" s="4"/>
      <c r="M135" s="4">
        <v>1123</v>
      </c>
      <c r="N135" s="4">
        <v>803</v>
      </c>
      <c r="O135" s="4">
        <v>697</v>
      </c>
      <c r="P135" s="4">
        <v>390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>
        <v>0</v>
      </c>
      <c r="AC135" s="4"/>
      <c r="AD135" s="4">
        <v>58</v>
      </c>
      <c r="AE135" s="4"/>
      <c r="AF135" s="4">
        <v>553</v>
      </c>
      <c r="AG135" s="4">
        <v>158</v>
      </c>
      <c r="AH135" s="93"/>
      <c r="AI135" s="93"/>
      <c r="AJ135" s="93"/>
      <c r="AK135" s="93"/>
      <c r="AL135" s="93"/>
      <c r="AM135" s="4">
        <v>751</v>
      </c>
      <c r="AN135" s="4">
        <v>804</v>
      </c>
      <c r="AO135" s="12">
        <v>230</v>
      </c>
      <c r="AP135" s="4">
        <v>315</v>
      </c>
      <c r="AQ135" s="12">
        <v>384</v>
      </c>
      <c r="AR135" s="4">
        <v>321</v>
      </c>
      <c r="AS135" s="12">
        <v>493</v>
      </c>
      <c r="AT135" s="4">
        <v>570</v>
      </c>
      <c r="AU135" s="12">
        <v>638</v>
      </c>
      <c r="AV135" s="4">
        <v>627</v>
      </c>
      <c r="AW135" s="12">
        <v>510</v>
      </c>
      <c r="AX135" s="4">
        <v>555</v>
      </c>
      <c r="AY135" s="12"/>
      <c r="AZ135" s="4">
        <v>247</v>
      </c>
      <c r="BA135" s="4"/>
      <c r="BB135" s="12"/>
      <c r="BC135" s="4">
        <v>2403</v>
      </c>
      <c r="BD135" s="12">
        <v>372</v>
      </c>
      <c r="BE135" s="4">
        <v>257</v>
      </c>
      <c r="BF135" s="12">
        <v>301</v>
      </c>
      <c r="BG135" s="4">
        <v>269</v>
      </c>
      <c r="BH135" s="12"/>
      <c r="BI135" s="4">
        <v>940</v>
      </c>
      <c r="BJ135" s="12">
        <v>378</v>
      </c>
      <c r="BK135" s="4">
        <v>261</v>
      </c>
      <c r="BL135" s="12">
        <v>1194</v>
      </c>
      <c r="BM135" s="4"/>
      <c r="BN135" s="12">
        <v>543</v>
      </c>
      <c r="BO135" s="4">
        <v>639</v>
      </c>
      <c r="BP135" s="12">
        <v>73</v>
      </c>
      <c r="BQ135" s="4"/>
      <c r="BR135" s="4"/>
      <c r="BS135" s="4">
        <v>608</v>
      </c>
      <c r="BT135" s="4">
        <v>650</v>
      </c>
      <c r="BU135" s="4">
        <v>461</v>
      </c>
      <c r="BV135" s="94" t="str">
        <f t="shared" si="11"/>
        <v>*Glutaric acid, 2-oxo- (1MEOX) (2TMS) MP</v>
      </c>
      <c r="BW135">
        <f t="shared" si="11"/>
        <v>199</v>
      </c>
    </row>
    <row r="136" spans="2:75">
      <c r="B136" s="4" t="s">
        <v>37</v>
      </c>
      <c r="C136" s="4">
        <v>200</v>
      </c>
      <c r="D136" s="4">
        <v>1578.3</v>
      </c>
      <c r="E136" s="4">
        <v>0.52173910000000001</v>
      </c>
      <c r="F136" s="4"/>
      <c r="G136" s="4"/>
      <c r="H136" s="4"/>
      <c r="I136" s="4"/>
      <c r="J136" s="4"/>
      <c r="K136" s="4"/>
      <c r="L136" s="4"/>
      <c r="M136" s="4">
        <v>414</v>
      </c>
      <c r="N136" s="4">
        <v>276</v>
      </c>
      <c r="O136" s="4">
        <v>259</v>
      </c>
      <c r="P136" s="4">
        <v>56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>
        <v>5</v>
      </c>
      <c r="AC136" s="4"/>
      <c r="AD136" s="4">
        <v>52</v>
      </c>
      <c r="AE136" s="4"/>
      <c r="AF136" s="4">
        <v>188</v>
      </c>
      <c r="AG136" s="4">
        <v>52</v>
      </c>
      <c r="AH136" s="93"/>
      <c r="AI136" s="93"/>
      <c r="AJ136" s="93"/>
      <c r="AK136" s="93"/>
      <c r="AL136" s="93"/>
      <c r="AM136" s="4">
        <v>340</v>
      </c>
      <c r="AN136" s="4">
        <v>360</v>
      </c>
      <c r="AO136" s="12">
        <v>118</v>
      </c>
      <c r="AP136" s="4">
        <v>171</v>
      </c>
      <c r="AQ136" s="12">
        <v>244</v>
      </c>
      <c r="AR136" s="4">
        <v>130</v>
      </c>
      <c r="AS136" s="12">
        <v>229</v>
      </c>
      <c r="AT136" s="4">
        <v>249</v>
      </c>
      <c r="AU136" s="12">
        <v>316</v>
      </c>
      <c r="AV136" s="4">
        <v>230</v>
      </c>
      <c r="AW136" s="12">
        <v>212</v>
      </c>
      <c r="AX136" s="4">
        <v>266</v>
      </c>
      <c r="AY136" s="12"/>
      <c r="AZ136" s="4">
        <v>163</v>
      </c>
      <c r="BA136" s="4"/>
      <c r="BB136" s="12"/>
      <c r="BC136" s="4">
        <v>1216</v>
      </c>
      <c r="BD136" s="12">
        <v>231</v>
      </c>
      <c r="BE136" s="4">
        <v>142</v>
      </c>
      <c r="BF136" s="12">
        <v>112</v>
      </c>
      <c r="BG136" s="4">
        <v>101</v>
      </c>
      <c r="BH136" s="12"/>
      <c r="BI136" s="4">
        <v>408</v>
      </c>
      <c r="BJ136" s="12">
        <v>174</v>
      </c>
      <c r="BK136" s="4">
        <v>127</v>
      </c>
      <c r="BL136" s="12">
        <v>438</v>
      </c>
      <c r="BM136" s="4"/>
      <c r="BN136" s="12">
        <v>255</v>
      </c>
      <c r="BO136" s="4">
        <v>354</v>
      </c>
      <c r="BP136" s="12">
        <v>0</v>
      </c>
      <c r="BQ136" s="4"/>
      <c r="BR136" s="4"/>
      <c r="BS136" s="4">
        <v>332</v>
      </c>
      <c r="BT136" s="4">
        <v>294</v>
      </c>
      <c r="BU136" s="4">
        <v>274</v>
      </c>
      <c r="BV136" s="94" t="str">
        <f t="shared" si="11"/>
        <v>*Glutaric acid, 2-oxo- (1MEOX) (2TMS) MP</v>
      </c>
      <c r="BW136">
        <f t="shared" si="11"/>
        <v>200</v>
      </c>
    </row>
    <row r="137" spans="2:75">
      <c r="B137" s="4" t="s">
        <v>37</v>
      </c>
      <c r="C137" s="4">
        <v>201</v>
      </c>
      <c r="D137" s="4">
        <v>1578.3</v>
      </c>
      <c r="E137" s="4">
        <v>0.52173910000000001</v>
      </c>
      <c r="F137" s="4"/>
      <c r="G137" s="4"/>
      <c r="H137" s="4"/>
      <c r="I137" s="4"/>
      <c r="J137" s="4"/>
      <c r="K137" s="4"/>
      <c r="L137" s="4"/>
      <c r="M137" s="4">
        <v>437</v>
      </c>
      <c r="N137" s="4">
        <v>313</v>
      </c>
      <c r="O137" s="4">
        <v>117</v>
      </c>
      <c r="P137" s="4">
        <v>238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>
        <v>0</v>
      </c>
      <c r="AC137" s="4"/>
      <c r="AD137" s="4">
        <v>0</v>
      </c>
      <c r="AE137" s="4"/>
      <c r="AF137" s="4">
        <v>260</v>
      </c>
      <c r="AG137" s="4">
        <v>82</v>
      </c>
      <c r="AH137" s="93"/>
      <c r="AI137" s="93"/>
      <c r="AJ137" s="93"/>
      <c r="AK137" s="93"/>
      <c r="AL137" s="93"/>
      <c r="AM137" s="4">
        <v>412</v>
      </c>
      <c r="AN137" s="4">
        <v>327</v>
      </c>
      <c r="AO137" s="12">
        <v>127</v>
      </c>
      <c r="AP137" s="4">
        <v>128</v>
      </c>
      <c r="AQ137" s="12">
        <v>199</v>
      </c>
      <c r="AR137" s="4">
        <v>107</v>
      </c>
      <c r="AS137" s="12">
        <v>135</v>
      </c>
      <c r="AT137" s="4">
        <v>233</v>
      </c>
      <c r="AU137" s="12">
        <v>229</v>
      </c>
      <c r="AV137" s="4">
        <v>180</v>
      </c>
      <c r="AW137" s="12">
        <v>143</v>
      </c>
      <c r="AX137" s="4">
        <v>233</v>
      </c>
      <c r="AY137" s="12"/>
      <c r="AZ137" s="4">
        <v>145</v>
      </c>
      <c r="BA137" s="4"/>
      <c r="BB137" s="12"/>
      <c r="BC137" s="4">
        <v>1223</v>
      </c>
      <c r="BD137" s="12">
        <v>178</v>
      </c>
      <c r="BE137" s="4">
        <v>85</v>
      </c>
      <c r="BF137" s="12">
        <v>74</v>
      </c>
      <c r="BG137" s="4">
        <v>183</v>
      </c>
      <c r="BH137" s="12"/>
      <c r="BI137" s="4">
        <v>391</v>
      </c>
      <c r="BJ137" s="12">
        <v>124</v>
      </c>
      <c r="BK137" s="4">
        <v>117</v>
      </c>
      <c r="BL137" s="12">
        <v>423</v>
      </c>
      <c r="BM137" s="4"/>
      <c r="BN137" s="12">
        <v>258</v>
      </c>
      <c r="BO137" s="4">
        <v>267</v>
      </c>
      <c r="BP137" s="12">
        <v>0</v>
      </c>
      <c r="BQ137" s="4"/>
      <c r="BR137" s="4"/>
      <c r="BS137" s="4">
        <v>244</v>
      </c>
      <c r="BT137" s="4">
        <v>311</v>
      </c>
      <c r="BU137" s="4">
        <v>207</v>
      </c>
      <c r="BV137" s="94" t="str">
        <f t="shared" si="11"/>
        <v>*Glutaric acid, 2-oxo- (1MEOX) (2TMS) MP</v>
      </c>
      <c r="BW137">
        <f t="shared" si="11"/>
        <v>201</v>
      </c>
    </row>
    <row r="138" spans="2:75">
      <c r="B138" s="4" t="s">
        <v>37</v>
      </c>
      <c r="C138" s="4">
        <v>202</v>
      </c>
      <c r="D138" s="4">
        <v>1578.3</v>
      </c>
      <c r="E138" s="4">
        <v>0.52173910000000001</v>
      </c>
      <c r="F138" s="4"/>
      <c r="G138" s="4"/>
      <c r="H138" s="4"/>
      <c r="I138" s="4"/>
      <c r="J138" s="4"/>
      <c r="K138" s="4"/>
      <c r="L138" s="4"/>
      <c r="M138" s="4">
        <v>1333</v>
      </c>
      <c r="N138" s="4">
        <v>1172</v>
      </c>
      <c r="O138" s="4">
        <v>809</v>
      </c>
      <c r="P138" s="4">
        <v>607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>
        <v>0</v>
      </c>
      <c r="AC138" s="4"/>
      <c r="AD138" s="4">
        <v>115</v>
      </c>
      <c r="AE138" s="4"/>
      <c r="AF138" s="4">
        <v>838</v>
      </c>
      <c r="AG138" s="4">
        <v>108</v>
      </c>
      <c r="AH138" s="93"/>
      <c r="AI138" s="93"/>
      <c r="AJ138" s="93"/>
      <c r="AK138" s="93"/>
      <c r="AL138" s="93"/>
      <c r="AM138" s="4">
        <v>963</v>
      </c>
      <c r="AN138" s="4">
        <v>980</v>
      </c>
      <c r="AO138" s="12">
        <v>286</v>
      </c>
      <c r="AP138" s="4">
        <v>326</v>
      </c>
      <c r="AQ138" s="12">
        <v>496</v>
      </c>
      <c r="AR138" s="4">
        <v>423</v>
      </c>
      <c r="AS138" s="12">
        <v>655</v>
      </c>
      <c r="AT138" s="4">
        <v>601</v>
      </c>
      <c r="AU138" s="12">
        <v>730</v>
      </c>
      <c r="AV138" s="4">
        <v>730</v>
      </c>
      <c r="AW138" s="12">
        <v>538</v>
      </c>
      <c r="AX138" s="4">
        <v>692</v>
      </c>
      <c r="AY138" s="12"/>
      <c r="AZ138" s="4">
        <v>322</v>
      </c>
      <c r="BA138" s="4"/>
      <c r="BB138" s="12"/>
      <c r="BC138" s="4">
        <v>3265</v>
      </c>
      <c r="BD138" s="12">
        <v>478</v>
      </c>
      <c r="BE138" s="4">
        <v>403</v>
      </c>
      <c r="BF138" s="12">
        <v>376</v>
      </c>
      <c r="BG138" s="4">
        <v>394</v>
      </c>
      <c r="BH138" s="12"/>
      <c r="BI138" s="4">
        <v>1140</v>
      </c>
      <c r="BJ138" s="12">
        <v>463</v>
      </c>
      <c r="BK138" s="4">
        <v>300</v>
      </c>
      <c r="BL138" s="12">
        <v>1466</v>
      </c>
      <c r="BM138" s="4"/>
      <c r="BN138" s="12">
        <v>807</v>
      </c>
      <c r="BO138" s="4">
        <v>901</v>
      </c>
      <c r="BP138" s="12">
        <v>108</v>
      </c>
      <c r="BQ138" s="4"/>
      <c r="BR138" s="4"/>
      <c r="BS138" s="4">
        <v>738</v>
      </c>
      <c r="BT138" s="4">
        <v>800</v>
      </c>
      <c r="BU138" s="4">
        <v>691</v>
      </c>
      <c r="BV138" s="94" t="str">
        <f t="shared" si="11"/>
        <v>*Glutaric acid, 2-oxo- (1MEOX) (2TMS) MP</v>
      </c>
      <c r="BW138">
        <f t="shared" si="11"/>
        <v>202</v>
      </c>
    </row>
    <row r="139" spans="2:75">
      <c r="B139" s="4" t="s">
        <v>37</v>
      </c>
      <c r="C139" s="4">
        <v>203</v>
      </c>
      <c r="D139" s="4">
        <v>1578.3</v>
      </c>
      <c r="E139" s="4">
        <v>0.52173910000000001</v>
      </c>
      <c r="F139" s="4"/>
      <c r="G139" s="4"/>
      <c r="H139" s="4"/>
      <c r="I139" s="4"/>
      <c r="J139" s="4"/>
      <c r="K139" s="4"/>
      <c r="L139" s="4"/>
      <c r="M139" s="4">
        <v>200</v>
      </c>
      <c r="N139" s="4">
        <v>0</v>
      </c>
      <c r="O139" s="4">
        <v>56</v>
      </c>
      <c r="P139" s="4">
        <v>20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>
        <v>0</v>
      </c>
      <c r="AC139" s="4"/>
      <c r="AD139" s="4">
        <v>0</v>
      </c>
      <c r="AE139" s="4"/>
      <c r="AF139" s="4">
        <v>18</v>
      </c>
      <c r="AG139" s="4">
        <v>0</v>
      </c>
      <c r="AH139" s="93"/>
      <c r="AI139" s="93"/>
      <c r="AJ139" s="93"/>
      <c r="AK139" s="93"/>
      <c r="AL139" s="93"/>
      <c r="AM139" s="4">
        <v>205</v>
      </c>
      <c r="AN139" s="4">
        <v>200</v>
      </c>
      <c r="AO139" s="12">
        <v>13</v>
      </c>
      <c r="AP139" s="4">
        <v>75</v>
      </c>
      <c r="AQ139" s="12">
        <v>174</v>
      </c>
      <c r="AR139" s="4">
        <v>75</v>
      </c>
      <c r="AS139" s="12">
        <v>0</v>
      </c>
      <c r="AT139" s="4">
        <v>0</v>
      </c>
      <c r="AU139" s="12">
        <v>52</v>
      </c>
      <c r="AV139" s="4">
        <v>82</v>
      </c>
      <c r="AW139" s="12">
        <v>7</v>
      </c>
      <c r="AX139" s="4">
        <v>94</v>
      </c>
      <c r="AY139" s="12"/>
      <c r="AZ139" s="4">
        <v>53</v>
      </c>
      <c r="BA139" s="4"/>
      <c r="BB139" s="12"/>
      <c r="BC139" s="4">
        <v>537</v>
      </c>
      <c r="BD139" s="12">
        <v>87</v>
      </c>
      <c r="BE139" s="4">
        <v>0</v>
      </c>
      <c r="BF139" s="12">
        <v>60</v>
      </c>
      <c r="BG139" s="4">
        <v>22</v>
      </c>
      <c r="BH139" s="12"/>
      <c r="BI139" s="4">
        <v>0</v>
      </c>
      <c r="BJ139" s="12">
        <v>105</v>
      </c>
      <c r="BK139" s="4">
        <v>0</v>
      </c>
      <c r="BL139" s="12">
        <v>133</v>
      </c>
      <c r="BM139" s="4"/>
      <c r="BN139" s="12">
        <v>95</v>
      </c>
      <c r="BO139" s="4">
        <v>141</v>
      </c>
      <c r="BP139" s="12">
        <v>0</v>
      </c>
      <c r="BQ139" s="4"/>
      <c r="BR139" s="4"/>
      <c r="BS139" s="4">
        <v>150</v>
      </c>
      <c r="BT139" s="4">
        <v>115</v>
      </c>
      <c r="BU139" s="4">
        <v>0</v>
      </c>
      <c r="BV139" s="94" t="str">
        <f t="shared" si="11"/>
        <v>*Glutaric acid, 2-oxo- (1MEOX) (2TMS) MP</v>
      </c>
      <c r="BW139">
        <f t="shared" si="11"/>
        <v>203</v>
      </c>
    </row>
    <row r="140" spans="2:75">
      <c r="B140" s="4" t="s">
        <v>37</v>
      </c>
      <c r="C140" s="4">
        <v>204</v>
      </c>
      <c r="D140" s="4">
        <v>1578.3</v>
      </c>
      <c r="E140" s="4">
        <v>0.52173910000000001</v>
      </c>
      <c r="F140" s="4"/>
      <c r="G140" s="4"/>
      <c r="H140" s="4"/>
      <c r="I140" s="4"/>
      <c r="J140" s="4"/>
      <c r="K140" s="4"/>
      <c r="L140" s="4"/>
      <c r="M140" s="4">
        <v>46</v>
      </c>
      <c r="N140" s="4">
        <v>0</v>
      </c>
      <c r="O140" s="4">
        <v>0</v>
      </c>
      <c r="P140" s="4">
        <v>72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>
        <v>0</v>
      </c>
      <c r="AC140" s="4"/>
      <c r="AD140" s="4">
        <v>0</v>
      </c>
      <c r="AE140" s="4"/>
      <c r="AF140" s="4">
        <v>0</v>
      </c>
      <c r="AG140" s="4">
        <v>0</v>
      </c>
      <c r="AH140" s="93"/>
      <c r="AI140" s="93"/>
      <c r="AJ140" s="93"/>
      <c r="AK140" s="93"/>
      <c r="AL140" s="93"/>
      <c r="AM140" s="4">
        <v>0</v>
      </c>
      <c r="AN140" s="4">
        <v>0</v>
      </c>
      <c r="AO140" s="12">
        <v>0</v>
      </c>
      <c r="AP140" s="4">
        <v>0</v>
      </c>
      <c r="AQ140" s="12">
        <v>0</v>
      </c>
      <c r="AR140" s="4">
        <v>0</v>
      </c>
      <c r="AS140" s="12">
        <v>0</v>
      </c>
      <c r="AT140" s="4">
        <v>162</v>
      </c>
      <c r="AU140" s="12">
        <v>0</v>
      </c>
      <c r="AV140" s="4">
        <v>0</v>
      </c>
      <c r="AW140" s="12">
        <v>0</v>
      </c>
      <c r="AX140" s="4">
        <v>0</v>
      </c>
      <c r="AY140" s="12"/>
      <c r="AZ140" s="4">
        <v>0</v>
      </c>
      <c r="BA140" s="4"/>
      <c r="BB140" s="12"/>
      <c r="BC140" s="4">
        <v>506</v>
      </c>
      <c r="BD140" s="12">
        <v>0</v>
      </c>
      <c r="BE140" s="4">
        <v>0</v>
      </c>
      <c r="BF140" s="12">
        <v>0</v>
      </c>
      <c r="BG140" s="4">
        <v>0</v>
      </c>
      <c r="BH140" s="12"/>
      <c r="BI140" s="4">
        <v>0</v>
      </c>
      <c r="BJ140" s="12">
        <v>0</v>
      </c>
      <c r="BK140" s="4">
        <v>0</v>
      </c>
      <c r="BL140" s="12">
        <v>0</v>
      </c>
      <c r="BM140" s="4"/>
      <c r="BN140" s="12">
        <v>0</v>
      </c>
      <c r="BO140" s="4">
        <v>0</v>
      </c>
      <c r="BP140" s="12">
        <v>0</v>
      </c>
      <c r="BQ140" s="4"/>
      <c r="BR140" s="4"/>
      <c r="BS140" s="4">
        <v>0</v>
      </c>
      <c r="BT140" s="4">
        <v>0</v>
      </c>
      <c r="BU140" s="4">
        <v>0</v>
      </c>
      <c r="BV140" s="94" t="str">
        <f t="shared" si="11"/>
        <v>*Glutaric acid, 2-oxo- (1MEOX) (2TMS) MP</v>
      </c>
      <c r="BW140">
        <f t="shared" si="11"/>
        <v>204</v>
      </c>
    </row>
    <row r="141" spans="2:75">
      <c r="B141" s="4" t="s">
        <v>37</v>
      </c>
      <c r="C141" s="4">
        <v>288</v>
      </c>
      <c r="D141" s="4">
        <v>1578.3</v>
      </c>
      <c r="E141" s="4">
        <v>0.52173910000000001</v>
      </c>
      <c r="F141" s="4"/>
      <c r="G141" s="4"/>
      <c r="H141" s="4"/>
      <c r="I141" s="4"/>
      <c r="J141" s="4"/>
      <c r="K141" s="4"/>
      <c r="L141" s="4"/>
      <c r="M141" s="4">
        <v>1165</v>
      </c>
      <c r="N141" s="4">
        <v>976</v>
      </c>
      <c r="O141" s="4">
        <v>721</v>
      </c>
      <c r="P141" s="4">
        <v>627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>
        <v>18</v>
      </c>
      <c r="AC141" s="4"/>
      <c r="AD141" s="4">
        <v>83</v>
      </c>
      <c r="AE141" s="4"/>
      <c r="AF141" s="4">
        <v>651</v>
      </c>
      <c r="AG141" s="4">
        <v>122</v>
      </c>
      <c r="AH141" s="93"/>
      <c r="AI141" s="92">
        <f>MIN(AM141:BQ141)</f>
        <v>76</v>
      </c>
      <c r="AJ141" s="92">
        <f>MAX(AM141:BQ141)</f>
        <v>3081</v>
      </c>
      <c r="AK141" s="92">
        <f>MEDIAN(AM141:BQ141)</f>
        <v>477</v>
      </c>
      <c r="AL141" s="93"/>
      <c r="AM141" s="4">
        <v>790</v>
      </c>
      <c r="AN141" s="4">
        <v>774</v>
      </c>
      <c r="AO141" s="12">
        <v>284</v>
      </c>
      <c r="AP141" s="4">
        <v>250</v>
      </c>
      <c r="AQ141" s="12">
        <v>382</v>
      </c>
      <c r="AR141" s="4">
        <v>355</v>
      </c>
      <c r="AS141" s="12">
        <v>477</v>
      </c>
      <c r="AT141" s="4">
        <v>554</v>
      </c>
      <c r="AU141" s="12">
        <v>660</v>
      </c>
      <c r="AV141" s="4">
        <v>653</v>
      </c>
      <c r="AW141" s="12">
        <v>567</v>
      </c>
      <c r="AX141" s="4">
        <v>654</v>
      </c>
      <c r="AY141" s="12"/>
      <c r="AZ141" s="4">
        <v>370</v>
      </c>
      <c r="BA141" s="4"/>
      <c r="BB141" s="12"/>
      <c r="BC141" s="4">
        <v>3081</v>
      </c>
      <c r="BD141" s="12">
        <v>403</v>
      </c>
      <c r="BE141" s="4">
        <v>430</v>
      </c>
      <c r="BF141" s="12">
        <v>372</v>
      </c>
      <c r="BG141" s="4">
        <v>328</v>
      </c>
      <c r="BH141" s="12"/>
      <c r="BI141" s="4">
        <v>1062</v>
      </c>
      <c r="BJ141" s="12">
        <v>404</v>
      </c>
      <c r="BK141" s="4">
        <v>288</v>
      </c>
      <c r="BL141" s="12">
        <v>1308</v>
      </c>
      <c r="BM141" s="4"/>
      <c r="BN141" s="12">
        <v>724</v>
      </c>
      <c r="BO141" s="4">
        <v>770</v>
      </c>
      <c r="BP141" s="12">
        <v>76</v>
      </c>
      <c r="BQ141" s="4"/>
      <c r="BR141" s="4"/>
      <c r="BS141" s="4">
        <v>658</v>
      </c>
      <c r="BT141" s="4">
        <v>730</v>
      </c>
      <c r="BU141" s="4">
        <v>555</v>
      </c>
      <c r="BV141" s="94" t="str">
        <f t="shared" si="11"/>
        <v>*Glutaric acid, 2-oxo- (1MEOX) (2TMS) MP</v>
      </c>
      <c r="BW141">
        <f t="shared" si="11"/>
        <v>288</v>
      </c>
    </row>
    <row r="142" spans="2:75">
      <c r="B142" s="4" t="s">
        <v>37</v>
      </c>
      <c r="C142" s="4">
        <v>289</v>
      </c>
      <c r="D142" s="4">
        <v>1578.3</v>
      </c>
      <c r="E142" s="4">
        <v>0.52173910000000001</v>
      </c>
      <c r="F142" s="4"/>
      <c r="G142" s="4"/>
      <c r="H142" s="4"/>
      <c r="I142" s="4"/>
      <c r="J142" s="4"/>
      <c r="K142" s="4"/>
      <c r="L142" s="4"/>
      <c r="M142" s="4">
        <v>367</v>
      </c>
      <c r="N142" s="4">
        <v>175</v>
      </c>
      <c r="O142" s="4">
        <v>146</v>
      </c>
      <c r="P142" s="4">
        <v>100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>
        <v>0</v>
      </c>
      <c r="AC142" s="4"/>
      <c r="AD142" s="4">
        <v>0</v>
      </c>
      <c r="AE142" s="4"/>
      <c r="AF142" s="4">
        <v>220</v>
      </c>
      <c r="AG142" s="4">
        <v>57</v>
      </c>
      <c r="AH142" s="93"/>
      <c r="AI142" s="93"/>
      <c r="AJ142" s="93"/>
      <c r="AK142" s="93"/>
      <c r="AL142" s="93"/>
      <c r="AM142" s="4">
        <v>260</v>
      </c>
      <c r="AN142" s="4">
        <v>257</v>
      </c>
      <c r="AO142" s="12">
        <v>0</v>
      </c>
      <c r="AP142" s="4">
        <v>96</v>
      </c>
      <c r="AQ142" s="12">
        <v>142</v>
      </c>
      <c r="AR142" s="4">
        <v>61</v>
      </c>
      <c r="AS142" s="12">
        <v>83</v>
      </c>
      <c r="AT142" s="4">
        <v>82</v>
      </c>
      <c r="AU142" s="12">
        <v>156</v>
      </c>
      <c r="AV142" s="4">
        <v>164</v>
      </c>
      <c r="AW142" s="12">
        <v>98</v>
      </c>
      <c r="AX142" s="4">
        <v>173</v>
      </c>
      <c r="AY142" s="12"/>
      <c r="AZ142" s="4">
        <v>84</v>
      </c>
      <c r="BA142" s="4"/>
      <c r="BB142" s="12"/>
      <c r="BC142" s="4">
        <v>841</v>
      </c>
      <c r="BD142" s="12">
        <v>135</v>
      </c>
      <c r="BE142" s="4">
        <v>54</v>
      </c>
      <c r="BF142" s="12">
        <v>56</v>
      </c>
      <c r="BG142" s="4">
        <v>82</v>
      </c>
      <c r="BH142" s="12"/>
      <c r="BI142" s="4">
        <v>202</v>
      </c>
      <c r="BJ142" s="12">
        <v>134</v>
      </c>
      <c r="BK142" s="4">
        <v>23</v>
      </c>
      <c r="BL142" s="12">
        <v>310</v>
      </c>
      <c r="BM142" s="4"/>
      <c r="BN142" s="12">
        <v>171</v>
      </c>
      <c r="BO142" s="4">
        <v>153</v>
      </c>
      <c r="BP142" s="12">
        <v>0</v>
      </c>
      <c r="BQ142" s="4"/>
      <c r="BR142" s="4"/>
      <c r="BS142" s="4">
        <v>214</v>
      </c>
      <c r="BT142" s="4">
        <v>178</v>
      </c>
      <c r="BU142" s="4">
        <v>154</v>
      </c>
      <c r="BV142" s="94" t="str">
        <f t="shared" si="11"/>
        <v>*Glutaric acid, 2-oxo- (1MEOX) (2TMS) MP</v>
      </c>
      <c r="BW142">
        <f t="shared" si="11"/>
        <v>289</v>
      </c>
    </row>
    <row r="143" spans="2:75">
      <c r="B143" s="4" t="s">
        <v>37</v>
      </c>
      <c r="C143" s="4">
        <v>290</v>
      </c>
      <c r="D143" s="4">
        <v>1578.3</v>
      </c>
      <c r="E143" s="4">
        <v>0.52173910000000001</v>
      </c>
      <c r="F143" s="4"/>
      <c r="G143" s="4"/>
      <c r="H143" s="4"/>
      <c r="I143" s="4"/>
      <c r="J143" s="4"/>
      <c r="K143" s="4"/>
      <c r="L143" s="4"/>
      <c r="M143" s="4">
        <v>114</v>
      </c>
      <c r="N143" s="4">
        <v>0</v>
      </c>
      <c r="O143" s="4">
        <v>36</v>
      </c>
      <c r="P143" s="4">
        <v>0</v>
      </c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>
        <v>0</v>
      </c>
      <c r="AC143" s="4"/>
      <c r="AD143" s="4">
        <v>0</v>
      </c>
      <c r="AE143" s="4"/>
      <c r="AF143" s="4">
        <v>0</v>
      </c>
      <c r="AG143" s="4">
        <v>3</v>
      </c>
      <c r="AH143" s="93"/>
      <c r="AI143" s="93"/>
      <c r="AJ143" s="93"/>
      <c r="AK143" s="93"/>
      <c r="AL143" s="93"/>
      <c r="AM143" s="4">
        <v>102</v>
      </c>
      <c r="AN143" s="4">
        <v>68</v>
      </c>
      <c r="AO143" s="12">
        <v>0</v>
      </c>
      <c r="AP143" s="4">
        <v>0</v>
      </c>
      <c r="AQ143" s="12">
        <v>86</v>
      </c>
      <c r="AR143" s="4">
        <v>0</v>
      </c>
      <c r="AS143" s="12">
        <v>6</v>
      </c>
      <c r="AT143" s="4">
        <v>7</v>
      </c>
      <c r="AU143" s="12">
        <v>0</v>
      </c>
      <c r="AV143" s="4">
        <v>54</v>
      </c>
      <c r="AW143" s="12">
        <v>0</v>
      </c>
      <c r="AX143" s="4">
        <v>100</v>
      </c>
      <c r="AY143" s="12"/>
      <c r="AZ143" s="4">
        <v>80</v>
      </c>
      <c r="BA143" s="4"/>
      <c r="BB143" s="12"/>
      <c r="BC143" s="4">
        <v>318</v>
      </c>
      <c r="BD143" s="12">
        <v>72</v>
      </c>
      <c r="BE143" s="4">
        <v>0</v>
      </c>
      <c r="BF143" s="12">
        <v>0</v>
      </c>
      <c r="BG143" s="4">
        <v>27</v>
      </c>
      <c r="BH143" s="12"/>
      <c r="BI143" s="4">
        <v>56</v>
      </c>
      <c r="BJ143" s="12">
        <v>78</v>
      </c>
      <c r="BK143" s="4">
        <v>0</v>
      </c>
      <c r="BL143" s="12">
        <v>65</v>
      </c>
      <c r="BM143" s="4"/>
      <c r="BN143" s="12">
        <v>101</v>
      </c>
      <c r="BO143" s="4">
        <v>34</v>
      </c>
      <c r="BP143" s="12">
        <v>0</v>
      </c>
      <c r="BQ143" s="4"/>
      <c r="BR143" s="4"/>
      <c r="BS143" s="4">
        <v>104</v>
      </c>
      <c r="BT143" s="4">
        <v>135</v>
      </c>
      <c r="BU143" s="4">
        <v>77</v>
      </c>
      <c r="BV143" s="94" t="str">
        <f t="shared" si="11"/>
        <v>*Glutaric acid, 2-oxo- (1MEOX) (2TMS) MP</v>
      </c>
      <c r="BW143">
        <f t="shared" si="11"/>
        <v>290</v>
      </c>
    </row>
    <row r="144" spans="2:75">
      <c r="B144" s="4" t="s">
        <v>37</v>
      </c>
      <c r="C144" s="4">
        <v>291</v>
      </c>
      <c r="D144" s="4">
        <v>1578.3</v>
      </c>
      <c r="E144" s="4">
        <v>0.52173910000000001</v>
      </c>
      <c r="F144" s="4"/>
      <c r="G144" s="4"/>
      <c r="H144" s="4"/>
      <c r="I144" s="4"/>
      <c r="J144" s="4"/>
      <c r="K144" s="4"/>
      <c r="L144" s="4"/>
      <c r="M144" s="4">
        <v>0</v>
      </c>
      <c r="N144" s="4">
        <v>0</v>
      </c>
      <c r="O144" s="4">
        <v>0</v>
      </c>
      <c r="P144" s="4">
        <v>0</v>
      </c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>
        <v>0</v>
      </c>
      <c r="AC144" s="4"/>
      <c r="AD144" s="4">
        <v>29</v>
      </c>
      <c r="AE144" s="4"/>
      <c r="AF144" s="4">
        <v>0</v>
      </c>
      <c r="AG144" s="4">
        <v>0</v>
      </c>
      <c r="AH144" s="93"/>
      <c r="AI144" s="93"/>
      <c r="AJ144" s="93"/>
      <c r="AK144" s="93"/>
      <c r="AL144" s="93"/>
      <c r="AM144" s="4">
        <v>25</v>
      </c>
      <c r="AN144" s="4">
        <v>78</v>
      </c>
      <c r="AO144" s="12">
        <v>0</v>
      </c>
      <c r="AP144" s="4">
        <v>16</v>
      </c>
      <c r="AQ144" s="12">
        <v>67</v>
      </c>
      <c r="AR144" s="4">
        <v>1</v>
      </c>
      <c r="AS144" s="12">
        <v>0</v>
      </c>
      <c r="AT144" s="4">
        <v>0</v>
      </c>
      <c r="AU144" s="12">
        <v>0</v>
      </c>
      <c r="AV144" s="4">
        <v>0</v>
      </c>
      <c r="AW144" s="12">
        <v>0</v>
      </c>
      <c r="AX144" s="4">
        <v>21</v>
      </c>
      <c r="AY144" s="12"/>
      <c r="AZ144" s="4">
        <v>47</v>
      </c>
      <c r="BA144" s="4"/>
      <c r="BB144" s="12"/>
      <c r="BC144" s="4">
        <v>139</v>
      </c>
      <c r="BD144" s="12">
        <v>25</v>
      </c>
      <c r="BE144" s="4">
        <v>0</v>
      </c>
      <c r="BF144" s="12">
        <v>0</v>
      </c>
      <c r="BG144" s="4">
        <v>12</v>
      </c>
      <c r="BH144" s="12"/>
      <c r="BI144" s="4">
        <v>0</v>
      </c>
      <c r="BJ144" s="12">
        <v>0</v>
      </c>
      <c r="BK144" s="4">
        <v>0</v>
      </c>
      <c r="BL144" s="12">
        <v>0</v>
      </c>
      <c r="BM144" s="4"/>
      <c r="BN144" s="12">
        <v>0</v>
      </c>
      <c r="BO144" s="4">
        <v>0</v>
      </c>
      <c r="BP144" s="12">
        <v>0</v>
      </c>
      <c r="BQ144" s="4"/>
      <c r="BR144" s="4"/>
      <c r="BS144" s="4">
        <v>31</v>
      </c>
      <c r="BT144" s="4">
        <v>0</v>
      </c>
      <c r="BU144" s="4">
        <v>0</v>
      </c>
      <c r="BV144" s="94" t="str">
        <f t="shared" si="11"/>
        <v>*Glutaric acid, 2-oxo- (1MEOX) (2TMS) MP</v>
      </c>
      <c r="BW144">
        <f t="shared" si="11"/>
        <v>291</v>
      </c>
    </row>
    <row r="145" spans="2:75">
      <c r="B145" s="4" t="s">
        <v>37</v>
      </c>
      <c r="C145" s="4">
        <v>292</v>
      </c>
      <c r="D145" s="4">
        <v>1578.3</v>
      </c>
      <c r="E145" s="4">
        <v>0.52173910000000001</v>
      </c>
      <c r="F145" s="4"/>
      <c r="G145" s="4"/>
      <c r="H145" s="4"/>
      <c r="I145" s="4"/>
      <c r="J145" s="4"/>
      <c r="K145" s="4"/>
      <c r="L145" s="4"/>
      <c r="M145" s="4">
        <v>0</v>
      </c>
      <c r="N145" s="4">
        <v>0</v>
      </c>
      <c r="O145" s="4">
        <v>0</v>
      </c>
      <c r="P145" s="4">
        <v>0</v>
      </c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>
        <v>0</v>
      </c>
      <c r="AC145" s="4"/>
      <c r="AD145" s="4">
        <v>0</v>
      </c>
      <c r="AE145" s="4"/>
      <c r="AF145" s="4">
        <v>0</v>
      </c>
      <c r="AG145" s="4">
        <v>0</v>
      </c>
      <c r="AH145" s="93"/>
      <c r="AI145" s="93"/>
      <c r="AJ145" s="93"/>
      <c r="AK145" s="93"/>
      <c r="AL145" s="93"/>
      <c r="AM145" s="4">
        <v>0</v>
      </c>
      <c r="AN145" s="4">
        <v>48</v>
      </c>
      <c r="AO145" s="12">
        <v>0</v>
      </c>
      <c r="AP145" s="4">
        <v>48</v>
      </c>
      <c r="AQ145" s="12">
        <v>61</v>
      </c>
      <c r="AR145" s="4">
        <v>21</v>
      </c>
      <c r="AS145" s="12">
        <v>0</v>
      </c>
      <c r="AT145" s="4">
        <v>0</v>
      </c>
      <c r="AU145" s="12">
        <v>0</v>
      </c>
      <c r="AV145" s="4">
        <v>0</v>
      </c>
      <c r="AW145" s="12">
        <v>0</v>
      </c>
      <c r="AX145" s="4">
        <v>40</v>
      </c>
      <c r="AY145" s="12"/>
      <c r="AZ145" s="4">
        <v>26</v>
      </c>
      <c r="BA145" s="4"/>
      <c r="BB145" s="12"/>
      <c r="BC145" s="4">
        <v>25</v>
      </c>
      <c r="BD145" s="12">
        <v>0</v>
      </c>
      <c r="BE145" s="4">
        <v>0</v>
      </c>
      <c r="BF145" s="12">
        <v>0</v>
      </c>
      <c r="BG145" s="4">
        <v>0</v>
      </c>
      <c r="BH145" s="12"/>
      <c r="BI145" s="4">
        <v>0</v>
      </c>
      <c r="BJ145" s="12">
        <v>0</v>
      </c>
      <c r="BK145" s="4">
        <v>0</v>
      </c>
      <c r="BL145" s="12">
        <v>0</v>
      </c>
      <c r="BM145" s="4"/>
      <c r="BN145" s="12">
        <v>0</v>
      </c>
      <c r="BO145" s="4">
        <v>0</v>
      </c>
      <c r="BP145" s="12">
        <v>0</v>
      </c>
      <c r="BQ145" s="4"/>
      <c r="BR145" s="4"/>
      <c r="BS145" s="4">
        <v>46</v>
      </c>
      <c r="BT145" s="4">
        <v>0</v>
      </c>
      <c r="BU145" s="4">
        <v>0</v>
      </c>
      <c r="BV145" s="94" t="str">
        <f t="shared" si="11"/>
        <v>*Glutaric acid, 2-oxo- (1MEOX) (2TMS) MP</v>
      </c>
      <c r="BW145">
        <f t="shared" si="11"/>
        <v>292</v>
      </c>
    </row>
    <row r="146" spans="2:75">
      <c r="B146" s="4" t="s">
        <v>39</v>
      </c>
      <c r="C146" s="4">
        <v>189</v>
      </c>
      <c r="D146" s="4">
        <v>1327.8</v>
      </c>
      <c r="E146" s="4">
        <v>0.39130434400000003</v>
      </c>
      <c r="F146" s="4"/>
      <c r="G146" s="4"/>
      <c r="H146" s="4"/>
      <c r="I146" s="4">
        <v>108638</v>
      </c>
      <c r="J146" s="4">
        <v>113090</v>
      </c>
      <c r="K146" s="4">
        <v>5019</v>
      </c>
      <c r="L146" s="4">
        <v>5975</v>
      </c>
      <c r="M146" s="4">
        <v>762</v>
      </c>
      <c r="N146" s="4">
        <v>1151</v>
      </c>
      <c r="O146" s="4">
        <v>807</v>
      </c>
      <c r="P146" s="4">
        <v>1362</v>
      </c>
      <c r="Q146" s="4"/>
      <c r="R146" s="4"/>
      <c r="S146" s="4"/>
      <c r="T146" s="4"/>
      <c r="U146" s="4"/>
      <c r="V146" s="4"/>
      <c r="W146" s="4"/>
      <c r="X146" s="4">
        <v>787</v>
      </c>
      <c r="Y146" s="4"/>
      <c r="Z146" s="4">
        <v>1378</v>
      </c>
      <c r="AA146" s="4"/>
      <c r="AB146" s="4">
        <v>1612</v>
      </c>
      <c r="AC146" s="4"/>
      <c r="AD146" s="4">
        <v>2874</v>
      </c>
      <c r="AE146" s="4">
        <v>1928</v>
      </c>
      <c r="AF146" s="4">
        <v>6286</v>
      </c>
      <c r="AG146" s="4">
        <v>5239</v>
      </c>
      <c r="AH146" s="93"/>
      <c r="AI146" s="92">
        <f>MIN(AM146:BQ146)</f>
        <v>1169</v>
      </c>
      <c r="AJ146" s="92">
        <f>MAX(AM146:BQ146)</f>
        <v>12032</v>
      </c>
      <c r="AK146" s="92">
        <f>MEDIAN(AM146:BQ146)</f>
        <v>2371</v>
      </c>
      <c r="AL146" s="93"/>
      <c r="AM146" s="4">
        <v>1900</v>
      </c>
      <c r="AN146" s="4">
        <v>1817</v>
      </c>
      <c r="AO146" s="12">
        <v>10785</v>
      </c>
      <c r="AP146" s="4">
        <v>12032</v>
      </c>
      <c r="AQ146" s="12">
        <v>1662</v>
      </c>
      <c r="AR146" s="4">
        <v>1458</v>
      </c>
      <c r="AS146" s="12">
        <v>1822</v>
      </c>
      <c r="AT146" s="4">
        <v>1533</v>
      </c>
      <c r="AU146" s="12">
        <v>1169</v>
      </c>
      <c r="AV146" s="4">
        <v>1598</v>
      </c>
      <c r="AW146" s="12">
        <v>2050</v>
      </c>
      <c r="AX146" s="4">
        <v>2792</v>
      </c>
      <c r="AY146" s="12"/>
      <c r="AZ146" s="4">
        <v>2374</v>
      </c>
      <c r="BA146" s="4"/>
      <c r="BB146" s="12">
        <v>4488</v>
      </c>
      <c r="BC146" s="4">
        <v>2797</v>
      </c>
      <c r="BD146" s="12">
        <v>9287</v>
      </c>
      <c r="BE146" s="4">
        <v>9465</v>
      </c>
      <c r="BF146" s="12">
        <v>2751</v>
      </c>
      <c r="BG146" s="4">
        <v>2371</v>
      </c>
      <c r="BH146" s="12"/>
      <c r="BI146" s="4">
        <v>1991</v>
      </c>
      <c r="BJ146" s="12">
        <v>3073</v>
      </c>
      <c r="BK146" s="4">
        <v>3061</v>
      </c>
      <c r="BL146" s="12">
        <v>11288</v>
      </c>
      <c r="BM146" s="4">
        <v>11448</v>
      </c>
      <c r="BN146" s="12">
        <v>1920</v>
      </c>
      <c r="BO146" s="4">
        <v>1599</v>
      </c>
      <c r="BP146" s="12">
        <v>1285</v>
      </c>
      <c r="BQ146" s="4"/>
      <c r="BR146" s="4"/>
      <c r="BS146" s="4">
        <v>2689</v>
      </c>
      <c r="BT146" s="4">
        <v>2683</v>
      </c>
      <c r="BU146" s="4">
        <v>3225</v>
      </c>
      <c r="BV146" s="94" t="str">
        <f t="shared" si="11"/>
        <v>*Glyceric acid (3TMS)</v>
      </c>
      <c r="BW146">
        <f t="shared" si="11"/>
        <v>189</v>
      </c>
    </row>
    <row r="147" spans="2:75">
      <c r="B147" s="4" t="s">
        <v>39</v>
      </c>
      <c r="C147" s="4">
        <v>190</v>
      </c>
      <c r="D147" s="4">
        <v>1327.8</v>
      </c>
      <c r="E147" s="4">
        <v>0.39130434400000003</v>
      </c>
      <c r="F147" s="4"/>
      <c r="G147" s="4"/>
      <c r="H147" s="4"/>
      <c r="I147" s="4">
        <v>22399</v>
      </c>
      <c r="J147" s="4">
        <v>23520</v>
      </c>
      <c r="K147" s="4">
        <v>906</v>
      </c>
      <c r="L147" s="4">
        <v>1119</v>
      </c>
      <c r="M147" s="4">
        <v>51</v>
      </c>
      <c r="N147" s="4">
        <v>218</v>
      </c>
      <c r="O147" s="4">
        <v>224</v>
      </c>
      <c r="P147" s="4">
        <v>208</v>
      </c>
      <c r="Q147" s="4"/>
      <c r="R147" s="4"/>
      <c r="S147" s="4"/>
      <c r="T147" s="4"/>
      <c r="U147" s="4"/>
      <c r="V147" s="4"/>
      <c r="W147" s="4"/>
      <c r="X147" s="4">
        <v>75</v>
      </c>
      <c r="Y147" s="4"/>
      <c r="Z147" s="4">
        <v>270</v>
      </c>
      <c r="AA147" s="4"/>
      <c r="AB147" s="4">
        <v>217</v>
      </c>
      <c r="AC147" s="4"/>
      <c r="AD147" s="4">
        <v>586</v>
      </c>
      <c r="AE147" s="4">
        <v>388</v>
      </c>
      <c r="AF147" s="4">
        <v>1188</v>
      </c>
      <c r="AG147" s="4">
        <v>1113</v>
      </c>
      <c r="AH147" s="93"/>
      <c r="AI147" s="93"/>
      <c r="AJ147" s="93"/>
      <c r="AK147" s="93"/>
      <c r="AL147" s="93"/>
      <c r="AM147" s="4">
        <v>323</v>
      </c>
      <c r="AN147" s="4">
        <v>272</v>
      </c>
      <c r="AO147" s="12">
        <v>2298</v>
      </c>
      <c r="AP147" s="4">
        <v>2353</v>
      </c>
      <c r="AQ147" s="12">
        <v>382</v>
      </c>
      <c r="AR147" s="4">
        <v>201</v>
      </c>
      <c r="AS147" s="12">
        <v>387</v>
      </c>
      <c r="AT147" s="4">
        <v>176</v>
      </c>
      <c r="AU147" s="12">
        <v>76</v>
      </c>
      <c r="AV147" s="4">
        <v>144</v>
      </c>
      <c r="AW147" s="12">
        <v>183</v>
      </c>
      <c r="AX147" s="4">
        <v>303</v>
      </c>
      <c r="AY147" s="12"/>
      <c r="AZ147" s="4">
        <v>319</v>
      </c>
      <c r="BA147" s="4"/>
      <c r="BB147" s="12">
        <v>701</v>
      </c>
      <c r="BC147" s="4">
        <v>432</v>
      </c>
      <c r="BD147" s="12">
        <v>2284</v>
      </c>
      <c r="BE147" s="4">
        <v>2139</v>
      </c>
      <c r="BF147" s="12">
        <v>508</v>
      </c>
      <c r="BG147" s="4">
        <v>326</v>
      </c>
      <c r="BH147" s="12"/>
      <c r="BI147" s="4">
        <v>255</v>
      </c>
      <c r="BJ147" s="12">
        <v>508</v>
      </c>
      <c r="BK147" s="4">
        <v>531</v>
      </c>
      <c r="BL147" s="12">
        <v>2192</v>
      </c>
      <c r="BM147" s="4">
        <v>2354</v>
      </c>
      <c r="BN147" s="12">
        <v>41</v>
      </c>
      <c r="BO147" s="4">
        <v>188</v>
      </c>
      <c r="BP147" s="12">
        <v>149</v>
      </c>
      <c r="BQ147" s="4"/>
      <c r="BR147" s="4"/>
      <c r="BS147" s="4">
        <v>552</v>
      </c>
      <c r="BT147" s="4">
        <v>818</v>
      </c>
      <c r="BU147" s="4">
        <v>607</v>
      </c>
      <c r="BV147" s="94" t="str">
        <f t="shared" si="11"/>
        <v>*Glyceric acid (3TMS)</v>
      </c>
      <c r="BW147">
        <f t="shared" si="11"/>
        <v>190</v>
      </c>
    </row>
    <row r="148" spans="2:75">
      <c r="B148" s="4" t="s">
        <v>39</v>
      </c>
      <c r="C148" s="4">
        <v>191</v>
      </c>
      <c r="D148" s="4">
        <v>1327.8</v>
      </c>
      <c r="E148" s="4">
        <v>0.39130434400000003</v>
      </c>
      <c r="F148" s="4"/>
      <c r="G148" s="4"/>
      <c r="H148" s="4"/>
      <c r="I148" s="4">
        <v>12583</v>
      </c>
      <c r="J148" s="4">
        <v>12987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/>
      <c r="R148" s="4"/>
      <c r="S148" s="4"/>
      <c r="T148" s="4"/>
      <c r="U148" s="4"/>
      <c r="V148" s="4"/>
      <c r="W148" s="4"/>
      <c r="X148" s="4">
        <v>323</v>
      </c>
      <c r="Y148" s="4"/>
      <c r="Z148" s="4">
        <v>0</v>
      </c>
      <c r="AA148" s="4"/>
      <c r="AB148" s="4">
        <v>0</v>
      </c>
      <c r="AC148" s="4"/>
      <c r="AD148" s="4">
        <v>0</v>
      </c>
      <c r="AE148" s="4">
        <v>0</v>
      </c>
      <c r="AF148" s="4">
        <v>0</v>
      </c>
      <c r="AG148" s="4">
        <v>509</v>
      </c>
      <c r="AH148" s="93"/>
      <c r="AI148" s="93"/>
      <c r="AJ148" s="93"/>
      <c r="AK148" s="93"/>
      <c r="AL148" s="93"/>
      <c r="AM148" s="4">
        <v>696</v>
      </c>
      <c r="AN148" s="4">
        <v>909</v>
      </c>
      <c r="AO148" s="12">
        <v>9227</v>
      </c>
      <c r="AP148" s="4">
        <v>10381</v>
      </c>
      <c r="AQ148" s="12">
        <v>936</v>
      </c>
      <c r="AR148" s="4">
        <v>1255</v>
      </c>
      <c r="AS148" s="12">
        <v>878</v>
      </c>
      <c r="AT148" s="4">
        <v>1314</v>
      </c>
      <c r="AU148" s="12">
        <v>841</v>
      </c>
      <c r="AV148" s="4">
        <v>771</v>
      </c>
      <c r="AW148" s="12">
        <v>854</v>
      </c>
      <c r="AX148" s="4">
        <v>1156</v>
      </c>
      <c r="AY148" s="12"/>
      <c r="AZ148" s="4">
        <v>860</v>
      </c>
      <c r="BA148" s="4"/>
      <c r="BB148" s="12">
        <v>1498</v>
      </c>
      <c r="BC148" s="4">
        <v>1118</v>
      </c>
      <c r="BD148" s="12">
        <v>35023</v>
      </c>
      <c r="BE148" s="4">
        <v>33855</v>
      </c>
      <c r="BF148" s="12">
        <v>1221</v>
      </c>
      <c r="BG148" s="4">
        <v>1189</v>
      </c>
      <c r="BH148" s="12"/>
      <c r="BI148" s="4">
        <v>984</v>
      </c>
      <c r="BJ148" s="12">
        <v>1111</v>
      </c>
      <c r="BK148" s="4">
        <v>1031</v>
      </c>
      <c r="BL148" s="12">
        <v>12510</v>
      </c>
      <c r="BM148" s="4">
        <v>13116</v>
      </c>
      <c r="BN148" s="12">
        <v>937</v>
      </c>
      <c r="BO148" s="4">
        <v>946</v>
      </c>
      <c r="BP148" s="12">
        <v>575</v>
      </c>
      <c r="BQ148" s="4"/>
      <c r="BR148" s="4"/>
      <c r="BS148" s="4">
        <v>4662</v>
      </c>
      <c r="BT148" s="4">
        <v>5931</v>
      </c>
      <c r="BU148" s="4">
        <v>4327</v>
      </c>
      <c r="BV148" s="94" t="str">
        <f t="shared" si="11"/>
        <v>*Glyceric acid (3TMS)</v>
      </c>
      <c r="BW148">
        <f t="shared" si="11"/>
        <v>191</v>
      </c>
    </row>
    <row r="149" spans="2:75">
      <c r="B149" s="4" t="s">
        <v>39</v>
      </c>
      <c r="C149" s="4">
        <v>192</v>
      </c>
      <c r="D149" s="4">
        <v>1327.8</v>
      </c>
      <c r="E149" s="4">
        <v>0.39130434400000003</v>
      </c>
      <c r="F149" s="4"/>
      <c r="G149" s="4"/>
      <c r="H149" s="4"/>
      <c r="I149" s="4">
        <v>1839</v>
      </c>
      <c r="J149" s="4">
        <v>1822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/>
      <c r="R149" s="4"/>
      <c r="S149" s="4"/>
      <c r="T149" s="4"/>
      <c r="U149" s="4"/>
      <c r="V149" s="4"/>
      <c r="W149" s="4"/>
      <c r="X149" s="4">
        <v>0</v>
      </c>
      <c r="Y149" s="4"/>
      <c r="Z149" s="4">
        <v>0</v>
      </c>
      <c r="AA149" s="4"/>
      <c r="AB149" s="4">
        <v>0</v>
      </c>
      <c r="AC149" s="4"/>
      <c r="AD149" s="4">
        <v>0</v>
      </c>
      <c r="AE149" s="4">
        <v>0</v>
      </c>
      <c r="AF149" s="4">
        <v>84</v>
      </c>
      <c r="AG149" s="4">
        <v>0</v>
      </c>
      <c r="AH149" s="93"/>
      <c r="AI149" s="93"/>
      <c r="AJ149" s="93"/>
      <c r="AK149" s="93"/>
      <c r="AL149" s="93"/>
      <c r="AM149" s="4">
        <v>66</v>
      </c>
      <c r="AN149" s="4">
        <v>164</v>
      </c>
      <c r="AO149" s="12">
        <v>1291</v>
      </c>
      <c r="AP149" s="4">
        <v>1710</v>
      </c>
      <c r="AQ149" s="12">
        <v>233</v>
      </c>
      <c r="AR149" s="4">
        <v>222</v>
      </c>
      <c r="AS149" s="12">
        <v>204</v>
      </c>
      <c r="AT149" s="4">
        <v>293</v>
      </c>
      <c r="AU149" s="12">
        <v>67</v>
      </c>
      <c r="AV149" s="4">
        <v>94</v>
      </c>
      <c r="AW149" s="12">
        <v>103</v>
      </c>
      <c r="AX149" s="4">
        <v>138</v>
      </c>
      <c r="AY149" s="12"/>
      <c r="AZ149" s="4">
        <v>155</v>
      </c>
      <c r="BA149" s="4"/>
      <c r="BB149" s="12">
        <v>214</v>
      </c>
      <c r="BC149" s="4">
        <v>170</v>
      </c>
      <c r="BD149" s="12">
        <v>5556</v>
      </c>
      <c r="BE149" s="4">
        <v>5771</v>
      </c>
      <c r="BF149" s="12">
        <v>114</v>
      </c>
      <c r="BG149" s="4">
        <v>92</v>
      </c>
      <c r="BH149" s="12"/>
      <c r="BI149" s="4">
        <v>75</v>
      </c>
      <c r="BJ149" s="12">
        <v>158</v>
      </c>
      <c r="BK149" s="4">
        <v>148</v>
      </c>
      <c r="BL149" s="12">
        <v>2000</v>
      </c>
      <c r="BM149" s="4">
        <v>2055</v>
      </c>
      <c r="BN149" s="12">
        <v>38</v>
      </c>
      <c r="BO149" s="4">
        <v>74</v>
      </c>
      <c r="BP149" s="12">
        <v>45</v>
      </c>
      <c r="BQ149" s="4"/>
      <c r="BR149" s="4"/>
      <c r="BS149" s="4">
        <v>753</v>
      </c>
      <c r="BT149" s="4">
        <v>929</v>
      </c>
      <c r="BU149" s="4">
        <v>640</v>
      </c>
      <c r="BV149" s="94" t="str">
        <f t="shared" si="11"/>
        <v>*Glyceric acid (3TMS)</v>
      </c>
      <c r="BW149">
        <f t="shared" si="11"/>
        <v>192</v>
      </c>
    </row>
    <row r="150" spans="2:75">
      <c r="B150" s="4" t="s">
        <v>39</v>
      </c>
      <c r="C150" s="4">
        <v>292</v>
      </c>
      <c r="D150" s="4">
        <v>1327.8</v>
      </c>
      <c r="E150" s="4">
        <v>0.39130434400000003</v>
      </c>
      <c r="F150" s="4"/>
      <c r="G150" s="4"/>
      <c r="H150" s="4"/>
      <c r="I150" s="4">
        <v>32951</v>
      </c>
      <c r="J150" s="4">
        <v>34701</v>
      </c>
      <c r="K150" s="4">
        <v>1378</v>
      </c>
      <c r="L150" s="4">
        <v>1773</v>
      </c>
      <c r="M150" s="4">
        <v>141</v>
      </c>
      <c r="N150" s="4">
        <v>351</v>
      </c>
      <c r="O150" s="4">
        <v>271</v>
      </c>
      <c r="P150" s="4">
        <v>254</v>
      </c>
      <c r="Q150" s="4"/>
      <c r="R150" s="4"/>
      <c r="S150" s="4"/>
      <c r="T150" s="4"/>
      <c r="U150" s="4"/>
      <c r="V150" s="4"/>
      <c r="W150" s="4"/>
      <c r="X150" s="4">
        <v>157</v>
      </c>
      <c r="Y150" s="4"/>
      <c r="Z150" s="4">
        <v>314</v>
      </c>
      <c r="AA150" s="4"/>
      <c r="AB150" s="4">
        <v>411</v>
      </c>
      <c r="AC150" s="4"/>
      <c r="AD150" s="4">
        <v>692</v>
      </c>
      <c r="AE150" s="4">
        <v>571</v>
      </c>
      <c r="AF150" s="4">
        <v>1760</v>
      </c>
      <c r="AG150" s="4">
        <v>1495</v>
      </c>
      <c r="AH150" s="93"/>
      <c r="AI150" s="92">
        <f>MIN(AM150:BQ150)</f>
        <v>378</v>
      </c>
      <c r="AJ150" s="92">
        <f>MAX(AM150:BQ150)</f>
        <v>2977</v>
      </c>
      <c r="AK150" s="92">
        <f>MEDIAN(AM150:BQ150)</f>
        <v>2304</v>
      </c>
      <c r="AL150" s="93"/>
      <c r="AM150" s="4">
        <v>387</v>
      </c>
      <c r="AN150" s="4"/>
      <c r="AO150" s="12">
        <v>2577</v>
      </c>
      <c r="AP150" s="4">
        <v>2977</v>
      </c>
      <c r="AQ150" s="12"/>
      <c r="AR150" s="4"/>
      <c r="AS150" s="12">
        <v>378</v>
      </c>
      <c r="AT150" s="4"/>
      <c r="AU150" s="12"/>
      <c r="AV150" s="4"/>
      <c r="AW150" s="12"/>
      <c r="AX150" s="4"/>
      <c r="AY150" s="12"/>
      <c r="AZ150" s="4"/>
      <c r="BA150" s="4"/>
      <c r="BB150" s="12"/>
      <c r="BC150" s="4"/>
      <c r="BD150" s="12">
        <v>2409</v>
      </c>
      <c r="BE150" s="4">
        <v>2304</v>
      </c>
      <c r="BF150" s="12">
        <v>502</v>
      </c>
      <c r="BG150" s="4"/>
      <c r="BH150" s="12"/>
      <c r="BI150" s="4"/>
      <c r="BJ150" s="12">
        <v>572</v>
      </c>
      <c r="BK150" s="4"/>
      <c r="BL150" s="12">
        <v>2642</v>
      </c>
      <c r="BM150" s="4"/>
      <c r="BN150" s="12"/>
      <c r="BO150" s="4"/>
      <c r="BP150" s="12"/>
      <c r="BQ150" s="4"/>
      <c r="BR150" s="4"/>
      <c r="BS150" s="4">
        <v>721</v>
      </c>
      <c r="BT150" s="4">
        <v>896</v>
      </c>
      <c r="BU150" s="4">
        <v>970</v>
      </c>
      <c r="BV150" s="94" t="str">
        <f t="shared" si="11"/>
        <v>*Glyceric acid (3TMS)</v>
      </c>
      <c r="BW150">
        <f t="shared" si="11"/>
        <v>292</v>
      </c>
    </row>
    <row r="151" spans="2:75">
      <c r="B151" s="4" t="s">
        <v>39</v>
      </c>
      <c r="C151" s="4">
        <v>293</v>
      </c>
      <c r="D151" s="4">
        <v>1327.8</v>
      </c>
      <c r="E151" s="4">
        <v>0.39130434400000003</v>
      </c>
      <c r="F151" s="4"/>
      <c r="G151" s="4"/>
      <c r="H151" s="4"/>
      <c r="I151" s="4">
        <v>9394</v>
      </c>
      <c r="J151" s="4">
        <v>9858</v>
      </c>
      <c r="K151" s="4">
        <v>331</v>
      </c>
      <c r="L151" s="4">
        <v>492</v>
      </c>
      <c r="M151" s="4">
        <v>0</v>
      </c>
      <c r="N151" s="4">
        <v>95</v>
      </c>
      <c r="O151" s="4">
        <v>191</v>
      </c>
      <c r="P151" s="4">
        <v>0</v>
      </c>
      <c r="Q151" s="4"/>
      <c r="R151" s="4"/>
      <c r="S151" s="4"/>
      <c r="T151" s="4"/>
      <c r="U151" s="4"/>
      <c r="V151" s="4"/>
      <c r="W151" s="4"/>
      <c r="X151" s="4">
        <v>32</v>
      </c>
      <c r="Y151" s="4"/>
      <c r="Z151" s="4">
        <v>0</v>
      </c>
      <c r="AA151" s="4"/>
      <c r="AB151" s="4">
        <v>0</v>
      </c>
      <c r="AC151" s="4"/>
      <c r="AD151" s="4">
        <v>250</v>
      </c>
      <c r="AE151" s="4">
        <v>143</v>
      </c>
      <c r="AF151" s="4">
        <v>471</v>
      </c>
      <c r="AG151" s="4">
        <v>375</v>
      </c>
      <c r="AH151" s="93"/>
      <c r="AI151" s="93"/>
      <c r="AJ151" s="93"/>
      <c r="AK151" s="93"/>
      <c r="AL151" s="93"/>
      <c r="AM151" s="4">
        <v>23</v>
      </c>
      <c r="AN151" s="4"/>
      <c r="AO151" s="12">
        <v>769</v>
      </c>
      <c r="AP151" s="4">
        <v>928</v>
      </c>
      <c r="AQ151" s="12"/>
      <c r="AR151" s="4"/>
      <c r="AS151" s="12">
        <v>158</v>
      </c>
      <c r="AT151" s="4"/>
      <c r="AU151" s="12"/>
      <c r="AV151" s="4"/>
      <c r="AW151" s="12"/>
      <c r="AX151" s="4"/>
      <c r="AY151" s="12"/>
      <c r="AZ151" s="4"/>
      <c r="BA151" s="4"/>
      <c r="BB151" s="12"/>
      <c r="BC151" s="4"/>
      <c r="BD151" s="12">
        <v>765</v>
      </c>
      <c r="BE151" s="4">
        <v>919</v>
      </c>
      <c r="BF151" s="12">
        <v>108</v>
      </c>
      <c r="BG151" s="4"/>
      <c r="BH151" s="12"/>
      <c r="BI151" s="4"/>
      <c r="BJ151" s="12">
        <v>198</v>
      </c>
      <c r="BK151" s="4"/>
      <c r="BL151" s="12">
        <v>813</v>
      </c>
      <c r="BM151" s="4"/>
      <c r="BN151" s="12"/>
      <c r="BO151" s="4"/>
      <c r="BP151" s="12"/>
      <c r="BQ151" s="4"/>
      <c r="BR151" s="4"/>
      <c r="BS151" s="4">
        <v>263</v>
      </c>
      <c r="BT151" s="4">
        <v>331</v>
      </c>
      <c r="BU151" s="4">
        <v>288</v>
      </c>
      <c r="BV151" s="94" t="str">
        <f t="shared" si="11"/>
        <v>*Glyceric acid (3TMS)</v>
      </c>
      <c r="BW151">
        <f t="shared" si="11"/>
        <v>293</v>
      </c>
    </row>
    <row r="152" spans="2:75">
      <c r="B152" s="4" t="s">
        <v>39</v>
      </c>
      <c r="C152" s="4">
        <v>294</v>
      </c>
      <c r="D152" s="4">
        <v>1327.8</v>
      </c>
      <c r="E152" s="4">
        <v>0.39130434400000003</v>
      </c>
      <c r="F152" s="4"/>
      <c r="G152" s="4"/>
      <c r="H152" s="4"/>
      <c r="I152" s="4">
        <v>4664</v>
      </c>
      <c r="J152" s="4">
        <v>4849</v>
      </c>
      <c r="K152" s="4">
        <v>160</v>
      </c>
      <c r="L152" s="4">
        <v>227</v>
      </c>
      <c r="M152" s="4">
        <v>0</v>
      </c>
      <c r="N152" s="4">
        <v>47</v>
      </c>
      <c r="O152" s="4">
        <v>95</v>
      </c>
      <c r="P152" s="4">
        <v>0</v>
      </c>
      <c r="Q152" s="4"/>
      <c r="R152" s="4"/>
      <c r="S152" s="4"/>
      <c r="T152" s="4"/>
      <c r="U152" s="4"/>
      <c r="V152" s="4"/>
      <c r="W152" s="4"/>
      <c r="X152" s="4">
        <v>5</v>
      </c>
      <c r="Y152" s="4"/>
      <c r="Z152" s="4">
        <v>0</v>
      </c>
      <c r="AA152" s="4"/>
      <c r="AB152" s="4">
        <v>0</v>
      </c>
      <c r="AC152" s="4"/>
      <c r="AD152" s="4">
        <v>76</v>
      </c>
      <c r="AE152" s="4">
        <v>42</v>
      </c>
      <c r="AF152" s="4">
        <v>216</v>
      </c>
      <c r="AG152" s="4">
        <v>205</v>
      </c>
      <c r="AH152" s="93"/>
      <c r="AI152" s="93"/>
      <c r="AJ152" s="93"/>
      <c r="AK152" s="93"/>
      <c r="AL152" s="93"/>
      <c r="AM152" s="4">
        <v>50</v>
      </c>
      <c r="AN152" s="4"/>
      <c r="AO152" s="12">
        <v>2167</v>
      </c>
      <c r="AP152" s="4">
        <v>2345</v>
      </c>
      <c r="AQ152" s="12"/>
      <c r="AR152" s="4"/>
      <c r="AS152" s="12">
        <v>149</v>
      </c>
      <c r="AT152" s="4"/>
      <c r="AU152" s="12"/>
      <c r="AV152" s="4"/>
      <c r="AW152" s="12"/>
      <c r="AX152" s="4"/>
      <c r="AY152" s="12"/>
      <c r="AZ152" s="4"/>
      <c r="BA152" s="4"/>
      <c r="BB152" s="12"/>
      <c r="BC152" s="4"/>
      <c r="BD152" s="12">
        <v>8813</v>
      </c>
      <c r="BE152" s="4">
        <v>8571</v>
      </c>
      <c r="BF152" s="12">
        <v>155</v>
      </c>
      <c r="BG152" s="4"/>
      <c r="BH152" s="12"/>
      <c r="BI152" s="4"/>
      <c r="BJ152" s="12">
        <v>178</v>
      </c>
      <c r="BK152" s="4"/>
      <c r="BL152" s="12">
        <v>3145</v>
      </c>
      <c r="BM152" s="4"/>
      <c r="BN152" s="12"/>
      <c r="BO152" s="4"/>
      <c r="BP152" s="12"/>
      <c r="BQ152" s="4"/>
      <c r="BR152" s="4"/>
      <c r="BS152" s="4">
        <v>1196</v>
      </c>
      <c r="BT152" s="4">
        <v>1493</v>
      </c>
      <c r="BU152" s="4">
        <v>1374</v>
      </c>
      <c r="BV152" s="94" t="str">
        <f t="shared" si="11"/>
        <v>*Glyceric acid (3TMS)</v>
      </c>
      <c r="BW152">
        <f t="shared" si="11"/>
        <v>294</v>
      </c>
    </row>
    <row r="153" spans="2:75">
      <c r="B153" s="4" t="s">
        <v>39</v>
      </c>
      <c r="C153" s="4">
        <v>295</v>
      </c>
      <c r="D153" s="4">
        <v>1327.8</v>
      </c>
      <c r="E153" s="4">
        <v>0.39130434400000003</v>
      </c>
      <c r="F153" s="4"/>
      <c r="G153" s="4"/>
      <c r="H153" s="4"/>
      <c r="I153" s="4">
        <v>940</v>
      </c>
      <c r="J153" s="4">
        <v>836</v>
      </c>
      <c r="K153" s="4">
        <v>31</v>
      </c>
      <c r="L153" s="4">
        <v>54</v>
      </c>
      <c r="M153" s="4">
        <v>0</v>
      </c>
      <c r="N153" s="4">
        <v>0</v>
      </c>
      <c r="O153" s="4">
        <v>78</v>
      </c>
      <c r="P153" s="4">
        <v>0</v>
      </c>
      <c r="Q153" s="4"/>
      <c r="R153" s="4"/>
      <c r="S153" s="4"/>
      <c r="T153" s="4"/>
      <c r="U153" s="4"/>
      <c r="V153" s="4"/>
      <c r="W153" s="4"/>
      <c r="X153" s="4">
        <v>0</v>
      </c>
      <c r="Y153" s="4"/>
      <c r="Z153" s="4">
        <v>0</v>
      </c>
      <c r="AA153" s="4"/>
      <c r="AB153" s="4">
        <v>0</v>
      </c>
      <c r="AC153" s="4"/>
      <c r="AD153" s="4">
        <v>0</v>
      </c>
      <c r="AE153" s="4">
        <v>0</v>
      </c>
      <c r="AF153" s="4">
        <v>67</v>
      </c>
      <c r="AG153" s="4">
        <v>0</v>
      </c>
      <c r="AH153" s="93"/>
      <c r="AI153" s="93"/>
      <c r="AJ153" s="93"/>
      <c r="AK153" s="93"/>
      <c r="AL153" s="93"/>
      <c r="AM153" s="4">
        <v>0</v>
      </c>
      <c r="AN153" s="4"/>
      <c r="AO153" s="12">
        <v>519</v>
      </c>
      <c r="AP153" s="4">
        <v>705</v>
      </c>
      <c r="AQ153" s="12"/>
      <c r="AR153" s="4"/>
      <c r="AS153" s="12">
        <v>93</v>
      </c>
      <c r="AT153" s="4"/>
      <c r="AU153" s="12"/>
      <c r="AV153" s="4"/>
      <c r="AW153" s="12"/>
      <c r="AX153" s="4"/>
      <c r="AY153" s="12"/>
      <c r="AZ153" s="4"/>
      <c r="BA153" s="4"/>
      <c r="BB153" s="12"/>
      <c r="BC153" s="4"/>
      <c r="BD153" s="12">
        <v>2383</v>
      </c>
      <c r="BE153" s="4">
        <v>2195</v>
      </c>
      <c r="BF153" s="12">
        <v>0</v>
      </c>
      <c r="BG153" s="4"/>
      <c r="BH153" s="12"/>
      <c r="BI153" s="4"/>
      <c r="BJ153" s="12">
        <v>1</v>
      </c>
      <c r="BK153" s="4"/>
      <c r="BL153" s="12">
        <v>804</v>
      </c>
      <c r="BM153" s="4"/>
      <c r="BN153" s="12"/>
      <c r="BO153" s="4"/>
      <c r="BP153" s="12"/>
      <c r="BQ153" s="4"/>
      <c r="BR153" s="4"/>
      <c r="BS153" s="4">
        <v>359</v>
      </c>
      <c r="BT153" s="4">
        <v>439</v>
      </c>
      <c r="BU153" s="4">
        <v>302</v>
      </c>
      <c r="BV153" s="94" t="str">
        <f t="shared" si="11"/>
        <v>*Glyceric acid (3TMS)</v>
      </c>
      <c r="BW153">
        <f t="shared" si="11"/>
        <v>295</v>
      </c>
    </row>
    <row r="154" spans="2:75">
      <c r="B154" s="4" t="s">
        <v>39</v>
      </c>
      <c r="C154" s="4">
        <v>296</v>
      </c>
      <c r="D154" s="4">
        <v>1327.8</v>
      </c>
      <c r="E154" s="4">
        <v>0.39130434400000003</v>
      </c>
      <c r="F154" s="4"/>
      <c r="G154" s="4"/>
      <c r="H154" s="4"/>
      <c r="I154" s="4">
        <v>208</v>
      </c>
      <c r="J154" s="4">
        <v>237</v>
      </c>
      <c r="K154" s="4">
        <v>0</v>
      </c>
      <c r="L154" s="4">
        <v>0</v>
      </c>
      <c r="M154" s="4">
        <v>0</v>
      </c>
      <c r="N154" s="4">
        <v>0</v>
      </c>
      <c r="O154" s="4">
        <v>131</v>
      </c>
      <c r="P154" s="4">
        <v>0</v>
      </c>
      <c r="Q154" s="4"/>
      <c r="R154" s="4"/>
      <c r="S154" s="4"/>
      <c r="T154" s="4"/>
      <c r="U154" s="4"/>
      <c r="V154" s="4"/>
      <c r="W154" s="4"/>
      <c r="X154" s="4">
        <v>0</v>
      </c>
      <c r="Y154" s="4"/>
      <c r="Z154" s="4">
        <v>0</v>
      </c>
      <c r="AA154" s="4"/>
      <c r="AB154" s="4">
        <v>0</v>
      </c>
      <c r="AC154" s="4"/>
      <c r="AD154" s="4">
        <v>0</v>
      </c>
      <c r="AE154" s="4">
        <v>0</v>
      </c>
      <c r="AF154" s="4">
        <v>46</v>
      </c>
      <c r="AG154" s="4">
        <v>0</v>
      </c>
      <c r="AH154" s="93"/>
      <c r="AI154" s="93"/>
      <c r="AJ154" s="93"/>
      <c r="AK154" s="93"/>
      <c r="AL154" s="93"/>
      <c r="AM154" s="4">
        <v>0</v>
      </c>
      <c r="AN154" s="4"/>
      <c r="AO154" s="12">
        <v>159</v>
      </c>
      <c r="AP154" s="4">
        <v>360</v>
      </c>
      <c r="AQ154" s="12"/>
      <c r="AR154" s="4"/>
      <c r="AS154" s="12">
        <v>32</v>
      </c>
      <c r="AT154" s="4"/>
      <c r="AU154" s="12"/>
      <c r="AV154" s="4"/>
      <c r="AW154" s="12"/>
      <c r="AX154" s="4"/>
      <c r="AY154" s="12"/>
      <c r="AZ154" s="4"/>
      <c r="BA154" s="4"/>
      <c r="BB154" s="12"/>
      <c r="BC154" s="4"/>
      <c r="BD154" s="12">
        <v>1215</v>
      </c>
      <c r="BE154" s="4">
        <v>1227</v>
      </c>
      <c r="BF154" s="12">
        <v>0</v>
      </c>
      <c r="BG154" s="4"/>
      <c r="BH154" s="12"/>
      <c r="BI154" s="4"/>
      <c r="BJ154" s="12">
        <v>0</v>
      </c>
      <c r="BK154" s="4"/>
      <c r="BL154" s="12">
        <v>299</v>
      </c>
      <c r="BM154" s="4"/>
      <c r="BN154" s="12"/>
      <c r="BO154" s="4"/>
      <c r="BP154" s="12"/>
      <c r="BQ154" s="4"/>
      <c r="BR154" s="4"/>
      <c r="BS154" s="4">
        <v>201</v>
      </c>
      <c r="BT154" s="4">
        <v>285</v>
      </c>
      <c r="BU154" s="4">
        <v>142</v>
      </c>
      <c r="BV154" s="94" t="str">
        <f t="shared" si="11"/>
        <v>*Glyceric acid (3TMS)</v>
      </c>
      <c r="BW154">
        <f t="shared" si="11"/>
        <v>296</v>
      </c>
    </row>
    <row r="155" spans="2:75">
      <c r="B155" s="4" t="s">
        <v>40</v>
      </c>
      <c r="C155" s="4">
        <v>357</v>
      </c>
      <c r="D155" s="4">
        <v>1800.6</v>
      </c>
      <c r="E155" s="4">
        <v>0.49275362499999997</v>
      </c>
      <c r="F155" s="4"/>
      <c r="G155" s="4"/>
      <c r="H155" s="4"/>
      <c r="I155" s="4"/>
      <c r="J155" s="4"/>
      <c r="K155" s="4">
        <v>1927</v>
      </c>
      <c r="L155" s="4">
        <v>973</v>
      </c>
      <c r="M155" s="4"/>
      <c r="N155" s="4"/>
      <c r="O155" s="4">
        <v>1018</v>
      </c>
      <c r="P155" s="4">
        <v>368</v>
      </c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>
        <v>871</v>
      </c>
      <c r="AG155" s="4"/>
      <c r="AH155" s="93"/>
      <c r="AI155" s="92">
        <f>MIN(AM155:BQ155)</f>
        <v>489</v>
      </c>
      <c r="AJ155" s="92">
        <f>MAX(AM155:BQ155)</f>
        <v>7320</v>
      </c>
      <c r="AK155" s="92">
        <f>MEDIAN(AM155:BQ155)</f>
        <v>1101</v>
      </c>
      <c r="AL155" s="93"/>
      <c r="AM155" s="4">
        <v>699</v>
      </c>
      <c r="AN155" s="4">
        <v>692</v>
      </c>
      <c r="AO155" s="12">
        <v>515</v>
      </c>
      <c r="AP155" s="4">
        <v>593</v>
      </c>
      <c r="AQ155" s="12">
        <v>2797</v>
      </c>
      <c r="AR155" s="4">
        <v>2988</v>
      </c>
      <c r="AS155" s="12">
        <v>1014</v>
      </c>
      <c r="AT155" s="4">
        <v>1117</v>
      </c>
      <c r="AU155" s="12">
        <v>838</v>
      </c>
      <c r="AV155" s="4">
        <v>1184</v>
      </c>
      <c r="AW155" s="12">
        <v>489</v>
      </c>
      <c r="AX155" s="4">
        <v>765</v>
      </c>
      <c r="AY155" s="12"/>
      <c r="AZ155" s="4">
        <v>770</v>
      </c>
      <c r="BA155" s="4"/>
      <c r="BB155" s="12">
        <v>2027</v>
      </c>
      <c r="BC155" s="4">
        <v>1382</v>
      </c>
      <c r="BD155" s="12">
        <v>996</v>
      </c>
      <c r="BE155" s="4">
        <v>963</v>
      </c>
      <c r="BF155" s="12">
        <v>7320</v>
      </c>
      <c r="BG155" s="4">
        <v>6862</v>
      </c>
      <c r="BH155" s="12"/>
      <c r="BI155" s="4">
        <v>789</v>
      </c>
      <c r="BJ155" s="12">
        <v>1900</v>
      </c>
      <c r="BK155" s="4">
        <v>1888</v>
      </c>
      <c r="BL155" s="12">
        <v>1101</v>
      </c>
      <c r="BM155" s="4">
        <v>1396</v>
      </c>
      <c r="BN155" s="12">
        <v>1969</v>
      </c>
      <c r="BO155" s="4">
        <v>2267</v>
      </c>
      <c r="BP155" s="12">
        <v>748</v>
      </c>
      <c r="BQ155" s="4"/>
      <c r="BR155" s="4"/>
      <c r="BS155" s="4">
        <v>1739</v>
      </c>
      <c r="BT155" s="4">
        <v>1918</v>
      </c>
      <c r="BU155" s="4">
        <v>2050</v>
      </c>
      <c r="BV155" s="94" t="str">
        <f t="shared" si="11"/>
        <v>*Glyceric acid-3-phosphate (4TMS)</v>
      </c>
      <c r="BW155">
        <f t="shared" si="11"/>
        <v>357</v>
      </c>
    </row>
    <row r="156" spans="2:75">
      <c r="B156" s="4" t="s">
        <v>40</v>
      </c>
      <c r="C156" s="4">
        <v>358</v>
      </c>
      <c r="D156" s="4">
        <v>1800.6</v>
      </c>
      <c r="E156" s="4">
        <v>0.49275362499999997</v>
      </c>
      <c r="F156" s="4"/>
      <c r="G156" s="4"/>
      <c r="H156" s="4"/>
      <c r="I156" s="4"/>
      <c r="J156" s="4"/>
      <c r="K156" s="4">
        <v>388</v>
      </c>
      <c r="L156" s="4">
        <v>356</v>
      </c>
      <c r="M156" s="4"/>
      <c r="N156" s="4"/>
      <c r="O156" s="4">
        <v>355</v>
      </c>
      <c r="P156" s="4">
        <v>45</v>
      </c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>
        <v>240</v>
      </c>
      <c r="AG156" s="4"/>
      <c r="AH156" s="93"/>
      <c r="AI156" s="93"/>
      <c r="AJ156" s="93"/>
      <c r="AK156" s="93"/>
      <c r="AL156" s="93"/>
      <c r="AM156" s="4">
        <v>217</v>
      </c>
      <c r="AN156" s="4">
        <v>274</v>
      </c>
      <c r="AO156" s="12">
        <v>126</v>
      </c>
      <c r="AP156" s="4">
        <v>142</v>
      </c>
      <c r="AQ156" s="12">
        <v>1184</v>
      </c>
      <c r="AR156" s="4">
        <v>1182</v>
      </c>
      <c r="AS156" s="12">
        <v>477</v>
      </c>
      <c r="AT156" s="4">
        <v>376</v>
      </c>
      <c r="AU156" s="12">
        <v>338</v>
      </c>
      <c r="AV156" s="4">
        <v>410</v>
      </c>
      <c r="AW156" s="12">
        <v>210</v>
      </c>
      <c r="AX156" s="4">
        <v>330</v>
      </c>
      <c r="AY156" s="12"/>
      <c r="AZ156" s="4">
        <v>258</v>
      </c>
      <c r="BA156" s="4"/>
      <c r="BB156" s="12">
        <v>1066</v>
      </c>
      <c r="BC156" s="4">
        <v>578</v>
      </c>
      <c r="BD156" s="12">
        <v>432</v>
      </c>
      <c r="BE156" s="4">
        <v>500</v>
      </c>
      <c r="BF156" s="12">
        <v>2665</v>
      </c>
      <c r="BG156" s="4">
        <v>2513</v>
      </c>
      <c r="BH156" s="12"/>
      <c r="BI156" s="4">
        <v>419</v>
      </c>
      <c r="BJ156" s="12">
        <v>769</v>
      </c>
      <c r="BK156" s="4">
        <v>622</v>
      </c>
      <c r="BL156" s="12">
        <v>469</v>
      </c>
      <c r="BM156" s="4">
        <v>635</v>
      </c>
      <c r="BN156" s="12">
        <v>780</v>
      </c>
      <c r="BO156" s="4">
        <v>879</v>
      </c>
      <c r="BP156" s="12">
        <v>119</v>
      </c>
      <c r="BQ156" s="4"/>
      <c r="BR156" s="4"/>
      <c r="BS156" s="4">
        <v>683</v>
      </c>
      <c r="BT156" s="4">
        <v>719</v>
      </c>
      <c r="BU156" s="4">
        <v>721</v>
      </c>
      <c r="BV156" s="94" t="str">
        <f t="shared" si="11"/>
        <v>*Glyceric acid-3-phosphate (4TMS)</v>
      </c>
      <c r="BW156">
        <f t="shared" si="11"/>
        <v>358</v>
      </c>
    </row>
    <row r="157" spans="2:75">
      <c r="B157" s="4" t="s">
        <v>40</v>
      </c>
      <c r="C157" s="4">
        <v>359</v>
      </c>
      <c r="D157" s="4">
        <v>1800.6</v>
      </c>
      <c r="E157" s="4">
        <v>0.49275362499999997</v>
      </c>
      <c r="F157" s="4"/>
      <c r="G157" s="4"/>
      <c r="H157" s="4"/>
      <c r="I157" s="4"/>
      <c r="J157" s="4"/>
      <c r="K157" s="4">
        <v>176</v>
      </c>
      <c r="L157" s="4">
        <v>172</v>
      </c>
      <c r="M157" s="4"/>
      <c r="N157" s="4"/>
      <c r="O157" s="4">
        <v>228</v>
      </c>
      <c r="P157" s="4">
        <v>0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>
        <v>118</v>
      </c>
      <c r="AG157" s="4"/>
      <c r="AH157" s="93"/>
      <c r="AI157" s="93"/>
      <c r="AJ157" s="93"/>
      <c r="AK157" s="93"/>
      <c r="AL157" s="93"/>
      <c r="AM157" s="4">
        <v>1072</v>
      </c>
      <c r="AN157" s="4">
        <v>1492</v>
      </c>
      <c r="AO157" s="12">
        <v>472</v>
      </c>
      <c r="AP157" s="4">
        <v>528</v>
      </c>
      <c r="AQ157" s="12">
        <v>6761</v>
      </c>
      <c r="AR157" s="4">
        <v>7231</v>
      </c>
      <c r="AS157" s="12">
        <v>3086</v>
      </c>
      <c r="AT157" s="4">
        <v>2671</v>
      </c>
      <c r="AU157" s="12">
        <v>2029</v>
      </c>
      <c r="AV157" s="4">
        <v>2315</v>
      </c>
      <c r="AW157" s="12">
        <v>1012</v>
      </c>
      <c r="AX157" s="4">
        <v>1149</v>
      </c>
      <c r="AY157" s="12"/>
      <c r="AZ157" s="4">
        <v>913</v>
      </c>
      <c r="BA157" s="4"/>
      <c r="BB157" s="12">
        <v>8243</v>
      </c>
      <c r="BC157" s="4">
        <v>4928</v>
      </c>
      <c r="BD157" s="12">
        <v>3994</v>
      </c>
      <c r="BE157" s="4">
        <v>4121</v>
      </c>
      <c r="BF157" s="12">
        <v>9627</v>
      </c>
      <c r="BG157" s="4">
        <v>8903</v>
      </c>
      <c r="BH157" s="12"/>
      <c r="BI157" s="4">
        <v>2346</v>
      </c>
      <c r="BJ157" s="12">
        <v>1802</v>
      </c>
      <c r="BK157" s="4">
        <v>1653</v>
      </c>
      <c r="BL157" s="12">
        <v>3537</v>
      </c>
      <c r="BM157" s="4">
        <v>3923</v>
      </c>
      <c r="BN157" s="12">
        <v>3252</v>
      </c>
      <c r="BO157" s="4">
        <v>4080</v>
      </c>
      <c r="BP157" s="12">
        <v>419</v>
      </c>
      <c r="BQ157" s="4"/>
      <c r="BR157" s="4"/>
      <c r="BS157" s="4">
        <v>3226</v>
      </c>
      <c r="BT157" s="4">
        <v>3269</v>
      </c>
      <c r="BU157" s="4">
        <v>3663</v>
      </c>
      <c r="BV157" s="94" t="str">
        <f t="shared" si="11"/>
        <v>*Glyceric acid-3-phosphate (4TMS)</v>
      </c>
      <c r="BW157">
        <f t="shared" si="11"/>
        <v>359</v>
      </c>
    </row>
    <row r="158" spans="2:75">
      <c r="B158" s="4" t="s">
        <v>40</v>
      </c>
      <c r="C158" s="4">
        <v>360</v>
      </c>
      <c r="D158" s="4">
        <v>1800.6</v>
      </c>
      <c r="E158" s="4">
        <v>0.49275362499999997</v>
      </c>
      <c r="F158" s="4"/>
      <c r="G158" s="4"/>
      <c r="H158" s="4"/>
      <c r="I158" s="4"/>
      <c r="J158" s="4"/>
      <c r="K158" s="4">
        <v>12</v>
      </c>
      <c r="L158" s="4">
        <v>29</v>
      </c>
      <c r="M158" s="4"/>
      <c r="N158" s="4"/>
      <c r="O158" s="4">
        <v>35</v>
      </c>
      <c r="P158" s="4">
        <v>0</v>
      </c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>
        <v>11</v>
      </c>
      <c r="AG158" s="4"/>
      <c r="AH158" s="93"/>
      <c r="AI158" s="93"/>
      <c r="AJ158" s="93"/>
      <c r="AK158" s="93"/>
      <c r="AL158" s="93"/>
      <c r="AM158" s="4">
        <v>377</v>
      </c>
      <c r="AN158" s="4">
        <v>366</v>
      </c>
      <c r="AO158" s="12">
        <v>166</v>
      </c>
      <c r="AP158" s="4">
        <v>0</v>
      </c>
      <c r="AQ158" s="12">
        <v>1950</v>
      </c>
      <c r="AR158" s="4">
        <v>1862</v>
      </c>
      <c r="AS158" s="12">
        <v>875</v>
      </c>
      <c r="AT158" s="4">
        <v>718</v>
      </c>
      <c r="AU158" s="12">
        <v>545</v>
      </c>
      <c r="AV158" s="4">
        <v>572</v>
      </c>
      <c r="AW158" s="12">
        <v>288</v>
      </c>
      <c r="AX158" s="4">
        <v>337</v>
      </c>
      <c r="AY158" s="12"/>
      <c r="AZ158" s="4">
        <v>242</v>
      </c>
      <c r="BA158" s="4"/>
      <c r="BB158" s="12">
        <v>2114</v>
      </c>
      <c r="BC158" s="4">
        <v>1192</v>
      </c>
      <c r="BD158" s="12">
        <v>1094</v>
      </c>
      <c r="BE158" s="4">
        <v>1047</v>
      </c>
      <c r="BF158" s="12">
        <v>2588</v>
      </c>
      <c r="BG158" s="4">
        <v>2201</v>
      </c>
      <c r="BH158" s="12"/>
      <c r="BI158" s="4">
        <v>705</v>
      </c>
      <c r="BJ158" s="12">
        <v>148</v>
      </c>
      <c r="BK158" s="4">
        <v>370</v>
      </c>
      <c r="BL158" s="12">
        <v>838</v>
      </c>
      <c r="BM158" s="4">
        <v>1136</v>
      </c>
      <c r="BN158" s="12">
        <v>832</v>
      </c>
      <c r="BO158" s="4">
        <v>1129</v>
      </c>
      <c r="BP158" s="12">
        <v>41</v>
      </c>
      <c r="BQ158" s="4"/>
      <c r="BR158" s="4"/>
      <c r="BS158" s="4">
        <v>860</v>
      </c>
      <c r="BT158" s="4">
        <v>888</v>
      </c>
      <c r="BU158" s="4">
        <v>881</v>
      </c>
      <c r="BV158" s="94" t="str">
        <f t="shared" si="11"/>
        <v>*Glyceric acid-3-phosphate (4TMS)</v>
      </c>
      <c r="BW158">
        <f t="shared" si="11"/>
        <v>360</v>
      </c>
    </row>
    <row r="159" spans="2:75">
      <c r="B159" s="4" t="s">
        <v>41</v>
      </c>
      <c r="C159" s="4">
        <v>218</v>
      </c>
      <c r="D159" s="4">
        <v>1270.5</v>
      </c>
      <c r="E159" s="4">
        <v>0.92753624899999998</v>
      </c>
      <c r="F159" s="4"/>
      <c r="G159" s="4">
        <v>69</v>
      </c>
      <c r="H159" s="4">
        <v>3561</v>
      </c>
      <c r="I159" s="4">
        <v>11769</v>
      </c>
      <c r="J159" s="4">
        <v>13179</v>
      </c>
      <c r="K159" s="4">
        <v>14022</v>
      </c>
      <c r="L159" s="4">
        <v>15406</v>
      </c>
      <c r="M159" s="4">
        <v>67588</v>
      </c>
      <c r="N159" s="4">
        <v>72427</v>
      </c>
      <c r="O159" s="4">
        <v>58238</v>
      </c>
      <c r="P159" s="4">
        <v>64259</v>
      </c>
      <c r="Q159" s="4"/>
      <c r="R159" s="4">
        <v>4283</v>
      </c>
      <c r="S159" s="4">
        <v>2653</v>
      </c>
      <c r="T159" s="4">
        <v>3965</v>
      </c>
      <c r="U159" s="4">
        <v>4290</v>
      </c>
      <c r="V159" s="4">
        <v>4355</v>
      </c>
      <c r="W159" s="4">
        <v>4232</v>
      </c>
      <c r="X159" s="4">
        <v>4061</v>
      </c>
      <c r="Y159" s="4">
        <v>4199</v>
      </c>
      <c r="Z159" s="4">
        <v>3302</v>
      </c>
      <c r="AA159" s="4">
        <v>3910</v>
      </c>
      <c r="AB159" s="4">
        <v>2727</v>
      </c>
      <c r="AC159" s="4">
        <v>3576</v>
      </c>
      <c r="AD159" s="4">
        <v>4702</v>
      </c>
      <c r="AE159" s="4">
        <v>4003</v>
      </c>
      <c r="AF159" s="4">
        <v>3273</v>
      </c>
      <c r="AG159" s="4">
        <v>3912</v>
      </c>
      <c r="AH159" s="93"/>
      <c r="AI159" s="92">
        <f>MIN(AM159:BQ159)</f>
        <v>37</v>
      </c>
      <c r="AJ159" s="92">
        <f>MAX(AM159:BQ159)</f>
        <v>28952</v>
      </c>
      <c r="AK159" s="92">
        <f>MEDIAN(AM159:BQ159)</f>
        <v>12858</v>
      </c>
      <c r="AL159" s="93"/>
      <c r="AM159" s="4">
        <v>9976</v>
      </c>
      <c r="AN159" s="4">
        <v>11030</v>
      </c>
      <c r="AO159" s="12">
        <v>20473</v>
      </c>
      <c r="AP159" s="4">
        <v>24694</v>
      </c>
      <c r="AQ159" s="12">
        <v>13478</v>
      </c>
      <c r="AR159" s="4">
        <v>13219</v>
      </c>
      <c r="AS159" s="12">
        <v>16919</v>
      </c>
      <c r="AT159" s="4">
        <v>18890</v>
      </c>
      <c r="AU159" s="12">
        <v>10155</v>
      </c>
      <c r="AV159" s="4">
        <v>11481</v>
      </c>
      <c r="AW159" s="12">
        <v>13746</v>
      </c>
      <c r="AX159" s="4">
        <v>12935</v>
      </c>
      <c r="AY159" s="12">
        <v>12637</v>
      </c>
      <c r="AZ159" s="4">
        <v>12097</v>
      </c>
      <c r="BA159" s="4">
        <v>37</v>
      </c>
      <c r="BB159" s="12"/>
      <c r="BC159" s="4">
        <v>10137</v>
      </c>
      <c r="BD159" s="12">
        <v>16960</v>
      </c>
      <c r="BE159" s="4">
        <v>15307</v>
      </c>
      <c r="BF159" s="12">
        <v>18512</v>
      </c>
      <c r="BG159" s="4">
        <v>18718</v>
      </c>
      <c r="BH159" s="12"/>
      <c r="BI159" s="4">
        <v>19830</v>
      </c>
      <c r="BJ159" s="12">
        <v>12785</v>
      </c>
      <c r="BK159" s="4">
        <v>11227</v>
      </c>
      <c r="BL159" s="12">
        <v>28952</v>
      </c>
      <c r="BM159" s="4">
        <v>12858</v>
      </c>
      <c r="BN159" s="12">
        <v>10949</v>
      </c>
      <c r="BO159" s="4">
        <v>11879</v>
      </c>
      <c r="BP159" s="12">
        <v>8773</v>
      </c>
      <c r="BQ159" s="4">
        <v>5177</v>
      </c>
      <c r="BR159" s="4"/>
      <c r="BS159" s="4">
        <v>15587</v>
      </c>
      <c r="BT159" s="4">
        <v>17915</v>
      </c>
      <c r="BU159" s="4">
        <v>13292</v>
      </c>
      <c r="BV159" s="94" t="str">
        <f t="shared" si="11"/>
        <v>*Glycerol (3TMS)</v>
      </c>
      <c r="BW159">
        <f t="shared" si="11"/>
        <v>218</v>
      </c>
    </row>
    <row r="160" spans="2:75">
      <c r="B160" s="4" t="s">
        <v>41</v>
      </c>
      <c r="C160" s="4">
        <v>219</v>
      </c>
      <c r="D160" s="4">
        <v>1270.5</v>
      </c>
      <c r="E160" s="4">
        <v>0.92753624899999998</v>
      </c>
      <c r="F160" s="4"/>
      <c r="G160" s="4">
        <v>25</v>
      </c>
      <c r="H160" s="4">
        <v>792</v>
      </c>
      <c r="I160" s="4">
        <v>2485</v>
      </c>
      <c r="J160" s="4">
        <v>740</v>
      </c>
      <c r="K160" s="4">
        <v>2882</v>
      </c>
      <c r="L160" s="4">
        <v>3248</v>
      </c>
      <c r="M160" s="4">
        <v>10503</v>
      </c>
      <c r="N160" s="4">
        <v>15207</v>
      </c>
      <c r="O160" s="4">
        <v>12208</v>
      </c>
      <c r="P160" s="4">
        <v>13220</v>
      </c>
      <c r="Q160" s="4"/>
      <c r="R160" s="4">
        <v>772</v>
      </c>
      <c r="S160" s="4">
        <v>550</v>
      </c>
      <c r="T160" s="4">
        <v>807</v>
      </c>
      <c r="U160" s="4">
        <v>809</v>
      </c>
      <c r="V160" s="4">
        <v>904</v>
      </c>
      <c r="W160" s="4">
        <v>789</v>
      </c>
      <c r="X160" s="4">
        <v>821</v>
      </c>
      <c r="Y160" s="4">
        <v>904</v>
      </c>
      <c r="Z160" s="4">
        <v>629</v>
      </c>
      <c r="AA160" s="4">
        <v>773</v>
      </c>
      <c r="AB160" s="4">
        <v>578</v>
      </c>
      <c r="AC160" s="4">
        <v>622</v>
      </c>
      <c r="AD160" s="4">
        <v>889</v>
      </c>
      <c r="AE160" s="4">
        <v>797</v>
      </c>
      <c r="AF160" s="4">
        <v>642</v>
      </c>
      <c r="AG160" s="4">
        <v>739</v>
      </c>
      <c r="AH160" s="93"/>
      <c r="AI160" s="93"/>
      <c r="AJ160" s="93"/>
      <c r="AK160" s="93"/>
      <c r="AL160" s="93"/>
      <c r="AM160" s="4">
        <v>2081</v>
      </c>
      <c r="AN160" s="4">
        <v>2249</v>
      </c>
      <c r="AO160" s="12">
        <v>4240</v>
      </c>
      <c r="AP160" s="4">
        <v>5121</v>
      </c>
      <c r="AQ160" s="12">
        <v>2765</v>
      </c>
      <c r="AR160" s="4">
        <v>2683</v>
      </c>
      <c r="AS160" s="12">
        <v>3507</v>
      </c>
      <c r="AT160" s="4">
        <v>3835</v>
      </c>
      <c r="AU160" s="12">
        <v>2112</v>
      </c>
      <c r="AV160" s="4">
        <v>2368</v>
      </c>
      <c r="AW160" s="12">
        <v>2700</v>
      </c>
      <c r="AX160" s="4">
        <v>2755</v>
      </c>
      <c r="AY160" s="12">
        <v>2620</v>
      </c>
      <c r="AZ160" s="4">
        <v>2402</v>
      </c>
      <c r="BA160" s="4">
        <v>0</v>
      </c>
      <c r="BB160" s="12"/>
      <c r="BC160" s="4">
        <v>2065</v>
      </c>
      <c r="BD160" s="12">
        <v>3355</v>
      </c>
      <c r="BE160" s="4">
        <v>3088</v>
      </c>
      <c r="BF160" s="12">
        <v>3849</v>
      </c>
      <c r="BG160" s="4">
        <v>4057</v>
      </c>
      <c r="BH160" s="12"/>
      <c r="BI160" s="4">
        <v>4133</v>
      </c>
      <c r="BJ160" s="12">
        <v>2607</v>
      </c>
      <c r="BK160" s="4">
        <v>2387</v>
      </c>
      <c r="BL160" s="12">
        <v>6269</v>
      </c>
      <c r="BM160" s="4">
        <v>2566</v>
      </c>
      <c r="BN160" s="12">
        <v>2261</v>
      </c>
      <c r="BO160" s="4">
        <v>2485</v>
      </c>
      <c r="BP160" s="12">
        <v>1826</v>
      </c>
      <c r="BQ160" s="4">
        <v>263</v>
      </c>
      <c r="BR160" s="4"/>
      <c r="BS160" s="4">
        <v>3226</v>
      </c>
      <c r="BT160" s="4">
        <v>3647</v>
      </c>
      <c r="BU160" s="4">
        <v>2862</v>
      </c>
      <c r="BV160" s="94" t="str">
        <f t="shared" si="11"/>
        <v>*Glycerol (3TMS)</v>
      </c>
      <c r="BW160">
        <f t="shared" si="11"/>
        <v>219</v>
      </c>
    </row>
    <row r="161" spans="2:75">
      <c r="B161" s="4" t="s">
        <v>41</v>
      </c>
      <c r="C161" s="4">
        <v>220</v>
      </c>
      <c r="D161" s="4">
        <v>1270.5</v>
      </c>
      <c r="E161" s="4">
        <v>0.92753624899999998</v>
      </c>
      <c r="F161" s="4"/>
      <c r="G161" s="4">
        <v>0</v>
      </c>
      <c r="H161" s="4">
        <v>302</v>
      </c>
      <c r="I161" s="4">
        <v>983</v>
      </c>
      <c r="J161" s="4">
        <v>740</v>
      </c>
      <c r="K161" s="4">
        <v>1225</v>
      </c>
      <c r="L161" s="4">
        <v>1269</v>
      </c>
      <c r="M161" s="4">
        <v>1988</v>
      </c>
      <c r="N161" s="4">
        <v>6205</v>
      </c>
      <c r="O161" s="4">
        <v>5056</v>
      </c>
      <c r="P161" s="4">
        <v>5423</v>
      </c>
      <c r="Q161" s="4"/>
      <c r="R161" s="4">
        <v>242</v>
      </c>
      <c r="S161" s="4">
        <v>173</v>
      </c>
      <c r="T161" s="4">
        <v>308</v>
      </c>
      <c r="U161" s="4">
        <v>314</v>
      </c>
      <c r="V161" s="4">
        <v>299</v>
      </c>
      <c r="W161" s="4">
        <v>349</v>
      </c>
      <c r="X161" s="4">
        <v>360</v>
      </c>
      <c r="Y161" s="4">
        <v>395</v>
      </c>
      <c r="Z161" s="4">
        <v>245</v>
      </c>
      <c r="AA161" s="4">
        <v>334</v>
      </c>
      <c r="AB161" s="4">
        <v>160</v>
      </c>
      <c r="AC161" s="4">
        <v>193</v>
      </c>
      <c r="AD161" s="4">
        <v>395</v>
      </c>
      <c r="AE161" s="4">
        <v>348</v>
      </c>
      <c r="AF161" s="4">
        <v>279</v>
      </c>
      <c r="AG161" s="4">
        <v>279</v>
      </c>
      <c r="AH161" s="93"/>
      <c r="AI161" s="93"/>
      <c r="AJ161" s="93"/>
      <c r="AK161" s="93"/>
      <c r="AL161" s="93"/>
      <c r="AM161" s="4">
        <v>711</v>
      </c>
      <c r="AN161" s="4">
        <v>939</v>
      </c>
      <c r="AO161" s="12">
        <v>1815</v>
      </c>
      <c r="AP161" s="4">
        <v>2123</v>
      </c>
      <c r="AQ161" s="12">
        <v>1148</v>
      </c>
      <c r="AR161" s="4">
        <v>1163</v>
      </c>
      <c r="AS161" s="12">
        <v>1458</v>
      </c>
      <c r="AT161" s="4">
        <v>1569</v>
      </c>
      <c r="AU161" s="12">
        <v>867</v>
      </c>
      <c r="AV161" s="4">
        <v>1044</v>
      </c>
      <c r="AW161" s="12">
        <v>1038</v>
      </c>
      <c r="AX161" s="4">
        <v>1121</v>
      </c>
      <c r="AY161" s="12">
        <v>1078</v>
      </c>
      <c r="AZ161" s="4">
        <v>942</v>
      </c>
      <c r="BA161" s="4">
        <v>0</v>
      </c>
      <c r="BB161" s="12"/>
      <c r="BC161" s="4">
        <v>966</v>
      </c>
      <c r="BD161" s="12">
        <v>1714</v>
      </c>
      <c r="BE161" s="4">
        <v>1700</v>
      </c>
      <c r="BF161" s="12">
        <v>1509</v>
      </c>
      <c r="BG161" s="4">
        <v>1802</v>
      </c>
      <c r="BH161" s="12"/>
      <c r="BI161" s="4">
        <v>1672</v>
      </c>
      <c r="BJ161" s="12">
        <v>1030</v>
      </c>
      <c r="BK161" s="4">
        <v>975</v>
      </c>
      <c r="BL161" s="12">
        <v>2506</v>
      </c>
      <c r="BM161" s="4">
        <v>1118</v>
      </c>
      <c r="BN161" s="12">
        <v>944</v>
      </c>
      <c r="BO161" s="4">
        <v>997</v>
      </c>
      <c r="BP161" s="12">
        <v>758</v>
      </c>
      <c r="BQ161" s="4">
        <v>58</v>
      </c>
      <c r="BR161" s="4"/>
      <c r="BS161" s="4">
        <v>1367</v>
      </c>
      <c r="BT161" s="4">
        <v>1505</v>
      </c>
      <c r="BU161" s="4">
        <v>1235</v>
      </c>
      <c r="BV161" s="94" t="str">
        <f t="shared" si="11"/>
        <v>*Glycerol (3TMS)</v>
      </c>
      <c r="BW161">
        <f t="shared" si="11"/>
        <v>220</v>
      </c>
    </row>
    <row r="162" spans="2:75">
      <c r="B162" s="4" t="s">
        <v>41</v>
      </c>
      <c r="C162" s="4">
        <v>221</v>
      </c>
      <c r="D162" s="4">
        <v>1270.5</v>
      </c>
      <c r="E162" s="4">
        <v>0.92753624899999998</v>
      </c>
      <c r="F162" s="4"/>
      <c r="G162" s="4">
        <v>0</v>
      </c>
      <c r="H162" s="4">
        <v>152</v>
      </c>
      <c r="I162" s="4">
        <v>564</v>
      </c>
      <c r="J162" s="4">
        <v>0</v>
      </c>
      <c r="K162" s="4">
        <v>748</v>
      </c>
      <c r="L162" s="4">
        <v>789</v>
      </c>
      <c r="M162" s="4">
        <v>2431</v>
      </c>
      <c r="N162" s="4">
        <v>3665</v>
      </c>
      <c r="O162" s="4">
        <v>3126</v>
      </c>
      <c r="P162" s="4">
        <v>3432</v>
      </c>
      <c r="Q162" s="4"/>
      <c r="R162" s="4">
        <v>130</v>
      </c>
      <c r="S162" s="4">
        <v>67</v>
      </c>
      <c r="T162" s="4">
        <v>213</v>
      </c>
      <c r="U162" s="4">
        <v>145</v>
      </c>
      <c r="V162" s="4">
        <v>127</v>
      </c>
      <c r="W162" s="4">
        <v>174</v>
      </c>
      <c r="X162" s="4">
        <v>206</v>
      </c>
      <c r="Y162" s="4">
        <v>218</v>
      </c>
      <c r="Z162" s="4">
        <v>216</v>
      </c>
      <c r="AA162" s="4">
        <v>139</v>
      </c>
      <c r="AB162" s="4">
        <v>77</v>
      </c>
      <c r="AC162" s="4">
        <v>174</v>
      </c>
      <c r="AD162" s="4">
        <v>162</v>
      </c>
      <c r="AE162" s="4">
        <v>214</v>
      </c>
      <c r="AF162" s="4">
        <v>168</v>
      </c>
      <c r="AG162" s="4">
        <v>156</v>
      </c>
      <c r="AH162" s="93"/>
      <c r="AI162" s="93"/>
      <c r="AJ162" s="93"/>
      <c r="AK162" s="93"/>
      <c r="AL162" s="93"/>
      <c r="AM162" s="4">
        <v>635</v>
      </c>
      <c r="AN162" s="4">
        <v>811</v>
      </c>
      <c r="AO162" s="12">
        <v>1127</v>
      </c>
      <c r="AP162" s="4">
        <v>1312</v>
      </c>
      <c r="AQ162" s="12">
        <v>707</v>
      </c>
      <c r="AR162" s="4">
        <v>1052</v>
      </c>
      <c r="AS162" s="12">
        <v>955</v>
      </c>
      <c r="AT162" s="4">
        <v>1208</v>
      </c>
      <c r="AU162" s="12">
        <v>662</v>
      </c>
      <c r="AV162" s="4">
        <v>712</v>
      </c>
      <c r="AW162" s="12">
        <v>687</v>
      </c>
      <c r="AX162" s="4">
        <v>544</v>
      </c>
      <c r="AY162" s="12">
        <v>515</v>
      </c>
      <c r="AZ162" s="4">
        <v>628</v>
      </c>
      <c r="BA162" s="4">
        <v>0</v>
      </c>
      <c r="BB162" s="12"/>
      <c r="BC162" s="4">
        <v>403</v>
      </c>
      <c r="BD162" s="12">
        <v>2556</v>
      </c>
      <c r="BE162" s="4">
        <v>2339</v>
      </c>
      <c r="BF162" s="12">
        <v>1323</v>
      </c>
      <c r="BG162" s="4">
        <v>1336</v>
      </c>
      <c r="BH162" s="12"/>
      <c r="BI162" s="4">
        <v>1093</v>
      </c>
      <c r="BJ162" s="12">
        <v>673</v>
      </c>
      <c r="BK162" s="4">
        <v>586</v>
      </c>
      <c r="BL162" s="12">
        <v>2543</v>
      </c>
      <c r="BM162" s="4">
        <v>967</v>
      </c>
      <c r="BN162" s="12">
        <v>779</v>
      </c>
      <c r="BO162" s="4">
        <v>670</v>
      </c>
      <c r="BP162" s="12">
        <v>459</v>
      </c>
      <c r="BQ162" s="4">
        <v>40</v>
      </c>
      <c r="BR162" s="4"/>
      <c r="BS162" s="4">
        <v>987</v>
      </c>
      <c r="BT162" s="4">
        <v>1219</v>
      </c>
      <c r="BU162" s="4">
        <v>922</v>
      </c>
      <c r="BV162" s="94" t="str">
        <f t="shared" si="11"/>
        <v>*Glycerol (3TMS)</v>
      </c>
      <c r="BW162">
        <f t="shared" si="11"/>
        <v>221</v>
      </c>
    </row>
    <row r="163" spans="2:75">
      <c r="B163" s="4" t="s">
        <v>41</v>
      </c>
      <c r="C163" s="4">
        <v>222</v>
      </c>
      <c r="D163" s="4">
        <v>1270.5</v>
      </c>
      <c r="E163" s="4">
        <v>0.92753624899999998</v>
      </c>
      <c r="F163" s="4"/>
      <c r="G163" s="4">
        <v>0</v>
      </c>
      <c r="H163" s="4">
        <v>128</v>
      </c>
      <c r="I163" s="4">
        <v>35</v>
      </c>
      <c r="J163" s="4">
        <v>0</v>
      </c>
      <c r="K163" s="4">
        <v>163</v>
      </c>
      <c r="L163" s="4">
        <v>176</v>
      </c>
      <c r="M163" s="4">
        <v>0</v>
      </c>
      <c r="N163" s="4">
        <v>831</v>
      </c>
      <c r="O163" s="4">
        <v>625</v>
      </c>
      <c r="P163" s="4">
        <v>635</v>
      </c>
      <c r="Q163" s="4"/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78</v>
      </c>
      <c r="AH163" s="93"/>
      <c r="AI163" s="93"/>
      <c r="AJ163" s="93"/>
      <c r="AK163" s="93"/>
      <c r="AL163" s="93"/>
      <c r="AM163" s="4">
        <v>65</v>
      </c>
      <c r="AN163" s="4">
        <v>284</v>
      </c>
      <c r="AO163" s="12">
        <v>274</v>
      </c>
      <c r="AP163" s="4">
        <v>317</v>
      </c>
      <c r="AQ163" s="12">
        <v>0</v>
      </c>
      <c r="AR163" s="4">
        <v>297</v>
      </c>
      <c r="AS163" s="12">
        <v>206</v>
      </c>
      <c r="AT163" s="4">
        <v>260</v>
      </c>
      <c r="AU163" s="12">
        <v>152</v>
      </c>
      <c r="AV163" s="4">
        <v>0</v>
      </c>
      <c r="AW163" s="12">
        <v>9</v>
      </c>
      <c r="AX163" s="4">
        <v>0</v>
      </c>
      <c r="AY163" s="12">
        <v>58</v>
      </c>
      <c r="AZ163" s="4">
        <v>0</v>
      </c>
      <c r="BA163" s="4">
        <v>0</v>
      </c>
      <c r="BB163" s="12"/>
      <c r="BC163" s="4">
        <v>301</v>
      </c>
      <c r="BD163" s="12">
        <v>0</v>
      </c>
      <c r="BE163" s="4">
        <v>487</v>
      </c>
      <c r="BF163" s="12">
        <v>354</v>
      </c>
      <c r="BG163" s="4">
        <v>117</v>
      </c>
      <c r="BH163" s="12"/>
      <c r="BI163" s="4">
        <v>221</v>
      </c>
      <c r="BJ163" s="12">
        <v>65</v>
      </c>
      <c r="BK163" s="4">
        <v>44</v>
      </c>
      <c r="BL163" s="12">
        <v>632</v>
      </c>
      <c r="BM163" s="4">
        <v>191</v>
      </c>
      <c r="BN163" s="12">
        <v>51</v>
      </c>
      <c r="BO163" s="4">
        <v>192</v>
      </c>
      <c r="BP163" s="12">
        <v>36</v>
      </c>
      <c r="BQ163" s="4">
        <v>9</v>
      </c>
      <c r="BR163" s="4"/>
      <c r="BS163" s="4">
        <v>246</v>
      </c>
      <c r="BT163" s="4">
        <v>0</v>
      </c>
      <c r="BU163" s="4">
        <v>254</v>
      </c>
      <c r="BV163" s="94" t="str">
        <f t="shared" si="11"/>
        <v>*Glycerol (3TMS)</v>
      </c>
      <c r="BW163">
        <f t="shared" si="11"/>
        <v>222</v>
      </c>
    </row>
    <row r="164" spans="2:75">
      <c r="B164" s="4" t="s">
        <v>42</v>
      </c>
      <c r="C164" s="4">
        <v>357</v>
      </c>
      <c r="D164" s="4">
        <v>1758.6</v>
      </c>
      <c r="E164" s="4">
        <v>0.43478260000000002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93"/>
      <c r="AI164" s="92">
        <f>MIN(AM164:BQ164)</f>
        <v>581</v>
      </c>
      <c r="AJ164" s="92">
        <f>MAX(AM164:BQ164)</f>
        <v>22672</v>
      </c>
      <c r="AK164" s="92">
        <f>MEDIAN(AM164:BQ164)</f>
        <v>7866</v>
      </c>
      <c r="AL164" s="93"/>
      <c r="AM164" s="4">
        <v>9193</v>
      </c>
      <c r="AN164" s="4">
        <v>9513</v>
      </c>
      <c r="AO164" s="12">
        <v>3752</v>
      </c>
      <c r="AP164" s="4">
        <v>4618</v>
      </c>
      <c r="AQ164" s="12">
        <v>10998</v>
      </c>
      <c r="AR164" s="4">
        <v>16286</v>
      </c>
      <c r="AS164" s="12">
        <v>10707</v>
      </c>
      <c r="AT164" s="4">
        <v>11647</v>
      </c>
      <c r="AU164" s="12">
        <v>8029</v>
      </c>
      <c r="AV164" s="4">
        <v>12616</v>
      </c>
      <c r="AW164" s="12">
        <v>5895</v>
      </c>
      <c r="AX164" s="4">
        <v>6145</v>
      </c>
      <c r="AY164" s="12"/>
      <c r="AZ164" s="4">
        <v>3617</v>
      </c>
      <c r="BA164" s="4"/>
      <c r="BB164" s="12">
        <v>22672</v>
      </c>
      <c r="BC164" s="4">
        <v>12820</v>
      </c>
      <c r="BD164" s="12">
        <v>5709</v>
      </c>
      <c r="BE164" s="4">
        <v>5384</v>
      </c>
      <c r="BF164" s="12">
        <v>16500</v>
      </c>
      <c r="BG164" s="4">
        <v>18240</v>
      </c>
      <c r="BH164" s="12"/>
      <c r="BI164" s="4">
        <v>7703</v>
      </c>
      <c r="BJ164" s="12">
        <v>3408</v>
      </c>
      <c r="BK164" s="4">
        <v>3432</v>
      </c>
      <c r="BL164" s="12">
        <v>3576</v>
      </c>
      <c r="BM164" s="4">
        <v>3956</v>
      </c>
      <c r="BN164" s="12">
        <v>10299</v>
      </c>
      <c r="BO164" s="4">
        <v>10304</v>
      </c>
      <c r="BP164" s="12">
        <v>3251</v>
      </c>
      <c r="BQ164" s="4">
        <v>581</v>
      </c>
      <c r="BR164" s="4"/>
      <c r="BS164" s="4">
        <v>8333</v>
      </c>
      <c r="BT164" s="4">
        <v>8210</v>
      </c>
      <c r="BU164" s="4">
        <v>9811</v>
      </c>
      <c r="BV164" s="94" t="str">
        <f t="shared" si="11"/>
        <v>*Glycerol-3-phosphate (4TMS)</v>
      </c>
      <c r="BW164">
        <f t="shared" si="11"/>
        <v>357</v>
      </c>
    </row>
    <row r="165" spans="2:75">
      <c r="B165" s="4" t="s">
        <v>42</v>
      </c>
      <c r="C165" s="4">
        <v>358</v>
      </c>
      <c r="D165" s="4">
        <v>1758.6</v>
      </c>
      <c r="E165" s="4">
        <v>0.43478260000000002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93"/>
      <c r="AI165" s="93"/>
      <c r="AJ165" s="93"/>
      <c r="AK165" s="93"/>
      <c r="AL165" s="93"/>
      <c r="AM165" s="4">
        <v>2861</v>
      </c>
      <c r="AN165" s="4">
        <v>2794</v>
      </c>
      <c r="AO165" s="12">
        <v>809</v>
      </c>
      <c r="AP165" s="4">
        <v>1298</v>
      </c>
      <c r="AQ165" s="12">
        <v>3342</v>
      </c>
      <c r="AR165" s="4">
        <v>4377</v>
      </c>
      <c r="AS165" s="12">
        <v>3250</v>
      </c>
      <c r="AT165" s="4">
        <v>3346</v>
      </c>
      <c r="AU165" s="12">
        <v>2332</v>
      </c>
      <c r="AV165" s="4">
        <v>3501</v>
      </c>
      <c r="AW165" s="12">
        <v>1839</v>
      </c>
      <c r="AX165" s="4">
        <v>1854</v>
      </c>
      <c r="AY165" s="12"/>
      <c r="AZ165" s="4">
        <v>999</v>
      </c>
      <c r="BA165" s="4"/>
      <c r="BB165" s="12">
        <v>7391</v>
      </c>
      <c r="BC165" s="4">
        <v>4329</v>
      </c>
      <c r="BD165" s="12">
        <v>1642</v>
      </c>
      <c r="BE165" s="4">
        <v>1347</v>
      </c>
      <c r="BF165" s="12">
        <v>4975</v>
      </c>
      <c r="BG165" s="4">
        <v>5385</v>
      </c>
      <c r="BH165" s="12"/>
      <c r="BI165" s="4">
        <v>2349</v>
      </c>
      <c r="BJ165" s="12">
        <v>1016</v>
      </c>
      <c r="BK165" s="4">
        <v>948</v>
      </c>
      <c r="BL165" s="12">
        <v>1025</v>
      </c>
      <c r="BM165" s="4">
        <v>1241</v>
      </c>
      <c r="BN165" s="12">
        <v>3039</v>
      </c>
      <c r="BO165" s="4">
        <v>2935</v>
      </c>
      <c r="BP165" s="12">
        <v>894</v>
      </c>
      <c r="BQ165" s="4">
        <v>45</v>
      </c>
      <c r="BR165" s="4"/>
      <c r="BS165" s="4">
        <v>2721</v>
      </c>
      <c r="BT165" s="4">
        <v>2171</v>
      </c>
      <c r="BU165" s="4">
        <v>2972</v>
      </c>
      <c r="BV165" s="94" t="str">
        <f t="shared" si="11"/>
        <v>*Glycerol-3-phosphate (4TMS)</v>
      </c>
      <c r="BW165">
        <f t="shared" si="11"/>
        <v>358</v>
      </c>
    </row>
    <row r="166" spans="2:75">
      <c r="B166" s="4" t="s">
        <v>42</v>
      </c>
      <c r="C166" s="4">
        <v>359</v>
      </c>
      <c r="D166" s="4">
        <v>1758.6</v>
      </c>
      <c r="E166" s="4">
        <v>0.43478260000000002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93"/>
      <c r="AI166" s="93"/>
      <c r="AJ166" s="93"/>
      <c r="AK166" s="93"/>
      <c r="AL166" s="93"/>
      <c r="AM166" s="4">
        <v>2250</v>
      </c>
      <c r="AN166" s="4">
        <v>2195</v>
      </c>
      <c r="AO166" s="12">
        <v>438</v>
      </c>
      <c r="AP166" s="4">
        <v>610</v>
      </c>
      <c r="AQ166" s="12">
        <v>2957</v>
      </c>
      <c r="AR166" s="4">
        <v>3759</v>
      </c>
      <c r="AS166" s="12">
        <v>1879</v>
      </c>
      <c r="AT166" s="4">
        <v>1971</v>
      </c>
      <c r="AU166" s="12">
        <v>1667</v>
      </c>
      <c r="AV166" s="4">
        <v>2218</v>
      </c>
      <c r="AW166" s="12">
        <v>863</v>
      </c>
      <c r="AX166" s="4">
        <v>1084</v>
      </c>
      <c r="AY166" s="12"/>
      <c r="AZ166" s="4">
        <v>551</v>
      </c>
      <c r="BA166" s="4"/>
      <c r="BB166" s="12">
        <v>14631</v>
      </c>
      <c r="BC166" s="4">
        <v>8797</v>
      </c>
      <c r="BD166" s="12">
        <v>1779</v>
      </c>
      <c r="BE166" s="4">
        <v>1795</v>
      </c>
      <c r="BF166" s="12">
        <v>3631</v>
      </c>
      <c r="BG166" s="4">
        <v>3697</v>
      </c>
      <c r="BH166" s="12"/>
      <c r="BI166" s="4">
        <v>1434</v>
      </c>
      <c r="BJ166" s="12">
        <v>590</v>
      </c>
      <c r="BK166" s="4">
        <v>485</v>
      </c>
      <c r="BL166" s="12">
        <v>1010</v>
      </c>
      <c r="BM166" s="4">
        <v>1070</v>
      </c>
      <c r="BN166" s="12">
        <v>2047</v>
      </c>
      <c r="BO166" s="4">
        <v>1936</v>
      </c>
      <c r="BP166" s="12">
        <v>453</v>
      </c>
      <c r="BQ166" s="4">
        <v>3</v>
      </c>
      <c r="BR166" s="4"/>
      <c r="BS166" s="4">
        <v>1957</v>
      </c>
      <c r="BT166" s="4">
        <v>1688</v>
      </c>
      <c r="BU166" s="4">
        <v>1865</v>
      </c>
      <c r="BV166" s="94" t="str">
        <f t="shared" si="11"/>
        <v>*Glycerol-3-phosphate (4TMS)</v>
      </c>
      <c r="BW166">
        <f t="shared" si="11"/>
        <v>359</v>
      </c>
    </row>
    <row r="167" spans="2:75">
      <c r="B167" s="4" t="s">
        <v>42</v>
      </c>
      <c r="C167" s="4">
        <v>360</v>
      </c>
      <c r="D167" s="4">
        <v>1758.6</v>
      </c>
      <c r="E167" s="4">
        <v>0.43478260000000002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93"/>
      <c r="AI167" s="93"/>
      <c r="AJ167" s="93"/>
      <c r="AK167" s="93"/>
      <c r="AL167" s="93"/>
      <c r="AM167" s="4">
        <v>562</v>
      </c>
      <c r="AN167" s="4">
        <v>478</v>
      </c>
      <c r="AO167" s="12">
        <v>111</v>
      </c>
      <c r="AP167" s="4">
        <v>144</v>
      </c>
      <c r="AQ167" s="12">
        <v>781</v>
      </c>
      <c r="AR167" s="4">
        <v>921</v>
      </c>
      <c r="AS167" s="12">
        <v>383</v>
      </c>
      <c r="AT167" s="4">
        <v>410</v>
      </c>
      <c r="AU167" s="12">
        <v>304</v>
      </c>
      <c r="AV167" s="4">
        <v>564</v>
      </c>
      <c r="AW167" s="12">
        <v>198</v>
      </c>
      <c r="AX167" s="4">
        <v>206</v>
      </c>
      <c r="AY167" s="12"/>
      <c r="AZ167" s="4">
        <v>67</v>
      </c>
      <c r="BA167" s="4"/>
      <c r="BB167" s="12">
        <v>3827</v>
      </c>
      <c r="BC167" s="4">
        <v>2302</v>
      </c>
      <c r="BD167" s="12">
        <v>473</v>
      </c>
      <c r="BE167" s="4">
        <v>393</v>
      </c>
      <c r="BF167" s="12">
        <v>701</v>
      </c>
      <c r="BG167" s="4">
        <v>893</v>
      </c>
      <c r="BH167" s="12"/>
      <c r="BI167" s="4">
        <v>376</v>
      </c>
      <c r="BJ167" s="12">
        <v>94</v>
      </c>
      <c r="BK167" s="4">
        <v>45</v>
      </c>
      <c r="BL167" s="12">
        <v>272</v>
      </c>
      <c r="BM167" s="4">
        <v>333</v>
      </c>
      <c r="BN167" s="12">
        <v>291</v>
      </c>
      <c r="BO167" s="4">
        <v>364</v>
      </c>
      <c r="BP167" s="12">
        <v>58</v>
      </c>
      <c r="BQ167" s="4">
        <v>0</v>
      </c>
      <c r="BR167" s="4"/>
      <c r="BS167" s="4">
        <v>370</v>
      </c>
      <c r="BT167" s="4">
        <v>445</v>
      </c>
      <c r="BU167" s="4">
        <v>559</v>
      </c>
      <c r="BV167" s="94" t="str">
        <f t="shared" si="11"/>
        <v>*Glycerol-3-phosphate (4TMS)</v>
      </c>
      <c r="BW167">
        <f t="shared" si="11"/>
        <v>360</v>
      </c>
    </row>
    <row r="168" spans="2:75">
      <c r="B168" s="4" t="s">
        <v>42</v>
      </c>
      <c r="C168" s="4">
        <v>361</v>
      </c>
      <c r="D168" s="4">
        <v>1758.6</v>
      </c>
      <c r="E168" s="4">
        <v>0.43478260000000002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93"/>
      <c r="AI168" s="93"/>
      <c r="AJ168" s="93"/>
      <c r="AK168" s="93"/>
      <c r="AL168" s="93"/>
      <c r="AM168" s="4">
        <v>244</v>
      </c>
      <c r="AN168" s="4">
        <v>188</v>
      </c>
      <c r="AO168" s="12">
        <v>0</v>
      </c>
      <c r="AP168" s="4">
        <v>33</v>
      </c>
      <c r="AQ168" s="12">
        <v>360</v>
      </c>
      <c r="AR168" s="4">
        <v>302</v>
      </c>
      <c r="AS168" s="12">
        <v>23</v>
      </c>
      <c r="AT168" s="4">
        <v>117</v>
      </c>
      <c r="AU168" s="12">
        <v>0</v>
      </c>
      <c r="AV168" s="4">
        <v>89</v>
      </c>
      <c r="AW168" s="12">
        <v>0</v>
      </c>
      <c r="AX168" s="4">
        <v>1</v>
      </c>
      <c r="AY168" s="12"/>
      <c r="AZ168" s="4">
        <v>0</v>
      </c>
      <c r="BA168" s="4"/>
      <c r="BB168" s="12">
        <v>1429</v>
      </c>
      <c r="BC168" s="4">
        <v>1074</v>
      </c>
      <c r="BD168" s="12">
        <v>172</v>
      </c>
      <c r="BE168" s="4">
        <v>129</v>
      </c>
      <c r="BF168" s="12">
        <v>341</v>
      </c>
      <c r="BG168" s="4">
        <v>305</v>
      </c>
      <c r="BH168" s="12"/>
      <c r="BI168" s="4">
        <v>175</v>
      </c>
      <c r="BJ168" s="12">
        <v>26</v>
      </c>
      <c r="BK168" s="4">
        <v>0</v>
      </c>
      <c r="BL168" s="12">
        <v>79</v>
      </c>
      <c r="BM168" s="4">
        <v>191</v>
      </c>
      <c r="BN168" s="12">
        <v>95</v>
      </c>
      <c r="BO168" s="4">
        <v>112</v>
      </c>
      <c r="BP168" s="12">
        <v>13</v>
      </c>
      <c r="BQ168" s="4">
        <v>0</v>
      </c>
      <c r="BR168" s="4"/>
      <c r="BS168" s="4">
        <v>120</v>
      </c>
      <c r="BT168" s="4">
        <v>140</v>
      </c>
      <c r="BU168" s="4">
        <v>252</v>
      </c>
      <c r="BV168" s="94" t="str">
        <f t="shared" si="11"/>
        <v>*Glycerol-3-phosphate (4TMS)</v>
      </c>
      <c r="BW168">
        <f t="shared" si="11"/>
        <v>361</v>
      </c>
    </row>
    <row r="169" spans="2:75">
      <c r="B169" s="4" t="s">
        <v>45</v>
      </c>
      <c r="C169" s="4">
        <v>174</v>
      </c>
      <c r="D169" s="4">
        <v>1302.9000000000001</v>
      </c>
      <c r="E169" s="4">
        <v>0.71014493700000003</v>
      </c>
      <c r="F169" s="4"/>
      <c r="G169" s="4"/>
      <c r="H169" s="4"/>
      <c r="I169" s="4">
        <v>587014</v>
      </c>
      <c r="J169" s="4">
        <v>579241</v>
      </c>
      <c r="K169" s="4"/>
      <c r="L169" s="4"/>
      <c r="M169" s="4">
        <v>675144</v>
      </c>
      <c r="N169" s="4">
        <v>696238</v>
      </c>
      <c r="O169" s="4"/>
      <c r="P169" s="4"/>
      <c r="Q169" s="4"/>
      <c r="R169" s="4">
        <v>4392</v>
      </c>
      <c r="S169" s="4">
        <v>4174</v>
      </c>
      <c r="T169" s="4">
        <v>6601</v>
      </c>
      <c r="U169" s="4">
        <v>6454</v>
      </c>
      <c r="V169" s="4">
        <v>14280</v>
      </c>
      <c r="W169" s="4">
        <v>13020</v>
      </c>
      <c r="X169" s="4">
        <v>29596</v>
      </c>
      <c r="Y169" s="4">
        <v>26847</v>
      </c>
      <c r="Z169" s="4">
        <v>62776</v>
      </c>
      <c r="AA169" s="4">
        <v>52771</v>
      </c>
      <c r="AB169" s="4">
        <v>137455</v>
      </c>
      <c r="AC169" s="4">
        <v>121153</v>
      </c>
      <c r="AD169" s="4">
        <v>260626</v>
      </c>
      <c r="AE169" s="4">
        <v>234194</v>
      </c>
      <c r="AF169" s="4">
        <v>599696</v>
      </c>
      <c r="AG169" s="4">
        <v>517244</v>
      </c>
      <c r="AH169" s="93"/>
      <c r="AI169" s="92">
        <f>MIN(AM169:BQ169)</f>
        <v>187281</v>
      </c>
      <c r="AJ169" s="92">
        <f>MAX(AM169:BQ169)</f>
        <v>5692629</v>
      </c>
      <c r="AK169" s="92">
        <f>MEDIAN(AM169:BQ169)</f>
        <v>1157717.5</v>
      </c>
      <c r="AL169" s="93"/>
      <c r="AM169" s="4">
        <v>1509666</v>
      </c>
      <c r="AN169" s="4">
        <v>1702881</v>
      </c>
      <c r="AO169" s="12">
        <v>482195</v>
      </c>
      <c r="AP169" s="4">
        <v>570213</v>
      </c>
      <c r="AQ169" s="12">
        <v>1582547</v>
      </c>
      <c r="AR169" s="4">
        <v>1688521</v>
      </c>
      <c r="AS169" s="12">
        <v>1601170</v>
      </c>
      <c r="AT169" s="4">
        <v>1815557</v>
      </c>
      <c r="AU169" s="12">
        <v>431895</v>
      </c>
      <c r="AV169" s="4">
        <v>479139</v>
      </c>
      <c r="AW169" s="12">
        <v>736363</v>
      </c>
      <c r="AX169" s="4">
        <v>818810</v>
      </c>
      <c r="AY169" s="12"/>
      <c r="AZ169" s="4">
        <v>317319</v>
      </c>
      <c r="BA169" s="4"/>
      <c r="BB169" s="12"/>
      <c r="BC169" s="4">
        <v>5564559</v>
      </c>
      <c r="BD169" s="12">
        <v>5692629</v>
      </c>
      <c r="BE169" s="4">
        <v>5525717</v>
      </c>
      <c r="BF169" s="12">
        <v>2149322</v>
      </c>
      <c r="BG169" s="4">
        <v>1959757</v>
      </c>
      <c r="BH169" s="12"/>
      <c r="BI169" s="4">
        <v>1496625</v>
      </c>
      <c r="BJ169" s="12">
        <v>367489</v>
      </c>
      <c r="BK169" s="4">
        <v>341001</v>
      </c>
      <c r="BL169" s="12">
        <v>3704881</v>
      </c>
      <c r="BM169" s="4"/>
      <c r="BN169" s="12">
        <v>487059</v>
      </c>
      <c r="BO169" s="4">
        <v>524260</v>
      </c>
      <c r="BP169" s="12">
        <v>212764</v>
      </c>
      <c r="BQ169" s="4">
        <v>187281</v>
      </c>
      <c r="BR169" s="4"/>
      <c r="BS169" s="4">
        <v>1684922</v>
      </c>
      <c r="BT169" s="4">
        <v>1899195</v>
      </c>
      <c r="BU169" s="4">
        <v>1767349</v>
      </c>
      <c r="BV169" s="94" t="str">
        <f t="shared" si="11"/>
        <v>*Glycine (3TMS)</v>
      </c>
      <c r="BW169">
        <f t="shared" si="11"/>
        <v>174</v>
      </c>
    </row>
    <row r="170" spans="2:75">
      <c r="B170" s="4" t="s">
        <v>45</v>
      </c>
      <c r="C170" s="4">
        <v>175</v>
      </c>
      <c r="D170" s="4">
        <v>1302.9000000000001</v>
      </c>
      <c r="E170" s="4">
        <v>0.71014493700000003</v>
      </c>
      <c r="F170" s="4"/>
      <c r="G170" s="4"/>
      <c r="H170" s="4"/>
      <c r="I170" s="4">
        <v>109115</v>
      </c>
      <c r="J170" s="4">
        <v>98540</v>
      </c>
      <c r="K170" s="4"/>
      <c r="L170" s="4"/>
      <c r="M170" s="4">
        <v>125929</v>
      </c>
      <c r="N170" s="4">
        <v>131105</v>
      </c>
      <c r="O170" s="4"/>
      <c r="P170" s="4"/>
      <c r="Q170" s="4"/>
      <c r="R170" s="4">
        <v>681</v>
      </c>
      <c r="S170" s="4">
        <v>574</v>
      </c>
      <c r="T170" s="4">
        <v>1106</v>
      </c>
      <c r="U170" s="4">
        <v>1066</v>
      </c>
      <c r="V170" s="4">
        <v>2198</v>
      </c>
      <c r="W170" s="4">
        <v>2256</v>
      </c>
      <c r="X170" s="4">
        <v>4972</v>
      </c>
      <c r="Y170" s="4">
        <v>4384</v>
      </c>
      <c r="Z170" s="4">
        <v>11265</v>
      </c>
      <c r="AA170" s="4">
        <v>8654</v>
      </c>
      <c r="AB170" s="4">
        <v>25706</v>
      </c>
      <c r="AC170" s="4">
        <v>22232</v>
      </c>
      <c r="AD170" s="4">
        <v>48808</v>
      </c>
      <c r="AE170" s="4">
        <v>42980</v>
      </c>
      <c r="AF170" s="4">
        <v>112547</v>
      </c>
      <c r="AG170" s="4">
        <v>95167</v>
      </c>
      <c r="AH170" s="93"/>
      <c r="AI170" s="93"/>
      <c r="AJ170" s="93"/>
      <c r="AK170" s="93"/>
      <c r="AL170" s="93"/>
      <c r="AM170" s="4">
        <v>279440</v>
      </c>
      <c r="AN170" s="4">
        <v>306758</v>
      </c>
      <c r="AO170" s="12">
        <v>89303</v>
      </c>
      <c r="AP170" s="4">
        <v>106991</v>
      </c>
      <c r="AQ170" s="12">
        <v>287974</v>
      </c>
      <c r="AR170" s="4">
        <v>282040</v>
      </c>
      <c r="AS170" s="12">
        <v>294503</v>
      </c>
      <c r="AT170" s="4">
        <v>331500</v>
      </c>
      <c r="AU170" s="12">
        <v>80132</v>
      </c>
      <c r="AV170" s="4">
        <v>90894</v>
      </c>
      <c r="AW170" s="12">
        <v>137989</v>
      </c>
      <c r="AX170" s="4">
        <v>138694</v>
      </c>
      <c r="AY170" s="12"/>
      <c r="AZ170" s="4">
        <v>59011</v>
      </c>
      <c r="BA170" s="4"/>
      <c r="BB170" s="12"/>
      <c r="BC170" s="4">
        <v>1063741</v>
      </c>
      <c r="BD170" s="12">
        <v>1053615</v>
      </c>
      <c r="BE170" s="4">
        <v>1028884</v>
      </c>
      <c r="BF170" s="12">
        <v>386034</v>
      </c>
      <c r="BG170" s="4">
        <v>347587</v>
      </c>
      <c r="BH170" s="12"/>
      <c r="BI170" s="4">
        <v>272465</v>
      </c>
      <c r="BJ170" s="12">
        <v>63669</v>
      </c>
      <c r="BK170" s="4">
        <v>64695</v>
      </c>
      <c r="BL170" s="12">
        <v>675576</v>
      </c>
      <c r="BM170" s="4"/>
      <c r="BN170" s="12">
        <v>91425</v>
      </c>
      <c r="BO170" s="4">
        <v>98368</v>
      </c>
      <c r="BP170" s="12">
        <v>39642</v>
      </c>
      <c r="BQ170" s="4">
        <v>30932</v>
      </c>
      <c r="BR170" s="4"/>
      <c r="BS170" s="4">
        <v>288306</v>
      </c>
      <c r="BT170" s="4">
        <v>340079</v>
      </c>
      <c r="BU170" s="4">
        <v>316642</v>
      </c>
      <c r="BV170" s="94" t="str">
        <f t="shared" si="11"/>
        <v>*Glycine (3TMS)</v>
      </c>
      <c r="BW170">
        <f t="shared" si="11"/>
        <v>175</v>
      </c>
    </row>
    <row r="171" spans="2:75">
      <c r="B171" s="4" t="s">
        <v>45</v>
      </c>
      <c r="C171" s="4">
        <v>176</v>
      </c>
      <c r="D171" s="4">
        <v>1302.9000000000001</v>
      </c>
      <c r="E171" s="4">
        <v>0.71014493700000003</v>
      </c>
      <c r="F171" s="4"/>
      <c r="G171" s="4"/>
      <c r="H171" s="4"/>
      <c r="I171" s="4">
        <v>50780</v>
      </c>
      <c r="J171" s="4">
        <v>43524</v>
      </c>
      <c r="K171" s="4"/>
      <c r="L171" s="4"/>
      <c r="M171" s="4">
        <v>58169</v>
      </c>
      <c r="N171" s="4">
        <v>59751</v>
      </c>
      <c r="O171" s="4"/>
      <c r="P171" s="4"/>
      <c r="Q171" s="4"/>
      <c r="R171" s="4">
        <v>406</v>
      </c>
      <c r="S171" s="4">
        <v>249</v>
      </c>
      <c r="T171" s="4">
        <v>478</v>
      </c>
      <c r="U171" s="4">
        <v>423</v>
      </c>
      <c r="V171" s="4">
        <v>824</v>
      </c>
      <c r="W171" s="4">
        <v>954</v>
      </c>
      <c r="X171" s="4">
        <v>2011</v>
      </c>
      <c r="Y171" s="4">
        <v>1420</v>
      </c>
      <c r="Z171" s="4">
        <v>4906</v>
      </c>
      <c r="AA171" s="4">
        <v>3712</v>
      </c>
      <c r="AB171" s="4">
        <v>11456</v>
      </c>
      <c r="AC171" s="4">
        <v>10186</v>
      </c>
      <c r="AD171" s="4">
        <v>22264</v>
      </c>
      <c r="AE171" s="4">
        <v>20002</v>
      </c>
      <c r="AF171" s="4">
        <v>50985</v>
      </c>
      <c r="AG171" s="4">
        <v>43707</v>
      </c>
      <c r="AH171" s="93"/>
      <c r="AI171" s="93"/>
      <c r="AJ171" s="93"/>
      <c r="AK171" s="93"/>
      <c r="AL171" s="93"/>
      <c r="AM171" s="4">
        <v>127924</v>
      </c>
      <c r="AN171" s="4">
        <v>139766</v>
      </c>
      <c r="AO171" s="12">
        <v>41192</v>
      </c>
      <c r="AP171" s="4">
        <v>49276</v>
      </c>
      <c r="AQ171" s="12">
        <v>133169</v>
      </c>
      <c r="AR171" s="4">
        <v>125173</v>
      </c>
      <c r="AS171" s="12">
        <v>135467</v>
      </c>
      <c r="AT171" s="4">
        <v>151097</v>
      </c>
      <c r="AU171" s="12">
        <v>37079</v>
      </c>
      <c r="AV171" s="4">
        <v>41733</v>
      </c>
      <c r="AW171" s="12">
        <v>63590</v>
      </c>
      <c r="AX171" s="4">
        <v>59994</v>
      </c>
      <c r="AY171" s="12"/>
      <c r="AZ171" s="4">
        <v>27061</v>
      </c>
      <c r="BA171" s="4"/>
      <c r="BB171" s="12"/>
      <c r="BC171" s="4">
        <v>465309</v>
      </c>
      <c r="BD171" s="12">
        <v>463225</v>
      </c>
      <c r="BE171" s="4">
        <v>454167</v>
      </c>
      <c r="BF171" s="12">
        <v>174866</v>
      </c>
      <c r="BG171" s="4">
        <v>155851</v>
      </c>
      <c r="BH171" s="12"/>
      <c r="BI171" s="4">
        <v>123374</v>
      </c>
      <c r="BJ171" s="12">
        <v>27705</v>
      </c>
      <c r="BK171" s="4">
        <v>29586</v>
      </c>
      <c r="BL171" s="12">
        <v>302013</v>
      </c>
      <c r="BM171" s="4"/>
      <c r="BN171" s="12">
        <v>41967</v>
      </c>
      <c r="BO171" s="4">
        <v>44752</v>
      </c>
      <c r="BP171" s="12">
        <v>17686</v>
      </c>
      <c r="BQ171" s="4">
        <v>11635</v>
      </c>
      <c r="BR171" s="4"/>
      <c r="BS171" s="4">
        <v>128732</v>
      </c>
      <c r="BT171" s="4">
        <v>154825</v>
      </c>
      <c r="BU171" s="4">
        <v>143629</v>
      </c>
      <c r="BV171" s="94" t="str">
        <f t="shared" si="11"/>
        <v>*Glycine (3TMS)</v>
      </c>
      <c r="BW171">
        <f t="shared" si="11"/>
        <v>176</v>
      </c>
    </row>
    <row r="172" spans="2:75">
      <c r="B172" s="4" t="s">
        <v>45</v>
      </c>
      <c r="C172" s="4">
        <v>177</v>
      </c>
      <c r="D172" s="4">
        <v>1302.9000000000001</v>
      </c>
      <c r="E172" s="4">
        <v>0.71014493700000003</v>
      </c>
      <c r="F172" s="4"/>
      <c r="G172" s="4"/>
      <c r="H172" s="4"/>
      <c r="I172" s="4">
        <v>11873</v>
      </c>
      <c r="J172" s="4">
        <v>10083</v>
      </c>
      <c r="K172" s="4"/>
      <c r="L172" s="4"/>
      <c r="M172" s="4">
        <v>13863</v>
      </c>
      <c r="N172" s="4">
        <v>13836</v>
      </c>
      <c r="O172" s="4"/>
      <c r="P172" s="4"/>
      <c r="Q172" s="4"/>
      <c r="R172" s="4">
        <v>107</v>
      </c>
      <c r="S172" s="4">
        <v>10</v>
      </c>
      <c r="T172" s="4">
        <v>43</v>
      </c>
      <c r="U172" s="4">
        <v>16</v>
      </c>
      <c r="V172" s="4">
        <v>187</v>
      </c>
      <c r="W172" s="4">
        <v>231</v>
      </c>
      <c r="X172" s="4">
        <v>605</v>
      </c>
      <c r="Y172" s="4">
        <v>221</v>
      </c>
      <c r="Z172" s="4">
        <v>985</v>
      </c>
      <c r="AA172" s="4">
        <v>749</v>
      </c>
      <c r="AB172" s="4">
        <v>2566</v>
      </c>
      <c r="AC172" s="4">
        <v>2375</v>
      </c>
      <c r="AD172" s="4">
        <v>5073</v>
      </c>
      <c r="AE172" s="4">
        <v>4419</v>
      </c>
      <c r="AF172" s="4">
        <v>11806</v>
      </c>
      <c r="AG172" s="4">
        <v>9937</v>
      </c>
      <c r="AH172" s="93"/>
      <c r="AI172" s="93"/>
      <c r="AJ172" s="93"/>
      <c r="AK172" s="93"/>
      <c r="AL172" s="93"/>
      <c r="AM172" s="4">
        <v>31048</v>
      </c>
      <c r="AN172" s="4">
        <v>32765</v>
      </c>
      <c r="AO172" s="12">
        <v>9619</v>
      </c>
      <c r="AP172" s="4">
        <v>11292</v>
      </c>
      <c r="AQ172" s="12">
        <v>32557</v>
      </c>
      <c r="AR172" s="4">
        <v>29265</v>
      </c>
      <c r="AS172" s="12">
        <v>32626</v>
      </c>
      <c r="AT172" s="4">
        <v>34845</v>
      </c>
      <c r="AU172" s="12">
        <v>8576</v>
      </c>
      <c r="AV172" s="4">
        <v>9458</v>
      </c>
      <c r="AW172" s="12">
        <v>14984</v>
      </c>
      <c r="AX172" s="4">
        <v>14155</v>
      </c>
      <c r="AY172" s="12"/>
      <c r="AZ172" s="4">
        <v>6005</v>
      </c>
      <c r="BA172" s="4"/>
      <c r="BB172" s="12"/>
      <c r="BC172" s="4">
        <v>110068</v>
      </c>
      <c r="BD172" s="12">
        <v>109911</v>
      </c>
      <c r="BE172" s="4">
        <v>106357</v>
      </c>
      <c r="BF172" s="12">
        <v>41165</v>
      </c>
      <c r="BG172" s="4">
        <v>36621</v>
      </c>
      <c r="BH172" s="12"/>
      <c r="BI172" s="4">
        <v>28919</v>
      </c>
      <c r="BJ172" s="12">
        <v>6566</v>
      </c>
      <c r="BK172" s="4">
        <v>6585</v>
      </c>
      <c r="BL172" s="12">
        <v>72225</v>
      </c>
      <c r="BM172" s="4"/>
      <c r="BN172" s="12">
        <v>9432</v>
      </c>
      <c r="BO172" s="4">
        <v>10240</v>
      </c>
      <c r="BP172" s="12">
        <v>3963</v>
      </c>
      <c r="BQ172" s="4">
        <v>1067</v>
      </c>
      <c r="BR172" s="4"/>
      <c r="BS172" s="4">
        <v>32522</v>
      </c>
      <c r="BT172" s="4">
        <v>38405</v>
      </c>
      <c r="BU172" s="4">
        <v>34109</v>
      </c>
      <c r="BV172" s="94" t="str">
        <f t="shared" si="11"/>
        <v>*Glycine (3TMS)</v>
      </c>
      <c r="BW172">
        <f t="shared" si="11"/>
        <v>177</v>
      </c>
    </row>
    <row r="173" spans="2:75">
      <c r="B173" s="4" t="s">
        <v>45</v>
      </c>
      <c r="C173" s="4">
        <v>178</v>
      </c>
      <c r="D173" s="4">
        <v>1302.9000000000001</v>
      </c>
      <c r="E173" s="4">
        <v>0.71014493700000003</v>
      </c>
      <c r="F173" s="4"/>
      <c r="G173" s="4"/>
      <c r="H173" s="4"/>
      <c r="I173" s="4">
        <v>2165</v>
      </c>
      <c r="J173" s="4">
        <v>1598</v>
      </c>
      <c r="K173" s="4"/>
      <c r="L173" s="4"/>
      <c r="M173" s="4">
        <v>2533</v>
      </c>
      <c r="N173" s="4">
        <v>2479</v>
      </c>
      <c r="O173" s="4"/>
      <c r="P173" s="4"/>
      <c r="Q173" s="4"/>
      <c r="R173" s="4">
        <v>23</v>
      </c>
      <c r="S173" s="4">
        <v>0</v>
      </c>
      <c r="T173" s="4">
        <v>0</v>
      </c>
      <c r="U173" s="4">
        <v>0</v>
      </c>
      <c r="V173" s="4">
        <v>0</v>
      </c>
      <c r="W173" s="4">
        <v>21</v>
      </c>
      <c r="X173" s="4">
        <v>157</v>
      </c>
      <c r="Y173" s="4">
        <v>12</v>
      </c>
      <c r="Z173" s="4">
        <v>146</v>
      </c>
      <c r="AA173" s="4">
        <v>22</v>
      </c>
      <c r="AB173" s="4">
        <v>383</v>
      </c>
      <c r="AC173" s="4">
        <v>467</v>
      </c>
      <c r="AD173" s="4">
        <v>841</v>
      </c>
      <c r="AE173" s="4">
        <v>807</v>
      </c>
      <c r="AF173" s="4">
        <v>2221</v>
      </c>
      <c r="AG173" s="4">
        <v>1573</v>
      </c>
      <c r="AH173" s="93"/>
      <c r="AI173" s="93"/>
      <c r="AJ173" s="93"/>
      <c r="AK173" s="93"/>
      <c r="AL173" s="93"/>
      <c r="AM173" s="4">
        <v>5600</v>
      </c>
      <c r="AN173" s="4">
        <v>5762</v>
      </c>
      <c r="AO173" s="12">
        <v>1673</v>
      </c>
      <c r="AP173" s="4">
        <v>1951</v>
      </c>
      <c r="AQ173" s="12">
        <v>5930</v>
      </c>
      <c r="AR173" s="4">
        <v>5093</v>
      </c>
      <c r="AS173" s="12">
        <v>6015</v>
      </c>
      <c r="AT173" s="4">
        <v>6140</v>
      </c>
      <c r="AU173" s="12">
        <v>1514</v>
      </c>
      <c r="AV173" s="4">
        <v>1787</v>
      </c>
      <c r="AW173" s="12">
        <v>2654</v>
      </c>
      <c r="AX173" s="4">
        <v>2291</v>
      </c>
      <c r="AY173" s="12"/>
      <c r="AZ173" s="4">
        <v>1038</v>
      </c>
      <c r="BA173" s="4"/>
      <c r="BB173" s="12"/>
      <c r="BC173" s="4">
        <v>19734</v>
      </c>
      <c r="BD173" s="12">
        <v>20082</v>
      </c>
      <c r="BE173" s="4">
        <v>19457</v>
      </c>
      <c r="BF173" s="12">
        <v>7509</v>
      </c>
      <c r="BG173" s="4">
        <v>6210</v>
      </c>
      <c r="BH173" s="12"/>
      <c r="BI173" s="4">
        <v>5052</v>
      </c>
      <c r="BJ173" s="12">
        <v>982</v>
      </c>
      <c r="BK173" s="4">
        <v>1183</v>
      </c>
      <c r="BL173" s="12">
        <v>13045</v>
      </c>
      <c r="BM173" s="4"/>
      <c r="BN173" s="12">
        <v>1577</v>
      </c>
      <c r="BO173" s="4">
        <v>1820</v>
      </c>
      <c r="BP173" s="12">
        <v>785</v>
      </c>
      <c r="BQ173" s="4">
        <v>59</v>
      </c>
      <c r="BR173" s="4"/>
      <c r="BS173" s="4">
        <v>5731</v>
      </c>
      <c r="BT173" s="4">
        <v>6592</v>
      </c>
      <c r="BU173" s="4">
        <v>5932</v>
      </c>
      <c r="BV173" s="94" t="str">
        <f t="shared" si="11"/>
        <v>*Glycine (3TMS)</v>
      </c>
      <c r="BW173">
        <f t="shared" si="11"/>
        <v>178</v>
      </c>
    </row>
    <row r="174" spans="2:75">
      <c r="B174" s="4" t="s">
        <v>45</v>
      </c>
      <c r="C174" s="4">
        <v>276</v>
      </c>
      <c r="D174" s="4">
        <v>1302.9000000000001</v>
      </c>
      <c r="E174" s="4">
        <v>0.71014493700000003</v>
      </c>
      <c r="F174" s="4"/>
      <c r="G174" s="4"/>
      <c r="H174" s="4"/>
      <c r="I174" s="4">
        <v>18997</v>
      </c>
      <c r="J174" s="4">
        <v>18425</v>
      </c>
      <c r="K174" s="4"/>
      <c r="L174" s="4"/>
      <c r="M174" s="4">
        <v>21436</v>
      </c>
      <c r="N174" s="4">
        <v>21378</v>
      </c>
      <c r="O174" s="4"/>
      <c r="P174" s="4"/>
      <c r="Q174" s="4"/>
      <c r="R174" s="4">
        <v>116</v>
      </c>
      <c r="S174" s="4">
        <v>113</v>
      </c>
      <c r="T174" s="4">
        <v>126</v>
      </c>
      <c r="U174" s="4">
        <v>178</v>
      </c>
      <c r="V174" s="4">
        <v>315</v>
      </c>
      <c r="W174" s="4">
        <v>404</v>
      </c>
      <c r="X174" s="4">
        <v>942</v>
      </c>
      <c r="Y174" s="4">
        <v>597</v>
      </c>
      <c r="Z174" s="4">
        <v>1909</v>
      </c>
      <c r="AA174" s="4">
        <v>1523</v>
      </c>
      <c r="AB174" s="4">
        <v>4103</v>
      </c>
      <c r="AC174" s="4">
        <v>3659</v>
      </c>
      <c r="AD174" s="4">
        <v>7986</v>
      </c>
      <c r="AE174" s="4">
        <v>7348</v>
      </c>
      <c r="AF174" s="4">
        <v>19147</v>
      </c>
      <c r="AG174" s="4">
        <v>16077</v>
      </c>
      <c r="AH174" s="93"/>
      <c r="AI174" s="92">
        <f>MIN(AM174:BQ174)</f>
        <v>2477</v>
      </c>
      <c r="AJ174" s="92">
        <f>MAX(AM174:BQ174)</f>
        <v>180527</v>
      </c>
      <c r="AK174" s="92">
        <f>MEDIAN(AM174:BQ174)</f>
        <v>34310.5</v>
      </c>
      <c r="AL174" s="93"/>
      <c r="AM174" s="4">
        <v>42873</v>
      </c>
      <c r="AN174" s="4">
        <v>51952</v>
      </c>
      <c r="AO174" s="12">
        <v>15647</v>
      </c>
      <c r="AP174" s="4">
        <v>18157</v>
      </c>
      <c r="AQ174" s="12">
        <v>48965</v>
      </c>
      <c r="AR174" s="4">
        <v>52352</v>
      </c>
      <c r="AS174" s="12">
        <v>47696</v>
      </c>
      <c r="AT174" s="4">
        <v>55246</v>
      </c>
      <c r="AU174" s="12">
        <v>13752</v>
      </c>
      <c r="AV174" s="4">
        <v>15363</v>
      </c>
      <c r="AW174" s="12">
        <v>23846</v>
      </c>
      <c r="AX174" s="4">
        <v>25748</v>
      </c>
      <c r="AY174" s="12"/>
      <c r="AZ174" s="4">
        <v>10229</v>
      </c>
      <c r="BA174" s="4"/>
      <c r="BB174" s="12"/>
      <c r="BC174" s="4">
        <v>170242</v>
      </c>
      <c r="BD174" s="12">
        <v>180527</v>
      </c>
      <c r="BE174" s="4">
        <v>170175</v>
      </c>
      <c r="BF174" s="12">
        <v>66828</v>
      </c>
      <c r="BG174" s="4">
        <v>60840</v>
      </c>
      <c r="BH174" s="12"/>
      <c r="BI174" s="4">
        <v>46235</v>
      </c>
      <c r="BJ174" s="12">
        <v>11760</v>
      </c>
      <c r="BK174" s="4">
        <v>10879</v>
      </c>
      <c r="BL174" s="12">
        <v>112587</v>
      </c>
      <c r="BM174" s="4"/>
      <c r="BN174" s="12">
        <v>15918</v>
      </c>
      <c r="BO174" s="4">
        <v>17105</v>
      </c>
      <c r="BP174" s="12">
        <v>6659</v>
      </c>
      <c r="BQ174" s="4">
        <v>2477</v>
      </c>
      <c r="BR174" s="4"/>
      <c r="BS174" s="4">
        <v>53548</v>
      </c>
      <c r="BT174" s="4">
        <v>59511</v>
      </c>
      <c r="BU174" s="4">
        <v>54647</v>
      </c>
      <c r="BV174" s="94" t="str">
        <f t="shared" si="11"/>
        <v>*Glycine (3TMS)</v>
      </c>
      <c r="BW174">
        <f t="shared" si="11"/>
        <v>276</v>
      </c>
    </row>
    <row r="175" spans="2:75">
      <c r="B175" s="4" t="s">
        <v>45</v>
      </c>
      <c r="C175" s="4">
        <v>277</v>
      </c>
      <c r="D175" s="4">
        <v>1302.9000000000001</v>
      </c>
      <c r="E175" s="4">
        <v>0.71014493700000003</v>
      </c>
      <c r="F175" s="4"/>
      <c r="G175" s="4"/>
      <c r="H175" s="4"/>
      <c r="I175" s="4">
        <v>5213</v>
      </c>
      <c r="J175" s="4">
        <v>4438</v>
      </c>
      <c r="K175" s="4"/>
      <c r="L175" s="4"/>
      <c r="M175" s="4">
        <v>6016</v>
      </c>
      <c r="N175" s="4">
        <v>6037</v>
      </c>
      <c r="O175" s="4"/>
      <c r="P175" s="4"/>
      <c r="Q175" s="4"/>
      <c r="R175" s="4">
        <v>61</v>
      </c>
      <c r="S175" s="4">
        <v>0</v>
      </c>
      <c r="T175" s="4">
        <v>29</v>
      </c>
      <c r="U175" s="4">
        <v>0</v>
      </c>
      <c r="V175" s="4">
        <v>9</v>
      </c>
      <c r="W175" s="4">
        <v>140</v>
      </c>
      <c r="X175" s="4">
        <v>315</v>
      </c>
      <c r="Y175" s="4">
        <v>165</v>
      </c>
      <c r="Z175" s="4">
        <v>407</v>
      </c>
      <c r="AA175" s="4">
        <v>398</v>
      </c>
      <c r="AB175" s="4">
        <v>1058</v>
      </c>
      <c r="AC175" s="4">
        <v>1016</v>
      </c>
      <c r="AD175" s="4">
        <v>2186</v>
      </c>
      <c r="AE175" s="4">
        <v>1997</v>
      </c>
      <c r="AF175" s="4">
        <v>5260</v>
      </c>
      <c r="AG175" s="4">
        <v>4298</v>
      </c>
      <c r="AH175" s="93"/>
      <c r="AI175" s="93"/>
      <c r="AJ175" s="93"/>
      <c r="AK175" s="93"/>
      <c r="AL175" s="93"/>
      <c r="AM175" s="4">
        <v>13426</v>
      </c>
      <c r="AN175" s="4">
        <v>14287</v>
      </c>
      <c r="AO175" s="12">
        <v>4256</v>
      </c>
      <c r="AP175" s="4">
        <v>4892</v>
      </c>
      <c r="AQ175" s="12">
        <v>13775</v>
      </c>
      <c r="AR175" s="4">
        <v>13462</v>
      </c>
      <c r="AS175" s="12">
        <v>14162</v>
      </c>
      <c r="AT175" s="4">
        <v>15470</v>
      </c>
      <c r="AU175" s="12">
        <v>3702</v>
      </c>
      <c r="AV175" s="4">
        <v>4247</v>
      </c>
      <c r="AW175" s="12">
        <v>6494</v>
      </c>
      <c r="AX175" s="4">
        <v>6552</v>
      </c>
      <c r="AY175" s="12"/>
      <c r="AZ175" s="4">
        <v>2774</v>
      </c>
      <c r="BA175" s="4"/>
      <c r="BB175" s="12"/>
      <c r="BC175" s="4">
        <v>48645</v>
      </c>
      <c r="BD175" s="12">
        <v>49358</v>
      </c>
      <c r="BE175" s="4">
        <v>47682</v>
      </c>
      <c r="BF175" s="12">
        <v>18510</v>
      </c>
      <c r="BG175" s="4">
        <v>16622</v>
      </c>
      <c r="BH175" s="12"/>
      <c r="BI175" s="4">
        <v>12878</v>
      </c>
      <c r="BJ175" s="12">
        <v>3204</v>
      </c>
      <c r="BK175" s="4">
        <v>2879</v>
      </c>
      <c r="BL175" s="12">
        <v>31105</v>
      </c>
      <c r="BM175" s="4"/>
      <c r="BN175" s="12">
        <v>4289</v>
      </c>
      <c r="BO175" s="4">
        <v>4681</v>
      </c>
      <c r="BP175" s="12">
        <v>1779</v>
      </c>
      <c r="BQ175" s="4">
        <v>198</v>
      </c>
      <c r="BR175" s="4"/>
      <c r="BS175" s="4">
        <v>14036</v>
      </c>
      <c r="BT175" s="4">
        <v>16345</v>
      </c>
      <c r="BU175" s="4">
        <v>14621</v>
      </c>
      <c r="BV175" s="94" t="str">
        <f t="shared" si="11"/>
        <v>*Glycine (3TMS)</v>
      </c>
      <c r="BW175">
        <f t="shared" si="11"/>
        <v>277</v>
      </c>
    </row>
    <row r="176" spans="2:75">
      <c r="B176" s="4" t="s">
        <v>45</v>
      </c>
      <c r="C176" s="4">
        <v>278</v>
      </c>
      <c r="D176" s="4">
        <v>1302.9000000000001</v>
      </c>
      <c r="E176" s="4">
        <v>0.71014493700000003</v>
      </c>
      <c r="F176" s="4"/>
      <c r="G176" s="4"/>
      <c r="H176" s="4"/>
      <c r="I176" s="4">
        <v>2548</v>
      </c>
      <c r="J176" s="4">
        <v>2125</v>
      </c>
      <c r="K176" s="4"/>
      <c r="L176" s="4"/>
      <c r="M176" s="4">
        <v>2950</v>
      </c>
      <c r="N176" s="4">
        <v>3019</v>
      </c>
      <c r="O176" s="4"/>
      <c r="P176" s="4"/>
      <c r="Q176" s="4"/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46</v>
      </c>
      <c r="X176" s="4">
        <v>155</v>
      </c>
      <c r="Y176" s="4">
        <v>0</v>
      </c>
      <c r="Z176" s="4">
        <v>209</v>
      </c>
      <c r="AA176" s="4">
        <v>112</v>
      </c>
      <c r="AB176" s="4">
        <v>512</v>
      </c>
      <c r="AC176" s="4">
        <v>513</v>
      </c>
      <c r="AD176" s="4">
        <v>1043</v>
      </c>
      <c r="AE176" s="4">
        <v>959</v>
      </c>
      <c r="AF176" s="4">
        <v>2652</v>
      </c>
      <c r="AG176" s="4">
        <v>2278</v>
      </c>
      <c r="AH176" s="93"/>
      <c r="AI176" s="93"/>
      <c r="AJ176" s="93"/>
      <c r="AK176" s="93"/>
      <c r="AL176" s="93"/>
      <c r="AM176" s="4">
        <v>6494</v>
      </c>
      <c r="AN176" s="4">
        <v>6925</v>
      </c>
      <c r="AO176" s="12">
        <v>2068</v>
      </c>
      <c r="AP176" s="4">
        <v>2423</v>
      </c>
      <c r="AQ176" s="12">
        <v>7036</v>
      </c>
      <c r="AR176" s="4">
        <v>6352</v>
      </c>
      <c r="AS176" s="12">
        <v>7001</v>
      </c>
      <c r="AT176" s="4">
        <v>7635</v>
      </c>
      <c r="AU176" s="12">
        <v>1827</v>
      </c>
      <c r="AV176" s="4">
        <v>2162</v>
      </c>
      <c r="AW176" s="12">
        <v>3233</v>
      </c>
      <c r="AX176" s="4">
        <v>2966</v>
      </c>
      <c r="AY176" s="12"/>
      <c r="AZ176" s="4">
        <v>1248</v>
      </c>
      <c r="BA176" s="4"/>
      <c r="BB176" s="12"/>
      <c r="BC176" s="4">
        <v>23796</v>
      </c>
      <c r="BD176" s="12">
        <v>24902</v>
      </c>
      <c r="BE176" s="4">
        <v>23682</v>
      </c>
      <c r="BF176" s="12">
        <v>9134</v>
      </c>
      <c r="BG176" s="4">
        <v>8136</v>
      </c>
      <c r="BH176" s="12"/>
      <c r="BI176" s="4">
        <v>6407</v>
      </c>
      <c r="BJ176" s="12">
        <v>1383</v>
      </c>
      <c r="BK176" s="4">
        <v>1330</v>
      </c>
      <c r="BL176" s="12">
        <v>15626</v>
      </c>
      <c r="BM176" s="4"/>
      <c r="BN176" s="12">
        <v>2071</v>
      </c>
      <c r="BO176" s="4">
        <v>2319</v>
      </c>
      <c r="BP176" s="12">
        <v>881</v>
      </c>
      <c r="BQ176" s="4">
        <v>57</v>
      </c>
      <c r="BR176" s="4"/>
      <c r="BS176" s="4">
        <v>6871</v>
      </c>
      <c r="BT176" s="4">
        <v>8063</v>
      </c>
      <c r="BU176" s="4">
        <v>7280</v>
      </c>
      <c r="BV176" s="94" t="str">
        <f t="shared" si="11"/>
        <v>*Glycine (3TMS)</v>
      </c>
      <c r="BW176">
        <f t="shared" si="11"/>
        <v>278</v>
      </c>
    </row>
    <row r="177" spans="2:75">
      <c r="B177" s="4" t="s">
        <v>45</v>
      </c>
      <c r="C177" s="4">
        <v>279</v>
      </c>
      <c r="D177" s="4">
        <v>1302.9000000000001</v>
      </c>
      <c r="E177" s="4">
        <v>0.71014493700000003</v>
      </c>
      <c r="F177" s="4"/>
      <c r="G177" s="4"/>
      <c r="H177" s="4"/>
      <c r="I177" s="4">
        <v>505</v>
      </c>
      <c r="J177" s="4">
        <v>292</v>
      </c>
      <c r="K177" s="4"/>
      <c r="L177" s="4"/>
      <c r="M177" s="4">
        <v>576</v>
      </c>
      <c r="N177" s="4">
        <v>348</v>
      </c>
      <c r="O177" s="4"/>
      <c r="P177" s="4"/>
      <c r="Q177" s="4"/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40</v>
      </c>
      <c r="AA177" s="4">
        <v>0</v>
      </c>
      <c r="AB177" s="4">
        <v>45</v>
      </c>
      <c r="AC177" s="4">
        <v>116</v>
      </c>
      <c r="AD177" s="4">
        <v>123</v>
      </c>
      <c r="AE177" s="4">
        <v>177</v>
      </c>
      <c r="AF177" s="4">
        <v>475</v>
      </c>
      <c r="AG177" s="4">
        <v>335</v>
      </c>
      <c r="AH177" s="93"/>
      <c r="AI177" s="93"/>
      <c r="AJ177" s="93"/>
      <c r="AK177" s="93"/>
      <c r="AL177" s="93"/>
      <c r="AM177" s="4">
        <v>1217</v>
      </c>
      <c r="AN177" s="4">
        <v>1283</v>
      </c>
      <c r="AO177" s="12">
        <v>357</v>
      </c>
      <c r="AP177" s="4">
        <v>453</v>
      </c>
      <c r="AQ177" s="12">
        <v>1269</v>
      </c>
      <c r="AR177" s="4">
        <v>1066</v>
      </c>
      <c r="AS177" s="12">
        <v>1427</v>
      </c>
      <c r="AT177" s="4">
        <v>1489</v>
      </c>
      <c r="AU177" s="12">
        <v>346</v>
      </c>
      <c r="AV177" s="4">
        <v>295</v>
      </c>
      <c r="AW177" s="12">
        <v>571</v>
      </c>
      <c r="AX177" s="4">
        <v>445</v>
      </c>
      <c r="AY177" s="12"/>
      <c r="AZ177" s="4">
        <v>205</v>
      </c>
      <c r="BA177" s="4"/>
      <c r="BB177" s="12"/>
      <c r="BC177" s="4">
        <v>4548</v>
      </c>
      <c r="BD177" s="12">
        <v>4417</v>
      </c>
      <c r="BE177" s="4">
        <v>4344</v>
      </c>
      <c r="BF177" s="12">
        <v>1637</v>
      </c>
      <c r="BG177" s="4">
        <v>1503</v>
      </c>
      <c r="BH177" s="12"/>
      <c r="BI177" s="4">
        <v>1170</v>
      </c>
      <c r="BJ177" s="12">
        <v>92</v>
      </c>
      <c r="BK177" s="4">
        <v>306</v>
      </c>
      <c r="BL177" s="12">
        <v>2650</v>
      </c>
      <c r="BM177" s="4"/>
      <c r="BN177" s="12">
        <v>381</v>
      </c>
      <c r="BO177" s="4">
        <v>475</v>
      </c>
      <c r="BP177" s="12">
        <v>117</v>
      </c>
      <c r="BQ177" s="4">
        <v>2</v>
      </c>
      <c r="BR177" s="4"/>
      <c r="BS177" s="4">
        <v>1119</v>
      </c>
      <c r="BT177" s="4">
        <v>1497</v>
      </c>
      <c r="BU177" s="4">
        <v>1285</v>
      </c>
      <c r="BV177" s="94" t="str">
        <f t="shared" si="11"/>
        <v>*Glycine (3TMS)</v>
      </c>
      <c r="BW177">
        <f t="shared" si="11"/>
        <v>279</v>
      </c>
    </row>
    <row r="178" spans="2:75">
      <c r="B178" s="4" t="s">
        <v>45</v>
      </c>
      <c r="C178" s="4">
        <v>280</v>
      </c>
      <c r="D178" s="4">
        <v>1302.9000000000001</v>
      </c>
      <c r="E178" s="4">
        <v>0.71014493700000003</v>
      </c>
      <c r="F178" s="4"/>
      <c r="G178" s="4"/>
      <c r="H178" s="4"/>
      <c r="I178" s="4">
        <v>89</v>
      </c>
      <c r="J178" s="4">
        <v>1</v>
      </c>
      <c r="K178" s="4"/>
      <c r="L178" s="4"/>
      <c r="M178" s="4">
        <v>140</v>
      </c>
      <c r="N178" s="4">
        <v>103</v>
      </c>
      <c r="O178" s="4"/>
      <c r="P178" s="4"/>
      <c r="Q178" s="4"/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9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39</v>
      </c>
      <c r="AD178" s="4">
        <v>18</v>
      </c>
      <c r="AE178" s="4">
        <v>44</v>
      </c>
      <c r="AF178" s="4">
        <v>164</v>
      </c>
      <c r="AG178" s="4">
        <v>0</v>
      </c>
      <c r="AH178" s="93"/>
      <c r="AI178" s="93"/>
      <c r="AJ178" s="93"/>
      <c r="AK178" s="93"/>
      <c r="AL178" s="93"/>
      <c r="AM178" s="4">
        <v>323</v>
      </c>
      <c r="AN178" s="4">
        <v>389</v>
      </c>
      <c r="AO178" s="12">
        <v>35</v>
      </c>
      <c r="AP178" s="4">
        <v>121</v>
      </c>
      <c r="AQ178" s="12">
        <v>289</v>
      </c>
      <c r="AR178" s="4">
        <v>258</v>
      </c>
      <c r="AS178" s="12">
        <v>318</v>
      </c>
      <c r="AT178" s="4">
        <v>306</v>
      </c>
      <c r="AU178" s="12">
        <v>46</v>
      </c>
      <c r="AV178" s="4">
        <v>0</v>
      </c>
      <c r="AW178" s="12">
        <v>0</v>
      </c>
      <c r="AX178" s="4">
        <v>24</v>
      </c>
      <c r="AY178" s="12"/>
      <c r="AZ178" s="4">
        <v>73</v>
      </c>
      <c r="BA178" s="4"/>
      <c r="BB178" s="12"/>
      <c r="BC178" s="4">
        <v>1096</v>
      </c>
      <c r="BD178" s="12">
        <v>980</v>
      </c>
      <c r="BE178" s="4">
        <v>1033</v>
      </c>
      <c r="BF178" s="12">
        <v>374</v>
      </c>
      <c r="BG178" s="4">
        <v>334</v>
      </c>
      <c r="BH178" s="12"/>
      <c r="BI178" s="4">
        <v>291</v>
      </c>
      <c r="BJ178" s="12">
        <v>17</v>
      </c>
      <c r="BK178" s="4">
        <v>54</v>
      </c>
      <c r="BL178" s="12">
        <v>635</v>
      </c>
      <c r="BM178" s="4"/>
      <c r="BN178" s="12">
        <v>24</v>
      </c>
      <c r="BO178" s="4">
        <v>138</v>
      </c>
      <c r="BP178" s="12">
        <v>18</v>
      </c>
      <c r="BQ178" s="4">
        <v>0</v>
      </c>
      <c r="BR178" s="4"/>
      <c r="BS178" s="4">
        <v>238</v>
      </c>
      <c r="BT178" s="4">
        <v>339</v>
      </c>
      <c r="BU178" s="4">
        <v>292</v>
      </c>
      <c r="BV178" s="94" t="str">
        <f t="shared" si="11"/>
        <v>*Glycine (3TMS)</v>
      </c>
      <c r="BW178">
        <f t="shared" si="11"/>
        <v>280</v>
      </c>
    </row>
    <row r="179" spans="2:75" s="20" customFormat="1">
      <c r="B179" s="96" t="s">
        <v>48</v>
      </c>
      <c r="C179" s="96">
        <v>117</v>
      </c>
      <c r="D179" s="96">
        <v>1050.2</v>
      </c>
      <c r="E179" s="96">
        <v>0.91304350000000001</v>
      </c>
      <c r="F179" s="96">
        <v>4877</v>
      </c>
      <c r="G179" s="96">
        <v>6610</v>
      </c>
      <c r="H179" s="96">
        <v>43874</v>
      </c>
      <c r="I179" s="96">
        <v>36165</v>
      </c>
      <c r="J179" s="96">
        <v>45822</v>
      </c>
      <c r="K179" s="96">
        <v>294265</v>
      </c>
      <c r="L179" s="96">
        <v>249553</v>
      </c>
      <c r="M179" s="96">
        <v>231643</v>
      </c>
      <c r="N179" s="96">
        <v>234274</v>
      </c>
      <c r="O179" s="96">
        <v>32832</v>
      </c>
      <c r="P179" s="96">
        <v>28576</v>
      </c>
      <c r="Q179" s="96"/>
      <c r="R179" s="96">
        <v>60969</v>
      </c>
      <c r="S179" s="96">
        <v>38023</v>
      </c>
      <c r="T179" s="96">
        <v>59430</v>
      </c>
      <c r="U179" s="96">
        <v>39677</v>
      </c>
      <c r="V179" s="96">
        <v>48361</v>
      </c>
      <c r="W179" s="96">
        <v>40816</v>
      </c>
      <c r="X179" s="96">
        <v>50329</v>
      </c>
      <c r="Y179" s="96">
        <v>43649</v>
      </c>
      <c r="Z179" s="96">
        <v>74311</v>
      </c>
      <c r="AA179" s="96">
        <v>52644</v>
      </c>
      <c r="AB179" s="96">
        <v>91017</v>
      </c>
      <c r="AC179" s="96">
        <v>65981</v>
      </c>
      <c r="AD179" s="96">
        <v>129900</v>
      </c>
      <c r="AE179" s="96">
        <v>92947</v>
      </c>
      <c r="AF179" s="96">
        <v>215359</v>
      </c>
      <c r="AG179" s="96">
        <v>168733</v>
      </c>
      <c r="AH179" s="97"/>
      <c r="AI179" s="98">
        <f>MIN(AM179:BQ179)</f>
        <v>10553</v>
      </c>
      <c r="AJ179" s="98">
        <f>MAX(AM179:BQ179)</f>
        <v>7808598</v>
      </c>
      <c r="AK179" s="98">
        <f>MEDIAN(AM179:BQ179)</f>
        <v>2785565</v>
      </c>
      <c r="AL179" s="97"/>
      <c r="AM179" s="96">
        <v>1259740</v>
      </c>
      <c r="AN179" s="96">
        <v>1378673</v>
      </c>
      <c r="AO179" s="99">
        <v>1306778</v>
      </c>
      <c r="AP179" s="96">
        <v>1467700</v>
      </c>
      <c r="AQ179" s="99">
        <v>3706926</v>
      </c>
      <c r="AR179" s="96">
        <v>4387775</v>
      </c>
      <c r="AS179" s="99">
        <v>3162258</v>
      </c>
      <c r="AT179" s="96">
        <v>3545968</v>
      </c>
      <c r="AU179" s="99">
        <v>2293778</v>
      </c>
      <c r="AV179" s="96">
        <v>2439409</v>
      </c>
      <c r="AW179" s="99">
        <v>1967143</v>
      </c>
      <c r="AX179" s="96">
        <v>2176200</v>
      </c>
      <c r="AY179" s="99"/>
      <c r="AZ179" s="96">
        <v>2337667</v>
      </c>
      <c r="BA179" s="96">
        <v>10553</v>
      </c>
      <c r="BB179" s="99">
        <v>4961343</v>
      </c>
      <c r="BC179" s="96">
        <v>4946298</v>
      </c>
      <c r="BD179" s="99">
        <v>4216595</v>
      </c>
      <c r="BE179" s="96">
        <v>4175023</v>
      </c>
      <c r="BF179" s="99">
        <v>5417310</v>
      </c>
      <c r="BG179" s="96">
        <v>5140259</v>
      </c>
      <c r="BH179" s="99"/>
      <c r="BI179" s="96">
        <v>4034239</v>
      </c>
      <c r="BJ179" s="99">
        <v>2785565</v>
      </c>
      <c r="BK179" s="96">
        <v>2541419</v>
      </c>
      <c r="BL179" s="99">
        <v>6070947</v>
      </c>
      <c r="BM179" s="96">
        <v>7808598</v>
      </c>
      <c r="BN179" s="99">
        <v>2765914</v>
      </c>
      <c r="BO179" s="96">
        <v>3069161</v>
      </c>
      <c r="BP179" s="99">
        <v>1369021</v>
      </c>
      <c r="BQ179" s="96">
        <v>990816</v>
      </c>
      <c r="BR179" s="96"/>
      <c r="BS179" s="96">
        <v>3606066</v>
      </c>
      <c r="BT179" s="96">
        <v>3770728</v>
      </c>
      <c r="BU179" s="96">
        <v>3639041</v>
      </c>
      <c r="BV179" s="100" t="str">
        <f t="shared" si="11"/>
        <v>*Lactic acid, DL- (2TMS)</v>
      </c>
      <c r="BW179" s="20">
        <f t="shared" si="11"/>
        <v>117</v>
      </c>
    </row>
    <row r="180" spans="2:75" s="20" customFormat="1">
      <c r="B180" s="96" t="s">
        <v>48</v>
      </c>
      <c r="C180" s="96">
        <v>118</v>
      </c>
      <c r="D180" s="96">
        <v>1050.2</v>
      </c>
      <c r="E180" s="96">
        <v>0.91304350000000001</v>
      </c>
      <c r="F180" s="96">
        <v>474</v>
      </c>
      <c r="G180" s="96">
        <v>542</v>
      </c>
      <c r="H180" s="96">
        <v>4497</v>
      </c>
      <c r="I180" s="96">
        <v>3019</v>
      </c>
      <c r="J180" s="96">
        <v>4584</v>
      </c>
      <c r="K180" s="96">
        <v>32414</v>
      </c>
      <c r="L180" s="96">
        <v>27240</v>
      </c>
      <c r="M180" s="96">
        <v>25309</v>
      </c>
      <c r="N180" s="96">
        <v>25410</v>
      </c>
      <c r="O180" s="96">
        <v>3389</v>
      </c>
      <c r="P180" s="96">
        <v>3016</v>
      </c>
      <c r="Q180" s="96"/>
      <c r="R180" s="96">
        <v>6551</v>
      </c>
      <c r="S180" s="96">
        <v>4069</v>
      </c>
      <c r="T180" s="96">
        <v>6325</v>
      </c>
      <c r="U180" s="96">
        <v>4281</v>
      </c>
      <c r="V180" s="96">
        <v>5046</v>
      </c>
      <c r="W180" s="96">
        <v>4089</v>
      </c>
      <c r="X180" s="96">
        <v>5277</v>
      </c>
      <c r="Y180" s="96">
        <v>4624</v>
      </c>
      <c r="Z180" s="96">
        <v>7359</v>
      </c>
      <c r="AA180" s="96">
        <v>5635</v>
      </c>
      <c r="AB180" s="96">
        <v>9738</v>
      </c>
      <c r="AC180" s="96">
        <v>7008</v>
      </c>
      <c r="AD180" s="96">
        <v>13799</v>
      </c>
      <c r="AE180" s="96">
        <v>10014</v>
      </c>
      <c r="AF180" s="96">
        <v>23760</v>
      </c>
      <c r="AG180" s="96">
        <v>18506</v>
      </c>
      <c r="AH180" s="97"/>
      <c r="AI180" s="97"/>
      <c r="AJ180" s="97"/>
      <c r="AK180" s="97"/>
      <c r="AL180" s="97"/>
      <c r="AM180" s="96">
        <v>144521</v>
      </c>
      <c r="AN180" s="96">
        <v>156683</v>
      </c>
      <c r="AO180" s="99">
        <v>142835</v>
      </c>
      <c r="AP180" s="96">
        <v>160480</v>
      </c>
      <c r="AQ180" s="99">
        <v>408474</v>
      </c>
      <c r="AR180" s="96">
        <v>487910</v>
      </c>
      <c r="AS180" s="99">
        <v>378237</v>
      </c>
      <c r="AT180" s="96">
        <v>422377</v>
      </c>
      <c r="AU180" s="99">
        <v>264795</v>
      </c>
      <c r="AV180" s="96">
        <v>276905</v>
      </c>
      <c r="AW180" s="99">
        <v>217688</v>
      </c>
      <c r="AX180" s="96">
        <v>241871</v>
      </c>
      <c r="AY180" s="99"/>
      <c r="AZ180" s="96">
        <v>249176</v>
      </c>
      <c r="BA180" s="96">
        <v>1019</v>
      </c>
      <c r="BB180" s="99">
        <v>621879</v>
      </c>
      <c r="BC180" s="96">
        <v>616432</v>
      </c>
      <c r="BD180" s="99">
        <v>544918</v>
      </c>
      <c r="BE180" s="96">
        <v>533441</v>
      </c>
      <c r="BF180" s="99">
        <v>587935</v>
      </c>
      <c r="BG180" s="96">
        <v>556031</v>
      </c>
      <c r="BH180" s="99"/>
      <c r="BI180" s="96">
        <v>373500</v>
      </c>
      <c r="BJ180" s="99">
        <v>301731</v>
      </c>
      <c r="BK180" s="96">
        <v>273648</v>
      </c>
      <c r="BL180" s="99">
        <v>696686</v>
      </c>
      <c r="BM180" s="96">
        <v>873963</v>
      </c>
      <c r="BN180" s="99">
        <v>318660</v>
      </c>
      <c r="BO180" s="96">
        <v>347963</v>
      </c>
      <c r="BP180" s="99">
        <v>147743</v>
      </c>
      <c r="BQ180" s="96">
        <v>112568</v>
      </c>
      <c r="BR180" s="96"/>
      <c r="BS180" s="96">
        <v>412416</v>
      </c>
      <c r="BT180" s="96">
        <v>433852</v>
      </c>
      <c r="BU180" s="96">
        <v>414214</v>
      </c>
      <c r="BV180" s="100" t="str">
        <f t="shared" si="11"/>
        <v>*Lactic acid, DL- (2TMS)</v>
      </c>
      <c r="BW180" s="20">
        <f t="shared" si="11"/>
        <v>118</v>
      </c>
    </row>
    <row r="181" spans="2:75" s="20" customFormat="1">
      <c r="B181" s="96" t="s">
        <v>48</v>
      </c>
      <c r="C181" s="96">
        <v>119</v>
      </c>
      <c r="D181" s="96">
        <v>1050.2</v>
      </c>
      <c r="E181" s="96">
        <v>0.91304350000000001</v>
      </c>
      <c r="F181" s="96">
        <v>391</v>
      </c>
      <c r="G181" s="96">
        <v>707</v>
      </c>
      <c r="H181" s="96">
        <v>2647</v>
      </c>
      <c r="I181" s="96">
        <v>2245</v>
      </c>
      <c r="J181" s="96">
        <v>2684</v>
      </c>
      <c r="K181" s="96">
        <v>18434</v>
      </c>
      <c r="L181" s="96">
        <v>14256</v>
      </c>
      <c r="M181" s="96">
        <v>14342</v>
      </c>
      <c r="N181" s="96">
        <v>13795</v>
      </c>
      <c r="O181" s="96">
        <v>1991</v>
      </c>
      <c r="P181" s="96">
        <v>1564</v>
      </c>
      <c r="Q181" s="96"/>
      <c r="R181" s="96">
        <v>3485</v>
      </c>
      <c r="S181" s="96">
        <v>2417</v>
      </c>
      <c r="T181" s="96">
        <v>3817</v>
      </c>
      <c r="U181" s="96">
        <v>2600</v>
      </c>
      <c r="V181" s="96">
        <v>3023</v>
      </c>
      <c r="W181" s="96">
        <v>2630</v>
      </c>
      <c r="X181" s="96">
        <v>3254</v>
      </c>
      <c r="Y181" s="96">
        <v>2823</v>
      </c>
      <c r="Z181" s="96">
        <v>4558</v>
      </c>
      <c r="AA181" s="96">
        <v>3528</v>
      </c>
      <c r="AB181" s="96">
        <v>5570</v>
      </c>
      <c r="AC181" s="96">
        <v>4007</v>
      </c>
      <c r="AD181" s="96">
        <v>7954</v>
      </c>
      <c r="AE181" s="96">
        <v>5595</v>
      </c>
      <c r="AF181" s="96">
        <v>12547</v>
      </c>
      <c r="AG181" s="96">
        <v>9961</v>
      </c>
      <c r="AH181" s="97"/>
      <c r="AI181" s="97"/>
      <c r="AJ181" s="97"/>
      <c r="AK181" s="97"/>
      <c r="AL181" s="97"/>
      <c r="AM181" s="96">
        <v>361165</v>
      </c>
      <c r="AN181" s="96">
        <v>394796</v>
      </c>
      <c r="AO181" s="99">
        <v>182339</v>
      </c>
      <c r="AP181" s="96">
        <v>203547</v>
      </c>
      <c r="AQ181" s="99">
        <v>893912</v>
      </c>
      <c r="AR181" s="96">
        <v>1088686</v>
      </c>
      <c r="AS181" s="99">
        <v>1447099</v>
      </c>
      <c r="AT181" s="96">
        <v>1663526</v>
      </c>
      <c r="AU181" s="99">
        <v>731822</v>
      </c>
      <c r="AV181" s="96">
        <v>764506</v>
      </c>
      <c r="AW181" s="99">
        <v>441555</v>
      </c>
      <c r="AX181" s="96">
        <v>494050</v>
      </c>
      <c r="AY181" s="99"/>
      <c r="AZ181" s="96">
        <v>261877</v>
      </c>
      <c r="BA181" s="96">
        <v>1140</v>
      </c>
      <c r="BB181" s="99">
        <v>3113930</v>
      </c>
      <c r="BC181" s="96">
        <v>3116254</v>
      </c>
      <c r="BD181" s="99">
        <v>3409825</v>
      </c>
      <c r="BE181" s="96">
        <v>3333251</v>
      </c>
      <c r="BF181" s="99">
        <v>943022</v>
      </c>
      <c r="BG181" s="96">
        <v>893014</v>
      </c>
      <c r="BH181" s="99"/>
      <c r="BI181" s="96">
        <v>557331</v>
      </c>
      <c r="BJ181" s="99">
        <v>396542</v>
      </c>
      <c r="BK181" s="96">
        <v>359355</v>
      </c>
      <c r="BL181" s="99">
        <v>1979284</v>
      </c>
      <c r="BM181" s="96">
        <v>2401692</v>
      </c>
      <c r="BN181" s="99">
        <v>897821</v>
      </c>
      <c r="BO181" s="96">
        <v>997581</v>
      </c>
      <c r="BP181" s="99">
        <v>136601</v>
      </c>
      <c r="BQ181" s="96">
        <v>100891</v>
      </c>
      <c r="BR181" s="96"/>
      <c r="BS181" s="96">
        <v>1218227</v>
      </c>
      <c r="BT181" s="96">
        <v>1277882</v>
      </c>
      <c r="BU181" s="96">
        <v>1209909</v>
      </c>
      <c r="BV181" s="100" t="str">
        <f t="shared" si="11"/>
        <v>*Lactic acid, DL- (2TMS)</v>
      </c>
      <c r="BW181" s="20">
        <f t="shared" si="11"/>
        <v>119</v>
      </c>
    </row>
    <row r="182" spans="2:75" s="20" customFormat="1">
      <c r="B182" s="96" t="s">
        <v>48</v>
      </c>
      <c r="C182" s="96">
        <v>120</v>
      </c>
      <c r="D182" s="96">
        <v>1050.2</v>
      </c>
      <c r="E182" s="96">
        <v>0.91304350000000001</v>
      </c>
      <c r="F182" s="96">
        <v>0</v>
      </c>
      <c r="G182" s="96">
        <v>0</v>
      </c>
      <c r="H182" s="96">
        <v>139</v>
      </c>
      <c r="I182" s="96">
        <v>0</v>
      </c>
      <c r="J182" s="96">
        <v>167</v>
      </c>
      <c r="K182" s="96">
        <v>1450</v>
      </c>
      <c r="L182" s="96">
        <v>803</v>
      </c>
      <c r="M182" s="96">
        <v>1130</v>
      </c>
      <c r="N182" s="96">
        <v>948</v>
      </c>
      <c r="O182" s="96">
        <v>82</v>
      </c>
      <c r="P182" s="96">
        <v>0</v>
      </c>
      <c r="Q182" s="96"/>
      <c r="R182" s="96">
        <v>166</v>
      </c>
      <c r="S182" s="96">
        <v>132</v>
      </c>
      <c r="T182" s="96">
        <v>306</v>
      </c>
      <c r="U182" s="96">
        <v>147</v>
      </c>
      <c r="V182" s="96">
        <v>191</v>
      </c>
      <c r="W182" s="96">
        <v>0</v>
      </c>
      <c r="X182" s="96">
        <v>292</v>
      </c>
      <c r="Y182" s="96">
        <v>100</v>
      </c>
      <c r="Z182" s="96">
        <v>361</v>
      </c>
      <c r="AA182" s="96">
        <v>142</v>
      </c>
      <c r="AB182" s="96">
        <v>387</v>
      </c>
      <c r="AC182" s="96">
        <v>318</v>
      </c>
      <c r="AD182" s="96">
        <v>553</v>
      </c>
      <c r="AE182" s="96">
        <v>401</v>
      </c>
      <c r="AF182" s="96">
        <v>847</v>
      </c>
      <c r="AG182" s="96">
        <v>652</v>
      </c>
      <c r="AH182" s="97"/>
      <c r="AI182" s="97"/>
      <c r="AJ182" s="97"/>
      <c r="AK182" s="97"/>
      <c r="AL182" s="97"/>
      <c r="AM182" s="96">
        <v>30558</v>
      </c>
      <c r="AN182" s="96">
        <v>33454</v>
      </c>
      <c r="AO182" s="99">
        <v>14732</v>
      </c>
      <c r="AP182" s="96">
        <v>16652</v>
      </c>
      <c r="AQ182" s="99">
        <v>72301</v>
      </c>
      <c r="AR182" s="96">
        <v>89450</v>
      </c>
      <c r="AS182" s="99">
        <v>120061</v>
      </c>
      <c r="AT182" s="96">
        <v>138347</v>
      </c>
      <c r="AU182" s="99">
        <v>62029</v>
      </c>
      <c r="AV182" s="96">
        <v>64470</v>
      </c>
      <c r="AW182" s="99">
        <v>36665</v>
      </c>
      <c r="AX182" s="96">
        <v>41344</v>
      </c>
      <c r="AY182" s="99"/>
      <c r="AZ182" s="96">
        <v>21046</v>
      </c>
      <c r="BA182" s="96">
        <v>0</v>
      </c>
      <c r="BB182" s="99">
        <v>261669</v>
      </c>
      <c r="BC182" s="96">
        <v>260788</v>
      </c>
      <c r="BD182" s="99">
        <v>282322</v>
      </c>
      <c r="BE182" s="96">
        <v>273555</v>
      </c>
      <c r="BF182" s="99">
        <v>76851</v>
      </c>
      <c r="BG182" s="96">
        <v>72770</v>
      </c>
      <c r="BH182" s="99"/>
      <c r="BI182" s="96">
        <v>36728</v>
      </c>
      <c r="BJ182" s="99">
        <v>32718</v>
      </c>
      <c r="BK182" s="96">
        <v>29386</v>
      </c>
      <c r="BL182" s="99">
        <v>163328</v>
      </c>
      <c r="BM182" s="96">
        <v>195972</v>
      </c>
      <c r="BN182" s="99">
        <v>75817</v>
      </c>
      <c r="BO182" s="96">
        <v>81331</v>
      </c>
      <c r="BP182" s="99">
        <v>10840</v>
      </c>
      <c r="BQ182" s="96">
        <v>4174</v>
      </c>
      <c r="BR182" s="96"/>
      <c r="BS182" s="96">
        <v>100055</v>
      </c>
      <c r="BT182" s="96">
        <v>105768</v>
      </c>
      <c r="BU182" s="96">
        <v>99609</v>
      </c>
      <c r="BV182" s="100" t="str">
        <f t="shared" si="11"/>
        <v>*Lactic acid, DL- (2TMS)</v>
      </c>
      <c r="BW182" s="20">
        <f t="shared" si="11"/>
        <v>120</v>
      </c>
    </row>
    <row r="183" spans="2:75" s="15" customFormat="1">
      <c r="B183" s="101" t="s">
        <v>48</v>
      </c>
      <c r="C183" s="101">
        <v>219</v>
      </c>
      <c r="D183" s="101">
        <v>1050.2</v>
      </c>
      <c r="E183" s="101">
        <v>0.91304350000000001</v>
      </c>
      <c r="F183" s="101">
        <v>166</v>
      </c>
      <c r="G183" s="101">
        <v>117</v>
      </c>
      <c r="H183" s="101">
        <v>1613</v>
      </c>
      <c r="I183" s="101">
        <v>1020</v>
      </c>
      <c r="J183" s="101">
        <v>1552</v>
      </c>
      <c r="K183" s="101">
        <v>11176</v>
      </c>
      <c r="L183" s="101">
        <v>9506</v>
      </c>
      <c r="M183" s="101">
        <v>8676</v>
      </c>
      <c r="N183" s="101">
        <v>8830</v>
      </c>
      <c r="O183" s="101">
        <v>1054</v>
      </c>
      <c r="P183" s="101">
        <v>1008</v>
      </c>
      <c r="Q183" s="101"/>
      <c r="R183" s="101">
        <v>2113</v>
      </c>
      <c r="S183" s="101">
        <v>1128</v>
      </c>
      <c r="T183" s="101">
        <v>2117</v>
      </c>
      <c r="U183" s="101">
        <v>1376</v>
      </c>
      <c r="V183" s="101">
        <v>1696</v>
      </c>
      <c r="W183" s="101">
        <v>1306</v>
      </c>
      <c r="X183" s="101">
        <v>1808</v>
      </c>
      <c r="Y183" s="101">
        <v>1464</v>
      </c>
      <c r="Z183" s="101">
        <v>2712</v>
      </c>
      <c r="AA183" s="101">
        <v>1776</v>
      </c>
      <c r="AB183" s="101">
        <v>3355</v>
      </c>
      <c r="AC183" s="101">
        <v>2256</v>
      </c>
      <c r="AD183" s="101">
        <v>4726</v>
      </c>
      <c r="AE183" s="101">
        <v>3443</v>
      </c>
      <c r="AF183" s="101">
        <v>8192</v>
      </c>
      <c r="AG183" s="101">
        <v>6156</v>
      </c>
      <c r="AH183" s="102"/>
      <c r="AI183" s="92">
        <f>MIN(AM183:BQ183)</f>
        <v>226</v>
      </c>
      <c r="AJ183" s="92">
        <f>MAX(AM183:BQ183)</f>
        <v>288220</v>
      </c>
      <c r="AK183" s="92">
        <f>MEDIAN(AM183:BQ183)</f>
        <v>104408</v>
      </c>
      <c r="AL183" s="102"/>
      <c r="AM183" s="101">
        <v>44904</v>
      </c>
      <c r="AN183" s="101">
        <v>50443</v>
      </c>
      <c r="AO183" s="103">
        <v>43550</v>
      </c>
      <c r="AP183" s="101">
        <v>50079</v>
      </c>
      <c r="AQ183" s="103">
        <v>146538</v>
      </c>
      <c r="AR183" s="101">
        <v>161690</v>
      </c>
      <c r="AS183" s="103">
        <v>105242</v>
      </c>
      <c r="AT183" s="101">
        <v>130918</v>
      </c>
      <c r="AU183" s="103">
        <v>80181</v>
      </c>
      <c r="AV183" s="101">
        <v>89865</v>
      </c>
      <c r="AW183" s="103">
        <v>71994</v>
      </c>
      <c r="AX183" s="101">
        <v>74964</v>
      </c>
      <c r="AY183" s="103"/>
      <c r="AZ183" s="101">
        <v>86564</v>
      </c>
      <c r="BA183" s="101">
        <v>226</v>
      </c>
      <c r="BB183" s="103">
        <v>182826</v>
      </c>
      <c r="BC183" s="101">
        <v>176471</v>
      </c>
      <c r="BD183" s="103">
        <v>153837</v>
      </c>
      <c r="BE183" s="101">
        <v>148820</v>
      </c>
      <c r="BF183" s="103">
        <v>194447</v>
      </c>
      <c r="BG183" s="101">
        <v>183245</v>
      </c>
      <c r="BH183" s="103"/>
      <c r="BI183" s="101">
        <v>150998</v>
      </c>
      <c r="BJ183" s="103">
        <v>104408</v>
      </c>
      <c r="BK183" s="101">
        <v>93828</v>
      </c>
      <c r="BL183" s="103">
        <v>222830</v>
      </c>
      <c r="BM183" s="101">
        <v>288220</v>
      </c>
      <c r="BN183" s="103">
        <v>100505</v>
      </c>
      <c r="BO183" s="101">
        <v>113944</v>
      </c>
      <c r="BP183" s="103">
        <v>51601</v>
      </c>
      <c r="BQ183" s="101">
        <v>37898</v>
      </c>
      <c r="BR183" s="101"/>
      <c r="BS183" s="101">
        <v>126806</v>
      </c>
      <c r="BT183" s="101">
        <v>125275</v>
      </c>
      <c r="BU183" s="101">
        <v>124526</v>
      </c>
      <c r="BV183" s="104" t="str">
        <f t="shared" si="11"/>
        <v>*Lactic acid, DL- (2TMS)</v>
      </c>
      <c r="BW183" s="15">
        <f t="shared" si="11"/>
        <v>219</v>
      </c>
    </row>
    <row r="184" spans="2:75" s="15" customFormat="1">
      <c r="B184" s="101" t="s">
        <v>48</v>
      </c>
      <c r="C184" s="101">
        <v>220</v>
      </c>
      <c r="D184" s="101">
        <v>1050.2</v>
      </c>
      <c r="E184" s="101">
        <v>0.91304350000000001</v>
      </c>
      <c r="F184" s="101">
        <v>0</v>
      </c>
      <c r="G184" s="101">
        <v>0</v>
      </c>
      <c r="H184" s="101">
        <v>306</v>
      </c>
      <c r="I184" s="101">
        <v>0</v>
      </c>
      <c r="J184" s="101">
        <v>295</v>
      </c>
      <c r="K184" s="101">
        <v>2209</v>
      </c>
      <c r="L184" s="101">
        <v>1681</v>
      </c>
      <c r="M184" s="101">
        <v>1588</v>
      </c>
      <c r="N184" s="101">
        <v>1632</v>
      </c>
      <c r="O184" s="101">
        <v>140</v>
      </c>
      <c r="P184" s="101">
        <v>125</v>
      </c>
      <c r="Q184" s="101"/>
      <c r="R184" s="101">
        <v>364</v>
      </c>
      <c r="S184" s="101">
        <v>182</v>
      </c>
      <c r="T184" s="101">
        <v>506</v>
      </c>
      <c r="U184" s="101">
        <v>260</v>
      </c>
      <c r="V184" s="101">
        <v>297</v>
      </c>
      <c r="W184" s="101">
        <v>181</v>
      </c>
      <c r="X184" s="101">
        <v>339</v>
      </c>
      <c r="Y184" s="101">
        <v>254</v>
      </c>
      <c r="Z184" s="101">
        <v>518</v>
      </c>
      <c r="AA184" s="101">
        <v>307</v>
      </c>
      <c r="AB184" s="101">
        <v>616</v>
      </c>
      <c r="AC184" s="101">
        <v>399</v>
      </c>
      <c r="AD184" s="101">
        <v>899</v>
      </c>
      <c r="AE184" s="101">
        <v>654</v>
      </c>
      <c r="AF184" s="101">
        <v>1504</v>
      </c>
      <c r="AG184" s="101">
        <v>1174</v>
      </c>
      <c r="AH184" s="102"/>
      <c r="AI184" s="102"/>
      <c r="AJ184" s="102"/>
      <c r="AK184" s="102"/>
      <c r="AL184" s="102"/>
      <c r="AM184" s="101">
        <v>9145</v>
      </c>
      <c r="AN184" s="101">
        <v>10146</v>
      </c>
      <c r="AO184" s="103">
        <v>9443</v>
      </c>
      <c r="AP184" s="101">
        <v>10855</v>
      </c>
      <c r="AQ184" s="103">
        <v>29458</v>
      </c>
      <c r="AR184" s="101">
        <v>32502</v>
      </c>
      <c r="AS184" s="103">
        <v>22004</v>
      </c>
      <c r="AT184" s="101">
        <v>27103</v>
      </c>
      <c r="AU184" s="103">
        <v>16784</v>
      </c>
      <c r="AV184" s="101">
        <v>17970</v>
      </c>
      <c r="AW184" s="103">
        <v>14462</v>
      </c>
      <c r="AX184" s="101">
        <v>15923</v>
      </c>
      <c r="AY184" s="103"/>
      <c r="AZ184" s="101">
        <v>17048</v>
      </c>
      <c r="BA184" s="101">
        <v>46</v>
      </c>
      <c r="BB184" s="103">
        <v>39222</v>
      </c>
      <c r="BC184" s="101">
        <v>37669</v>
      </c>
      <c r="BD184" s="103">
        <v>33639</v>
      </c>
      <c r="BE184" s="101">
        <v>32547</v>
      </c>
      <c r="BF184" s="103">
        <v>40256</v>
      </c>
      <c r="BG184" s="101">
        <v>37650</v>
      </c>
      <c r="BH184" s="103"/>
      <c r="BI184" s="101">
        <v>27000</v>
      </c>
      <c r="BJ184" s="103">
        <v>20746</v>
      </c>
      <c r="BK184" s="101">
        <v>18431</v>
      </c>
      <c r="BL184" s="103">
        <v>45422</v>
      </c>
      <c r="BM184" s="101">
        <v>58122</v>
      </c>
      <c r="BN184" s="103">
        <v>20805</v>
      </c>
      <c r="BO184" s="101">
        <v>23301</v>
      </c>
      <c r="BP184" s="103">
        <v>9925</v>
      </c>
      <c r="BQ184" s="101">
        <v>4661</v>
      </c>
      <c r="BR184" s="101"/>
      <c r="BS184" s="101">
        <v>26752</v>
      </c>
      <c r="BT184" s="101">
        <v>27628</v>
      </c>
      <c r="BU184" s="101">
        <v>27183</v>
      </c>
      <c r="BV184" s="104" t="str">
        <f t="shared" si="11"/>
        <v>*Lactic acid, DL- (2TMS)</v>
      </c>
      <c r="BW184" s="15">
        <f t="shared" si="11"/>
        <v>220</v>
      </c>
    </row>
    <row r="185" spans="2:75" s="15" customFormat="1">
      <c r="B185" s="101" t="s">
        <v>48</v>
      </c>
      <c r="C185" s="101">
        <v>221</v>
      </c>
      <c r="D185" s="101">
        <v>1050.2</v>
      </c>
      <c r="E185" s="101">
        <v>0.91304350000000001</v>
      </c>
      <c r="F185" s="101">
        <v>0</v>
      </c>
      <c r="G185" s="101">
        <v>0</v>
      </c>
      <c r="H185" s="101">
        <v>0</v>
      </c>
      <c r="I185" s="101">
        <v>0</v>
      </c>
      <c r="J185" s="101">
        <v>42</v>
      </c>
      <c r="K185" s="101">
        <v>1054</v>
      </c>
      <c r="L185" s="101">
        <v>744</v>
      </c>
      <c r="M185" s="101">
        <v>626</v>
      </c>
      <c r="N185" s="101">
        <v>799</v>
      </c>
      <c r="O185" s="101">
        <v>71</v>
      </c>
      <c r="P185" s="101">
        <v>0</v>
      </c>
      <c r="Q185" s="101"/>
      <c r="R185" s="101">
        <v>114</v>
      </c>
      <c r="S185" s="101">
        <v>235</v>
      </c>
      <c r="T185" s="101">
        <v>161</v>
      </c>
      <c r="U185" s="101">
        <v>101</v>
      </c>
      <c r="V185" s="101">
        <v>106</v>
      </c>
      <c r="W185" s="101">
        <v>204</v>
      </c>
      <c r="X185" s="101">
        <v>178</v>
      </c>
      <c r="Y185" s="101">
        <v>167</v>
      </c>
      <c r="Z185" s="101">
        <v>121</v>
      </c>
      <c r="AA185" s="101">
        <v>188</v>
      </c>
      <c r="AB185" s="101">
        <v>256</v>
      </c>
      <c r="AC185" s="101">
        <v>132</v>
      </c>
      <c r="AD185" s="101">
        <v>408</v>
      </c>
      <c r="AE185" s="101">
        <v>354</v>
      </c>
      <c r="AF185" s="101">
        <v>658</v>
      </c>
      <c r="AG185" s="101">
        <v>502</v>
      </c>
      <c r="AH185" s="102"/>
      <c r="AI185" s="102"/>
      <c r="AJ185" s="102"/>
      <c r="AK185" s="102"/>
      <c r="AL185" s="102"/>
      <c r="AM185" s="101">
        <v>4776</v>
      </c>
      <c r="AN185" s="101">
        <v>5257</v>
      </c>
      <c r="AO185" s="103">
        <v>4395</v>
      </c>
      <c r="AP185" s="101">
        <v>5219</v>
      </c>
      <c r="AQ185" s="103">
        <v>14595</v>
      </c>
      <c r="AR185" s="101">
        <v>16032</v>
      </c>
      <c r="AS185" s="103">
        <v>11982</v>
      </c>
      <c r="AT185" s="101">
        <v>15255</v>
      </c>
      <c r="AU185" s="103">
        <v>8797</v>
      </c>
      <c r="AV185" s="101">
        <v>9329</v>
      </c>
      <c r="AW185" s="103">
        <v>7286</v>
      </c>
      <c r="AX185" s="101">
        <v>7945</v>
      </c>
      <c r="AY185" s="103"/>
      <c r="AZ185" s="101">
        <v>7868</v>
      </c>
      <c r="BA185" s="101">
        <v>0</v>
      </c>
      <c r="BB185" s="103">
        <v>23003</v>
      </c>
      <c r="BC185" s="101">
        <v>22806</v>
      </c>
      <c r="BD185" s="103">
        <v>21349</v>
      </c>
      <c r="BE185" s="101">
        <v>20774</v>
      </c>
      <c r="BF185" s="103">
        <v>19201</v>
      </c>
      <c r="BG185" s="101">
        <v>18156</v>
      </c>
      <c r="BH185" s="103"/>
      <c r="BI185" s="101">
        <v>10562</v>
      </c>
      <c r="BJ185" s="103">
        <v>9782</v>
      </c>
      <c r="BK185" s="101">
        <v>8880</v>
      </c>
      <c r="BL185" s="103">
        <v>23883</v>
      </c>
      <c r="BM185" s="101">
        <v>30405</v>
      </c>
      <c r="BN185" s="103">
        <v>10970</v>
      </c>
      <c r="BO185" s="101">
        <v>12108</v>
      </c>
      <c r="BP185" s="103">
        <v>4669</v>
      </c>
      <c r="BQ185" s="101">
        <v>1508</v>
      </c>
      <c r="BR185" s="101"/>
      <c r="BS185" s="101">
        <v>13985</v>
      </c>
      <c r="BT185" s="101">
        <v>14396</v>
      </c>
      <c r="BU185" s="101">
        <v>14370</v>
      </c>
      <c r="BV185" s="104" t="str">
        <f t="shared" si="11"/>
        <v>*Lactic acid, DL- (2TMS)</v>
      </c>
      <c r="BW185" s="15">
        <f t="shared" si="11"/>
        <v>221</v>
      </c>
    </row>
    <row r="186" spans="2:75" s="15" customFormat="1">
      <c r="B186" s="101" t="s">
        <v>48</v>
      </c>
      <c r="C186" s="101">
        <v>222</v>
      </c>
      <c r="D186" s="101">
        <v>1050.2</v>
      </c>
      <c r="E186" s="101">
        <v>0.91304350000000001</v>
      </c>
      <c r="F186" s="101">
        <v>0</v>
      </c>
      <c r="G186" s="101">
        <v>0</v>
      </c>
      <c r="H186" s="101">
        <v>0</v>
      </c>
      <c r="I186" s="101">
        <v>8</v>
      </c>
      <c r="J186" s="101">
        <v>27</v>
      </c>
      <c r="K186" s="101">
        <v>140</v>
      </c>
      <c r="L186" s="101">
        <v>0</v>
      </c>
      <c r="M186" s="101">
        <v>29</v>
      </c>
      <c r="N186" s="101">
        <v>86</v>
      </c>
      <c r="O186" s="101">
        <v>0</v>
      </c>
      <c r="P186" s="101">
        <v>0</v>
      </c>
      <c r="Q186" s="101"/>
      <c r="R186" s="101">
        <v>6</v>
      </c>
      <c r="S186" s="101">
        <v>0</v>
      </c>
      <c r="T186" s="101">
        <v>0</v>
      </c>
      <c r="U186" s="101">
        <v>0</v>
      </c>
      <c r="V186" s="101">
        <v>0</v>
      </c>
      <c r="W186" s="101">
        <v>0</v>
      </c>
      <c r="X186" s="101">
        <v>0</v>
      </c>
      <c r="Y186" s="101">
        <v>0</v>
      </c>
      <c r="Z186" s="101">
        <v>35</v>
      </c>
      <c r="AA186" s="101">
        <v>0</v>
      </c>
      <c r="AB186" s="101">
        <v>2</v>
      </c>
      <c r="AC186" s="101">
        <v>40</v>
      </c>
      <c r="AD186" s="101">
        <v>50</v>
      </c>
      <c r="AE186" s="101">
        <v>86</v>
      </c>
      <c r="AF186" s="101">
        <v>16</v>
      </c>
      <c r="AG186" s="101">
        <v>55</v>
      </c>
      <c r="AH186" s="102"/>
      <c r="AI186" s="102"/>
      <c r="AJ186" s="102"/>
      <c r="AK186" s="102"/>
      <c r="AL186" s="102"/>
      <c r="AM186" s="101">
        <v>11737</v>
      </c>
      <c r="AN186" s="101">
        <v>13172</v>
      </c>
      <c r="AO186" s="103">
        <v>4494</v>
      </c>
      <c r="AP186" s="101">
        <v>5512</v>
      </c>
      <c r="AQ186" s="103">
        <v>30824</v>
      </c>
      <c r="AR186" s="101">
        <v>35884</v>
      </c>
      <c r="AS186" s="103">
        <v>46292</v>
      </c>
      <c r="AT186" s="101">
        <v>59732</v>
      </c>
      <c r="AU186" s="103">
        <v>24805</v>
      </c>
      <c r="AV186" s="101">
        <v>26657</v>
      </c>
      <c r="AW186" s="103">
        <v>14192</v>
      </c>
      <c r="AX186" s="101">
        <v>15843</v>
      </c>
      <c r="AY186" s="103"/>
      <c r="AZ186" s="101">
        <v>6349</v>
      </c>
      <c r="BA186" s="101">
        <v>0</v>
      </c>
      <c r="BB186" s="103">
        <v>113303</v>
      </c>
      <c r="BC186" s="101">
        <v>110596</v>
      </c>
      <c r="BD186" s="103">
        <v>125276</v>
      </c>
      <c r="BE186" s="101">
        <v>120886</v>
      </c>
      <c r="BF186" s="103">
        <v>28803</v>
      </c>
      <c r="BG186" s="101">
        <v>27287</v>
      </c>
      <c r="BH186" s="103"/>
      <c r="BI186" s="101">
        <v>24658</v>
      </c>
      <c r="BJ186" s="103">
        <v>11204</v>
      </c>
      <c r="BK186" s="101">
        <v>9938</v>
      </c>
      <c r="BL186" s="103">
        <v>67084</v>
      </c>
      <c r="BM186" s="101">
        <v>81881</v>
      </c>
      <c r="BN186" s="103">
        <v>31071</v>
      </c>
      <c r="BO186" s="101">
        <v>35025</v>
      </c>
      <c r="BP186" s="103">
        <v>2937</v>
      </c>
      <c r="BQ186" s="101">
        <v>468</v>
      </c>
      <c r="BR186" s="101"/>
      <c r="BS186" s="101">
        <v>40857</v>
      </c>
      <c r="BT186" s="101">
        <v>42685</v>
      </c>
      <c r="BU186" s="101">
        <v>41535</v>
      </c>
      <c r="BV186" s="104" t="str">
        <f t="shared" si="11"/>
        <v>*Lactic acid, DL- (2TMS)</v>
      </c>
      <c r="BW186" s="15">
        <f t="shared" si="11"/>
        <v>222</v>
      </c>
    </row>
    <row r="187" spans="2:75" s="15" customFormat="1">
      <c r="B187" s="101" t="s">
        <v>48</v>
      </c>
      <c r="C187" s="101">
        <v>223</v>
      </c>
      <c r="D187" s="101">
        <v>1050.2</v>
      </c>
      <c r="E187" s="101">
        <v>0.91304350000000001</v>
      </c>
      <c r="F187" s="101">
        <v>0</v>
      </c>
      <c r="G187" s="101">
        <v>0</v>
      </c>
      <c r="H187" s="101">
        <v>0</v>
      </c>
      <c r="I187" s="101">
        <v>0</v>
      </c>
      <c r="J187" s="101">
        <v>0</v>
      </c>
      <c r="K187" s="101">
        <v>0</v>
      </c>
      <c r="L187" s="101">
        <v>0</v>
      </c>
      <c r="M187" s="101">
        <v>0</v>
      </c>
      <c r="N187" s="101">
        <v>0</v>
      </c>
      <c r="O187" s="101">
        <v>0</v>
      </c>
      <c r="P187" s="101">
        <v>0</v>
      </c>
      <c r="Q187" s="101"/>
      <c r="R187" s="101">
        <v>0</v>
      </c>
      <c r="S187" s="101">
        <v>0</v>
      </c>
      <c r="T187" s="101">
        <v>0</v>
      </c>
      <c r="U187" s="101">
        <v>1</v>
      </c>
      <c r="V187" s="101">
        <v>0</v>
      </c>
      <c r="W187" s="101">
        <v>0</v>
      </c>
      <c r="X187" s="101">
        <v>0</v>
      </c>
      <c r="Y187" s="101">
        <v>0</v>
      </c>
      <c r="Z187" s="101">
        <v>0</v>
      </c>
      <c r="AA187" s="101">
        <v>0</v>
      </c>
      <c r="AB187" s="101">
        <v>17</v>
      </c>
      <c r="AC187" s="101">
        <v>0</v>
      </c>
      <c r="AD187" s="101">
        <v>0</v>
      </c>
      <c r="AE187" s="101">
        <v>61</v>
      </c>
      <c r="AF187" s="101">
        <v>0</v>
      </c>
      <c r="AG187" s="101">
        <v>0</v>
      </c>
      <c r="AH187" s="102"/>
      <c r="AI187" s="102"/>
      <c r="AJ187" s="102"/>
      <c r="AK187" s="102"/>
      <c r="AL187" s="102"/>
      <c r="AM187" s="101">
        <v>1845</v>
      </c>
      <c r="AN187" s="101">
        <v>1976</v>
      </c>
      <c r="AO187" s="103">
        <v>631</v>
      </c>
      <c r="AP187" s="101">
        <v>790</v>
      </c>
      <c r="AQ187" s="103">
        <v>4820</v>
      </c>
      <c r="AR187" s="101">
        <v>5409</v>
      </c>
      <c r="AS187" s="103">
        <v>7292</v>
      </c>
      <c r="AT187" s="101">
        <v>9575</v>
      </c>
      <c r="AU187" s="103">
        <v>3724</v>
      </c>
      <c r="AV187" s="101">
        <v>4043</v>
      </c>
      <c r="AW187" s="103">
        <v>2238</v>
      </c>
      <c r="AX187" s="101">
        <v>2436</v>
      </c>
      <c r="AY187" s="103"/>
      <c r="AZ187" s="101">
        <v>901</v>
      </c>
      <c r="BA187" s="101">
        <v>0</v>
      </c>
      <c r="BB187" s="103">
        <v>19026</v>
      </c>
      <c r="BC187" s="101">
        <v>18145</v>
      </c>
      <c r="BD187" s="103">
        <v>20695</v>
      </c>
      <c r="BE187" s="101">
        <v>19752</v>
      </c>
      <c r="BF187" s="103">
        <v>4348</v>
      </c>
      <c r="BG187" s="101">
        <v>4180</v>
      </c>
      <c r="BH187" s="103"/>
      <c r="BI187" s="101">
        <v>1107</v>
      </c>
      <c r="BJ187" s="103">
        <v>1724</v>
      </c>
      <c r="BK187" s="101">
        <v>1432</v>
      </c>
      <c r="BL187" s="103">
        <v>10762</v>
      </c>
      <c r="BM187" s="101">
        <v>12950</v>
      </c>
      <c r="BN187" s="103">
        <v>4752</v>
      </c>
      <c r="BO187" s="101">
        <v>5368</v>
      </c>
      <c r="BP187" s="103">
        <v>425</v>
      </c>
      <c r="BQ187" s="101">
        <v>34</v>
      </c>
      <c r="BR187" s="101"/>
      <c r="BS187" s="101">
        <v>6277</v>
      </c>
      <c r="BT187" s="101">
        <v>6722</v>
      </c>
      <c r="BU187" s="101">
        <v>6625</v>
      </c>
      <c r="BV187" s="104" t="str">
        <f t="shared" si="11"/>
        <v>*Lactic acid, DL- (2TMS)</v>
      </c>
      <c r="BW187" s="15">
        <f t="shared" si="11"/>
        <v>223</v>
      </c>
    </row>
    <row r="188" spans="2:75">
      <c r="B188" s="4" t="s">
        <v>49</v>
      </c>
      <c r="C188" s="4">
        <v>233</v>
      </c>
      <c r="D188" s="4">
        <v>1485.3</v>
      </c>
      <c r="E188" s="4">
        <v>0.65217393599999995</v>
      </c>
      <c r="F188" s="4"/>
      <c r="G188" s="4"/>
      <c r="H188" s="4"/>
      <c r="I188" s="4">
        <v>147</v>
      </c>
      <c r="J188" s="4">
        <v>55</v>
      </c>
      <c r="K188" s="4">
        <v>23261</v>
      </c>
      <c r="L188" s="4">
        <v>23622</v>
      </c>
      <c r="M188" s="4">
        <v>350</v>
      </c>
      <c r="N188" s="4">
        <v>379</v>
      </c>
      <c r="O188" s="4">
        <v>25898</v>
      </c>
      <c r="P188" s="4">
        <v>26638</v>
      </c>
      <c r="Q188" s="4"/>
      <c r="R188" s="4"/>
      <c r="S188" s="4"/>
      <c r="T188" s="4"/>
      <c r="U188" s="4"/>
      <c r="V188" s="4"/>
      <c r="W188" s="4"/>
      <c r="X188" s="4">
        <v>177</v>
      </c>
      <c r="Y188" s="4"/>
      <c r="Z188" s="4">
        <v>549</v>
      </c>
      <c r="AA188" s="4"/>
      <c r="AB188" s="4">
        <v>1137</v>
      </c>
      <c r="AC188" s="4">
        <v>324</v>
      </c>
      <c r="AD188" s="4">
        <v>3765</v>
      </c>
      <c r="AE188" s="4">
        <v>1265</v>
      </c>
      <c r="AF188" s="4">
        <v>20939</v>
      </c>
      <c r="AG188" s="4">
        <v>10834</v>
      </c>
      <c r="AH188" s="93"/>
      <c r="AI188" s="92">
        <f>MIN(AM188:BQ188)</f>
        <v>2456</v>
      </c>
      <c r="AJ188" s="92">
        <f>MAX(AM188:BQ188)</f>
        <v>139361</v>
      </c>
      <c r="AK188" s="92">
        <f>MEDIAN(AM188:BQ188)</f>
        <v>37290</v>
      </c>
      <c r="AL188" s="93"/>
      <c r="AM188" s="4">
        <v>11768</v>
      </c>
      <c r="AN188" s="4">
        <v>12872</v>
      </c>
      <c r="AO188" s="12">
        <v>12464</v>
      </c>
      <c r="AP188" s="4">
        <v>14043</v>
      </c>
      <c r="AQ188" s="12">
        <v>48669</v>
      </c>
      <c r="AR188" s="4">
        <v>50054</v>
      </c>
      <c r="AS188" s="12">
        <v>42233</v>
      </c>
      <c r="AT188" s="4">
        <v>45009</v>
      </c>
      <c r="AU188" s="12">
        <v>32792</v>
      </c>
      <c r="AV188" s="4">
        <v>35590</v>
      </c>
      <c r="AW188" s="12">
        <v>13308</v>
      </c>
      <c r="AX188" s="4">
        <v>14385</v>
      </c>
      <c r="AY188" s="12"/>
      <c r="AZ188" s="4">
        <v>10122</v>
      </c>
      <c r="BA188" s="4"/>
      <c r="BB188" s="12"/>
      <c r="BC188" s="4">
        <v>75423</v>
      </c>
      <c r="BD188" s="12">
        <v>139361</v>
      </c>
      <c r="BE188" s="4">
        <v>129992</v>
      </c>
      <c r="BF188" s="12">
        <v>59591</v>
      </c>
      <c r="BG188" s="4">
        <v>55181</v>
      </c>
      <c r="BH188" s="12"/>
      <c r="BI188" s="4">
        <v>48861</v>
      </c>
      <c r="BJ188" s="12">
        <v>24074</v>
      </c>
      <c r="BK188" s="4">
        <v>21264</v>
      </c>
      <c r="BL188" s="12">
        <v>47792</v>
      </c>
      <c r="BM188" s="4"/>
      <c r="BN188" s="12">
        <v>38990</v>
      </c>
      <c r="BO188" s="4">
        <v>41339</v>
      </c>
      <c r="BP188" s="12">
        <v>6774</v>
      </c>
      <c r="BQ188" s="4">
        <v>2456</v>
      </c>
      <c r="BR188" s="4"/>
      <c r="BS188" s="4">
        <v>38895</v>
      </c>
      <c r="BT188" s="4">
        <v>45328</v>
      </c>
      <c r="BU188" s="4">
        <v>42500</v>
      </c>
      <c r="BV188" s="94" t="str">
        <f t="shared" si="11"/>
        <v>*Malic acid (3TMS)</v>
      </c>
      <c r="BW188">
        <f t="shared" si="11"/>
        <v>233</v>
      </c>
    </row>
    <row r="189" spans="2:75">
      <c r="B189" s="4" t="s">
        <v>49</v>
      </c>
      <c r="C189" s="4">
        <v>234</v>
      </c>
      <c r="D189" s="4">
        <v>1485.3</v>
      </c>
      <c r="E189" s="4">
        <v>0.65217393599999995</v>
      </c>
      <c r="F189" s="4"/>
      <c r="G189" s="4"/>
      <c r="H189" s="4"/>
      <c r="I189" s="4">
        <v>0</v>
      </c>
      <c r="J189" s="4">
        <v>0</v>
      </c>
      <c r="K189" s="4">
        <v>4414</v>
      </c>
      <c r="L189" s="4">
        <v>4791</v>
      </c>
      <c r="M189" s="4">
        <v>0</v>
      </c>
      <c r="N189" s="4">
        <v>76</v>
      </c>
      <c r="O189" s="4">
        <v>5194</v>
      </c>
      <c r="P189" s="4">
        <v>5064</v>
      </c>
      <c r="Q189" s="4"/>
      <c r="R189" s="4"/>
      <c r="S189" s="4"/>
      <c r="T189" s="4"/>
      <c r="U189" s="4"/>
      <c r="V189" s="4"/>
      <c r="W189" s="4"/>
      <c r="X189" s="4">
        <v>0</v>
      </c>
      <c r="Y189" s="4"/>
      <c r="Z189" s="4">
        <v>116</v>
      </c>
      <c r="AA189" s="4"/>
      <c r="AB189" s="4">
        <v>260</v>
      </c>
      <c r="AC189" s="4">
        <v>0</v>
      </c>
      <c r="AD189" s="4">
        <v>729</v>
      </c>
      <c r="AE189" s="4">
        <v>188</v>
      </c>
      <c r="AF189" s="4">
        <v>4203</v>
      </c>
      <c r="AG189" s="4">
        <v>1917</v>
      </c>
      <c r="AH189" s="93"/>
      <c r="AI189" s="93"/>
      <c r="AJ189" s="93"/>
      <c r="AK189" s="93"/>
      <c r="AL189" s="93"/>
      <c r="AM189" s="4">
        <v>2379</v>
      </c>
      <c r="AN189" s="4">
        <v>2601</v>
      </c>
      <c r="AO189" s="12">
        <v>2362</v>
      </c>
      <c r="AP189" s="4">
        <v>2742</v>
      </c>
      <c r="AQ189" s="12">
        <v>9680</v>
      </c>
      <c r="AR189" s="4">
        <v>9944</v>
      </c>
      <c r="AS189" s="12">
        <v>8281</v>
      </c>
      <c r="AT189" s="4">
        <v>9257</v>
      </c>
      <c r="AU189" s="12">
        <v>5984</v>
      </c>
      <c r="AV189" s="4">
        <v>7015</v>
      </c>
      <c r="AW189" s="12">
        <v>2686</v>
      </c>
      <c r="AX189" s="4">
        <v>2415</v>
      </c>
      <c r="AY189" s="12"/>
      <c r="AZ189" s="4">
        <v>1803</v>
      </c>
      <c r="BA189" s="4"/>
      <c r="BB189" s="12"/>
      <c r="BC189" s="4">
        <v>15030</v>
      </c>
      <c r="BD189" s="12">
        <v>27051</v>
      </c>
      <c r="BE189" s="4">
        <v>26116</v>
      </c>
      <c r="BF189" s="12">
        <v>11760</v>
      </c>
      <c r="BG189" s="4">
        <v>10858</v>
      </c>
      <c r="BH189" s="12"/>
      <c r="BI189" s="4">
        <v>9832</v>
      </c>
      <c r="BJ189" s="12">
        <v>4825</v>
      </c>
      <c r="BK189" s="4">
        <v>4198</v>
      </c>
      <c r="BL189" s="12">
        <v>9604</v>
      </c>
      <c r="BM189" s="4"/>
      <c r="BN189" s="12">
        <v>6739</v>
      </c>
      <c r="BO189" s="4">
        <v>7998</v>
      </c>
      <c r="BP189" s="12">
        <v>1243</v>
      </c>
      <c r="BQ189" s="4">
        <v>123</v>
      </c>
      <c r="BR189" s="4"/>
      <c r="BS189" s="4">
        <v>7747</v>
      </c>
      <c r="BT189" s="4">
        <v>9275</v>
      </c>
      <c r="BU189" s="4">
        <v>8234</v>
      </c>
      <c r="BV189" s="94" t="str">
        <f t="shared" si="11"/>
        <v>*Malic acid (3TMS)</v>
      </c>
      <c r="BW189">
        <f t="shared" si="11"/>
        <v>234</v>
      </c>
    </row>
    <row r="190" spans="2:75">
      <c r="B190" s="4" t="s">
        <v>49</v>
      </c>
      <c r="C190" s="4">
        <v>235</v>
      </c>
      <c r="D190" s="4">
        <v>1485.3</v>
      </c>
      <c r="E190" s="4">
        <v>0.65217393599999995</v>
      </c>
      <c r="F190" s="4"/>
      <c r="G190" s="4"/>
      <c r="H190" s="4"/>
      <c r="I190" s="4">
        <v>0</v>
      </c>
      <c r="J190" s="4">
        <v>0</v>
      </c>
      <c r="K190" s="4">
        <v>2065</v>
      </c>
      <c r="L190" s="4">
        <v>2087</v>
      </c>
      <c r="M190" s="4">
        <v>0</v>
      </c>
      <c r="N190" s="4">
        <v>63</v>
      </c>
      <c r="O190" s="4">
        <v>2223</v>
      </c>
      <c r="P190" s="4">
        <v>2197</v>
      </c>
      <c r="Q190" s="4"/>
      <c r="R190" s="4"/>
      <c r="S190" s="4"/>
      <c r="T190" s="4"/>
      <c r="U190" s="4"/>
      <c r="V190" s="4"/>
      <c r="W190" s="4"/>
      <c r="X190" s="4">
        <v>0</v>
      </c>
      <c r="Y190" s="4"/>
      <c r="Z190" s="4">
        <v>0</v>
      </c>
      <c r="AA190" s="4"/>
      <c r="AB190" s="4">
        <v>153</v>
      </c>
      <c r="AC190" s="4">
        <v>0</v>
      </c>
      <c r="AD190" s="4">
        <v>349</v>
      </c>
      <c r="AE190" s="4">
        <v>57</v>
      </c>
      <c r="AF190" s="4">
        <v>1980</v>
      </c>
      <c r="AG190" s="4">
        <v>778</v>
      </c>
      <c r="AH190" s="93"/>
      <c r="AI190" s="93"/>
      <c r="AJ190" s="93"/>
      <c r="AK190" s="93"/>
      <c r="AL190" s="93"/>
      <c r="AM190" s="4">
        <v>1135</v>
      </c>
      <c r="AN190" s="4">
        <v>1340</v>
      </c>
      <c r="AO190" s="12">
        <v>749</v>
      </c>
      <c r="AP190" s="4">
        <v>1164</v>
      </c>
      <c r="AQ190" s="12">
        <v>4724</v>
      </c>
      <c r="AR190" s="4">
        <v>4784</v>
      </c>
      <c r="AS190" s="12">
        <v>3962</v>
      </c>
      <c r="AT190" s="4">
        <v>4369</v>
      </c>
      <c r="AU190" s="12">
        <v>2372</v>
      </c>
      <c r="AV190" s="4">
        <v>3119</v>
      </c>
      <c r="AW190" s="12">
        <v>1234</v>
      </c>
      <c r="AX190" s="4">
        <v>1376</v>
      </c>
      <c r="AY190" s="12"/>
      <c r="AZ190" s="4">
        <v>818</v>
      </c>
      <c r="BA190" s="4"/>
      <c r="BB190" s="12"/>
      <c r="BC190" s="4">
        <v>7560</v>
      </c>
      <c r="BD190" s="12">
        <v>10440</v>
      </c>
      <c r="BE190" s="4">
        <v>12840</v>
      </c>
      <c r="BF190" s="12">
        <v>5218</v>
      </c>
      <c r="BG190" s="4">
        <v>4820</v>
      </c>
      <c r="BH190" s="12"/>
      <c r="BI190" s="4">
        <v>4652</v>
      </c>
      <c r="BJ190" s="12">
        <v>2145</v>
      </c>
      <c r="BK190" s="4">
        <v>1732</v>
      </c>
      <c r="BL190" s="12">
        <v>4245</v>
      </c>
      <c r="BM190" s="4"/>
      <c r="BN190" s="12">
        <v>2610</v>
      </c>
      <c r="BO190" s="4">
        <v>3810</v>
      </c>
      <c r="BP190" s="12">
        <v>535</v>
      </c>
      <c r="BQ190" s="4">
        <v>28</v>
      </c>
      <c r="BR190" s="4"/>
      <c r="BS190" s="4">
        <v>3854</v>
      </c>
      <c r="BT190" s="4">
        <v>4741</v>
      </c>
      <c r="BU190" s="4">
        <v>4027</v>
      </c>
      <c r="BV190" s="94" t="str">
        <f t="shared" si="11"/>
        <v>*Malic acid (3TMS)</v>
      </c>
      <c r="BW190">
        <f t="shared" si="11"/>
        <v>235</v>
      </c>
    </row>
    <row r="191" spans="2:75">
      <c r="B191" s="4" t="s">
        <v>49</v>
      </c>
      <c r="C191" s="4">
        <v>236</v>
      </c>
      <c r="D191" s="4">
        <v>1485.3</v>
      </c>
      <c r="E191" s="4">
        <v>0.65217393599999995</v>
      </c>
      <c r="F191" s="4"/>
      <c r="G191" s="4"/>
      <c r="H191" s="4"/>
      <c r="I191" s="4">
        <v>0</v>
      </c>
      <c r="J191" s="4">
        <v>0</v>
      </c>
      <c r="K191" s="4">
        <v>316</v>
      </c>
      <c r="L191" s="4">
        <v>324</v>
      </c>
      <c r="M191" s="4">
        <v>0</v>
      </c>
      <c r="N191" s="4">
        <v>0</v>
      </c>
      <c r="O191" s="4">
        <v>292</v>
      </c>
      <c r="P191" s="4">
        <v>182</v>
      </c>
      <c r="Q191" s="4"/>
      <c r="R191" s="4"/>
      <c r="S191" s="4"/>
      <c r="T191" s="4"/>
      <c r="U191" s="4"/>
      <c r="V191" s="4"/>
      <c r="W191" s="4"/>
      <c r="X191" s="4">
        <v>0</v>
      </c>
      <c r="Y191" s="4"/>
      <c r="Z191" s="4">
        <v>0</v>
      </c>
      <c r="AA191" s="4"/>
      <c r="AB191" s="4">
        <v>31</v>
      </c>
      <c r="AC191" s="4">
        <v>0</v>
      </c>
      <c r="AD191" s="4">
        <v>0</v>
      </c>
      <c r="AE191" s="4">
        <v>0</v>
      </c>
      <c r="AF191" s="4">
        <v>294</v>
      </c>
      <c r="AG191" s="4">
        <v>0</v>
      </c>
      <c r="AH191" s="93"/>
      <c r="AI191" s="93"/>
      <c r="AJ191" s="93"/>
      <c r="AK191" s="93"/>
      <c r="AL191" s="93"/>
      <c r="AM191" s="4">
        <v>266</v>
      </c>
      <c r="AN191" s="4">
        <v>298</v>
      </c>
      <c r="AO191" s="12">
        <v>0</v>
      </c>
      <c r="AP191" s="4">
        <v>128</v>
      </c>
      <c r="AQ191" s="12">
        <v>771</v>
      </c>
      <c r="AR191" s="4">
        <v>684</v>
      </c>
      <c r="AS191" s="12">
        <v>652</v>
      </c>
      <c r="AT191" s="4">
        <v>850</v>
      </c>
      <c r="AU191" s="12">
        <v>362</v>
      </c>
      <c r="AV191" s="4">
        <v>459</v>
      </c>
      <c r="AW191" s="12">
        <v>158</v>
      </c>
      <c r="AX191" s="4">
        <v>0</v>
      </c>
      <c r="AY191" s="12"/>
      <c r="AZ191" s="4">
        <v>0</v>
      </c>
      <c r="BA191" s="4"/>
      <c r="BB191" s="12"/>
      <c r="BC191" s="4">
        <v>1694</v>
      </c>
      <c r="BD191" s="12">
        <v>1426</v>
      </c>
      <c r="BE191" s="4">
        <v>2366</v>
      </c>
      <c r="BF191" s="12">
        <v>799</v>
      </c>
      <c r="BG191" s="4">
        <v>693</v>
      </c>
      <c r="BH191" s="12"/>
      <c r="BI191" s="4">
        <v>735</v>
      </c>
      <c r="BJ191" s="12">
        <v>377</v>
      </c>
      <c r="BK191" s="4">
        <v>177</v>
      </c>
      <c r="BL191" s="12">
        <v>642</v>
      </c>
      <c r="BM191" s="4"/>
      <c r="BN191" s="12">
        <v>409</v>
      </c>
      <c r="BO191" s="4">
        <v>550</v>
      </c>
      <c r="BP191" s="12">
        <v>55</v>
      </c>
      <c r="BQ191" s="4">
        <v>0</v>
      </c>
      <c r="BR191" s="4"/>
      <c r="BS191" s="4">
        <v>617</v>
      </c>
      <c r="BT191" s="4">
        <v>874</v>
      </c>
      <c r="BU191" s="4">
        <v>578</v>
      </c>
      <c r="BV191" s="94" t="str">
        <f t="shared" si="11"/>
        <v>*Malic acid (3TMS)</v>
      </c>
      <c r="BW191">
        <f t="shared" si="11"/>
        <v>236</v>
      </c>
    </row>
    <row r="192" spans="2:75">
      <c r="B192" s="4" t="s">
        <v>49</v>
      </c>
      <c r="C192" s="4">
        <v>237</v>
      </c>
      <c r="D192" s="4">
        <v>1485.3</v>
      </c>
      <c r="E192" s="4">
        <v>0.65217393599999995</v>
      </c>
      <c r="F192" s="4"/>
      <c r="G192" s="4"/>
      <c r="H192" s="4"/>
      <c r="I192" s="4">
        <v>0</v>
      </c>
      <c r="J192" s="4">
        <v>0</v>
      </c>
      <c r="K192" s="4">
        <v>70</v>
      </c>
      <c r="L192" s="4">
        <v>70</v>
      </c>
      <c r="M192" s="4">
        <v>0</v>
      </c>
      <c r="N192" s="4">
        <v>0</v>
      </c>
      <c r="O192" s="4">
        <v>49</v>
      </c>
      <c r="P192" s="4">
        <v>98</v>
      </c>
      <c r="Q192" s="4"/>
      <c r="R192" s="4"/>
      <c r="S192" s="4"/>
      <c r="T192" s="4"/>
      <c r="U192" s="4"/>
      <c r="V192" s="4"/>
      <c r="W192" s="4"/>
      <c r="X192" s="4">
        <v>0</v>
      </c>
      <c r="Y192" s="4"/>
      <c r="Z192" s="4">
        <v>0</v>
      </c>
      <c r="AA192" s="4"/>
      <c r="AB192" s="4">
        <v>29</v>
      </c>
      <c r="AC192" s="4">
        <v>0</v>
      </c>
      <c r="AD192" s="4">
        <v>0</v>
      </c>
      <c r="AE192" s="4">
        <v>0</v>
      </c>
      <c r="AF192" s="4">
        <v>99</v>
      </c>
      <c r="AG192" s="4">
        <v>42</v>
      </c>
      <c r="AH192" s="93"/>
      <c r="AI192" s="93"/>
      <c r="AJ192" s="93"/>
      <c r="AK192" s="93"/>
      <c r="AL192" s="93"/>
      <c r="AM192" s="4">
        <v>137</v>
      </c>
      <c r="AN192" s="4">
        <v>189</v>
      </c>
      <c r="AO192" s="12">
        <v>0</v>
      </c>
      <c r="AP192" s="4">
        <v>0</v>
      </c>
      <c r="AQ192" s="12">
        <v>345</v>
      </c>
      <c r="AR192" s="4">
        <v>320</v>
      </c>
      <c r="AS192" s="12">
        <v>261</v>
      </c>
      <c r="AT192" s="4">
        <v>359</v>
      </c>
      <c r="AU192" s="12">
        <v>29</v>
      </c>
      <c r="AV192" s="4">
        <v>175</v>
      </c>
      <c r="AW192" s="12">
        <v>39</v>
      </c>
      <c r="AX192" s="4">
        <v>37</v>
      </c>
      <c r="AY192" s="12"/>
      <c r="AZ192" s="4">
        <v>0</v>
      </c>
      <c r="BA192" s="4"/>
      <c r="BB192" s="12"/>
      <c r="BC192" s="4">
        <v>635</v>
      </c>
      <c r="BD192" s="12">
        <v>470</v>
      </c>
      <c r="BE192" s="4">
        <v>893</v>
      </c>
      <c r="BF192" s="12">
        <v>346</v>
      </c>
      <c r="BG192" s="4">
        <v>270</v>
      </c>
      <c r="BH192" s="12"/>
      <c r="BI192" s="4">
        <v>250</v>
      </c>
      <c r="BJ192" s="12">
        <v>168</v>
      </c>
      <c r="BK192" s="4">
        <v>72</v>
      </c>
      <c r="BL192" s="12">
        <v>236</v>
      </c>
      <c r="BM192" s="4"/>
      <c r="BN192" s="12">
        <v>219</v>
      </c>
      <c r="BO192" s="4">
        <v>200</v>
      </c>
      <c r="BP192" s="12">
        <v>0</v>
      </c>
      <c r="BQ192" s="4">
        <v>0</v>
      </c>
      <c r="BR192" s="4"/>
      <c r="BS192" s="4">
        <v>252</v>
      </c>
      <c r="BT192" s="4">
        <v>299</v>
      </c>
      <c r="BU192" s="4">
        <v>212</v>
      </c>
      <c r="BV192" s="94" t="str">
        <f t="shared" si="11"/>
        <v>*Malic acid (3TMS)</v>
      </c>
      <c r="BW192">
        <f t="shared" si="11"/>
        <v>237</v>
      </c>
    </row>
    <row r="193" spans="2:75">
      <c r="B193" s="4" t="s">
        <v>49</v>
      </c>
      <c r="C193" s="4">
        <v>245</v>
      </c>
      <c r="D193" s="4">
        <v>1485.3</v>
      </c>
      <c r="E193" s="4">
        <v>0.65217393599999995</v>
      </c>
      <c r="F193" s="4"/>
      <c r="G193" s="4"/>
      <c r="H193" s="4"/>
      <c r="I193" s="4">
        <v>81</v>
      </c>
      <c r="J193" s="4">
        <v>0</v>
      </c>
      <c r="K193" s="4">
        <v>15674</v>
      </c>
      <c r="L193" s="4">
        <v>15559</v>
      </c>
      <c r="M193" s="4">
        <v>203</v>
      </c>
      <c r="N193" s="4">
        <v>195</v>
      </c>
      <c r="O193" s="4">
        <v>17376</v>
      </c>
      <c r="P193" s="4">
        <v>17445</v>
      </c>
      <c r="Q193" s="4"/>
      <c r="R193" s="4"/>
      <c r="S193" s="4"/>
      <c r="T193" s="4"/>
      <c r="U193" s="4"/>
      <c r="V193" s="4"/>
      <c r="W193" s="4"/>
      <c r="X193" s="4">
        <v>76</v>
      </c>
      <c r="Y193" s="4"/>
      <c r="Z193" s="4">
        <v>365</v>
      </c>
      <c r="AA193" s="4"/>
      <c r="AB193" s="4">
        <v>805</v>
      </c>
      <c r="AC193" s="4">
        <v>145</v>
      </c>
      <c r="AD193" s="4">
        <v>2464</v>
      </c>
      <c r="AE193" s="4">
        <v>818</v>
      </c>
      <c r="AF193" s="4">
        <v>13682</v>
      </c>
      <c r="AG193" s="4">
        <v>7198</v>
      </c>
      <c r="AH193" s="93"/>
      <c r="AI193" s="92">
        <f>MIN(AM193:BQ193)</f>
        <v>1074</v>
      </c>
      <c r="AJ193" s="92">
        <f>MAX(AM193:BQ193)</f>
        <v>90494</v>
      </c>
      <c r="AK193" s="92">
        <f>MEDIAN(AM193:BQ193)</f>
        <v>24060</v>
      </c>
      <c r="AL193" s="93"/>
      <c r="AM193" s="4">
        <v>7913</v>
      </c>
      <c r="AN193" s="4">
        <v>8621</v>
      </c>
      <c r="AO193" s="12">
        <v>8376</v>
      </c>
      <c r="AP193" s="4">
        <v>9272</v>
      </c>
      <c r="AQ193" s="12">
        <v>32715</v>
      </c>
      <c r="AR193" s="4">
        <v>33045</v>
      </c>
      <c r="AS193" s="12">
        <v>28606</v>
      </c>
      <c r="AT193" s="4">
        <v>29556</v>
      </c>
      <c r="AU193" s="12">
        <v>21855</v>
      </c>
      <c r="AV193" s="4">
        <v>23188</v>
      </c>
      <c r="AW193" s="12">
        <v>9010</v>
      </c>
      <c r="AX193" s="4">
        <v>9281</v>
      </c>
      <c r="AY193" s="12"/>
      <c r="AZ193" s="4">
        <v>6600</v>
      </c>
      <c r="BA193" s="4"/>
      <c r="BB193" s="12"/>
      <c r="BC193" s="4">
        <v>49575</v>
      </c>
      <c r="BD193" s="12">
        <v>90494</v>
      </c>
      <c r="BE193" s="4">
        <v>84059</v>
      </c>
      <c r="BF193" s="12">
        <v>38234</v>
      </c>
      <c r="BG193" s="4">
        <v>35398</v>
      </c>
      <c r="BH193" s="12"/>
      <c r="BI193" s="4">
        <v>31486</v>
      </c>
      <c r="BJ193" s="12">
        <v>15665</v>
      </c>
      <c r="BK193" s="4">
        <v>13817</v>
      </c>
      <c r="BL193" s="12">
        <v>30875</v>
      </c>
      <c r="BM193" s="4"/>
      <c r="BN193" s="12">
        <v>24932</v>
      </c>
      <c r="BO193" s="4">
        <v>27037</v>
      </c>
      <c r="BP193" s="12">
        <v>4305</v>
      </c>
      <c r="BQ193" s="4">
        <v>1074</v>
      </c>
      <c r="BR193" s="4"/>
      <c r="BS193" s="4">
        <v>26082</v>
      </c>
      <c r="BT193" s="4">
        <v>30279</v>
      </c>
      <c r="BU193" s="4">
        <v>27498</v>
      </c>
      <c r="BV193" s="94" t="str">
        <f t="shared" si="11"/>
        <v>*Malic acid (3TMS)</v>
      </c>
      <c r="BW193">
        <f t="shared" si="11"/>
        <v>245</v>
      </c>
    </row>
    <row r="194" spans="2:75">
      <c r="B194" s="4" t="s">
        <v>49</v>
      </c>
      <c r="C194" s="4">
        <v>246</v>
      </c>
      <c r="D194" s="4">
        <v>1485.3</v>
      </c>
      <c r="E194" s="4">
        <v>0.65217393599999995</v>
      </c>
      <c r="F194" s="4"/>
      <c r="G194" s="4"/>
      <c r="H194" s="4"/>
      <c r="I194" s="4">
        <v>0</v>
      </c>
      <c r="J194" s="4">
        <v>0</v>
      </c>
      <c r="K194" s="4">
        <v>3094</v>
      </c>
      <c r="L194" s="4">
        <v>3018</v>
      </c>
      <c r="M194" s="4">
        <v>0</v>
      </c>
      <c r="N194" s="4">
        <v>77</v>
      </c>
      <c r="O194" s="4">
        <v>3369</v>
      </c>
      <c r="P194" s="4">
        <v>3349</v>
      </c>
      <c r="Q194" s="4"/>
      <c r="R194" s="4"/>
      <c r="S194" s="4"/>
      <c r="T194" s="4"/>
      <c r="U194" s="4"/>
      <c r="V194" s="4"/>
      <c r="W194" s="4"/>
      <c r="X194" s="4">
        <v>0</v>
      </c>
      <c r="Y194" s="4"/>
      <c r="Z194" s="4">
        <v>118</v>
      </c>
      <c r="AA194" s="4"/>
      <c r="AB194" s="4">
        <v>133</v>
      </c>
      <c r="AC194" s="4">
        <v>6</v>
      </c>
      <c r="AD194" s="4">
        <v>272</v>
      </c>
      <c r="AE194" s="4">
        <v>140</v>
      </c>
      <c r="AF194" s="4">
        <v>2708</v>
      </c>
      <c r="AG194" s="4">
        <v>1066</v>
      </c>
      <c r="AH194" s="93"/>
      <c r="AI194" s="93"/>
      <c r="AJ194" s="93"/>
      <c r="AK194" s="93"/>
      <c r="AL194" s="93"/>
      <c r="AM194" s="4">
        <v>1617</v>
      </c>
      <c r="AN194" s="4">
        <v>1811</v>
      </c>
      <c r="AO194" s="12">
        <v>1643</v>
      </c>
      <c r="AP194" s="4">
        <v>1783</v>
      </c>
      <c r="AQ194" s="12">
        <v>6621</v>
      </c>
      <c r="AR194" s="4">
        <v>6550</v>
      </c>
      <c r="AS194" s="12">
        <v>5498</v>
      </c>
      <c r="AT194" s="4">
        <v>5987</v>
      </c>
      <c r="AU194" s="12">
        <v>3953</v>
      </c>
      <c r="AV194" s="4">
        <v>4611</v>
      </c>
      <c r="AW194" s="12">
        <v>1732</v>
      </c>
      <c r="AX194" s="4">
        <v>1872</v>
      </c>
      <c r="AY194" s="12"/>
      <c r="AZ194" s="4">
        <v>1168</v>
      </c>
      <c r="BA194" s="4"/>
      <c r="BB194" s="12"/>
      <c r="BC194" s="4">
        <v>9853</v>
      </c>
      <c r="BD194" s="12">
        <v>18060</v>
      </c>
      <c r="BE194" s="4">
        <v>16954</v>
      </c>
      <c r="BF194" s="12">
        <v>7484</v>
      </c>
      <c r="BG194" s="4">
        <v>6858</v>
      </c>
      <c r="BH194" s="12"/>
      <c r="BI194" s="4">
        <v>6173</v>
      </c>
      <c r="BJ194" s="12">
        <v>3044</v>
      </c>
      <c r="BK194" s="4">
        <v>2846</v>
      </c>
      <c r="BL194" s="12">
        <v>6238</v>
      </c>
      <c r="BM194" s="4"/>
      <c r="BN194" s="12">
        <v>4286</v>
      </c>
      <c r="BO194" s="4">
        <v>5169</v>
      </c>
      <c r="BP194" s="12">
        <v>840</v>
      </c>
      <c r="BQ194" s="4">
        <v>31</v>
      </c>
      <c r="BR194" s="4"/>
      <c r="BS194" s="4">
        <v>5073</v>
      </c>
      <c r="BT194" s="4">
        <v>6325</v>
      </c>
      <c r="BU194" s="4">
        <v>5443</v>
      </c>
      <c r="BV194" s="94" t="str">
        <f t="shared" si="11"/>
        <v>*Malic acid (3TMS)</v>
      </c>
      <c r="BW194">
        <f t="shared" si="11"/>
        <v>246</v>
      </c>
    </row>
    <row r="195" spans="2:75">
      <c r="B195" s="4" t="s">
        <v>49</v>
      </c>
      <c r="C195" s="4">
        <v>247</v>
      </c>
      <c r="D195" s="4">
        <v>1485.3</v>
      </c>
      <c r="E195" s="4">
        <v>0.65217393599999995</v>
      </c>
      <c r="F195" s="4"/>
      <c r="G195" s="4"/>
      <c r="H195" s="4"/>
      <c r="I195" s="4">
        <v>0</v>
      </c>
      <c r="J195" s="4">
        <v>0</v>
      </c>
      <c r="K195" s="4">
        <v>2114</v>
      </c>
      <c r="L195" s="4">
        <v>2075</v>
      </c>
      <c r="M195" s="4">
        <v>79</v>
      </c>
      <c r="N195" s="4">
        <v>0</v>
      </c>
      <c r="O195" s="4">
        <v>2460</v>
      </c>
      <c r="P195" s="4">
        <v>2445</v>
      </c>
      <c r="Q195" s="4"/>
      <c r="R195" s="4"/>
      <c r="S195" s="4"/>
      <c r="T195" s="4"/>
      <c r="U195" s="4"/>
      <c r="V195" s="4"/>
      <c r="W195" s="4"/>
      <c r="X195" s="4">
        <v>0</v>
      </c>
      <c r="Y195" s="4"/>
      <c r="Z195" s="4">
        <v>87</v>
      </c>
      <c r="AA195" s="4"/>
      <c r="AB195" s="4">
        <v>103</v>
      </c>
      <c r="AC195" s="4">
        <v>0</v>
      </c>
      <c r="AD195" s="4">
        <v>336</v>
      </c>
      <c r="AE195" s="4">
        <v>39</v>
      </c>
      <c r="AF195" s="4">
        <v>2026</v>
      </c>
      <c r="AG195" s="4">
        <v>749</v>
      </c>
      <c r="AH195" s="93"/>
      <c r="AI195" s="93"/>
      <c r="AJ195" s="93"/>
      <c r="AK195" s="93"/>
      <c r="AL195" s="93"/>
      <c r="AM195" s="4">
        <v>1185</v>
      </c>
      <c r="AN195" s="4">
        <v>1334</v>
      </c>
      <c r="AO195" s="12">
        <v>1162</v>
      </c>
      <c r="AP195" s="4">
        <v>1181</v>
      </c>
      <c r="AQ195" s="12">
        <v>4746</v>
      </c>
      <c r="AR195" s="4">
        <v>4618</v>
      </c>
      <c r="AS195" s="12">
        <v>4014</v>
      </c>
      <c r="AT195" s="4">
        <v>4390</v>
      </c>
      <c r="AU195" s="12">
        <v>2907</v>
      </c>
      <c r="AV195" s="4">
        <v>3124</v>
      </c>
      <c r="AW195" s="12">
        <v>1138</v>
      </c>
      <c r="AX195" s="4">
        <v>1348</v>
      </c>
      <c r="AY195" s="12"/>
      <c r="AZ195" s="4">
        <v>857</v>
      </c>
      <c r="BA195" s="4"/>
      <c r="BB195" s="12"/>
      <c r="BC195" s="4">
        <v>7150</v>
      </c>
      <c r="BD195" s="12">
        <v>11568</v>
      </c>
      <c r="BE195" s="4">
        <v>12333</v>
      </c>
      <c r="BF195" s="12">
        <v>5319</v>
      </c>
      <c r="BG195" s="4">
        <v>5008</v>
      </c>
      <c r="BH195" s="12"/>
      <c r="BI195" s="4">
        <v>4492</v>
      </c>
      <c r="BJ195" s="12">
        <v>2257</v>
      </c>
      <c r="BK195" s="4">
        <v>2066</v>
      </c>
      <c r="BL195" s="12">
        <v>4336</v>
      </c>
      <c r="BM195" s="4"/>
      <c r="BN195" s="12">
        <v>2921</v>
      </c>
      <c r="BO195" s="4">
        <v>3658</v>
      </c>
      <c r="BP195" s="12">
        <v>561</v>
      </c>
      <c r="BQ195" s="4">
        <v>9</v>
      </c>
      <c r="BR195" s="4"/>
      <c r="BS195" s="4">
        <v>3863</v>
      </c>
      <c r="BT195" s="4">
        <v>4463</v>
      </c>
      <c r="BU195" s="4">
        <v>3815</v>
      </c>
      <c r="BV195" s="94" t="str">
        <f t="shared" si="11"/>
        <v>*Malic acid (3TMS)</v>
      </c>
      <c r="BW195">
        <f t="shared" si="11"/>
        <v>247</v>
      </c>
    </row>
    <row r="196" spans="2:75">
      <c r="B196" s="4" t="s">
        <v>49</v>
      </c>
      <c r="C196" s="4">
        <v>248</v>
      </c>
      <c r="D196" s="4">
        <v>1485.3</v>
      </c>
      <c r="E196" s="4">
        <v>0.65217393599999995</v>
      </c>
      <c r="F196" s="4"/>
      <c r="G196" s="4"/>
      <c r="H196" s="4"/>
      <c r="I196" s="4">
        <v>0</v>
      </c>
      <c r="J196" s="4">
        <v>0</v>
      </c>
      <c r="K196" s="4">
        <v>286</v>
      </c>
      <c r="L196" s="4">
        <v>215</v>
      </c>
      <c r="M196" s="4">
        <v>0</v>
      </c>
      <c r="N196" s="4">
        <v>0</v>
      </c>
      <c r="O196" s="4">
        <v>407</v>
      </c>
      <c r="P196" s="4">
        <v>259</v>
      </c>
      <c r="Q196" s="4"/>
      <c r="R196" s="4"/>
      <c r="S196" s="4"/>
      <c r="T196" s="4"/>
      <c r="U196" s="4"/>
      <c r="V196" s="4"/>
      <c r="W196" s="4"/>
      <c r="X196" s="4">
        <v>0</v>
      </c>
      <c r="Y196" s="4"/>
      <c r="Z196" s="4">
        <v>0</v>
      </c>
      <c r="AA196" s="4"/>
      <c r="AB196" s="4">
        <v>48</v>
      </c>
      <c r="AC196" s="4">
        <v>0</v>
      </c>
      <c r="AD196" s="4">
        <v>0</v>
      </c>
      <c r="AE196" s="4">
        <v>0</v>
      </c>
      <c r="AF196" s="4">
        <v>291</v>
      </c>
      <c r="AG196" s="4">
        <v>83</v>
      </c>
      <c r="AH196" s="93"/>
      <c r="AI196" s="93"/>
      <c r="AJ196" s="93"/>
      <c r="AK196" s="93"/>
      <c r="AL196" s="93"/>
      <c r="AM196" s="4">
        <v>228</v>
      </c>
      <c r="AN196" s="4">
        <v>293</v>
      </c>
      <c r="AO196" s="12">
        <v>86</v>
      </c>
      <c r="AP196" s="4">
        <v>205</v>
      </c>
      <c r="AQ196" s="12">
        <v>871</v>
      </c>
      <c r="AR196" s="4">
        <v>789</v>
      </c>
      <c r="AS196" s="12">
        <v>796</v>
      </c>
      <c r="AT196" s="4">
        <v>964</v>
      </c>
      <c r="AU196" s="12">
        <v>329</v>
      </c>
      <c r="AV196" s="4">
        <v>542</v>
      </c>
      <c r="AW196" s="12">
        <v>90</v>
      </c>
      <c r="AX196" s="4">
        <v>214</v>
      </c>
      <c r="AY196" s="12"/>
      <c r="AZ196" s="4">
        <v>79</v>
      </c>
      <c r="BA196" s="4"/>
      <c r="BB196" s="12"/>
      <c r="BC196" s="4">
        <v>1503</v>
      </c>
      <c r="BD196" s="12">
        <v>1676</v>
      </c>
      <c r="BE196" s="4">
        <v>2781</v>
      </c>
      <c r="BF196" s="12">
        <v>842</v>
      </c>
      <c r="BG196" s="4">
        <v>813</v>
      </c>
      <c r="BH196" s="12"/>
      <c r="BI196" s="4">
        <v>732</v>
      </c>
      <c r="BJ196" s="12">
        <v>389</v>
      </c>
      <c r="BK196" s="4">
        <v>330</v>
      </c>
      <c r="BL196" s="12">
        <v>646</v>
      </c>
      <c r="BM196" s="4"/>
      <c r="BN196" s="12">
        <v>458</v>
      </c>
      <c r="BO196" s="4">
        <v>655</v>
      </c>
      <c r="BP196" s="12">
        <v>64</v>
      </c>
      <c r="BQ196" s="4">
        <v>0</v>
      </c>
      <c r="BR196" s="4"/>
      <c r="BS196" s="4">
        <v>712</v>
      </c>
      <c r="BT196" s="4">
        <v>996</v>
      </c>
      <c r="BU196" s="4">
        <v>730</v>
      </c>
      <c r="BV196" s="94" t="str">
        <f t="shared" ref="BV196:BW230" si="12">B196</f>
        <v>*Malic acid (3TMS)</v>
      </c>
      <c r="BW196">
        <f t="shared" si="12"/>
        <v>248</v>
      </c>
    </row>
    <row r="197" spans="2:75">
      <c r="B197" s="4" t="s">
        <v>49</v>
      </c>
      <c r="C197" s="4">
        <v>249</v>
      </c>
      <c r="D197" s="4">
        <v>1485.3</v>
      </c>
      <c r="E197" s="4">
        <v>0.65217393599999995</v>
      </c>
      <c r="F197" s="4"/>
      <c r="G197" s="4"/>
      <c r="H197" s="4"/>
      <c r="I197" s="4">
        <v>0</v>
      </c>
      <c r="J197" s="4">
        <v>0</v>
      </c>
      <c r="K197" s="4">
        <v>133</v>
      </c>
      <c r="L197" s="4">
        <v>73</v>
      </c>
      <c r="M197" s="4">
        <v>0</v>
      </c>
      <c r="N197" s="4">
        <v>0</v>
      </c>
      <c r="O197" s="4">
        <v>123</v>
      </c>
      <c r="P197" s="4">
        <v>100</v>
      </c>
      <c r="Q197" s="4"/>
      <c r="R197" s="4"/>
      <c r="S197" s="4"/>
      <c r="T197" s="4"/>
      <c r="U197" s="4"/>
      <c r="V197" s="4"/>
      <c r="W197" s="4"/>
      <c r="X197" s="4">
        <v>0</v>
      </c>
      <c r="Y197" s="4"/>
      <c r="Z197" s="4">
        <v>0</v>
      </c>
      <c r="AA197" s="4"/>
      <c r="AB197" s="4">
        <v>47</v>
      </c>
      <c r="AC197" s="4">
        <v>0</v>
      </c>
      <c r="AD197" s="4">
        <v>0</v>
      </c>
      <c r="AE197" s="4">
        <v>0</v>
      </c>
      <c r="AF197" s="4">
        <v>153</v>
      </c>
      <c r="AG197" s="4">
        <v>0</v>
      </c>
      <c r="AH197" s="93"/>
      <c r="AI197" s="93"/>
      <c r="AJ197" s="93"/>
      <c r="AK197" s="93"/>
      <c r="AL197" s="93"/>
      <c r="AM197" s="4">
        <v>143</v>
      </c>
      <c r="AN197" s="4">
        <v>207</v>
      </c>
      <c r="AO197" s="12">
        <v>0</v>
      </c>
      <c r="AP197" s="4">
        <v>3</v>
      </c>
      <c r="AQ197" s="12">
        <v>300</v>
      </c>
      <c r="AR197" s="4">
        <v>285</v>
      </c>
      <c r="AS197" s="12">
        <v>214</v>
      </c>
      <c r="AT197" s="4">
        <v>332</v>
      </c>
      <c r="AU197" s="12">
        <v>16</v>
      </c>
      <c r="AV197" s="4">
        <v>223</v>
      </c>
      <c r="AW197" s="12">
        <v>69</v>
      </c>
      <c r="AX197" s="4">
        <v>0</v>
      </c>
      <c r="AY197" s="12"/>
      <c r="AZ197" s="4">
        <v>0</v>
      </c>
      <c r="BA197" s="4"/>
      <c r="BB197" s="12"/>
      <c r="BC197" s="4">
        <v>842</v>
      </c>
      <c r="BD197" s="12">
        <v>731</v>
      </c>
      <c r="BE197" s="4">
        <v>953</v>
      </c>
      <c r="BF197" s="12">
        <v>287</v>
      </c>
      <c r="BG197" s="4">
        <v>348</v>
      </c>
      <c r="BH197" s="12"/>
      <c r="BI197" s="4">
        <v>293</v>
      </c>
      <c r="BJ197" s="12">
        <v>193</v>
      </c>
      <c r="BK197" s="4">
        <v>87</v>
      </c>
      <c r="BL197" s="12">
        <v>240</v>
      </c>
      <c r="BM197" s="4"/>
      <c r="BN197" s="12">
        <v>40</v>
      </c>
      <c r="BO197" s="4">
        <v>206</v>
      </c>
      <c r="BP197" s="12">
        <v>0</v>
      </c>
      <c r="BQ197" s="4">
        <v>0</v>
      </c>
      <c r="BR197" s="4"/>
      <c r="BS197" s="4">
        <v>275</v>
      </c>
      <c r="BT197" s="4">
        <v>419</v>
      </c>
      <c r="BU197" s="4">
        <v>221</v>
      </c>
      <c r="BV197" s="94" t="str">
        <f t="shared" si="12"/>
        <v>*Malic acid (3TMS)</v>
      </c>
      <c r="BW197">
        <f t="shared" si="12"/>
        <v>249</v>
      </c>
    </row>
    <row r="198" spans="2:75">
      <c r="B198" s="4" t="s">
        <v>49</v>
      </c>
      <c r="C198" s="4">
        <v>250</v>
      </c>
      <c r="D198" s="4">
        <v>1485.3</v>
      </c>
      <c r="E198" s="4">
        <v>0.65217393599999995</v>
      </c>
      <c r="F198" s="4"/>
      <c r="G198" s="4"/>
      <c r="H198" s="4"/>
      <c r="I198" s="4">
        <v>0</v>
      </c>
      <c r="J198" s="4">
        <v>0</v>
      </c>
      <c r="K198" s="4">
        <v>0</v>
      </c>
      <c r="L198" s="4">
        <v>23</v>
      </c>
      <c r="M198" s="4">
        <v>0</v>
      </c>
      <c r="N198" s="4">
        <v>0</v>
      </c>
      <c r="O198" s="4">
        <v>4</v>
      </c>
      <c r="P198" s="4">
        <v>0</v>
      </c>
      <c r="Q198" s="4"/>
      <c r="R198" s="4"/>
      <c r="S198" s="4"/>
      <c r="T198" s="4"/>
      <c r="U198" s="4"/>
      <c r="V198" s="4"/>
      <c r="W198" s="4"/>
      <c r="X198" s="4">
        <v>0</v>
      </c>
      <c r="Y198" s="4"/>
      <c r="Z198" s="4">
        <v>0</v>
      </c>
      <c r="AA198" s="4"/>
      <c r="AB198" s="4">
        <v>16</v>
      </c>
      <c r="AC198" s="4">
        <v>0</v>
      </c>
      <c r="AD198" s="4">
        <v>0</v>
      </c>
      <c r="AE198" s="4">
        <v>0</v>
      </c>
      <c r="AF198" s="4">
        <v>32</v>
      </c>
      <c r="AG198" s="4">
        <v>0</v>
      </c>
      <c r="AH198" s="93"/>
      <c r="AI198" s="93"/>
      <c r="AJ198" s="93"/>
      <c r="AK198" s="93"/>
      <c r="AL198" s="93"/>
      <c r="AM198" s="4">
        <v>69</v>
      </c>
      <c r="AN198" s="4">
        <v>90</v>
      </c>
      <c r="AO198" s="12">
        <v>0</v>
      </c>
      <c r="AP198" s="4">
        <v>0</v>
      </c>
      <c r="AQ198" s="12">
        <v>103</v>
      </c>
      <c r="AR198" s="4">
        <v>78</v>
      </c>
      <c r="AS198" s="12">
        <v>2</v>
      </c>
      <c r="AT198" s="4">
        <v>178</v>
      </c>
      <c r="AU198" s="12">
        <v>0</v>
      </c>
      <c r="AV198" s="4">
        <v>64</v>
      </c>
      <c r="AW198" s="12">
        <v>10</v>
      </c>
      <c r="AX198" s="4">
        <v>0</v>
      </c>
      <c r="AY198" s="12"/>
      <c r="AZ198" s="4">
        <v>0</v>
      </c>
      <c r="BA198" s="4"/>
      <c r="BB198" s="12"/>
      <c r="BC198" s="4">
        <v>211</v>
      </c>
      <c r="BD198" s="12">
        <v>193</v>
      </c>
      <c r="BE198" s="4">
        <v>208</v>
      </c>
      <c r="BF198" s="12">
        <v>43</v>
      </c>
      <c r="BG198" s="4">
        <v>102</v>
      </c>
      <c r="BH198" s="12"/>
      <c r="BI198" s="4">
        <v>54</v>
      </c>
      <c r="BJ198" s="12">
        <v>66</v>
      </c>
      <c r="BK198" s="4">
        <v>0</v>
      </c>
      <c r="BL198" s="12">
        <v>47</v>
      </c>
      <c r="BM198" s="4"/>
      <c r="BN198" s="12">
        <v>0</v>
      </c>
      <c r="BO198" s="4">
        <v>40</v>
      </c>
      <c r="BP198" s="12">
        <v>0</v>
      </c>
      <c r="BQ198" s="4">
        <v>0</v>
      </c>
      <c r="BR198" s="4"/>
      <c r="BS198" s="4">
        <v>59</v>
      </c>
      <c r="BT198" s="4">
        <v>159</v>
      </c>
      <c r="BU198" s="4">
        <v>31</v>
      </c>
      <c r="BV198" s="94" t="str">
        <f t="shared" si="12"/>
        <v>*Malic acid (3TMS)</v>
      </c>
      <c r="BW198">
        <f t="shared" si="12"/>
        <v>250</v>
      </c>
    </row>
    <row r="199" spans="2:75">
      <c r="B199" s="4" t="s">
        <v>49</v>
      </c>
      <c r="C199" s="4">
        <v>251</v>
      </c>
      <c r="D199" s="4">
        <v>1485.3</v>
      </c>
      <c r="E199" s="4">
        <v>0.65217393599999995</v>
      </c>
      <c r="F199" s="4"/>
      <c r="G199" s="4"/>
      <c r="H199" s="4"/>
      <c r="I199" s="4">
        <v>0</v>
      </c>
      <c r="J199" s="4">
        <v>0</v>
      </c>
      <c r="K199" s="4">
        <v>0</v>
      </c>
      <c r="L199" s="4">
        <v>0</v>
      </c>
      <c r="M199" s="4">
        <v>71</v>
      </c>
      <c r="N199" s="4">
        <v>0</v>
      </c>
      <c r="O199" s="4">
        <v>0</v>
      </c>
      <c r="P199" s="4">
        <v>0</v>
      </c>
      <c r="Q199" s="4"/>
      <c r="R199" s="4"/>
      <c r="S199" s="4"/>
      <c r="T199" s="4"/>
      <c r="U199" s="4"/>
      <c r="V199" s="4"/>
      <c r="W199" s="4"/>
      <c r="X199" s="4">
        <v>0</v>
      </c>
      <c r="Y199" s="4"/>
      <c r="Z199" s="4">
        <v>0</v>
      </c>
      <c r="AA199" s="4"/>
      <c r="AB199" s="4">
        <v>9</v>
      </c>
      <c r="AC199" s="4">
        <v>0</v>
      </c>
      <c r="AD199" s="4">
        <v>0</v>
      </c>
      <c r="AE199" s="4">
        <v>0</v>
      </c>
      <c r="AF199" s="4">
        <v>26</v>
      </c>
      <c r="AG199" s="4">
        <v>0</v>
      </c>
      <c r="AH199" s="93"/>
      <c r="AI199" s="93"/>
      <c r="AJ199" s="93"/>
      <c r="AK199" s="93"/>
      <c r="AL199" s="93"/>
      <c r="AM199" s="4">
        <v>0</v>
      </c>
      <c r="AN199" s="4">
        <v>125</v>
      </c>
      <c r="AO199" s="12">
        <v>0</v>
      </c>
      <c r="AP199" s="4">
        <v>0</v>
      </c>
      <c r="AQ199" s="12">
        <v>67</v>
      </c>
      <c r="AR199" s="4">
        <v>80</v>
      </c>
      <c r="AS199" s="12">
        <v>0</v>
      </c>
      <c r="AT199" s="4">
        <v>129</v>
      </c>
      <c r="AU199" s="12">
        <v>0</v>
      </c>
      <c r="AV199" s="4">
        <v>56</v>
      </c>
      <c r="AW199" s="12">
        <v>22</v>
      </c>
      <c r="AX199" s="4">
        <v>0</v>
      </c>
      <c r="AY199" s="12"/>
      <c r="AZ199" s="4">
        <v>0</v>
      </c>
      <c r="BA199" s="4"/>
      <c r="BB199" s="12"/>
      <c r="BC199" s="4">
        <v>188</v>
      </c>
      <c r="BD199" s="12">
        <v>109</v>
      </c>
      <c r="BE199" s="4">
        <v>110</v>
      </c>
      <c r="BF199" s="12">
        <v>27</v>
      </c>
      <c r="BG199" s="4">
        <v>59</v>
      </c>
      <c r="BH199" s="12"/>
      <c r="BI199" s="4">
        <v>8</v>
      </c>
      <c r="BJ199" s="12">
        <v>53</v>
      </c>
      <c r="BK199" s="4">
        <v>9</v>
      </c>
      <c r="BL199" s="12">
        <v>0</v>
      </c>
      <c r="BM199" s="4"/>
      <c r="BN199" s="12">
        <v>0</v>
      </c>
      <c r="BO199" s="4">
        <v>58</v>
      </c>
      <c r="BP199" s="12">
        <v>0</v>
      </c>
      <c r="BQ199" s="4">
        <v>0</v>
      </c>
      <c r="BR199" s="4"/>
      <c r="BS199" s="4">
        <v>46</v>
      </c>
      <c r="BT199" s="4">
        <v>111</v>
      </c>
      <c r="BU199" s="4">
        <v>0</v>
      </c>
      <c r="BV199" s="94" t="str">
        <f t="shared" si="12"/>
        <v>*Malic acid (3TMS)</v>
      </c>
      <c r="BW199">
        <f t="shared" si="12"/>
        <v>251</v>
      </c>
    </row>
    <row r="200" spans="2:75">
      <c r="B200" s="4" t="s">
        <v>52</v>
      </c>
      <c r="C200" s="4">
        <v>174</v>
      </c>
      <c r="D200" s="4">
        <v>1042.8</v>
      </c>
      <c r="E200" s="4">
        <v>0.69565220000000005</v>
      </c>
      <c r="F200" s="4"/>
      <c r="G200" s="4"/>
      <c r="H200" s="4"/>
      <c r="I200" s="4">
        <v>45064</v>
      </c>
      <c r="J200" s="4">
        <v>38488</v>
      </c>
      <c r="K200" s="4"/>
      <c r="L200" s="4"/>
      <c r="M200" s="4">
        <v>750</v>
      </c>
      <c r="N200" s="4">
        <v>712</v>
      </c>
      <c r="O200" s="4">
        <v>61493</v>
      </c>
      <c r="P200" s="4">
        <v>47333</v>
      </c>
      <c r="Q200" s="4"/>
      <c r="R200" s="4"/>
      <c r="S200" s="4"/>
      <c r="T200" s="4">
        <v>285</v>
      </c>
      <c r="U200" s="4"/>
      <c r="V200" s="4">
        <v>709</v>
      </c>
      <c r="W200" s="4">
        <v>546</v>
      </c>
      <c r="X200" s="4">
        <v>1483</v>
      </c>
      <c r="Y200" s="4">
        <v>1302</v>
      </c>
      <c r="Z200" s="4">
        <v>4336</v>
      </c>
      <c r="AA200" s="4">
        <v>2667</v>
      </c>
      <c r="AB200" s="4">
        <v>9105</v>
      </c>
      <c r="AC200" s="4">
        <v>6997</v>
      </c>
      <c r="AD200" s="4">
        <v>17047</v>
      </c>
      <c r="AE200" s="4">
        <v>10281</v>
      </c>
      <c r="AF200" s="4">
        <v>37744</v>
      </c>
      <c r="AG200" s="4">
        <v>31617</v>
      </c>
      <c r="AH200" s="93"/>
      <c r="AI200" s="92">
        <f>MIN(AM200:BQ200)</f>
        <v>6564</v>
      </c>
      <c r="AJ200" s="92">
        <f>MAX(AM200:BQ200)</f>
        <v>97576</v>
      </c>
      <c r="AK200" s="92">
        <f>MEDIAN(AM200:BQ200)</f>
        <v>32619.5</v>
      </c>
      <c r="AL200" s="93"/>
      <c r="AM200" s="4">
        <v>19811</v>
      </c>
      <c r="AN200" s="4">
        <v>21734</v>
      </c>
      <c r="AO200" s="12">
        <v>20203</v>
      </c>
      <c r="AP200" s="4">
        <v>23267</v>
      </c>
      <c r="AQ200" s="12">
        <v>34389</v>
      </c>
      <c r="AR200" s="4">
        <v>38772</v>
      </c>
      <c r="AS200" s="12">
        <v>50059</v>
      </c>
      <c r="AT200" s="4">
        <v>58150</v>
      </c>
      <c r="AU200" s="12">
        <v>25724</v>
      </c>
      <c r="AV200" s="4">
        <v>26379</v>
      </c>
      <c r="AW200" s="12">
        <v>26743</v>
      </c>
      <c r="AX200" s="4">
        <v>29564</v>
      </c>
      <c r="AY200" s="12"/>
      <c r="AZ200" s="4">
        <v>20978</v>
      </c>
      <c r="BA200" s="4"/>
      <c r="BB200" s="12">
        <v>51530</v>
      </c>
      <c r="BC200" s="4">
        <v>46819</v>
      </c>
      <c r="BD200" s="12">
        <v>32372</v>
      </c>
      <c r="BE200" s="4">
        <v>34704</v>
      </c>
      <c r="BF200" s="12">
        <v>44503</v>
      </c>
      <c r="BG200" s="4">
        <v>42810</v>
      </c>
      <c r="BH200" s="12"/>
      <c r="BI200" s="4">
        <v>97576</v>
      </c>
      <c r="BJ200" s="12">
        <v>14735</v>
      </c>
      <c r="BK200" s="4">
        <v>13747</v>
      </c>
      <c r="BL200" s="12">
        <v>32867</v>
      </c>
      <c r="BM200" s="4">
        <v>48298</v>
      </c>
      <c r="BN200" s="12">
        <v>33096</v>
      </c>
      <c r="BO200" s="4">
        <v>35905</v>
      </c>
      <c r="BP200" s="12">
        <v>12328</v>
      </c>
      <c r="BQ200" s="4">
        <v>6564</v>
      </c>
      <c r="BR200" s="4"/>
      <c r="BS200" s="4">
        <v>34120</v>
      </c>
      <c r="BT200" s="4">
        <v>40483</v>
      </c>
      <c r="BU200" s="4">
        <v>33073</v>
      </c>
      <c r="BV200" s="94" t="str">
        <f t="shared" si="12"/>
        <v>*Pyruvic acid (1MEOX) (1TMS)</v>
      </c>
      <c r="BW200">
        <f t="shared" si="12"/>
        <v>174</v>
      </c>
    </row>
    <row r="201" spans="2:75">
      <c r="B201" s="4" t="s">
        <v>52</v>
      </c>
      <c r="C201" s="4">
        <v>175</v>
      </c>
      <c r="D201" s="4">
        <v>1042.8</v>
      </c>
      <c r="E201" s="4">
        <v>0.69565220000000005</v>
      </c>
      <c r="F201" s="4"/>
      <c r="G201" s="4"/>
      <c r="H201" s="4"/>
      <c r="I201" s="4">
        <v>5253</v>
      </c>
      <c r="J201" s="4">
        <v>4591</v>
      </c>
      <c r="K201" s="4"/>
      <c r="L201" s="4"/>
      <c r="M201" s="4">
        <v>65</v>
      </c>
      <c r="N201" s="4">
        <v>147</v>
      </c>
      <c r="O201" s="4">
        <v>7453</v>
      </c>
      <c r="P201" s="4">
        <v>5782</v>
      </c>
      <c r="Q201" s="4"/>
      <c r="R201" s="4"/>
      <c r="S201" s="4"/>
      <c r="T201" s="4">
        <v>59</v>
      </c>
      <c r="U201" s="4"/>
      <c r="V201" s="4">
        <v>56</v>
      </c>
      <c r="W201" s="4">
        <v>78</v>
      </c>
      <c r="X201" s="4">
        <v>138</v>
      </c>
      <c r="Y201" s="4">
        <v>118</v>
      </c>
      <c r="Z201" s="4">
        <v>567</v>
      </c>
      <c r="AA201" s="4">
        <v>324</v>
      </c>
      <c r="AB201" s="4">
        <v>1101</v>
      </c>
      <c r="AC201" s="4">
        <v>826</v>
      </c>
      <c r="AD201" s="4">
        <v>1972</v>
      </c>
      <c r="AE201" s="4">
        <v>1221</v>
      </c>
      <c r="AF201" s="4">
        <v>4282</v>
      </c>
      <c r="AG201" s="4">
        <v>3684</v>
      </c>
      <c r="AH201" s="93"/>
      <c r="AI201" s="93"/>
      <c r="AJ201" s="93"/>
      <c r="AK201" s="93"/>
      <c r="AL201" s="93"/>
      <c r="AM201" s="4">
        <v>2462</v>
      </c>
      <c r="AN201" s="4">
        <v>2750</v>
      </c>
      <c r="AO201" s="12">
        <v>2368</v>
      </c>
      <c r="AP201" s="4">
        <v>2769</v>
      </c>
      <c r="AQ201" s="12">
        <v>4057</v>
      </c>
      <c r="AR201" s="4">
        <v>4662</v>
      </c>
      <c r="AS201" s="12">
        <v>5889</v>
      </c>
      <c r="AT201" s="4">
        <v>7044</v>
      </c>
      <c r="AU201" s="12">
        <v>3084</v>
      </c>
      <c r="AV201" s="4">
        <v>3118</v>
      </c>
      <c r="AW201" s="12">
        <v>3000</v>
      </c>
      <c r="AX201" s="4">
        <v>3431</v>
      </c>
      <c r="AY201" s="12"/>
      <c r="AZ201" s="4">
        <v>2426</v>
      </c>
      <c r="BA201" s="4"/>
      <c r="BB201" s="12">
        <v>6352</v>
      </c>
      <c r="BC201" s="4">
        <v>5623</v>
      </c>
      <c r="BD201" s="12">
        <v>3811</v>
      </c>
      <c r="BE201" s="4">
        <v>4502</v>
      </c>
      <c r="BF201" s="12">
        <v>5415</v>
      </c>
      <c r="BG201" s="4">
        <v>5378</v>
      </c>
      <c r="BH201" s="12"/>
      <c r="BI201" s="4">
        <v>11811</v>
      </c>
      <c r="BJ201" s="12">
        <v>1809</v>
      </c>
      <c r="BK201" s="4">
        <v>1517</v>
      </c>
      <c r="BL201" s="12">
        <v>4188</v>
      </c>
      <c r="BM201" s="4">
        <v>5720</v>
      </c>
      <c r="BN201" s="12">
        <v>3819</v>
      </c>
      <c r="BO201" s="4">
        <v>4507</v>
      </c>
      <c r="BP201" s="12">
        <v>1351</v>
      </c>
      <c r="BQ201" s="4">
        <v>205</v>
      </c>
      <c r="BR201" s="4"/>
      <c r="BS201" s="4">
        <v>4061</v>
      </c>
      <c r="BT201" s="4">
        <v>4811</v>
      </c>
      <c r="BU201" s="4">
        <v>4030</v>
      </c>
      <c r="BV201" s="94" t="str">
        <f t="shared" si="12"/>
        <v>*Pyruvic acid (1MEOX) (1TMS)</v>
      </c>
      <c r="BW201">
        <f t="shared" si="12"/>
        <v>175</v>
      </c>
    </row>
    <row r="202" spans="2:75">
      <c r="B202" s="4" t="s">
        <v>52</v>
      </c>
      <c r="C202" s="4">
        <v>176</v>
      </c>
      <c r="D202" s="4">
        <v>1042.8</v>
      </c>
      <c r="E202" s="4">
        <v>0.69565220000000005</v>
      </c>
      <c r="F202" s="4"/>
      <c r="G202" s="4"/>
      <c r="H202" s="4"/>
      <c r="I202" s="4">
        <v>1874</v>
      </c>
      <c r="J202" s="4">
        <v>1637</v>
      </c>
      <c r="K202" s="4"/>
      <c r="L202" s="4"/>
      <c r="M202" s="4">
        <v>14</v>
      </c>
      <c r="N202" s="4">
        <v>0</v>
      </c>
      <c r="O202" s="4">
        <v>2635</v>
      </c>
      <c r="P202" s="4">
        <v>2049</v>
      </c>
      <c r="Q202" s="4"/>
      <c r="R202" s="4"/>
      <c r="S202" s="4"/>
      <c r="T202" s="4">
        <v>3</v>
      </c>
      <c r="U202" s="4"/>
      <c r="V202" s="4">
        <v>0</v>
      </c>
      <c r="W202" s="4">
        <v>0</v>
      </c>
      <c r="X202" s="4">
        <v>101</v>
      </c>
      <c r="Y202" s="4">
        <v>78</v>
      </c>
      <c r="Z202" s="4">
        <v>153</v>
      </c>
      <c r="AA202" s="4">
        <v>169</v>
      </c>
      <c r="AB202" s="4">
        <v>376</v>
      </c>
      <c r="AC202" s="4">
        <v>378</v>
      </c>
      <c r="AD202" s="4">
        <v>707</v>
      </c>
      <c r="AE202" s="4">
        <v>402</v>
      </c>
      <c r="AF202" s="4">
        <v>1672</v>
      </c>
      <c r="AG202" s="4">
        <v>1401</v>
      </c>
      <c r="AH202" s="93"/>
      <c r="AI202" s="93"/>
      <c r="AJ202" s="93"/>
      <c r="AK202" s="93"/>
      <c r="AL202" s="93"/>
      <c r="AM202" s="4">
        <v>957</v>
      </c>
      <c r="AN202" s="4">
        <v>1085</v>
      </c>
      <c r="AO202" s="12">
        <v>1015</v>
      </c>
      <c r="AP202" s="4">
        <v>1015</v>
      </c>
      <c r="AQ202" s="12">
        <v>1558</v>
      </c>
      <c r="AR202" s="4">
        <v>1772</v>
      </c>
      <c r="AS202" s="12">
        <v>2318</v>
      </c>
      <c r="AT202" s="4">
        <v>2677</v>
      </c>
      <c r="AU202" s="12">
        <v>1119</v>
      </c>
      <c r="AV202" s="4">
        <v>1399</v>
      </c>
      <c r="AW202" s="12">
        <v>1006</v>
      </c>
      <c r="AX202" s="4">
        <v>1394</v>
      </c>
      <c r="AY202" s="12"/>
      <c r="AZ202" s="4">
        <v>983</v>
      </c>
      <c r="BA202" s="4"/>
      <c r="BB202" s="12">
        <v>2702</v>
      </c>
      <c r="BC202" s="4">
        <v>2429</v>
      </c>
      <c r="BD202" s="12">
        <v>1723</v>
      </c>
      <c r="BE202" s="4">
        <v>2027</v>
      </c>
      <c r="BF202" s="12">
        <v>2063</v>
      </c>
      <c r="BG202" s="4">
        <v>2167</v>
      </c>
      <c r="BH202" s="12"/>
      <c r="BI202" s="4">
        <v>4481</v>
      </c>
      <c r="BJ202" s="12">
        <v>538</v>
      </c>
      <c r="BK202" s="4">
        <v>574</v>
      </c>
      <c r="BL202" s="12">
        <v>1726</v>
      </c>
      <c r="BM202" s="4">
        <v>2312</v>
      </c>
      <c r="BN202" s="12">
        <v>1690</v>
      </c>
      <c r="BO202" s="4">
        <v>1837</v>
      </c>
      <c r="BP202" s="12">
        <v>577</v>
      </c>
      <c r="BQ202" s="4">
        <v>55</v>
      </c>
      <c r="BR202" s="4"/>
      <c r="BS202" s="4">
        <v>1394</v>
      </c>
      <c r="BT202" s="4">
        <v>1924</v>
      </c>
      <c r="BU202" s="4">
        <v>1581</v>
      </c>
      <c r="BV202" s="94" t="str">
        <f t="shared" si="12"/>
        <v>*Pyruvic acid (1MEOX) (1TMS)</v>
      </c>
      <c r="BW202">
        <f t="shared" si="12"/>
        <v>176</v>
      </c>
    </row>
    <row r="203" spans="2:75">
      <c r="B203" s="4" t="s">
        <v>52</v>
      </c>
      <c r="C203" s="4">
        <v>177</v>
      </c>
      <c r="D203" s="4">
        <v>1042.8</v>
      </c>
      <c r="E203" s="4">
        <v>0.69565220000000005</v>
      </c>
      <c r="F203" s="4"/>
      <c r="G203" s="4"/>
      <c r="H203" s="4"/>
      <c r="I203" s="4">
        <v>66</v>
      </c>
      <c r="J203" s="4">
        <v>107</v>
      </c>
      <c r="K203" s="4"/>
      <c r="L203" s="4"/>
      <c r="M203" s="4">
        <v>0</v>
      </c>
      <c r="N203" s="4">
        <v>0</v>
      </c>
      <c r="O203" s="4">
        <v>269</v>
      </c>
      <c r="P203" s="4">
        <v>112</v>
      </c>
      <c r="Q203" s="4"/>
      <c r="R203" s="4"/>
      <c r="S203" s="4"/>
      <c r="T203" s="4">
        <v>0</v>
      </c>
      <c r="U203" s="4"/>
      <c r="V203" s="4">
        <v>0</v>
      </c>
      <c r="W203" s="4">
        <v>36</v>
      </c>
      <c r="X203" s="4">
        <v>0</v>
      </c>
      <c r="Y203" s="4">
        <v>51</v>
      </c>
      <c r="Z203" s="4">
        <v>0</v>
      </c>
      <c r="AA203" s="4">
        <v>0</v>
      </c>
      <c r="AB203" s="4">
        <v>12</v>
      </c>
      <c r="AC203" s="4">
        <v>0</v>
      </c>
      <c r="AD203" s="4">
        <v>0</v>
      </c>
      <c r="AE203" s="4">
        <v>0</v>
      </c>
      <c r="AF203" s="4">
        <v>80</v>
      </c>
      <c r="AG203" s="4">
        <v>0</v>
      </c>
      <c r="AH203" s="93"/>
      <c r="AI203" s="93"/>
      <c r="AJ203" s="93"/>
      <c r="AK203" s="93"/>
      <c r="AL203" s="93"/>
      <c r="AM203" s="4">
        <v>4375</v>
      </c>
      <c r="AN203" s="4">
        <v>4932</v>
      </c>
      <c r="AO203" s="12">
        <v>1454</v>
      </c>
      <c r="AP203" s="4">
        <v>1636</v>
      </c>
      <c r="AQ203" s="12">
        <v>3487</v>
      </c>
      <c r="AR203" s="4">
        <v>4185</v>
      </c>
      <c r="AS203" s="12">
        <v>6602</v>
      </c>
      <c r="AT203" s="4">
        <v>8441</v>
      </c>
      <c r="AU203" s="12">
        <v>3917</v>
      </c>
      <c r="AV203" s="4">
        <v>4221</v>
      </c>
      <c r="AW203" s="12">
        <v>2429</v>
      </c>
      <c r="AX203" s="4">
        <v>2774</v>
      </c>
      <c r="AY203" s="12"/>
      <c r="AZ203" s="4">
        <v>1023</v>
      </c>
      <c r="BA203" s="4"/>
      <c r="BB203" s="12">
        <v>17654</v>
      </c>
      <c r="BC203" s="4">
        <v>16920</v>
      </c>
      <c r="BD203" s="12">
        <v>17267</v>
      </c>
      <c r="BE203" s="4">
        <v>19492</v>
      </c>
      <c r="BF203" s="12">
        <v>4721</v>
      </c>
      <c r="BG203" s="4">
        <v>4603</v>
      </c>
      <c r="BH203" s="12"/>
      <c r="BI203" s="4">
        <v>9944</v>
      </c>
      <c r="BJ203" s="12">
        <v>1746</v>
      </c>
      <c r="BK203" s="4">
        <v>1745</v>
      </c>
      <c r="BL203" s="12">
        <v>7533</v>
      </c>
      <c r="BM203" s="4">
        <v>10905</v>
      </c>
      <c r="BN203" s="12">
        <v>5490</v>
      </c>
      <c r="BO203" s="4">
        <v>5755</v>
      </c>
      <c r="BP203" s="12">
        <v>472</v>
      </c>
      <c r="BQ203" s="4">
        <v>27</v>
      </c>
      <c r="BR203" s="4"/>
      <c r="BS203" s="4">
        <v>5563</v>
      </c>
      <c r="BT203" s="4">
        <v>6747</v>
      </c>
      <c r="BU203" s="4">
        <v>5418</v>
      </c>
      <c r="BV203" s="94" t="str">
        <f t="shared" si="12"/>
        <v>*Pyruvic acid (1MEOX) (1TMS)</v>
      </c>
      <c r="BW203">
        <f t="shared" si="12"/>
        <v>177</v>
      </c>
    </row>
    <row r="204" spans="2:75">
      <c r="B204" s="4" t="s">
        <v>52</v>
      </c>
      <c r="C204" s="4">
        <v>178</v>
      </c>
      <c r="D204" s="4">
        <v>1042.8</v>
      </c>
      <c r="E204" s="4">
        <v>0.69565220000000005</v>
      </c>
      <c r="F204" s="4"/>
      <c r="G204" s="4"/>
      <c r="H204" s="4"/>
      <c r="I204" s="4">
        <v>0</v>
      </c>
      <c r="J204" s="4">
        <v>3</v>
      </c>
      <c r="K204" s="4"/>
      <c r="L204" s="4"/>
      <c r="M204" s="4">
        <v>0</v>
      </c>
      <c r="N204" s="4">
        <v>0</v>
      </c>
      <c r="O204" s="4">
        <v>0</v>
      </c>
      <c r="P204" s="4">
        <v>0</v>
      </c>
      <c r="Q204" s="4"/>
      <c r="R204" s="4"/>
      <c r="S204" s="4"/>
      <c r="T204" s="4">
        <v>20</v>
      </c>
      <c r="U204" s="4"/>
      <c r="V204" s="4">
        <v>0</v>
      </c>
      <c r="W204" s="4">
        <v>0</v>
      </c>
      <c r="X204" s="4">
        <v>0</v>
      </c>
      <c r="Y204" s="4">
        <v>26</v>
      </c>
      <c r="Z204" s="4">
        <v>0</v>
      </c>
      <c r="AA204" s="4">
        <v>0</v>
      </c>
      <c r="AB204" s="4">
        <v>20</v>
      </c>
      <c r="AC204" s="4">
        <v>17</v>
      </c>
      <c r="AD204" s="4">
        <v>0</v>
      </c>
      <c r="AE204" s="4">
        <v>0</v>
      </c>
      <c r="AF204" s="4">
        <v>0</v>
      </c>
      <c r="AG204" s="4">
        <v>0</v>
      </c>
      <c r="AH204" s="93"/>
      <c r="AI204" s="93"/>
      <c r="AJ204" s="93"/>
      <c r="AK204" s="93"/>
      <c r="AL204" s="93"/>
      <c r="AM204" s="4">
        <v>393</v>
      </c>
      <c r="AN204" s="4">
        <v>471</v>
      </c>
      <c r="AO204" s="12">
        <v>0</v>
      </c>
      <c r="AP204" s="4">
        <v>118</v>
      </c>
      <c r="AQ204" s="12">
        <v>307</v>
      </c>
      <c r="AR204" s="4">
        <v>308</v>
      </c>
      <c r="AS204" s="12">
        <v>528</v>
      </c>
      <c r="AT204" s="4">
        <v>642</v>
      </c>
      <c r="AU204" s="12">
        <v>235</v>
      </c>
      <c r="AV204" s="4">
        <v>439</v>
      </c>
      <c r="AW204" s="12">
        <v>146</v>
      </c>
      <c r="AX204" s="4">
        <v>232</v>
      </c>
      <c r="AY204" s="12"/>
      <c r="AZ204" s="4">
        <v>0</v>
      </c>
      <c r="BA204" s="4"/>
      <c r="BB204" s="12">
        <v>1500</v>
      </c>
      <c r="BC204" s="4">
        <v>1505</v>
      </c>
      <c r="BD204" s="12">
        <v>1460</v>
      </c>
      <c r="BE204" s="4">
        <v>1679</v>
      </c>
      <c r="BF204" s="12">
        <v>422</v>
      </c>
      <c r="BG204" s="4">
        <v>470</v>
      </c>
      <c r="BH204" s="12"/>
      <c r="BI204" s="4">
        <v>800</v>
      </c>
      <c r="BJ204" s="12">
        <v>93</v>
      </c>
      <c r="BK204" s="4">
        <v>137</v>
      </c>
      <c r="BL204" s="12">
        <v>750</v>
      </c>
      <c r="BM204" s="4">
        <v>984</v>
      </c>
      <c r="BN204" s="12">
        <v>559</v>
      </c>
      <c r="BO204" s="4">
        <v>422</v>
      </c>
      <c r="BP204" s="12">
        <v>79</v>
      </c>
      <c r="BQ204" s="4">
        <v>0</v>
      </c>
      <c r="BR204" s="4"/>
      <c r="BS204" s="4">
        <v>427</v>
      </c>
      <c r="BT204" s="4">
        <v>585</v>
      </c>
      <c r="BU204" s="4">
        <v>549</v>
      </c>
      <c r="BV204" s="94" t="str">
        <f t="shared" si="12"/>
        <v>*Pyruvic acid (1MEOX) (1TMS)</v>
      </c>
      <c r="BW204">
        <f t="shared" si="12"/>
        <v>178</v>
      </c>
    </row>
    <row r="205" spans="2:75">
      <c r="B205" s="4" t="s">
        <v>52</v>
      </c>
      <c r="C205" s="4">
        <v>179</v>
      </c>
      <c r="D205" s="4">
        <v>1042.8</v>
      </c>
      <c r="E205" s="4">
        <v>0.69565220000000005</v>
      </c>
      <c r="F205" s="4"/>
      <c r="G205" s="4"/>
      <c r="H205" s="4"/>
      <c r="I205" s="4">
        <v>0</v>
      </c>
      <c r="J205" s="4">
        <v>0</v>
      </c>
      <c r="K205" s="4"/>
      <c r="L205" s="4"/>
      <c r="M205" s="4">
        <v>30</v>
      </c>
      <c r="N205" s="4">
        <v>0</v>
      </c>
      <c r="O205" s="4">
        <v>25</v>
      </c>
      <c r="P205" s="4">
        <v>0</v>
      </c>
      <c r="Q205" s="4"/>
      <c r="R205" s="4"/>
      <c r="S205" s="4"/>
      <c r="T205" s="4">
        <v>0</v>
      </c>
      <c r="U205" s="4"/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19</v>
      </c>
      <c r="AD205" s="4">
        <v>0</v>
      </c>
      <c r="AE205" s="4">
        <v>0</v>
      </c>
      <c r="AF205" s="4">
        <v>0</v>
      </c>
      <c r="AG205" s="4">
        <v>0</v>
      </c>
      <c r="AH205" s="93"/>
      <c r="AI205" s="93"/>
      <c r="AJ205" s="93"/>
      <c r="AK205" s="93"/>
      <c r="AL205" s="93"/>
      <c r="AM205" s="4">
        <v>169</v>
      </c>
      <c r="AN205" s="4">
        <v>189</v>
      </c>
      <c r="AO205" s="12">
        <v>16</v>
      </c>
      <c r="AP205" s="4">
        <v>33</v>
      </c>
      <c r="AQ205" s="12">
        <v>123</v>
      </c>
      <c r="AR205" s="4">
        <v>135</v>
      </c>
      <c r="AS205" s="12">
        <v>202</v>
      </c>
      <c r="AT205" s="4">
        <v>310</v>
      </c>
      <c r="AU205" s="12">
        <v>68</v>
      </c>
      <c r="AV205" s="4">
        <v>232</v>
      </c>
      <c r="AW205" s="12">
        <v>0</v>
      </c>
      <c r="AX205" s="4">
        <v>45</v>
      </c>
      <c r="AY205" s="12"/>
      <c r="AZ205" s="4">
        <v>0</v>
      </c>
      <c r="BA205" s="4"/>
      <c r="BB205" s="12">
        <v>574</v>
      </c>
      <c r="BC205" s="4">
        <v>696</v>
      </c>
      <c r="BD205" s="12">
        <v>611</v>
      </c>
      <c r="BE205" s="4">
        <v>735</v>
      </c>
      <c r="BF205" s="12">
        <v>245</v>
      </c>
      <c r="BG205" s="4">
        <v>171</v>
      </c>
      <c r="BH205" s="12"/>
      <c r="BI205" s="4">
        <v>304</v>
      </c>
      <c r="BJ205" s="12">
        <v>20</v>
      </c>
      <c r="BK205" s="4">
        <v>36</v>
      </c>
      <c r="BL205" s="12">
        <v>368</v>
      </c>
      <c r="BM205" s="4">
        <v>413</v>
      </c>
      <c r="BN205" s="12">
        <v>277</v>
      </c>
      <c r="BO205" s="4">
        <v>176</v>
      </c>
      <c r="BP205" s="12">
        <v>64</v>
      </c>
      <c r="BQ205" s="4">
        <v>0</v>
      </c>
      <c r="BR205" s="4"/>
      <c r="BS205" s="4">
        <v>198</v>
      </c>
      <c r="BT205" s="4">
        <v>221</v>
      </c>
      <c r="BU205" s="4">
        <v>304</v>
      </c>
      <c r="BV205" s="94" t="str">
        <f t="shared" si="12"/>
        <v>*Pyruvic acid (1MEOX) (1TMS)</v>
      </c>
      <c r="BW205">
        <f t="shared" si="12"/>
        <v>179</v>
      </c>
    </row>
    <row r="206" spans="2:75">
      <c r="B206" s="4" t="s">
        <v>285</v>
      </c>
      <c r="C206" s="4">
        <v>217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93"/>
      <c r="AI206" s="92"/>
      <c r="AJ206" s="92"/>
      <c r="AK206" s="92"/>
      <c r="AL206" s="93"/>
      <c r="AM206" s="4"/>
      <c r="AN206" s="4"/>
      <c r="AO206" s="12"/>
      <c r="AP206" s="4"/>
      <c r="AQ206" s="12"/>
      <c r="AR206" s="4"/>
      <c r="AS206" s="12"/>
      <c r="AT206" s="4"/>
      <c r="AU206" s="12"/>
      <c r="AV206" s="4"/>
      <c r="AW206" s="12"/>
      <c r="AX206" s="4"/>
      <c r="AY206" s="12"/>
      <c r="AZ206" s="4"/>
      <c r="BA206" s="4"/>
      <c r="BB206" s="12">
        <v>6964</v>
      </c>
      <c r="BC206" s="4">
        <v>3486</v>
      </c>
      <c r="BD206" s="12">
        <v>4107</v>
      </c>
      <c r="BE206" s="4">
        <v>4385</v>
      </c>
      <c r="BF206" s="12"/>
      <c r="BG206" s="4"/>
      <c r="BH206" s="12"/>
      <c r="BI206" s="4"/>
      <c r="BJ206" s="12">
        <v>1713</v>
      </c>
      <c r="BK206" s="4">
        <v>1693</v>
      </c>
      <c r="BL206" s="12">
        <v>2445</v>
      </c>
      <c r="BM206" s="4">
        <v>2182</v>
      </c>
      <c r="BN206" s="12"/>
      <c r="BO206" s="4"/>
      <c r="BP206" s="12"/>
      <c r="BQ206" s="4"/>
      <c r="BR206" s="4"/>
      <c r="BS206" s="4"/>
      <c r="BT206" s="4"/>
      <c r="BU206" s="4"/>
      <c r="BV206" s="94" t="str">
        <f t="shared" si="12"/>
        <v>*Ribose-5-P</v>
      </c>
      <c r="BW206">
        <f t="shared" si="12"/>
        <v>217</v>
      </c>
    </row>
    <row r="207" spans="2:75">
      <c r="B207" s="4"/>
      <c r="C207" s="4">
        <v>218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93"/>
      <c r="AI207" s="93"/>
      <c r="AJ207" s="93"/>
      <c r="AK207" s="93"/>
      <c r="AL207" s="93"/>
      <c r="AM207" s="4"/>
      <c r="AN207" s="4"/>
      <c r="AO207" s="12"/>
      <c r="AP207" s="4"/>
      <c r="AQ207" s="12"/>
      <c r="AR207" s="4"/>
      <c r="AS207" s="12"/>
      <c r="AT207" s="4"/>
      <c r="AU207" s="12"/>
      <c r="AV207" s="4"/>
      <c r="AW207" s="12"/>
      <c r="AX207" s="4"/>
      <c r="AY207" s="12"/>
      <c r="AZ207" s="4"/>
      <c r="BA207" s="4"/>
      <c r="BB207" s="12">
        <v>1672</v>
      </c>
      <c r="BC207" s="4">
        <v>793</v>
      </c>
      <c r="BD207" s="12">
        <v>891</v>
      </c>
      <c r="BE207" s="4">
        <v>1113</v>
      </c>
      <c r="BF207" s="12"/>
      <c r="BG207" s="4"/>
      <c r="BH207" s="12"/>
      <c r="BI207" s="4"/>
      <c r="BJ207" s="12">
        <v>452</v>
      </c>
      <c r="BK207" s="4">
        <v>416</v>
      </c>
      <c r="BL207" s="12">
        <v>466</v>
      </c>
      <c r="BM207" s="4">
        <v>388</v>
      </c>
      <c r="BN207" s="12"/>
      <c r="BO207" s="4"/>
      <c r="BP207" s="12"/>
      <c r="BQ207" s="4"/>
      <c r="BR207" s="4"/>
      <c r="BS207" s="4"/>
      <c r="BT207" s="4"/>
      <c r="BU207" s="4"/>
      <c r="BV207" s="94">
        <f t="shared" si="12"/>
        <v>0</v>
      </c>
      <c r="BW207">
        <f t="shared" si="12"/>
        <v>218</v>
      </c>
    </row>
    <row r="208" spans="2:75">
      <c r="B208" s="4"/>
      <c r="C208" s="4">
        <v>219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93"/>
      <c r="AI208" s="93"/>
      <c r="AJ208" s="93"/>
      <c r="AK208" s="93"/>
      <c r="AL208" s="93"/>
      <c r="AM208" s="4"/>
      <c r="AN208" s="4"/>
      <c r="AO208" s="12"/>
      <c r="AP208" s="4"/>
      <c r="AQ208" s="12"/>
      <c r="AR208" s="4"/>
      <c r="AS208" s="12"/>
      <c r="AT208" s="4"/>
      <c r="AU208" s="12"/>
      <c r="AV208" s="4"/>
      <c r="AW208" s="12"/>
      <c r="AX208" s="4"/>
      <c r="AY208" s="12"/>
      <c r="AZ208" s="4"/>
      <c r="BA208" s="4"/>
      <c r="BB208" s="12">
        <v>561</v>
      </c>
      <c r="BC208" s="4">
        <v>322</v>
      </c>
      <c r="BD208" s="12">
        <v>442</v>
      </c>
      <c r="BE208" s="4">
        <v>622</v>
      </c>
      <c r="BF208" s="12"/>
      <c r="BG208" s="4"/>
      <c r="BH208" s="12"/>
      <c r="BI208" s="4"/>
      <c r="BJ208" s="12">
        <v>213</v>
      </c>
      <c r="BK208" s="4">
        <v>241</v>
      </c>
      <c r="BL208" s="12">
        <v>368</v>
      </c>
      <c r="BM208" s="4">
        <v>116</v>
      </c>
      <c r="BN208" s="12"/>
      <c r="BO208" s="4"/>
      <c r="BP208" s="12"/>
      <c r="BQ208" s="4"/>
      <c r="BR208" s="4"/>
      <c r="BS208" s="4"/>
      <c r="BT208" s="4"/>
      <c r="BU208" s="4"/>
      <c r="BV208" s="94">
        <f t="shared" si="12"/>
        <v>0</v>
      </c>
      <c r="BW208">
        <f t="shared" si="12"/>
        <v>219</v>
      </c>
    </row>
    <row r="209" spans="2:75">
      <c r="B209" s="4"/>
      <c r="C209" s="4">
        <v>220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93"/>
      <c r="AI209" s="93"/>
      <c r="AJ209" s="93"/>
      <c r="AK209" s="93"/>
      <c r="AL209" s="93"/>
      <c r="AM209" s="4"/>
      <c r="AN209" s="4"/>
      <c r="AO209" s="12"/>
      <c r="AP209" s="4"/>
      <c r="AQ209" s="12"/>
      <c r="AR209" s="4"/>
      <c r="AS209" s="12"/>
      <c r="AT209" s="4"/>
      <c r="AU209" s="12"/>
      <c r="AV209" s="4"/>
      <c r="AW209" s="12"/>
      <c r="AX209" s="4"/>
      <c r="AY209" s="12"/>
      <c r="AZ209" s="4"/>
      <c r="BA209" s="4"/>
      <c r="BB209" s="12">
        <v>3500</v>
      </c>
      <c r="BC209" s="4">
        <v>2382</v>
      </c>
      <c r="BD209" s="12">
        <v>1857</v>
      </c>
      <c r="BE209" s="4">
        <v>2204</v>
      </c>
      <c r="BF209" s="12"/>
      <c r="BG209" s="4"/>
      <c r="BH209" s="12"/>
      <c r="BI209" s="4"/>
      <c r="BJ209" s="12">
        <v>2187</v>
      </c>
      <c r="BK209" s="4">
        <v>1310</v>
      </c>
      <c r="BL209" s="12">
        <v>3773</v>
      </c>
      <c r="BM209" s="4">
        <v>3151</v>
      </c>
      <c r="BN209" s="12"/>
      <c r="BO209" s="4"/>
      <c r="BP209" s="12"/>
      <c r="BQ209" s="4"/>
      <c r="BR209" s="4"/>
      <c r="BS209" s="4"/>
      <c r="BT209" s="4"/>
      <c r="BU209" s="4"/>
      <c r="BV209" s="94">
        <f t="shared" si="12"/>
        <v>0</v>
      </c>
      <c r="BW209">
        <f t="shared" si="12"/>
        <v>220</v>
      </c>
    </row>
    <row r="210" spans="2:75">
      <c r="B210" s="4"/>
      <c r="C210" s="4">
        <v>221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93"/>
      <c r="AI210" s="93"/>
      <c r="AJ210" s="93"/>
      <c r="AK210" s="93"/>
      <c r="AL210" s="93"/>
      <c r="AM210" s="4"/>
      <c r="AN210" s="4"/>
      <c r="AO210" s="12"/>
      <c r="AP210" s="4"/>
      <c r="AQ210" s="12"/>
      <c r="AR210" s="4"/>
      <c r="AS210" s="12"/>
      <c r="AT210" s="4"/>
      <c r="AU210" s="12"/>
      <c r="AV210" s="4"/>
      <c r="AW210" s="12"/>
      <c r="AX210" s="4"/>
      <c r="AY210" s="12"/>
      <c r="AZ210" s="4"/>
      <c r="BA210" s="4"/>
      <c r="BB210" s="12">
        <v>840</v>
      </c>
      <c r="BC210" s="4">
        <v>638</v>
      </c>
      <c r="BD210" s="12">
        <v>526</v>
      </c>
      <c r="BE210" s="4">
        <v>695</v>
      </c>
      <c r="BF210" s="12"/>
      <c r="BG210" s="4"/>
      <c r="BH210" s="12"/>
      <c r="BI210" s="4"/>
      <c r="BJ210" s="12">
        <v>566</v>
      </c>
      <c r="BK210" s="4">
        <v>444</v>
      </c>
      <c r="BL210" s="12">
        <v>733</v>
      </c>
      <c r="BM210" s="4">
        <v>814</v>
      </c>
      <c r="BN210" s="12"/>
      <c r="BO210" s="4"/>
      <c r="BP210" s="12"/>
      <c r="BQ210" s="4"/>
      <c r="BR210" s="4"/>
      <c r="BS210" s="4"/>
      <c r="BT210" s="4"/>
      <c r="BU210" s="4"/>
      <c r="BV210" s="94">
        <f t="shared" si="12"/>
        <v>0</v>
      </c>
      <c r="BW210">
        <f t="shared" si="12"/>
        <v>221</v>
      </c>
    </row>
    <row r="211" spans="2:75">
      <c r="B211" s="4" t="s">
        <v>55</v>
      </c>
      <c r="C211" s="4">
        <v>116</v>
      </c>
      <c r="D211" s="4">
        <v>1254.5999999999999</v>
      </c>
      <c r="E211" s="4">
        <v>0.62318839999999998</v>
      </c>
      <c r="F211" s="4"/>
      <c r="G211" s="4"/>
      <c r="H211" s="4"/>
      <c r="I211" s="4">
        <v>104864</v>
      </c>
      <c r="J211" s="4">
        <v>97854</v>
      </c>
      <c r="K211" s="4">
        <v>86372</v>
      </c>
      <c r="L211" s="4">
        <v>72710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>
        <v>1483</v>
      </c>
      <c r="Y211" s="4">
        <v>736</v>
      </c>
      <c r="Z211" s="4">
        <v>3366</v>
      </c>
      <c r="AA211" s="4">
        <v>1999</v>
      </c>
      <c r="AB211" s="4">
        <v>13393</v>
      </c>
      <c r="AC211" s="4">
        <v>6766</v>
      </c>
      <c r="AD211" s="4">
        <v>35799</v>
      </c>
      <c r="AE211" s="4">
        <v>19252</v>
      </c>
      <c r="AF211" s="4">
        <v>85038</v>
      </c>
      <c r="AG211" s="4">
        <v>68162</v>
      </c>
      <c r="AH211" s="93"/>
      <c r="AI211" s="92">
        <f>MIN(AM211:BQ211)</f>
        <v>72722</v>
      </c>
      <c r="AJ211" s="92">
        <f>MAX(AM211:BQ211)</f>
        <v>702856</v>
      </c>
      <c r="AK211" s="92">
        <f>MEDIAN(AM211:BQ211)</f>
        <v>233981</v>
      </c>
      <c r="AL211" s="93"/>
      <c r="AM211" s="4">
        <v>333626</v>
      </c>
      <c r="AN211" s="4">
        <v>373737</v>
      </c>
      <c r="AO211" s="12">
        <v>221928</v>
      </c>
      <c r="AP211" s="4">
        <v>191039</v>
      </c>
      <c r="AQ211" s="12">
        <v>349185</v>
      </c>
      <c r="AR211" s="4">
        <v>275262</v>
      </c>
      <c r="AS211" s="12">
        <v>299666</v>
      </c>
      <c r="AT211" s="4">
        <v>242403</v>
      </c>
      <c r="AU211" s="12">
        <v>158802</v>
      </c>
      <c r="AV211" s="4">
        <v>171351</v>
      </c>
      <c r="AW211" s="12">
        <v>248697</v>
      </c>
      <c r="AX211" s="4">
        <v>223044</v>
      </c>
      <c r="AY211" s="12"/>
      <c r="AZ211" s="4">
        <v>150989</v>
      </c>
      <c r="BA211" s="4"/>
      <c r="BB211" s="12"/>
      <c r="BC211" s="4">
        <v>702856</v>
      </c>
      <c r="BD211" s="12">
        <v>440404</v>
      </c>
      <c r="BE211" s="4">
        <v>384117</v>
      </c>
      <c r="BF211" s="12">
        <v>379516</v>
      </c>
      <c r="BG211" s="4">
        <v>326355</v>
      </c>
      <c r="BH211" s="12"/>
      <c r="BI211" s="4">
        <v>225559</v>
      </c>
      <c r="BJ211" s="12">
        <v>183358</v>
      </c>
      <c r="BK211" s="4">
        <v>148664</v>
      </c>
      <c r="BL211" s="12">
        <v>370656</v>
      </c>
      <c r="BM211" s="4"/>
      <c r="BN211" s="12">
        <v>154420</v>
      </c>
      <c r="BO211" s="4">
        <v>155332</v>
      </c>
      <c r="BP211" s="12">
        <v>91566</v>
      </c>
      <c r="BQ211" s="4">
        <v>72722</v>
      </c>
      <c r="BR211" s="4"/>
      <c r="BS211" s="4">
        <v>256024</v>
      </c>
      <c r="BT211" s="4">
        <v>343993</v>
      </c>
      <c r="BU211" s="4">
        <v>282841</v>
      </c>
      <c r="BV211" s="94" t="str">
        <f t="shared" si="12"/>
        <v>*Serine (2TMS)</v>
      </c>
      <c r="BW211">
        <f t="shared" si="12"/>
        <v>116</v>
      </c>
    </row>
    <row r="212" spans="2:75">
      <c r="B212" s="4" t="s">
        <v>55</v>
      </c>
      <c r="C212" s="4">
        <v>117</v>
      </c>
      <c r="D212" s="4">
        <v>1254.5999999999999</v>
      </c>
      <c r="E212" s="4">
        <v>0.62318839999999998</v>
      </c>
      <c r="F212" s="4"/>
      <c r="G212" s="4"/>
      <c r="H212" s="4"/>
      <c r="I212" s="4">
        <v>14099</v>
      </c>
      <c r="J212" s="4">
        <v>13239</v>
      </c>
      <c r="K212" s="4">
        <v>11926</v>
      </c>
      <c r="L212" s="4">
        <v>9753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>
        <v>70</v>
      </c>
      <c r="Y212" s="4">
        <v>114</v>
      </c>
      <c r="Z212" s="4">
        <v>626</v>
      </c>
      <c r="AA212" s="4">
        <v>238</v>
      </c>
      <c r="AB212" s="4">
        <v>1431</v>
      </c>
      <c r="AC212" s="4">
        <v>738</v>
      </c>
      <c r="AD212" s="4">
        <v>4487</v>
      </c>
      <c r="AE212" s="4">
        <v>2548</v>
      </c>
      <c r="AF212" s="4">
        <v>11093</v>
      </c>
      <c r="AG212" s="4">
        <v>9055</v>
      </c>
      <c r="AH212" s="93"/>
      <c r="AI212" s="93"/>
      <c r="AJ212" s="93"/>
      <c r="AK212" s="93"/>
      <c r="AL212" s="93"/>
      <c r="AM212" s="4">
        <v>46950</v>
      </c>
      <c r="AN212" s="4">
        <v>51686</v>
      </c>
      <c r="AO212" s="12">
        <v>30753</v>
      </c>
      <c r="AP212" s="4">
        <v>25663</v>
      </c>
      <c r="AQ212" s="12">
        <v>47852</v>
      </c>
      <c r="AR212" s="4">
        <v>36948</v>
      </c>
      <c r="AS212" s="12">
        <v>41155</v>
      </c>
      <c r="AT212" s="4">
        <v>33033</v>
      </c>
      <c r="AU212" s="12">
        <v>21966</v>
      </c>
      <c r="AV212" s="4">
        <v>23079</v>
      </c>
      <c r="AW212" s="12">
        <v>35045</v>
      </c>
      <c r="AX212" s="4">
        <v>30831</v>
      </c>
      <c r="AY212" s="12"/>
      <c r="AZ212" s="4">
        <v>20413</v>
      </c>
      <c r="BA212" s="4"/>
      <c r="BB212" s="12"/>
      <c r="BC212" s="4">
        <v>100541</v>
      </c>
      <c r="BD212" s="12">
        <v>61305</v>
      </c>
      <c r="BE212" s="4">
        <v>53194</v>
      </c>
      <c r="BF212" s="12">
        <v>51889</v>
      </c>
      <c r="BG212" s="4">
        <v>43751</v>
      </c>
      <c r="BH212" s="12"/>
      <c r="BI212" s="4">
        <v>30884</v>
      </c>
      <c r="BJ212" s="12">
        <v>24655</v>
      </c>
      <c r="BK212" s="4">
        <v>19653</v>
      </c>
      <c r="BL212" s="12">
        <v>52104</v>
      </c>
      <c r="BM212" s="4"/>
      <c r="BN212" s="12">
        <v>21162</v>
      </c>
      <c r="BO212" s="4">
        <v>21246</v>
      </c>
      <c r="BP212" s="12">
        <v>12145</v>
      </c>
      <c r="BQ212" s="4">
        <v>7042</v>
      </c>
      <c r="BR212" s="4"/>
      <c r="BS212" s="4">
        <v>36201</v>
      </c>
      <c r="BT212" s="4">
        <v>48180</v>
      </c>
      <c r="BU212" s="4">
        <v>38841</v>
      </c>
      <c r="BV212" s="94" t="str">
        <f t="shared" si="12"/>
        <v>*Serine (2TMS)</v>
      </c>
      <c r="BW212">
        <f t="shared" si="12"/>
        <v>117</v>
      </c>
    </row>
    <row r="213" spans="2:75">
      <c r="B213" s="4" t="s">
        <v>55</v>
      </c>
      <c r="C213" s="4">
        <v>118</v>
      </c>
      <c r="D213" s="4">
        <v>1254.5999999999999</v>
      </c>
      <c r="E213" s="4">
        <v>0.62318839999999998</v>
      </c>
      <c r="F213" s="4"/>
      <c r="G213" s="4"/>
      <c r="H213" s="4"/>
      <c r="I213" s="4">
        <v>5289</v>
      </c>
      <c r="J213" s="4">
        <v>4749</v>
      </c>
      <c r="K213" s="4">
        <v>4123</v>
      </c>
      <c r="L213" s="4">
        <v>3542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>
        <v>38</v>
      </c>
      <c r="Y213" s="4">
        <v>0</v>
      </c>
      <c r="Z213" s="4">
        <v>208</v>
      </c>
      <c r="AA213" s="4">
        <v>171</v>
      </c>
      <c r="AB213" s="4">
        <v>551</v>
      </c>
      <c r="AC213" s="4">
        <v>337</v>
      </c>
      <c r="AD213" s="4">
        <v>1600</v>
      </c>
      <c r="AE213" s="4">
        <v>995</v>
      </c>
      <c r="AF213" s="4">
        <v>4044</v>
      </c>
      <c r="AG213" s="4">
        <v>3454</v>
      </c>
      <c r="AH213" s="93"/>
      <c r="AI213" s="93"/>
      <c r="AJ213" s="93"/>
      <c r="AK213" s="93"/>
      <c r="AL213" s="93"/>
      <c r="AM213" s="4">
        <v>18168</v>
      </c>
      <c r="AN213" s="4">
        <v>19909</v>
      </c>
      <c r="AO213" s="12">
        <v>11866</v>
      </c>
      <c r="AP213" s="4">
        <v>9832</v>
      </c>
      <c r="AQ213" s="12">
        <v>19043</v>
      </c>
      <c r="AR213" s="4">
        <v>14519</v>
      </c>
      <c r="AS213" s="12">
        <v>14985</v>
      </c>
      <c r="AT213" s="4">
        <v>12432</v>
      </c>
      <c r="AU213" s="12">
        <v>8730</v>
      </c>
      <c r="AV213" s="4">
        <v>8933</v>
      </c>
      <c r="AW213" s="12">
        <v>14352</v>
      </c>
      <c r="AX213" s="4">
        <v>12475</v>
      </c>
      <c r="AY213" s="12"/>
      <c r="AZ213" s="4">
        <v>7476</v>
      </c>
      <c r="BA213" s="4"/>
      <c r="BB213" s="12"/>
      <c r="BC213" s="4">
        <v>43239</v>
      </c>
      <c r="BD213" s="12">
        <v>33389</v>
      </c>
      <c r="BE213" s="4">
        <v>28469</v>
      </c>
      <c r="BF213" s="12">
        <v>20469</v>
      </c>
      <c r="BG213" s="4">
        <v>16886</v>
      </c>
      <c r="BH213" s="12"/>
      <c r="BI213" s="4">
        <v>12057</v>
      </c>
      <c r="BJ213" s="12">
        <v>9200</v>
      </c>
      <c r="BK213" s="4">
        <v>7382</v>
      </c>
      <c r="BL213" s="12">
        <v>21865</v>
      </c>
      <c r="BM213" s="4"/>
      <c r="BN213" s="12">
        <v>8503</v>
      </c>
      <c r="BO213" s="4">
        <v>8283</v>
      </c>
      <c r="BP213" s="12">
        <v>4566</v>
      </c>
      <c r="BQ213" s="4">
        <v>1389</v>
      </c>
      <c r="BR213" s="4"/>
      <c r="BS213" s="4">
        <v>15105</v>
      </c>
      <c r="BT213" s="4">
        <v>19949</v>
      </c>
      <c r="BU213" s="4">
        <v>16168</v>
      </c>
      <c r="BV213" s="94" t="str">
        <f t="shared" si="12"/>
        <v>*Serine (2TMS)</v>
      </c>
      <c r="BW213">
        <f t="shared" si="12"/>
        <v>118</v>
      </c>
    </row>
    <row r="214" spans="2:75">
      <c r="B214" s="4" t="s">
        <v>55</v>
      </c>
      <c r="C214" s="4">
        <v>119</v>
      </c>
      <c r="D214" s="4">
        <v>1254.5999999999999</v>
      </c>
      <c r="E214" s="4">
        <v>0.62318839999999998</v>
      </c>
      <c r="F214" s="4"/>
      <c r="G214" s="4"/>
      <c r="H214" s="4"/>
      <c r="I214" s="4">
        <v>981</v>
      </c>
      <c r="J214" s="4">
        <v>707</v>
      </c>
      <c r="K214" s="4">
        <v>718</v>
      </c>
      <c r="L214" s="4">
        <v>593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>
        <v>0</v>
      </c>
      <c r="Y214" s="4">
        <v>0</v>
      </c>
      <c r="Z214" s="4">
        <v>72</v>
      </c>
      <c r="AA214" s="4">
        <v>23</v>
      </c>
      <c r="AB214" s="4">
        <v>17</v>
      </c>
      <c r="AC214" s="4">
        <v>0</v>
      </c>
      <c r="AD214" s="4">
        <v>330</v>
      </c>
      <c r="AE214" s="4">
        <v>125</v>
      </c>
      <c r="AF214" s="4">
        <v>697</v>
      </c>
      <c r="AG214" s="4">
        <v>619</v>
      </c>
      <c r="AH214" s="93"/>
      <c r="AI214" s="93"/>
      <c r="AJ214" s="93"/>
      <c r="AK214" s="93"/>
      <c r="AL214" s="93"/>
      <c r="AM214" s="4">
        <v>3239</v>
      </c>
      <c r="AN214" s="4">
        <v>3557</v>
      </c>
      <c r="AO214" s="12">
        <v>2096</v>
      </c>
      <c r="AP214" s="4">
        <v>1678</v>
      </c>
      <c r="AQ214" s="12">
        <v>3476</v>
      </c>
      <c r="AR214" s="4">
        <v>2691</v>
      </c>
      <c r="AS214" s="12">
        <v>2763</v>
      </c>
      <c r="AT214" s="4">
        <v>2183</v>
      </c>
      <c r="AU214" s="12">
        <v>1390</v>
      </c>
      <c r="AV214" s="4">
        <v>1426</v>
      </c>
      <c r="AW214" s="12">
        <v>2504</v>
      </c>
      <c r="AX214" s="4">
        <v>2231</v>
      </c>
      <c r="AY214" s="12"/>
      <c r="AZ214" s="4">
        <v>1322</v>
      </c>
      <c r="BA214" s="4"/>
      <c r="BB214" s="12"/>
      <c r="BC214" s="4">
        <v>7584</v>
      </c>
      <c r="BD214" s="12">
        <v>5184</v>
      </c>
      <c r="BE214" s="4">
        <v>4594</v>
      </c>
      <c r="BF214" s="12">
        <v>3670</v>
      </c>
      <c r="BG214" s="4">
        <v>3070</v>
      </c>
      <c r="BH214" s="12"/>
      <c r="BI214" s="4">
        <v>2047</v>
      </c>
      <c r="BJ214" s="12">
        <v>1638</v>
      </c>
      <c r="BK214" s="4">
        <v>1203</v>
      </c>
      <c r="BL214" s="12">
        <v>3705</v>
      </c>
      <c r="BM214" s="4"/>
      <c r="BN214" s="12">
        <v>1343</v>
      </c>
      <c r="BO214" s="4">
        <v>1445</v>
      </c>
      <c r="BP214" s="12">
        <v>852</v>
      </c>
      <c r="BQ214" s="4">
        <v>95</v>
      </c>
      <c r="BR214" s="4"/>
      <c r="BS214" s="4">
        <v>2643</v>
      </c>
      <c r="BT214" s="4">
        <v>3609</v>
      </c>
      <c r="BU214" s="4">
        <v>2797</v>
      </c>
      <c r="BV214" s="94" t="str">
        <f t="shared" si="12"/>
        <v>*Serine (2TMS)</v>
      </c>
      <c r="BW214">
        <f t="shared" si="12"/>
        <v>119</v>
      </c>
    </row>
    <row r="215" spans="2:75">
      <c r="B215" s="4" t="s">
        <v>55</v>
      </c>
      <c r="C215" s="4">
        <v>120</v>
      </c>
      <c r="D215" s="4">
        <v>1254.5999999999999</v>
      </c>
      <c r="E215" s="4">
        <v>0.62318839999999998</v>
      </c>
      <c r="F215" s="4"/>
      <c r="G215" s="4"/>
      <c r="H215" s="4"/>
      <c r="I215" s="4">
        <v>164</v>
      </c>
      <c r="J215" s="4">
        <v>0</v>
      </c>
      <c r="K215" s="4">
        <v>139</v>
      </c>
      <c r="L215" s="4">
        <v>76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>
        <v>0</v>
      </c>
      <c r="Y215" s="4">
        <v>0</v>
      </c>
      <c r="Z215" s="4">
        <v>62</v>
      </c>
      <c r="AA215" s="4">
        <v>70</v>
      </c>
      <c r="AB215" s="4">
        <v>0</v>
      </c>
      <c r="AC215" s="4">
        <v>0</v>
      </c>
      <c r="AD215" s="4">
        <v>34</v>
      </c>
      <c r="AE215" s="4">
        <v>0</v>
      </c>
      <c r="AF215" s="4">
        <v>134</v>
      </c>
      <c r="AG215" s="4">
        <v>89</v>
      </c>
      <c r="AH215" s="93"/>
      <c r="AI215" s="93"/>
      <c r="AJ215" s="93"/>
      <c r="AK215" s="93"/>
      <c r="AL215" s="93"/>
      <c r="AM215" s="4">
        <v>494</v>
      </c>
      <c r="AN215" s="4">
        <v>559</v>
      </c>
      <c r="AO215" s="12">
        <v>332</v>
      </c>
      <c r="AP215" s="4">
        <v>349</v>
      </c>
      <c r="AQ215" s="12">
        <v>512</v>
      </c>
      <c r="AR215" s="4">
        <v>447</v>
      </c>
      <c r="AS215" s="12">
        <v>468</v>
      </c>
      <c r="AT215" s="4">
        <v>327</v>
      </c>
      <c r="AU215" s="12">
        <v>209</v>
      </c>
      <c r="AV215" s="4">
        <v>160</v>
      </c>
      <c r="AW215" s="12">
        <v>407</v>
      </c>
      <c r="AX215" s="4">
        <v>368</v>
      </c>
      <c r="AY215" s="12"/>
      <c r="AZ215" s="4">
        <v>146</v>
      </c>
      <c r="BA215" s="4"/>
      <c r="BB215" s="12"/>
      <c r="BC215" s="4">
        <v>1289</v>
      </c>
      <c r="BD215" s="12">
        <v>1004</v>
      </c>
      <c r="BE215" s="4">
        <v>949</v>
      </c>
      <c r="BF215" s="12">
        <v>614</v>
      </c>
      <c r="BG215" s="4">
        <v>565</v>
      </c>
      <c r="BH215" s="12"/>
      <c r="BI215" s="4">
        <v>322</v>
      </c>
      <c r="BJ215" s="12">
        <v>170</v>
      </c>
      <c r="BK215" s="4">
        <v>200</v>
      </c>
      <c r="BL215" s="12">
        <v>485</v>
      </c>
      <c r="BM215" s="4"/>
      <c r="BN215" s="12">
        <v>167</v>
      </c>
      <c r="BO215" s="4">
        <v>96</v>
      </c>
      <c r="BP215" s="12">
        <v>70</v>
      </c>
      <c r="BQ215" s="4">
        <v>6</v>
      </c>
      <c r="BR215" s="4"/>
      <c r="BS215" s="4">
        <v>435</v>
      </c>
      <c r="BT215" s="4">
        <v>620</v>
      </c>
      <c r="BU215" s="4">
        <v>429</v>
      </c>
      <c r="BV215" s="94" t="str">
        <f t="shared" si="12"/>
        <v>*Serine (2TMS)</v>
      </c>
      <c r="BW215">
        <f t="shared" si="12"/>
        <v>120</v>
      </c>
    </row>
    <row r="216" spans="2:75">
      <c r="B216" s="4" t="s">
        <v>57</v>
      </c>
      <c r="C216" s="4">
        <v>204</v>
      </c>
      <c r="D216" s="4">
        <v>1358.6</v>
      </c>
      <c r="E216" s="4">
        <v>0.6086956</v>
      </c>
      <c r="F216" s="4"/>
      <c r="G216" s="4"/>
      <c r="H216" s="4"/>
      <c r="I216" s="4">
        <v>11689</v>
      </c>
      <c r="J216" s="4">
        <v>15576</v>
      </c>
      <c r="K216" s="4">
        <v>18377</v>
      </c>
      <c r="L216" s="4">
        <v>32019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>
        <v>305</v>
      </c>
      <c r="Y216" s="4"/>
      <c r="Z216" s="4">
        <v>3601</v>
      </c>
      <c r="AA216" s="4">
        <v>591</v>
      </c>
      <c r="AB216" s="4">
        <v>2221</v>
      </c>
      <c r="AC216" s="4">
        <v>1650</v>
      </c>
      <c r="AD216" s="4">
        <v>5749</v>
      </c>
      <c r="AE216" s="4">
        <v>3413</v>
      </c>
      <c r="AF216" s="4">
        <v>21050</v>
      </c>
      <c r="AG216" s="4">
        <v>11573</v>
      </c>
      <c r="AH216" s="93"/>
      <c r="AI216" s="92">
        <f>MIN(AM216:BQ216)</f>
        <v>15492</v>
      </c>
      <c r="AJ216" s="92">
        <f>MAX(AM216:BQ216)</f>
        <v>638229</v>
      </c>
      <c r="AK216" s="92">
        <f>MEDIAN(AM216:BQ216)</f>
        <v>87103.5</v>
      </c>
      <c r="AL216" s="93"/>
      <c r="AM216" s="4">
        <v>109473</v>
      </c>
      <c r="AN216" s="4">
        <v>104158</v>
      </c>
      <c r="AO216" s="12">
        <v>58431</v>
      </c>
      <c r="AP216" s="4">
        <v>111735</v>
      </c>
      <c r="AQ216" s="12">
        <v>91139</v>
      </c>
      <c r="AR216" s="4">
        <v>157651</v>
      </c>
      <c r="AS216" s="12">
        <v>70284</v>
      </c>
      <c r="AT216" s="4">
        <v>125864</v>
      </c>
      <c r="AU216" s="12">
        <v>51019</v>
      </c>
      <c r="AV216" s="4">
        <v>54374</v>
      </c>
      <c r="AW216" s="12">
        <v>46996</v>
      </c>
      <c r="AX216" s="4">
        <v>73963</v>
      </c>
      <c r="AY216" s="12"/>
      <c r="AZ216" s="4">
        <v>33328</v>
      </c>
      <c r="BA216" s="4"/>
      <c r="BB216" s="12">
        <v>638229</v>
      </c>
      <c r="BC216" s="4">
        <v>316834</v>
      </c>
      <c r="BD216" s="12">
        <v>148836</v>
      </c>
      <c r="BE216" s="4">
        <v>158800</v>
      </c>
      <c r="BF216" s="12">
        <v>106856</v>
      </c>
      <c r="BG216" s="4">
        <v>117952</v>
      </c>
      <c r="BH216" s="12"/>
      <c r="BI216" s="4">
        <v>83068</v>
      </c>
      <c r="BJ216" s="12">
        <v>41207</v>
      </c>
      <c r="BK216" s="4">
        <v>45768</v>
      </c>
      <c r="BL216" s="12">
        <v>93517</v>
      </c>
      <c r="BM216" s="4">
        <v>171669</v>
      </c>
      <c r="BN216" s="12">
        <v>54673</v>
      </c>
      <c r="BO216" s="4">
        <v>75727</v>
      </c>
      <c r="BP216" s="12">
        <v>25441</v>
      </c>
      <c r="BQ216" s="4">
        <v>15492</v>
      </c>
      <c r="BR216" s="4"/>
      <c r="BS216" s="4">
        <v>85668</v>
      </c>
      <c r="BT216" s="4">
        <v>77838</v>
      </c>
      <c r="BU216" s="4">
        <v>68794</v>
      </c>
      <c r="BV216" s="94" t="str">
        <f t="shared" si="12"/>
        <v>*Serine (3TMS)</v>
      </c>
      <c r="BW216">
        <f t="shared" si="12"/>
        <v>204</v>
      </c>
    </row>
    <row r="217" spans="2:75">
      <c r="B217" s="4" t="s">
        <v>57</v>
      </c>
      <c r="C217" s="4">
        <v>205</v>
      </c>
      <c r="D217" s="4">
        <v>1358.6</v>
      </c>
      <c r="E217" s="4">
        <v>0.6086956</v>
      </c>
      <c r="F217" s="4"/>
      <c r="G217" s="4"/>
      <c r="H217" s="4"/>
      <c r="I217" s="4">
        <v>2159</v>
      </c>
      <c r="J217" s="4">
        <v>2938</v>
      </c>
      <c r="K217" s="4">
        <v>3407</v>
      </c>
      <c r="L217" s="4">
        <v>5952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>
        <v>62</v>
      </c>
      <c r="Y217" s="4"/>
      <c r="Z217" s="4">
        <v>617</v>
      </c>
      <c r="AA217" s="4">
        <v>1</v>
      </c>
      <c r="AB217" s="4">
        <v>346</v>
      </c>
      <c r="AC217" s="4">
        <v>294</v>
      </c>
      <c r="AD217" s="4">
        <v>962</v>
      </c>
      <c r="AE217" s="4">
        <v>563</v>
      </c>
      <c r="AF217" s="4">
        <v>4002</v>
      </c>
      <c r="AG217" s="4">
        <v>2197</v>
      </c>
      <c r="AH217" s="93"/>
      <c r="AI217" s="93"/>
      <c r="AJ217" s="93"/>
      <c r="AK217" s="93"/>
      <c r="AL217" s="93"/>
      <c r="AM217" s="4">
        <v>22087</v>
      </c>
      <c r="AN217" s="4">
        <v>20589</v>
      </c>
      <c r="AO217" s="12">
        <v>11621</v>
      </c>
      <c r="AP217" s="4">
        <v>22171</v>
      </c>
      <c r="AQ217" s="12">
        <v>18048</v>
      </c>
      <c r="AR217" s="4">
        <v>31625</v>
      </c>
      <c r="AS217" s="12">
        <v>13648</v>
      </c>
      <c r="AT217" s="4">
        <v>24898</v>
      </c>
      <c r="AU217" s="12">
        <v>9932</v>
      </c>
      <c r="AV217" s="4">
        <v>10565</v>
      </c>
      <c r="AW217" s="12">
        <v>9203</v>
      </c>
      <c r="AX217" s="4">
        <v>14365</v>
      </c>
      <c r="AY217" s="12"/>
      <c r="AZ217" s="4">
        <v>6355</v>
      </c>
      <c r="BA217" s="4"/>
      <c r="BB217" s="12">
        <v>131146</v>
      </c>
      <c r="BC217" s="4">
        <v>63423</v>
      </c>
      <c r="BD217" s="12">
        <v>28487</v>
      </c>
      <c r="BE217" s="4">
        <v>31118</v>
      </c>
      <c r="BF217" s="12">
        <v>20904</v>
      </c>
      <c r="BG217" s="4">
        <v>23399</v>
      </c>
      <c r="BH217" s="12"/>
      <c r="BI217" s="4">
        <v>16298</v>
      </c>
      <c r="BJ217" s="12">
        <v>7972</v>
      </c>
      <c r="BK217" s="4">
        <v>8923</v>
      </c>
      <c r="BL217" s="12">
        <v>18894</v>
      </c>
      <c r="BM217" s="4">
        <v>34676</v>
      </c>
      <c r="BN217" s="12">
        <v>10541</v>
      </c>
      <c r="BO217" s="4">
        <v>14707</v>
      </c>
      <c r="BP217" s="12">
        <v>4735</v>
      </c>
      <c r="BQ217" s="4">
        <v>1248</v>
      </c>
      <c r="BR217" s="4"/>
      <c r="BS217" s="4">
        <v>17059</v>
      </c>
      <c r="BT217" s="4">
        <v>13285</v>
      </c>
      <c r="BU217" s="4">
        <v>13202</v>
      </c>
      <c r="BV217" s="94" t="str">
        <f t="shared" si="12"/>
        <v>*Serine (3TMS)</v>
      </c>
      <c r="BW217">
        <f t="shared" si="12"/>
        <v>205</v>
      </c>
    </row>
    <row r="218" spans="2:75">
      <c r="B218" s="4" t="s">
        <v>57</v>
      </c>
      <c r="C218" s="4">
        <v>206</v>
      </c>
      <c r="D218" s="4">
        <v>1358.6</v>
      </c>
      <c r="E218" s="4">
        <v>0.6086956</v>
      </c>
      <c r="F218" s="4"/>
      <c r="G218" s="4"/>
      <c r="H218" s="4"/>
      <c r="I218" s="4">
        <v>889</v>
      </c>
      <c r="J218" s="4">
        <v>1272</v>
      </c>
      <c r="K218" s="4">
        <v>1471</v>
      </c>
      <c r="L218" s="4">
        <v>2659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>
        <v>0</v>
      </c>
      <c r="Y218" s="4"/>
      <c r="Z218" s="4">
        <v>213</v>
      </c>
      <c r="AA218" s="4">
        <v>0</v>
      </c>
      <c r="AB218" s="4">
        <v>153</v>
      </c>
      <c r="AC218" s="4">
        <v>72</v>
      </c>
      <c r="AD218" s="4">
        <v>418</v>
      </c>
      <c r="AE218" s="4">
        <v>251</v>
      </c>
      <c r="AF218" s="4">
        <v>1699</v>
      </c>
      <c r="AG218" s="4">
        <v>992</v>
      </c>
      <c r="AH218" s="93"/>
      <c r="AI218" s="93"/>
      <c r="AJ218" s="93"/>
      <c r="AK218" s="93"/>
      <c r="AL218" s="93"/>
      <c r="AM218" s="4">
        <v>9829</v>
      </c>
      <c r="AN218" s="4">
        <v>9383</v>
      </c>
      <c r="AO218" s="12">
        <v>5095</v>
      </c>
      <c r="AP218" s="4">
        <v>9897</v>
      </c>
      <c r="AQ218" s="12">
        <v>8135</v>
      </c>
      <c r="AR218" s="4">
        <v>14471</v>
      </c>
      <c r="AS218" s="12">
        <v>6081</v>
      </c>
      <c r="AT218" s="4">
        <v>11016</v>
      </c>
      <c r="AU218" s="12">
        <v>4524</v>
      </c>
      <c r="AV218" s="4">
        <v>4727</v>
      </c>
      <c r="AW218" s="12">
        <v>4171</v>
      </c>
      <c r="AX218" s="4">
        <v>6646</v>
      </c>
      <c r="AY218" s="12"/>
      <c r="AZ218" s="4">
        <v>2701</v>
      </c>
      <c r="BA218" s="4"/>
      <c r="BB218" s="12">
        <v>64982</v>
      </c>
      <c r="BC218" s="4">
        <v>30527</v>
      </c>
      <c r="BD218" s="12">
        <v>15099</v>
      </c>
      <c r="BE218" s="4">
        <v>15913</v>
      </c>
      <c r="BF218" s="12">
        <v>9561</v>
      </c>
      <c r="BG218" s="4">
        <v>10742</v>
      </c>
      <c r="BH218" s="12"/>
      <c r="BI218" s="4">
        <v>7366</v>
      </c>
      <c r="BJ218" s="12">
        <v>3552</v>
      </c>
      <c r="BK218" s="4">
        <v>3954</v>
      </c>
      <c r="BL218" s="12">
        <v>8819</v>
      </c>
      <c r="BM218" s="4">
        <v>15967</v>
      </c>
      <c r="BN218" s="12">
        <v>4874</v>
      </c>
      <c r="BO218" s="4">
        <v>6659</v>
      </c>
      <c r="BP218" s="12">
        <v>2087</v>
      </c>
      <c r="BQ218" s="4">
        <v>251</v>
      </c>
      <c r="BR218" s="4"/>
      <c r="BS218" s="4">
        <v>8094</v>
      </c>
      <c r="BT218" s="4">
        <v>5372</v>
      </c>
      <c r="BU218" s="4">
        <v>6347</v>
      </c>
      <c r="BV218" s="94" t="str">
        <f t="shared" si="12"/>
        <v>*Serine (3TMS)</v>
      </c>
      <c r="BW218">
        <f t="shared" si="12"/>
        <v>206</v>
      </c>
    </row>
    <row r="219" spans="2:75">
      <c r="B219" s="4" t="s">
        <v>57</v>
      </c>
      <c r="C219" s="4">
        <v>207</v>
      </c>
      <c r="D219" s="4">
        <v>1358.6</v>
      </c>
      <c r="E219" s="4">
        <v>0.6086956</v>
      </c>
      <c r="F219" s="4"/>
      <c r="G219" s="4"/>
      <c r="H219" s="4"/>
      <c r="I219" s="4">
        <v>10</v>
      </c>
      <c r="J219" s="4">
        <v>19</v>
      </c>
      <c r="K219" s="4">
        <v>92</v>
      </c>
      <c r="L219" s="4">
        <v>320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>
        <v>3</v>
      </c>
      <c r="Y219" s="4"/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165</v>
      </c>
      <c r="AG219" s="4">
        <v>105</v>
      </c>
      <c r="AH219" s="93"/>
      <c r="AI219" s="93"/>
      <c r="AJ219" s="93"/>
      <c r="AK219" s="93"/>
      <c r="AL219" s="93"/>
      <c r="AM219" s="4">
        <v>1341</v>
      </c>
      <c r="AN219" s="4">
        <v>1298</v>
      </c>
      <c r="AO219" s="12">
        <v>739</v>
      </c>
      <c r="AP219" s="4">
        <v>1230</v>
      </c>
      <c r="AQ219" s="12">
        <v>1137</v>
      </c>
      <c r="AR219" s="4">
        <v>2010</v>
      </c>
      <c r="AS219" s="12">
        <v>842</v>
      </c>
      <c r="AT219" s="4">
        <v>1495</v>
      </c>
      <c r="AU219" s="12">
        <v>575</v>
      </c>
      <c r="AV219" s="4">
        <v>643</v>
      </c>
      <c r="AW219" s="12">
        <v>524</v>
      </c>
      <c r="AX219" s="4">
        <v>978</v>
      </c>
      <c r="AY219" s="12"/>
      <c r="AZ219" s="4">
        <v>275</v>
      </c>
      <c r="BA219" s="4"/>
      <c r="BB219" s="12">
        <v>9786</v>
      </c>
      <c r="BC219" s="4">
        <v>4151</v>
      </c>
      <c r="BD219" s="12">
        <v>2019</v>
      </c>
      <c r="BE219" s="4">
        <v>1874</v>
      </c>
      <c r="BF219" s="12">
        <v>1182</v>
      </c>
      <c r="BG219" s="4">
        <v>1344</v>
      </c>
      <c r="BH219" s="12"/>
      <c r="BI219" s="4">
        <v>842</v>
      </c>
      <c r="BJ219" s="12">
        <v>371</v>
      </c>
      <c r="BK219" s="4">
        <v>536</v>
      </c>
      <c r="BL219" s="12">
        <v>1381</v>
      </c>
      <c r="BM219" s="4">
        <v>2283</v>
      </c>
      <c r="BN219" s="12">
        <v>583</v>
      </c>
      <c r="BO219" s="4">
        <v>780</v>
      </c>
      <c r="BP219" s="12">
        <v>222</v>
      </c>
      <c r="BQ219" s="4">
        <v>5</v>
      </c>
      <c r="BR219" s="4"/>
      <c r="BS219" s="4">
        <v>1127</v>
      </c>
      <c r="BT219" s="4">
        <v>299</v>
      </c>
      <c r="BU219" s="4">
        <v>777</v>
      </c>
      <c r="BV219" s="94" t="str">
        <f t="shared" si="12"/>
        <v>*Serine (3TMS)</v>
      </c>
      <c r="BW219">
        <f t="shared" si="12"/>
        <v>207</v>
      </c>
    </row>
    <row r="220" spans="2:75">
      <c r="B220" s="4" t="s">
        <v>57</v>
      </c>
      <c r="C220" s="4">
        <v>208</v>
      </c>
      <c r="D220" s="4">
        <v>1358.6</v>
      </c>
      <c r="E220" s="4">
        <v>0.6086956</v>
      </c>
      <c r="F220" s="4"/>
      <c r="G220" s="4"/>
      <c r="H220" s="4"/>
      <c r="I220" s="4">
        <v>0</v>
      </c>
      <c r="J220" s="4">
        <v>0</v>
      </c>
      <c r="K220" s="4">
        <v>0</v>
      </c>
      <c r="L220" s="4">
        <v>85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>
        <v>0</v>
      </c>
      <c r="Y220" s="4"/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8</v>
      </c>
      <c r="AG220" s="4">
        <v>0</v>
      </c>
      <c r="AH220" s="93"/>
      <c r="AI220" s="93"/>
      <c r="AJ220" s="93"/>
      <c r="AK220" s="93"/>
      <c r="AL220" s="93"/>
      <c r="AM220" s="4">
        <v>294</v>
      </c>
      <c r="AN220" s="4">
        <v>270</v>
      </c>
      <c r="AO220" s="12">
        <v>244</v>
      </c>
      <c r="AP220" s="4">
        <v>136</v>
      </c>
      <c r="AQ220" s="12">
        <v>215</v>
      </c>
      <c r="AR220" s="4">
        <v>472</v>
      </c>
      <c r="AS220" s="12">
        <v>141</v>
      </c>
      <c r="AT220" s="4">
        <v>350</v>
      </c>
      <c r="AU220" s="12">
        <v>0</v>
      </c>
      <c r="AV220" s="4">
        <v>102</v>
      </c>
      <c r="AW220" s="12">
        <v>154</v>
      </c>
      <c r="AX220" s="4">
        <v>217</v>
      </c>
      <c r="AY220" s="12"/>
      <c r="AZ220" s="4">
        <v>27</v>
      </c>
      <c r="BA220" s="4"/>
      <c r="BB220" s="12">
        <v>2137</v>
      </c>
      <c r="BC220" s="4">
        <v>1080</v>
      </c>
      <c r="BD220" s="12">
        <v>427</v>
      </c>
      <c r="BE220" s="4">
        <v>499</v>
      </c>
      <c r="BF220" s="12">
        <v>234</v>
      </c>
      <c r="BG220" s="4">
        <v>299</v>
      </c>
      <c r="BH220" s="12"/>
      <c r="BI220" s="4">
        <v>129</v>
      </c>
      <c r="BJ220" s="12">
        <v>44</v>
      </c>
      <c r="BK220" s="4">
        <v>97</v>
      </c>
      <c r="BL220" s="12">
        <v>333</v>
      </c>
      <c r="BM220" s="4">
        <v>551</v>
      </c>
      <c r="BN220" s="12">
        <v>100</v>
      </c>
      <c r="BO220" s="4">
        <v>166</v>
      </c>
      <c r="BP220" s="12">
        <v>6</v>
      </c>
      <c r="BQ220" s="4">
        <v>0</v>
      </c>
      <c r="BR220" s="4"/>
      <c r="BS220" s="4">
        <v>249</v>
      </c>
      <c r="BT220" s="4">
        <v>0</v>
      </c>
      <c r="BU220" s="4">
        <v>116</v>
      </c>
      <c r="BV220" s="94" t="str">
        <f t="shared" si="12"/>
        <v>*Serine (3TMS)</v>
      </c>
      <c r="BW220">
        <f t="shared" si="12"/>
        <v>208</v>
      </c>
    </row>
    <row r="221" spans="2:75">
      <c r="B221" s="4" t="s">
        <v>57</v>
      </c>
      <c r="C221" s="4">
        <v>218</v>
      </c>
      <c r="D221" s="4">
        <v>1358.6</v>
      </c>
      <c r="E221" s="4">
        <v>0.6086956</v>
      </c>
      <c r="F221" s="4"/>
      <c r="G221" s="4"/>
      <c r="H221" s="4"/>
      <c r="I221" s="4">
        <v>7093</v>
      </c>
      <c r="J221" s="4">
        <v>9607</v>
      </c>
      <c r="K221" s="4">
        <v>11536</v>
      </c>
      <c r="L221" s="4">
        <v>19955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>
        <v>225</v>
      </c>
      <c r="Y221" s="4"/>
      <c r="Z221" s="4">
        <v>2202</v>
      </c>
      <c r="AA221" s="4">
        <v>365</v>
      </c>
      <c r="AB221" s="4">
        <v>1342</v>
      </c>
      <c r="AC221" s="4">
        <v>974</v>
      </c>
      <c r="AD221" s="4">
        <v>3541</v>
      </c>
      <c r="AE221" s="4">
        <v>2109</v>
      </c>
      <c r="AF221" s="4">
        <v>12961</v>
      </c>
      <c r="AG221" s="4">
        <v>7004</v>
      </c>
      <c r="AH221" s="93"/>
      <c r="AI221" s="92">
        <f>MIN(AM221:BQ221)</f>
        <v>8324</v>
      </c>
      <c r="AJ221" s="92">
        <f>MAX(AM221:BQ221)</f>
        <v>196482</v>
      </c>
      <c r="AK221" s="92">
        <f>MEDIAN(AM221:BQ221)</f>
        <v>49601</v>
      </c>
      <c r="AL221" s="93"/>
      <c r="AM221" s="4">
        <v>69792</v>
      </c>
      <c r="AN221" s="4">
        <v>65177</v>
      </c>
      <c r="AO221" s="12">
        <v>37057</v>
      </c>
      <c r="AP221" s="4">
        <v>69530</v>
      </c>
      <c r="AQ221" s="12">
        <v>57532</v>
      </c>
      <c r="AR221" s="4">
        <v>99015</v>
      </c>
      <c r="AS221" s="12">
        <v>44473</v>
      </c>
      <c r="AT221" s="4">
        <v>78633</v>
      </c>
      <c r="AU221" s="12">
        <v>31995</v>
      </c>
      <c r="AV221" s="4">
        <v>33930</v>
      </c>
      <c r="AW221" s="12">
        <v>29381</v>
      </c>
      <c r="AX221" s="4">
        <v>46005</v>
      </c>
      <c r="AY221" s="12"/>
      <c r="AZ221" s="4">
        <v>20840</v>
      </c>
      <c r="BA221" s="4"/>
      <c r="BB221" s="12"/>
      <c r="BC221" s="4">
        <v>196482</v>
      </c>
      <c r="BD221" s="12">
        <v>92752</v>
      </c>
      <c r="BE221" s="4">
        <v>98812</v>
      </c>
      <c r="BF221" s="12">
        <v>66487</v>
      </c>
      <c r="BG221" s="4">
        <v>73286</v>
      </c>
      <c r="BH221" s="12"/>
      <c r="BI221" s="4">
        <v>51938</v>
      </c>
      <c r="BJ221" s="12">
        <v>25465</v>
      </c>
      <c r="BK221" s="4">
        <v>28054</v>
      </c>
      <c r="BL221" s="12">
        <v>57805</v>
      </c>
      <c r="BM221" s="4"/>
      <c r="BN221" s="12">
        <v>33754</v>
      </c>
      <c r="BO221" s="4">
        <v>47264</v>
      </c>
      <c r="BP221" s="12">
        <v>15719</v>
      </c>
      <c r="BQ221" s="4">
        <v>8324</v>
      </c>
      <c r="BR221" s="4"/>
      <c r="BS221" s="4">
        <v>54121</v>
      </c>
      <c r="BT221" s="4">
        <v>49337</v>
      </c>
      <c r="BU221" s="4">
        <v>43128</v>
      </c>
      <c r="BV221" s="94" t="str">
        <f t="shared" si="12"/>
        <v>*Serine (3TMS)</v>
      </c>
      <c r="BW221">
        <f t="shared" si="12"/>
        <v>218</v>
      </c>
    </row>
    <row r="222" spans="2:75">
      <c r="B222" s="4" t="s">
        <v>57</v>
      </c>
      <c r="C222" s="4">
        <v>219</v>
      </c>
      <c r="D222" s="4">
        <v>1358.6</v>
      </c>
      <c r="E222" s="4">
        <v>0.6086956</v>
      </c>
      <c r="F222" s="4"/>
      <c r="G222" s="4"/>
      <c r="H222" s="4"/>
      <c r="I222" s="4">
        <v>1283</v>
      </c>
      <c r="J222" s="4">
        <v>1780</v>
      </c>
      <c r="K222" s="4">
        <v>2214</v>
      </c>
      <c r="L222" s="4">
        <v>3769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>
        <v>42</v>
      </c>
      <c r="Y222" s="4"/>
      <c r="Z222" s="4">
        <v>341</v>
      </c>
      <c r="AA222" s="4">
        <v>0</v>
      </c>
      <c r="AB222" s="4">
        <v>203</v>
      </c>
      <c r="AC222" s="4">
        <v>178</v>
      </c>
      <c r="AD222" s="4">
        <v>684</v>
      </c>
      <c r="AE222" s="4">
        <v>348</v>
      </c>
      <c r="AF222" s="4">
        <v>2500</v>
      </c>
      <c r="AG222" s="4">
        <v>1337</v>
      </c>
      <c r="AH222" s="93"/>
      <c r="AI222" s="93"/>
      <c r="AJ222" s="93"/>
      <c r="AK222" s="93"/>
      <c r="AL222" s="93"/>
      <c r="AM222" s="4">
        <v>14141</v>
      </c>
      <c r="AN222" s="4">
        <v>13055</v>
      </c>
      <c r="AO222" s="12">
        <v>7448</v>
      </c>
      <c r="AP222" s="4">
        <v>13917</v>
      </c>
      <c r="AQ222" s="12">
        <v>11534</v>
      </c>
      <c r="AR222" s="4">
        <v>19924</v>
      </c>
      <c r="AS222" s="12">
        <v>8754</v>
      </c>
      <c r="AT222" s="4">
        <v>15603</v>
      </c>
      <c r="AU222" s="12">
        <v>6330</v>
      </c>
      <c r="AV222" s="4">
        <v>6540</v>
      </c>
      <c r="AW222" s="12">
        <v>5849</v>
      </c>
      <c r="AX222" s="4">
        <v>9018</v>
      </c>
      <c r="AY222" s="12"/>
      <c r="AZ222" s="4">
        <v>3993</v>
      </c>
      <c r="BA222" s="4"/>
      <c r="BB222" s="12"/>
      <c r="BC222" s="4">
        <v>40152</v>
      </c>
      <c r="BD222" s="12">
        <v>18133</v>
      </c>
      <c r="BE222" s="4">
        <v>19225</v>
      </c>
      <c r="BF222" s="12">
        <v>13240</v>
      </c>
      <c r="BG222" s="4">
        <v>14345</v>
      </c>
      <c r="BH222" s="12"/>
      <c r="BI222" s="4">
        <v>10118</v>
      </c>
      <c r="BJ222" s="12">
        <v>4988</v>
      </c>
      <c r="BK222" s="4">
        <v>5597</v>
      </c>
      <c r="BL222" s="12">
        <v>11666</v>
      </c>
      <c r="BM222" s="4"/>
      <c r="BN222" s="12">
        <v>6665</v>
      </c>
      <c r="BO222" s="4">
        <v>9306</v>
      </c>
      <c r="BP222" s="12">
        <v>3000</v>
      </c>
      <c r="BQ222" s="4">
        <v>473</v>
      </c>
      <c r="BR222" s="4"/>
      <c r="BS222" s="4">
        <v>11031</v>
      </c>
      <c r="BT222" s="4">
        <v>8690</v>
      </c>
      <c r="BU222" s="4">
        <v>8505</v>
      </c>
      <c r="BV222" s="94" t="str">
        <f t="shared" si="12"/>
        <v>*Serine (3TMS)</v>
      </c>
      <c r="BW222">
        <f t="shared" si="12"/>
        <v>219</v>
      </c>
    </row>
    <row r="223" spans="2:75">
      <c r="B223" s="4" t="s">
        <v>57</v>
      </c>
      <c r="C223" s="4">
        <v>220</v>
      </c>
      <c r="D223" s="4">
        <v>1358.6</v>
      </c>
      <c r="E223" s="4">
        <v>0.6086956</v>
      </c>
      <c r="F223" s="4"/>
      <c r="G223" s="4"/>
      <c r="H223" s="4"/>
      <c r="I223" s="4">
        <v>543</v>
      </c>
      <c r="J223" s="4">
        <v>757</v>
      </c>
      <c r="K223" s="4">
        <v>861</v>
      </c>
      <c r="L223" s="4">
        <v>1668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>
        <v>31</v>
      </c>
      <c r="Y223" s="4"/>
      <c r="Z223" s="4">
        <v>175</v>
      </c>
      <c r="AA223" s="4">
        <v>0</v>
      </c>
      <c r="AB223" s="4">
        <v>95</v>
      </c>
      <c r="AC223" s="4">
        <v>0</v>
      </c>
      <c r="AD223" s="4">
        <v>215</v>
      </c>
      <c r="AE223" s="4">
        <v>104</v>
      </c>
      <c r="AF223" s="4">
        <v>1072</v>
      </c>
      <c r="AG223" s="4">
        <v>583</v>
      </c>
      <c r="AH223" s="93"/>
      <c r="AI223" s="93"/>
      <c r="AJ223" s="93"/>
      <c r="AK223" s="93"/>
      <c r="AL223" s="93"/>
      <c r="AM223" s="4">
        <v>6308</v>
      </c>
      <c r="AN223" s="4">
        <v>5737</v>
      </c>
      <c r="AO223" s="12">
        <v>3363</v>
      </c>
      <c r="AP223" s="4">
        <v>6134</v>
      </c>
      <c r="AQ223" s="12">
        <v>5142</v>
      </c>
      <c r="AR223" s="4">
        <v>9174</v>
      </c>
      <c r="AS223" s="12">
        <v>3832</v>
      </c>
      <c r="AT223" s="4">
        <v>6918</v>
      </c>
      <c r="AU223" s="12">
        <v>2779</v>
      </c>
      <c r="AV223" s="4">
        <v>2792</v>
      </c>
      <c r="AW223" s="12">
        <v>2635</v>
      </c>
      <c r="AX223" s="4">
        <v>4189</v>
      </c>
      <c r="AY223" s="12"/>
      <c r="AZ223" s="4">
        <v>1668</v>
      </c>
      <c r="BA223" s="4"/>
      <c r="BB223" s="12"/>
      <c r="BC223" s="4">
        <v>18694</v>
      </c>
      <c r="BD223" s="12">
        <v>9627</v>
      </c>
      <c r="BE223" s="4">
        <v>9484</v>
      </c>
      <c r="BF223" s="12">
        <v>6000</v>
      </c>
      <c r="BG223" s="4">
        <v>6619</v>
      </c>
      <c r="BH223" s="12"/>
      <c r="BI223" s="4">
        <v>4587</v>
      </c>
      <c r="BJ223" s="12">
        <v>2177</v>
      </c>
      <c r="BK223" s="4">
        <v>2445</v>
      </c>
      <c r="BL223" s="12">
        <v>5604</v>
      </c>
      <c r="BM223" s="4"/>
      <c r="BN223" s="12">
        <v>3006</v>
      </c>
      <c r="BO223" s="4">
        <v>4047</v>
      </c>
      <c r="BP223" s="12">
        <v>1302</v>
      </c>
      <c r="BQ223" s="4">
        <v>116</v>
      </c>
      <c r="BR223" s="4"/>
      <c r="BS223" s="4">
        <v>5046</v>
      </c>
      <c r="BT223" s="4">
        <v>3640</v>
      </c>
      <c r="BU223" s="4">
        <v>3936</v>
      </c>
      <c r="BV223" s="94" t="str">
        <f t="shared" si="12"/>
        <v>*Serine (3TMS)</v>
      </c>
      <c r="BW223">
        <f t="shared" si="12"/>
        <v>220</v>
      </c>
    </row>
    <row r="224" spans="2:75">
      <c r="B224" s="4" t="s">
        <v>59</v>
      </c>
      <c r="C224" s="4">
        <v>247</v>
      </c>
      <c r="D224" s="4">
        <v>1314.1</v>
      </c>
      <c r="E224" s="4">
        <v>0.73913043700000003</v>
      </c>
      <c r="F224" s="4"/>
      <c r="G224" s="4"/>
      <c r="H224" s="4"/>
      <c r="I224" s="4">
        <v>32062</v>
      </c>
      <c r="J224" s="4">
        <v>32241</v>
      </c>
      <c r="K224" s="4">
        <v>1140</v>
      </c>
      <c r="L224" s="4">
        <v>1922</v>
      </c>
      <c r="M224" s="4">
        <v>552</v>
      </c>
      <c r="N224" s="4">
        <v>1033</v>
      </c>
      <c r="O224" s="4">
        <v>37401</v>
      </c>
      <c r="P224" s="4">
        <v>39831</v>
      </c>
      <c r="Q224" s="4"/>
      <c r="R224" s="4"/>
      <c r="S224" s="4">
        <v>311</v>
      </c>
      <c r="T224" s="4"/>
      <c r="U224" s="4"/>
      <c r="V224" s="4">
        <v>0</v>
      </c>
      <c r="W224" s="4">
        <v>85</v>
      </c>
      <c r="X224" s="4">
        <v>135</v>
      </c>
      <c r="Y224" s="4">
        <v>139</v>
      </c>
      <c r="Z224" s="4">
        <v>1179</v>
      </c>
      <c r="AA224" s="4">
        <v>349</v>
      </c>
      <c r="AB224" s="4">
        <v>3630</v>
      </c>
      <c r="AC224" s="4">
        <v>1095</v>
      </c>
      <c r="AD224" s="4">
        <v>8999</v>
      </c>
      <c r="AE224" s="4">
        <v>4230</v>
      </c>
      <c r="AF224" s="4">
        <v>30041</v>
      </c>
      <c r="AG224" s="4">
        <v>21743</v>
      </c>
      <c r="AH224" s="93"/>
      <c r="AI224" s="92">
        <f>MIN(AM224:BQ224)</f>
        <v>714</v>
      </c>
      <c r="AJ224" s="92">
        <f>MAX(AM224:BQ224)</f>
        <v>24966</v>
      </c>
      <c r="AK224" s="92">
        <f>MEDIAN(AM224:BQ224)</f>
        <v>9181</v>
      </c>
      <c r="AL224" s="93"/>
      <c r="AM224" s="4">
        <v>4889</v>
      </c>
      <c r="AN224" s="4">
        <v>5809</v>
      </c>
      <c r="AO224" s="12">
        <v>4892</v>
      </c>
      <c r="AP224" s="4">
        <v>5569</v>
      </c>
      <c r="AQ224" s="12">
        <v>13769</v>
      </c>
      <c r="AR224" s="4">
        <v>14476</v>
      </c>
      <c r="AS224" s="12">
        <v>6337</v>
      </c>
      <c r="AT224" s="4">
        <v>7560</v>
      </c>
      <c r="AU224" s="12">
        <v>10108</v>
      </c>
      <c r="AV224" s="4">
        <v>10733</v>
      </c>
      <c r="AW224" s="12">
        <v>8254</v>
      </c>
      <c r="AX224" s="4">
        <v>10495</v>
      </c>
      <c r="AY224" s="12"/>
      <c r="AZ224" s="4">
        <v>5562</v>
      </c>
      <c r="BA224" s="4"/>
      <c r="BB224" s="12"/>
      <c r="BC224" s="4">
        <v>18834</v>
      </c>
      <c r="BD224" s="12">
        <v>24966</v>
      </c>
      <c r="BE224" s="4">
        <v>22488</v>
      </c>
      <c r="BF224" s="12">
        <v>14633</v>
      </c>
      <c r="BG224" s="4">
        <v>12832</v>
      </c>
      <c r="BH224" s="12"/>
      <c r="BI224" s="4">
        <v>7082</v>
      </c>
      <c r="BJ224" s="12">
        <v>8019</v>
      </c>
      <c r="BK224" s="4">
        <v>7834</v>
      </c>
      <c r="BL224" s="12">
        <v>15989</v>
      </c>
      <c r="BM224" s="4"/>
      <c r="BN224" s="12">
        <v>12002</v>
      </c>
      <c r="BO224" s="4">
        <v>13578</v>
      </c>
      <c r="BP224" s="12">
        <v>3461</v>
      </c>
      <c r="BQ224" s="4">
        <v>714</v>
      </c>
      <c r="BR224" s="4"/>
      <c r="BS224" s="4">
        <v>9635</v>
      </c>
      <c r="BT224" s="4">
        <v>11858</v>
      </c>
      <c r="BU224" s="4">
        <v>12048</v>
      </c>
      <c r="BV224" s="94" t="str">
        <f t="shared" si="12"/>
        <v>*Succinic acid (2TMS)</v>
      </c>
      <c r="BW224">
        <f t="shared" si="12"/>
        <v>247</v>
      </c>
    </row>
    <row r="225" spans="1:75">
      <c r="B225" s="4" t="s">
        <v>59</v>
      </c>
      <c r="C225" s="4">
        <v>248</v>
      </c>
      <c r="D225" s="4">
        <v>1314.1</v>
      </c>
      <c r="E225" s="4">
        <v>0.73913043700000003</v>
      </c>
      <c r="F225" s="4"/>
      <c r="G225" s="4"/>
      <c r="H225" s="4"/>
      <c r="I225" s="4">
        <v>6196</v>
      </c>
      <c r="J225" s="4">
        <v>6504</v>
      </c>
      <c r="K225" s="4">
        <v>156</v>
      </c>
      <c r="L225" s="4">
        <v>417</v>
      </c>
      <c r="M225" s="4">
        <v>73</v>
      </c>
      <c r="N225" s="4">
        <v>220</v>
      </c>
      <c r="O225" s="4">
        <v>6834</v>
      </c>
      <c r="P225" s="4">
        <v>7292</v>
      </c>
      <c r="Q225" s="4"/>
      <c r="R225" s="4"/>
      <c r="S225" s="4">
        <v>0</v>
      </c>
      <c r="T225" s="4"/>
      <c r="U225" s="4"/>
      <c r="V225" s="4">
        <v>0</v>
      </c>
      <c r="W225" s="4">
        <v>95</v>
      </c>
      <c r="X225" s="4">
        <v>0</v>
      </c>
      <c r="Y225" s="4">
        <v>0</v>
      </c>
      <c r="Z225" s="4">
        <v>266</v>
      </c>
      <c r="AA225" s="4">
        <v>69</v>
      </c>
      <c r="AB225" s="4">
        <v>817</v>
      </c>
      <c r="AC225" s="4">
        <v>164</v>
      </c>
      <c r="AD225" s="4">
        <v>1673</v>
      </c>
      <c r="AE225" s="4">
        <v>830</v>
      </c>
      <c r="AF225" s="4">
        <v>5734</v>
      </c>
      <c r="AG225" s="4">
        <v>4330</v>
      </c>
      <c r="AH225" s="93"/>
      <c r="AI225" s="93"/>
      <c r="AJ225" s="93"/>
      <c r="AK225" s="93"/>
      <c r="AL225" s="93"/>
      <c r="AM225" s="4">
        <v>966</v>
      </c>
      <c r="AN225" s="4">
        <v>1032</v>
      </c>
      <c r="AO225" s="12">
        <v>353</v>
      </c>
      <c r="AP225" s="4">
        <v>1070</v>
      </c>
      <c r="AQ225" s="12">
        <v>2658</v>
      </c>
      <c r="AR225" s="4">
        <v>2843</v>
      </c>
      <c r="AS225" s="12">
        <v>1275</v>
      </c>
      <c r="AT225" s="4">
        <v>1503</v>
      </c>
      <c r="AU225" s="12">
        <v>1938</v>
      </c>
      <c r="AV225" s="4">
        <v>1937</v>
      </c>
      <c r="AW225" s="12">
        <v>1773</v>
      </c>
      <c r="AX225" s="4">
        <v>2108</v>
      </c>
      <c r="AY225" s="12"/>
      <c r="AZ225" s="4">
        <v>1072</v>
      </c>
      <c r="BA225" s="4"/>
      <c r="BB225" s="12"/>
      <c r="BC225" s="4">
        <v>3702</v>
      </c>
      <c r="BD225" s="12">
        <v>4871</v>
      </c>
      <c r="BE225" s="4">
        <v>4372</v>
      </c>
      <c r="BF225" s="12">
        <v>2843</v>
      </c>
      <c r="BG225" s="4">
        <v>2566</v>
      </c>
      <c r="BH225" s="12"/>
      <c r="BI225" s="4">
        <v>1387</v>
      </c>
      <c r="BJ225" s="12">
        <v>1545</v>
      </c>
      <c r="BK225" s="4">
        <v>1571</v>
      </c>
      <c r="BL225" s="12">
        <v>3078</v>
      </c>
      <c r="BM225" s="4"/>
      <c r="BN225" s="12">
        <v>2304</v>
      </c>
      <c r="BO225" s="4">
        <v>2595</v>
      </c>
      <c r="BP225" s="12">
        <v>697</v>
      </c>
      <c r="BQ225" s="4">
        <v>42</v>
      </c>
      <c r="BR225" s="4"/>
      <c r="BS225" s="4">
        <v>1835</v>
      </c>
      <c r="BT225" s="4">
        <v>2360</v>
      </c>
      <c r="BU225" s="4">
        <v>2348</v>
      </c>
      <c r="BV225" s="94" t="str">
        <f t="shared" si="12"/>
        <v>*Succinic acid (2TMS)</v>
      </c>
      <c r="BW225">
        <f t="shared" si="12"/>
        <v>248</v>
      </c>
    </row>
    <row r="226" spans="1:75">
      <c r="B226" s="4" t="s">
        <v>59</v>
      </c>
      <c r="C226" s="4">
        <v>249</v>
      </c>
      <c r="D226" s="4">
        <v>1314.1</v>
      </c>
      <c r="E226" s="4">
        <v>0.73913043700000003</v>
      </c>
      <c r="F226" s="4"/>
      <c r="G226" s="4"/>
      <c r="H226" s="4"/>
      <c r="I226" s="4">
        <v>2658</v>
      </c>
      <c r="J226" s="4">
        <v>2919</v>
      </c>
      <c r="K226" s="4">
        <v>75</v>
      </c>
      <c r="L226" s="4">
        <v>240</v>
      </c>
      <c r="M226" s="4">
        <v>0</v>
      </c>
      <c r="N226" s="4">
        <v>62</v>
      </c>
      <c r="O226" s="4">
        <v>3327</v>
      </c>
      <c r="P226" s="4">
        <v>3446</v>
      </c>
      <c r="Q226" s="4"/>
      <c r="R226" s="4"/>
      <c r="S226" s="4">
        <v>59</v>
      </c>
      <c r="T226" s="4"/>
      <c r="U226" s="4"/>
      <c r="V226" s="4">
        <v>0</v>
      </c>
      <c r="W226" s="4">
        <v>0</v>
      </c>
      <c r="X226" s="4">
        <v>0</v>
      </c>
      <c r="Y226" s="4">
        <v>0</v>
      </c>
      <c r="Z226" s="4">
        <v>125</v>
      </c>
      <c r="AA226" s="4">
        <v>15</v>
      </c>
      <c r="AB226" s="4">
        <v>294</v>
      </c>
      <c r="AC226" s="4">
        <v>55</v>
      </c>
      <c r="AD226" s="4">
        <v>754</v>
      </c>
      <c r="AE226" s="4">
        <v>351</v>
      </c>
      <c r="AF226" s="4">
        <v>2409</v>
      </c>
      <c r="AG226" s="4">
        <v>1959</v>
      </c>
      <c r="AH226" s="93"/>
      <c r="AI226" s="93"/>
      <c r="AJ226" s="93"/>
      <c r="AK226" s="93"/>
      <c r="AL226" s="93"/>
      <c r="AM226" s="4">
        <v>471</v>
      </c>
      <c r="AN226" s="4">
        <v>503</v>
      </c>
      <c r="AO226" s="12">
        <v>269</v>
      </c>
      <c r="AP226" s="4">
        <v>456</v>
      </c>
      <c r="AQ226" s="12">
        <v>1138</v>
      </c>
      <c r="AR226" s="4">
        <v>1059</v>
      </c>
      <c r="AS226" s="12">
        <v>575</v>
      </c>
      <c r="AT226" s="4">
        <v>628</v>
      </c>
      <c r="AU226" s="12">
        <v>977</v>
      </c>
      <c r="AV226" s="4">
        <v>867</v>
      </c>
      <c r="AW226" s="12">
        <v>796</v>
      </c>
      <c r="AX226" s="4">
        <v>1017</v>
      </c>
      <c r="AY226" s="12"/>
      <c r="AZ226" s="4">
        <v>566</v>
      </c>
      <c r="BA226" s="4"/>
      <c r="BB226" s="12"/>
      <c r="BC226" s="4">
        <v>1718</v>
      </c>
      <c r="BD226" s="12">
        <v>2039</v>
      </c>
      <c r="BE226" s="4">
        <v>1929</v>
      </c>
      <c r="BF226" s="12">
        <v>1248</v>
      </c>
      <c r="BG226" s="4">
        <v>988</v>
      </c>
      <c r="BH226" s="12"/>
      <c r="BI226" s="4">
        <v>532</v>
      </c>
      <c r="BJ226" s="12">
        <v>726</v>
      </c>
      <c r="BK226" s="4">
        <v>678</v>
      </c>
      <c r="BL226" s="12">
        <v>1342</v>
      </c>
      <c r="BM226" s="4"/>
      <c r="BN226" s="12">
        <v>961</v>
      </c>
      <c r="BO226" s="4">
        <v>1351</v>
      </c>
      <c r="BP226" s="12">
        <v>224</v>
      </c>
      <c r="BQ226" s="4">
        <v>18</v>
      </c>
      <c r="BR226" s="4"/>
      <c r="BS226" s="4">
        <v>812</v>
      </c>
      <c r="BT226" s="4">
        <v>929</v>
      </c>
      <c r="BU226" s="4">
        <v>1057</v>
      </c>
      <c r="BV226" s="94" t="str">
        <f t="shared" si="12"/>
        <v>*Succinic acid (2TMS)</v>
      </c>
      <c r="BW226">
        <f t="shared" si="12"/>
        <v>249</v>
      </c>
    </row>
    <row r="227" spans="1:75">
      <c r="B227" s="4" t="s">
        <v>59</v>
      </c>
      <c r="C227" s="4">
        <v>250</v>
      </c>
      <c r="D227" s="4">
        <v>1314.1</v>
      </c>
      <c r="E227" s="4">
        <v>0.73913043700000003</v>
      </c>
      <c r="F227" s="4"/>
      <c r="G227" s="4"/>
      <c r="H227" s="4"/>
      <c r="I227" s="4">
        <v>283</v>
      </c>
      <c r="J227" s="4">
        <v>382</v>
      </c>
      <c r="K227" s="4">
        <v>0</v>
      </c>
      <c r="L227" s="4">
        <v>62</v>
      </c>
      <c r="M227" s="4">
        <v>0</v>
      </c>
      <c r="N227" s="4">
        <v>5</v>
      </c>
      <c r="O227" s="4">
        <v>449</v>
      </c>
      <c r="P227" s="4">
        <v>441</v>
      </c>
      <c r="Q227" s="4"/>
      <c r="R227" s="4"/>
      <c r="S227" s="4">
        <v>0</v>
      </c>
      <c r="T227" s="4"/>
      <c r="U227" s="4"/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24</v>
      </c>
      <c r="AB227" s="4">
        <v>136</v>
      </c>
      <c r="AC227" s="4">
        <v>0</v>
      </c>
      <c r="AD227" s="4">
        <v>81</v>
      </c>
      <c r="AE227" s="4">
        <v>21</v>
      </c>
      <c r="AF227" s="4">
        <v>292</v>
      </c>
      <c r="AG227" s="4">
        <v>276</v>
      </c>
      <c r="AH227" s="93"/>
      <c r="AI227" s="93"/>
      <c r="AJ227" s="93"/>
      <c r="AK227" s="93"/>
      <c r="AL227" s="93"/>
      <c r="AM227" s="4">
        <v>58</v>
      </c>
      <c r="AN227" s="4">
        <v>112</v>
      </c>
      <c r="AO227" s="12">
        <v>0</v>
      </c>
      <c r="AP227" s="4">
        <v>0</v>
      </c>
      <c r="AQ227" s="12">
        <v>120</v>
      </c>
      <c r="AR227" s="4">
        <v>221</v>
      </c>
      <c r="AS227" s="12">
        <v>67</v>
      </c>
      <c r="AT227" s="4">
        <v>66</v>
      </c>
      <c r="AU227" s="12">
        <v>71</v>
      </c>
      <c r="AV227" s="4">
        <v>0</v>
      </c>
      <c r="AW227" s="12">
        <v>197</v>
      </c>
      <c r="AX227" s="4">
        <v>219</v>
      </c>
      <c r="AY227" s="12"/>
      <c r="AZ227" s="4">
        <v>59</v>
      </c>
      <c r="BA227" s="4"/>
      <c r="BB227" s="12"/>
      <c r="BC227" s="4">
        <v>223</v>
      </c>
      <c r="BD227" s="12">
        <v>223</v>
      </c>
      <c r="BE227" s="4">
        <v>303</v>
      </c>
      <c r="BF227" s="12">
        <v>117</v>
      </c>
      <c r="BG227" s="4">
        <v>58</v>
      </c>
      <c r="BH227" s="12"/>
      <c r="BI227" s="4">
        <v>125</v>
      </c>
      <c r="BJ227" s="12">
        <v>116</v>
      </c>
      <c r="BK227" s="4">
        <v>24</v>
      </c>
      <c r="BL227" s="12">
        <v>141</v>
      </c>
      <c r="BM227" s="4"/>
      <c r="BN227" s="12">
        <v>164</v>
      </c>
      <c r="BO227" s="4">
        <v>186</v>
      </c>
      <c r="BP227" s="12">
        <v>0</v>
      </c>
      <c r="BQ227" s="4">
        <v>2</v>
      </c>
      <c r="BR227" s="4"/>
      <c r="BS227" s="4">
        <v>109</v>
      </c>
      <c r="BT227" s="4">
        <v>157</v>
      </c>
      <c r="BU227" s="4">
        <v>70</v>
      </c>
      <c r="BV227" s="94" t="str">
        <f t="shared" si="12"/>
        <v>*Succinic acid (2TMS)</v>
      </c>
      <c r="BW227">
        <f t="shared" si="12"/>
        <v>250</v>
      </c>
    </row>
    <row r="228" spans="1:75">
      <c r="B228" s="4" t="s">
        <v>59</v>
      </c>
      <c r="C228" s="4">
        <v>251</v>
      </c>
      <c r="D228" s="4">
        <v>1314.1</v>
      </c>
      <c r="E228" s="4">
        <v>0.73913043700000003</v>
      </c>
      <c r="F228" s="4"/>
      <c r="G228" s="4"/>
      <c r="H228" s="4"/>
      <c r="I228" s="4">
        <v>0</v>
      </c>
      <c r="J228" s="4">
        <v>78</v>
      </c>
      <c r="K228" s="4">
        <v>0</v>
      </c>
      <c r="L228" s="4">
        <v>30</v>
      </c>
      <c r="M228" s="4">
        <v>0</v>
      </c>
      <c r="N228" s="4">
        <v>25</v>
      </c>
      <c r="O228" s="4">
        <v>87</v>
      </c>
      <c r="P228" s="4">
        <v>53</v>
      </c>
      <c r="Q228" s="4"/>
      <c r="R228" s="4"/>
      <c r="S228" s="4">
        <v>0</v>
      </c>
      <c r="T228" s="4"/>
      <c r="U228" s="4"/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11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58</v>
      </c>
      <c r="AH228" s="93"/>
      <c r="AI228" s="93"/>
      <c r="AJ228" s="93"/>
      <c r="AK228" s="93"/>
      <c r="AL228" s="93"/>
      <c r="AM228" s="4">
        <v>13</v>
      </c>
      <c r="AN228" s="4">
        <v>0</v>
      </c>
      <c r="AO228" s="12">
        <v>0</v>
      </c>
      <c r="AP228" s="4">
        <v>0</v>
      </c>
      <c r="AQ228" s="12">
        <v>0</v>
      </c>
      <c r="AR228" s="4">
        <v>124</v>
      </c>
      <c r="AS228" s="12">
        <v>17</v>
      </c>
      <c r="AT228" s="4">
        <v>0</v>
      </c>
      <c r="AU228" s="12">
        <v>10</v>
      </c>
      <c r="AV228" s="4">
        <v>0</v>
      </c>
      <c r="AW228" s="12">
        <v>96</v>
      </c>
      <c r="AX228" s="4">
        <v>0</v>
      </c>
      <c r="AY228" s="12"/>
      <c r="AZ228" s="4">
        <v>4</v>
      </c>
      <c r="BA228" s="4"/>
      <c r="BB228" s="12"/>
      <c r="BC228" s="4">
        <v>0</v>
      </c>
      <c r="BD228" s="12">
        <v>0</v>
      </c>
      <c r="BE228" s="4">
        <v>84</v>
      </c>
      <c r="BF228" s="12">
        <v>0</v>
      </c>
      <c r="BG228" s="4">
        <v>0</v>
      </c>
      <c r="BH228" s="12"/>
      <c r="BI228" s="4">
        <v>5</v>
      </c>
      <c r="BJ228" s="12">
        <v>28</v>
      </c>
      <c r="BK228" s="4">
        <v>0</v>
      </c>
      <c r="BL228" s="12">
        <v>56</v>
      </c>
      <c r="BM228" s="4"/>
      <c r="BN228" s="12">
        <v>0</v>
      </c>
      <c r="BO228" s="4">
        <v>15</v>
      </c>
      <c r="BP228" s="12">
        <v>0</v>
      </c>
      <c r="BQ228" s="4">
        <v>0</v>
      </c>
      <c r="BR228" s="4"/>
      <c r="BS228" s="4">
        <v>0</v>
      </c>
      <c r="BT228" s="4">
        <v>44</v>
      </c>
      <c r="BU228" s="4">
        <v>0</v>
      </c>
      <c r="BV228" s="94" t="str">
        <f t="shared" si="12"/>
        <v>*Succinic acid (2TMS)</v>
      </c>
      <c r="BW228">
        <f t="shared" si="12"/>
        <v>251</v>
      </c>
    </row>
    <row r="229" spans="1:75">
      <c r="B229" s="4" t="s">
        <v>59</v>
      </c>
      <c r="C229" s="4">
        <v>252</v>
      </c>
      <c r="D229" s="4">
        <v>1314.1</v>
      </c>
      <c r="E229" s="4">
        <v>0.73913043700000003</v>
      </c>
      <c r="F229" s="4"/>
      <c r="G229" s="4"/>
      <c r="H229" s="4"/>
      <c r="I229" s="4">
        <v>0</v>
      </c>
      <c r="J229" s="4">
        <v>0</v>
      </c>
      <c r="K229" s="4">
        <v>0</v>
      </c>
      <c r="L229" s="4">
        <v>0</v>
      </c>
      <c r="M229" s="4">
        <v>22</v>
      </c>
      <c r="N229" s="4">
        <v>0</v>
      </c>
      <c r="O229" s="4">
        <v>33</v>
      </c>
      <c r="P229" s="4">
        <v>0</v>
      </c>
      <c r="Q229" s="4"/>
      <c r="R229" s="4"/>
      <c r="S229" s="4">
        <v>0</v>
      </c>
      <c r="T229" s="4"/>
      <c r="U229" s="4"/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43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93"/>
      <c r="AI229" s="93"/>
      <c r="AJ229" s="93"/>
      <c r="AK229" s="93"/>
      <c r="AL229" s="93"/>
      <c r="AM229" s="4">
        <v>0</v>
      </c>
      <c r="AN229" s="4">
        <v>0</v>
      </c>
      <c r="AO229" s="12">
        <v>0</v>
      </c>
      <c r="AP229" s="4">
        <v>0</v>
      </c>
      <c r="AQ229" s="12">
        <v>0</v>
      </c>
      <c r="AR229" s="4">
        <v>60</v>
      </c>
      <c r="AS229" s="12">
        <v>11</v>
      </c>
      <c r="AT229" s="4">
        <v>4</v>
      </c>
      <c r="AU229" s="12">
        <v>42</v>
      </c>
      <c r="AV229" s="4">
        <v>0</v>
      </c>
      <c r="AW229" s="12">
        <v>116</v>
      </c>
      <c r="AX229" s="4">
        <v>0</v>
      </c>
      <c r="AY229" s="12"/>
      <c r="AZ229" s="4">
        <v>91</v>
      </c>
      <c r="BA229" s="4"/>
      <c r="BB229" s="12"/>
      <c r="BC229" s="4">
        <v>73</v>
      </c>
      <c r="BD229" s="12">
        <v>0</v>
      </c>
      <c r="BE229" s="4">
        <v>33</v>
      </c>
      <c r="BF229" s="12">
        <v>0</v>
      </c>
      <c r="BG229" s="4">
        <v>0</v>
      </c>
      <c r="BH229" s="12"/>
      <c r="BI229" s="4">
        <v>28</v>
      </c>
      <c r="BJ229" s="12">
        <v>0</v>
      </c>
      <c r="BK229" s="4">
        <v>0</v>
      </c>
      <c r="BL229" s="12">
        <v>26</v>
      </c>
      <c r="BM229" s="4"/>
      <c r="BN229" s="12">
        <v>0</v>
      </c>
      <c r="BO229" s="4">
        <v>0</v>
      </c>
      <c r="BP229" s="12">
        <v>0</v>
      </c>
      <c r="BQ229" s="4">
        <v>0</v>
      </c>
      <c r="BR229" s="4"/>
      <c r="BS229" s="4">
        <v>0</v>
      </c>
      <c r="BT229" s="4">
        <v>23</v>
      </c>
      <c r="BU229" s="4">
        <v>0</v>
      </c>
      <c r="BV229" s="94" t="str">
        <f t="shared" si="12"/>
        <v>*Succinic acid (2TMS)</v>
      </c>
      <c r="BW229">
        <f t="shared" si="12"/>
        <v>252</v>
      </c>
    </row>
    <row r="230" spans="1:75" s="105" customFormat="1">
      <c r="B230" s="105" t="s">
        <v>286</v>
      </c>
      <c r="AH230" s="106"/>
      <c r="AI230" s="106"/>
      <c r="AJ230" s="106"/>
      <c r="AK230" s="106"/>
      <c r="AL230" s="106"/>
      <c r="AO230" s="107"/>
      <c r="AQ230" s="107"/>
      <c r="AS230" s="107"/>
      <c r="AU230" s="107"/>
      <c r="AW230" s="107"/>
      <c r="AY230" s="107"/>
      <c r="BB230" s="107">
        <f t="shared" ref="BB230:BG230" si="13">SUM(BB183:BB187)</f>
        <v>377380</v>
      </c>
      <c r="BC230" s="107">
        <f t="shared" si="13"/>
        <v>365687</v>
      </c>
      <c r="BD230" s="107">
        <f t="shared" si="13"/>
        <v>354796</v>
      </c>
      <c r="BE230" s="107">
        <f t="shared" si="13"/>
        <v>342779</v>
      </c>
      <c r="BF230" s="107">
        <f t="shared" si="13"/>
        <v>287055</v>
      </c>
      <c r="BG230" s="107">
        <f t="shared" si="13"/>
        <v>270518</v>
      </c>
      <c r="BH230" s="107"/>
      <c r="BJ230" s="107">
        <f t="shared" ref="BJ230:BQ230" si="14">SUM(BJ183:BJ187)</f>
        <v>147864</v>
      </c>
      <c r="BK230" s="107">
        <f t="shared" si="14"/>
        <v>132509</v>
      </c>
      <c r="BL230" s="107">
        <f t="shared" si="14"/>
        <v>369981</v>
      </c>
      <c r="BM230" s="107">
        <f t="shared" si="14"/>
        <v>471578</v>
      </c>
      <c r="BN230" s="107">
        <f t="shared" si="14"/>
        <v>168103</v>
      </c>
      <c r="BO230" s="107">
        <f t="shared" si="14"/>
        <v>189746</v>
      </c>
      <c r="BP230" s="107">
        <f t="shared" si="14"/>
        <v>69557</v>
      </c>
      <c r="BQ230" s="107">
        <f t="shared" si="14"/>
        <v>44569</v>
      </c>
      <c r="BR230" s="107"/>
      <c r="BV230" s="105" t="str">
        <f t="shared" si="12"/>
        <v>Summe Lactate</v>
      </c>
    </row>
    <row r="231" spans="1:75" s="4" customFormat="1">
      <c r="B231" s="6"/>
      <c r="C231" s="6"/>
      <c r="D231" s="6"/>
      <c r="E231" s="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108"/>
      <c r="AI231" s="108"/>
      <c r="AJ231" s="108"/>
      <c r="AK231" s="108"/>
      <c r="AL231" s="108"/>
      <c r="AM231" s="3"/>
      <c r="AN231" s="3"/>
      <c r="AO231" s="10"/>
      <c r="AP231" s="3"/>
      <c r="AQ231" s="10"/>
      <c r="AR231" s="3"/>
      <c r="AS231" s="10"/>
      <c r="AT231" s="3"/>
      <c r="AU231" s="10"/>
      <c r="AV231" s="3"/>
      <c r="AW231" s="10"/>
      <c r="AX231" s="3"/>
      <c r="AY231" s="10"/>
      <c r="AZ231" s="3"/>
      <c r="BA231" s="3"/>
      <c r="BB231" s="10"/>
      <c r="BC231" s="3"/>
      <c r="BD231" s="10"/>
      <c r="BE231" s="3"/>
      <c r="BF231" s="10"/>
      <c r="BG231" s="3"/>
      <c r="BH231" s="10"/>
      <c r="BI231" s="3"/>
      <c r="BJ231" s="10"/>
      <c r="BK231" s="3"/>
      <c r="BL231" s="10"/>
      <c r="BM231" s="3"/>
      <c r="BN231" s="10"/>
      <c r="BO231" s="3"/>
      <c r="BP231" s="10"/>
      <c r="BQ231" s="3"/>
      <c r="BR231" s="3"/>
      <c r="BS231" s="3"/>
      <c r="BT231" s="3"/>
      <c r="BU231" s="3"/>
      <c r="BV231" s="109"/>
      <c r="BW231" s="3"/>
    </row>
    <row r="232" spans="1:75" s="4" customFormat="1" ht="18.75">
      <c r="A232" s="110" t="s">
        <v>287</v>
      </c>
      <c r="B232" s="6"/>
      <c r="C232" s="6"/>
      <c r="D232" s="6"/>
      <c r="E232" s="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108"/>
      <c r="AI232" s="108"/>
      <c r="AJ232" s="108"/>
      <c r="AK232" s="108"/>
      <c r="AL232" s="108"/>
      <c r="AM232" s="3"/>
      <c r="AN232" s="3"/>
      <c r="AO232" s="10"/>
      <c r="AP232" s="3"/>
      <c r="AQ232" s="10"/>
      <c r="AR232" s="3"/>
      <c r="AS232" s="10"/>
      <c r="AT232" s="3"/>
      <c r="AU232" s="10"/>
      <c r="AV232" s="3"/>
      <c r="AW232" s="10"/>
      <c r="AX232" s="3"/>
      <c r="AY232" s="10"/>
      <c r="AZ232" s="3"/>
      <c r="BA232" s="3"/>
      <c r="BB232" s="10"/>
      <c r="BC232" s="3"/>
      <c r="BD232" s="10"/>
      <c r="BE232" s="3"/>
      <c r="BF232" s="10"/>
      <c r="BG232" s="3"/>
      <c r="BH232" s="10"/>
      <c r="BI232" s="3"/>
      <c r="BJ232" s="10"/>
      <c r="BK232" s="3"/>
      <c r="BL232" s="10"/>
      <c r="BM232" s="3"/>
      <c r="BN232" s="10"/>
      <c r="BO232" s="3"/>
      <c r="BP232" s="10"/>
      <c r="BQ232" s="3"/>
      <c r="BR232" s="3"/>
      <c r="BS232" s="3"/>
      <c r="BT232" s="3"/>
      <c r="BU232" s="3"/>
      <c r="BV232" s="109"/>
      <c r="BW232" s="3"/>
    </row>
    <row r="233" spans="1:75">
      <c r="B233" s="4" t="s">
        <v>5</v>
      </c>
      <c r="C233" s="4">
        <v>116</v>
      </c>
      <c r="D233" s="4">
        <v>1093.0999999999999</v>
      </c>
      <c r="E233" s="4">
        <v>0.75362320000000005</v>
      </c>
      <c r="F233" s="4"/>
      <c r="G233" s="111" t="str">
        <f t="shared" ref="G233:BU233" si="15">IF(G3&lt;&gt;"",G3/SUM(G$3:G$7)*100,"")</f>
        <v/>
      </c>
      <c r="H233" s="111" t="str">
        <f t="shared" si="15"/>
        <v/>
      </c>
      <c r="I233" s="111" t="str">
        <f t="shared" si="15"/>
        <v/>
      </c>
      <c r="J233" s="111" t="str">
        <f>IF(J3&lt;&gt;"",J3/SUM(J$3:J$7)*100,"")</f>
        <v/>
      </c>
      <c r="K233" s="111">
        <f t="shared" si="15"/>
        <v>85.355540761171085</v>
      </c>
      <c r="L233" s="111">
        <f>IF(L3&lt;&gt;"",L3/SUM(L$3:L$7)*100,"")</f>
        <v>84.811846057462049</v>
      </c>
      <c r="M233" s="111">
        <f t="shared" si="15"/>
        <v>85.313435478605385</v>
      </c>
      <c r="N233" s="111">
        <f>IF(N3&lt;&gt;"",N3/SUM(N$3:N$7)*100,"")</f>
        <v>86.377507085468736</v>
      </c>
      <c r="O233" s="111">
        <f t="shared" si="15"/>
        <v>92.370979805534787</v>
      </c>
      <c r="P233" s="111" t="str">
        <f>IF(P3&lt;&gt;"",P3/SUM(P$3:P$7)*100,"")</f>
        <v/>
      </c>
      <c r="Q233" s="111"/>
      <c r="R233" s="111" t="str">
        <f t="shared" ref="R233:AG237" si="16">IF(R3&lt;&gt;"",R3/SUM(R$3:R$7)*100,"")</f>
        <v/>
      </c>
      <c r="S233" s="111">
        <f t="shared" si="16"/>
        <v>88.297872340425528</v>
      </c>
      <c r="T233" s="111" t="str">
        <f t="shared" si="16"/>
        <v/>
      </c>
      <c r="U233" s="111">
        <f t="shared" si="16"/>
        <v>98.970398970398961</v>
      </c>
      <c r="V233" s="111">
        <f t="shared" si="16"/>
        <v>81.507145950627972</v>
      </c>
      <c r="W233" s="111">
        <f t="shared" si="16"/>
        <v>93.328700486448923</v>
      </c>
      <c r="X233" s="111">
        <f t="shared" si="16"/>
        <v>89.031430404105194</v>
      </c>
      <c r="Y233" s="111">
        <f t="shared" si="16"/>
        <v>91.328353361480993</v>
      </c>
      <c r="Z233" s="111">
        <f t="shared" si="16"/>
        <v>86.144479183807803</v>
      </c>
      <c r="AA233" s="111">
        <f t="shared" si="16"/>
        <v>85.08759435977781</v>
      </c>
      <c r="AB233" s="111">
        <f t="shared" si="16"/>
        <v>87.112127117373703</v>
      </c>
      <c r="AC233" s="111">
        <f t="shared" si="16"/>
        <v>87.166876358229445</v>
      </c>
      <c r="AD233" s="111">
        <f t="shared" si="16"/>
        <v>87.793009316954482</v>
      </c>
      <c r="AE233" s="111">
        <f t="shared" si="16"/>
        <v>79.677586430143734</v>
      </c>
      <c r="AF233" s="111">
        <f t="shared" si="16"/>
        <v>84.969916070504169</v>
      </c>
      <c r="AG233" s="111">
        <f t="shared" si="16"/>
        <v>83.087075025104014</v>
      </c>
      <c r="AH233" s="112"/>
      <c r="AI233" s="112"/>
      <c r="AJ233" s="106" t="str">
        <f>B233</f>
        <v>*Alanine (2TMS)</v>
      </c>
      <c r="AK233" s="106">
        <f>C233</f>
        <v>116</v>
      </c>
      <c r="AL233" s="112"/>
      <c r="AM233" s="111">
        <f t="shared" si="15"/>
        <v>76.486529313417009</v>
      </c>
      <c r="AN233" s="111">
        <f>IF(AN3&lt;&gt;"",AN3/SUM(AN$3:AN$7)*100,"")</f>
        <v>77.171070494591078</v>
      </c>
      <c r="AO233" s="113">
        <f t="shared" si="15"/>
        <v>81.555994204646012</v>
      </c>
      <c r="AP233" s="111">
        <f>IF(AP3&lt;&gt;"",AP3/SUM(AP$3:AP$7)*100,"")</f>
        <v>81.73574800213558</v>
      </c>
      <c r="AQ233" s="113">
        <f t="shared" si="15"/>
        <v>80.863977252938298</v>
      </c>
      <c r="AR233" s="111">
        <f>IF(AR3&lt;&gt;"",AR3/SUM(AR$3:AR$7)*100,"")</f>
        <v>81.276218958284431</v>
      </c>
      <c r="AS233" s="113">
        <f t="shared" si="15"/>
        <v>80.031406700096014</v>
      </c>
      <c r="AT233" s="111">
        <f>IF(AT3&lt;&gt;"",AT3/SUM(AT$3:AT$7)*100,"")</f>
        <v>80.350427567306966</v>
      </c>
      <c r="AU233" s="113">
        <f t="shared" si="15"/>
        <v>79.133438309544374</v>
      </c>
      <c r="AV233" s="111">
        <f>IF(AV3&lt;&gt;"",AV3/SUM(AV$3:AV$7)*100,"")</f>
        <v>76.693381592554289</v>
      </c>
      <c r="AW233" s="113">
        <f t="shared" si="15"/>
        <v>79.224189341949497</v>
      </c>
      <c r="AX233" s="111">
        <f>IF(AX3&lt;&gt;"",AX3/SUM(AX$3:AX$7)*100,"")</f>
        <v>79.682562482045398</v>
      </c>
      <c r="AY233" s="113" t="str">
        <f t="shared" si="15"/>
        <v/>
      </c>
      <c r="AZ233" s="111">
        <f>IF(AZ3&lt;&gt;"",AZ3/SUM(AZ$3:AZ$7)*100,"")</f>
        <v>83.925604229607259</v>
      </c>
      <c r="BA233" s="111" t="str">
        <f t="shared" si="15"/>
        <v/>
      </c>
      <c r="BB233" s="113">
        <f t="shared" si="15"/>
        <v>77.044544443400468</v>
      </c>
      <c r="BC233" s="111">
        <f>IF(BC3&lt;&gt;"",BC3/SUM(BC$3:BC$7)*100,"")</f>
        <v>77.758151504764783</v>
      </c>
      <c r="BD233" s="113">
        <f t="shared" si="15"/>
        <v>82.451751590842079</v>
      </c>
      <c r="BE233" s="111">
        <f>IF(BE3&lt;&gt;"",BE3/SUM(BE$3:BE$7)*100,"")</f>
        <v>82.407168943503223</v>
      </c>
      <c r="BF233" s="113">
        <f t="shared" si="15"/>
        <v>83.035041307657067</v>
      </c>
      <c r="BG233" s="111">
        <f t="shared" ref="BG233:BH237" si="17">IF(BG3&lt;&gt;"",BG3/SUM(BG$3:BG$7)*100,"")</f>
        <v>83.164446898074658</v>
      </c>
      <c r="BH233" s="113" t="str">
        <f t="shared" si="17"/>
        <v/>
      </c>
      <c r="BI233" s="111">
        <f t="shared" si="15"/>
        <v>79.825287691718501</v>
      </c>
      <c r="BJ233" s="113">
        <f t="shared" si="15"/>
        <v>80.60156088587938</v>
      </c>
      <c r="BK233" s="111">
        <f>IF(BK3&lt;&gt;"",BK3/SUM(BK$3:BK$7)*100,"")</f>
        <v>80.512528661684897</v>
      </c>
      <c r="BL233" s="113">
        <f t="shared" si="15"/>
        <v>79.341762701297498</v>
      </c>
      <c r="BM233" s="111">
        <f t="shared" ref="BM233:BO237" si="18">IF(BM3&lt;&gt;"",BM3/SUM(BM$3:BM$7)*100,"")</f>
        <v>79.15194346289752</v>
      </c>
      <c r="BN233" s="113">
        <f t="shared" si="18"/>
        <v>75.69227023551835</v>
      </c>
      <c r="BO233" s="111">
        <f t="shared" si="18"/>
        <v>75.741757041997232</v>
      </c>
      <c r="BP233" s="113">
        <f t="shared" si="15"/>
        <v>82.242904249745749</v>
      </c>
      <c r="BQ233" s="111">
        <f>IF(BQ3&lt;&gt;"",BQ3/SUM(BQ$3:BQ$7)*100,"")</f>
        <v>88.585561329910462</v>
      </c>
      <c r="BR233" s="111"/>
      <c r="BS233" s="111">
        <f t="shared" ref="BS233:BT237" si="19">IF(BS3&lt;&gt;"",BS3/SUM(BS$3:BS$7)*100,"")</f>
        <v>80.535526094220359</v>
      </c>
      <c r="BT233" s="111">
        <f t="shared" si="19"/>
        <v>80.02954700870815</v>
      </c>
      <c r="BU233" s="111">
        <f t="shared" si="15"/>
        <v>79.914046898089623</v>
      </c>
      <c r="BV233" s="94" t="str">
        <f t="shared" ref="BV233:BW248" si="20">B233</f>
        <v>*Alanine (2TMS)</v>
      </c>
      <c r="BW233">
        <f t="shared" si="20"/>
        <v>116</v>
      </c>
    </row>
    <row r="234" spans="1:75">
      <c r="B234" s="4" t="s">
        <v>5</v>
      </c>
      <c r="C234" s="4">
        <v>117</v>
      </c>
      <c r="D234" s="4">
        <v>1093.0999999999999</v>
      </c>
      <c r="E234" s="4">
        <v>0.75362320000000005</v>
      </c>
      <c r="F234" s="4"/>
      <c r="G234" s="111" t="str">
        <f t="shared" ref="G234:BU237" si="21">IF(G4&lt;&gt;"",G4/SUM(G$3:G$7)*100,"")</f>
        <v/>
      </c>
      <c r="H234" s="111" t="str">
        <f t="shared" si="21"/>
        <v/>
      </c>
      <c r="I234" s="111" t="str">
        <f t="shared" si="21"/>
        <v/>
      </c>
      <c r="J234" s="111" t="str">
        <f>IF(J4&lt;&gt;"",J4/SUM(J$3:J$7)*100,"")</f>
        <v/>
      </c>
      <c r="K234" s="111">
        <f t="shared" si="21"/>
        <v>10.564379349152757</v>
      </c>
      <c r="L234" s="111">
        <f>IF(L4&lt;&gt;"",L4/SUM(L$3:L$7)*100,"")</f>
        <v>10.831366992405924</v>
      </c>
      <c r="M234" s="111">
        <f t="shared" si="21"/>
        <v>10.381633771019736</v>
      </c>
      <c r="N234" s="111">
        <f>IF(N4&lt;&gt;"",N4/SUM(N$3:N$7)*100,"")</f>
        <v>9.5442726839504726</v>
      </c>
      <c r="O234" s="111">
        <f t="shared" si="21"/>
        <v>4.7868362004487661</v>
      </c>
      <c r="P234" s="111" t="str">
        <f>IF(P4&lt;&gt;"",P4/SUM(P$3:P$7)*100,"")</f>
        <v/>
      </c>
      <c r="Q234" s="111"/>
      <c r="R234" s="111" t="str">
        <f t="shared" si="16"/>
        <v/>
      </c>
      <c r="S234" s="111">
        <f t="shared" si="16"/>
        <v>8.5106382978723403</v>
      </c>
      <c r="T234" s="111" t="str">
        <f t="shared" si="16"/>
        <v/>
      </c>
      <c r="U234" s="111">
        <f t="shared" si="16"/>
        <v>0</v>
      </c>
      <c r="V234" s="111">
        <f t="shared" si="16"/>
        <v>11.216977046340407</v>
      </c>
      <c r="W234" s="111">
        <f t="shared" si="16"/>
        <v>5.0034746351633084</v>
      </c>
      <c r="X234" s="111">
        <f t="shared" si="16"/>
        <v>9.4932649134060298</v>
      </c>
      <c r="Y234" s="111">
        <f t="shared" si="16"/>
        <v>8.2819097109451114</v>
      </c>
      <c r="Z234" s="111">
        <f t="shared" si="16"/>
        <v>9.6703417256321647</v>
      </c>
      <c r="AA234" s="111">
        <f t="shared" si="16"/>
        <v>10.069790628115653</v>
      </c>
      <c r="AB234" s="111">
        <f t="shared" si="16"/>
        <v>9.6012591815320043</v>
      </c>
      <c r="AC234" s="111">
        <f t="shared" si="16"/>
        <v>9.487590072057646</v>
      </c>
      <c r="AD234" s="111">
        <f t="shared" si="16"/>
        <v>9.0657329930963542</v>
      </c>
      <c r="AE234" s="111">
        <f t="shared" si="16"/>
        <v>13.647546290301696</v>
      </c>
      <c r="AF234" s="111">
        <f t="shared" si="16"/>
        <v>10.730076291826846</v>
      </c>
      <c r="AG234" s="111">
        <f t="shared" si="16"/>
        <v>12.028403385454025</v>
      </c>
      <c r="AH234" s="112"/>
      <c r="AI234" s="112"/>
      <c r="AJ234" s="106" t="str">
        <f t="shared" ref="AJ234:AK297" si="22">B234</f>
        <v>*Alanine (2TMS)</v>
      </c>
      <c r="AK234" s="106">
        <f t="shared" si="22"/>
        <v>117</v>
      </c>
      <c r="AL234" s="112"/>
      <c r="AM234" s="111">
        <f t="shared" si="21"/>
        <v>11.895144990573268</v>
      </c>
      <c r="AN234" s="111">
        <f>IF(AN4&lt;&gt;"",AN4/SUM(AN$3:AN$7)*100,"")</f>
        <v>11.707775411921059</v>
      </c>
      <c r="AO234" s="113">
        <f t="shared" si="21"/>
        <v>11.405956768215011</v>
      </c>
      <c r="AP234" s="111">
        <f>IF(AP4&lt;&gt;"",AP4/SUM(AP$3:AP$7)*100,"")</f>
        <v>11.431259057126635</v>
      </c>
      <c r="AQ234" s="113">
        <f t="shared" si="21"/>
        <v>11.758358146320019</v>
      </c>
      <c r="AR234" s="111">
        <f>IF(AR4&lt;&gt;"",AR4/SUM(AR$3:AR$7)*100,"")</f>
        <v>11.374052034744267</v>
      </c>
      <c r="AS234" s="113">
        <f t="shared" si="21"/>
        <v>10.459564707137522</v>
      </c>
      <c r="AT234" s="111">
        <f>IF(AT4&lt;&gt;"",AT4/SUM(AT$3:AT$7)*100,"")</f>
        <v>10.320738917506153</v>
      </c>
      <c r="AU234" s="113">
        <f t="shared" si="21"/>
        <v>11.410236873740709</v>
      </c>
      <c r="AV234" s="111">
        <f>IF(AV4&lt;&gt;"",AV4/SUM(AV$3:AV$7)*100,"")</f>
        <v>11.056532230265425</v>
      </c>
      <c r="AW234" s="113">
        <f t="shared" si="21"/>
        <v>11.414635014731145</v>
      </c>
      <c r="AX234" s="111">
        <f>IF(AX4&lt;&gt;"",AX4/SUM(AX$3:AX$7)*100,"")</f>
        <v>11.312302499281815</v>
      </c>
      <c r="AY234" s="113" t="str">
        <f t="shared" si="21"/>
        <v/>
      </c>
      <c r="AZ234" s="111">
        <f>IF(AZ4&lt;&gt;"",AZ4/SUM(AZ$3:AZ$7)*100,"")</f>
        <v>10.785498489425983</v>
      </c>
      <c r="BA234" s="111" t="str">
        <f t="shared" si="21"/>
        <v/>
      </c>
      <c r="BB234" s="113">
        <f t="shared" si="21"/>
        <v>12.344794137516004</v>
      </c>
      <c r="BC234" s="111">
        <f>IF(BC4&lt;&gt;"",BC4/SUM(BC$3:BC$7)*100,"")</f>
        <v>12.08422756090636</v>
      </c>
      <c r="BD234" s="113">
        <f t="shared" si="21"/>
        <v>9.845736017291264</v>
      </c>
      <c r="BE234" s="111">
        <f>IF(BE4&lt;&gt;"",BE4/SUM(BE$3:BE$7)*100,"")</f>
        <v>9.8045411175011026</v>
      </c>
      <c r="BF234" s="113">
        <f t="shared" si="21"/>
        <v>10.835562518166009</v>
      </c>
      <c r="BG234" s="111">
        <f t="shared" si="17"/>
        <v>10.76033400041405</v>
      </c>
      <c r="BH234" s="113" t="str">
        <f t="shared" si="17"/>
        <v/>
      </c>
      <c r="BI234" s="111">
        <f t="shared" si="21"/>
        <v>10.557875731767366</v>
      </c>
      <c r="BJ234" s="113">
        <f t="shared" si="21"/>
        <v>12.133854961577681</v>
      </c>
      <c r="BK234" s="111">
        <f>IF(BK4&lt;&gt;"",BK4/SUM(BK$3:BK$7)*100,"")</f>
        <v>12.157503175467248</v>
      </c>
      <c r="BL234" s="113">
        <f t="shared" si="21"/>
        <v>11.952679573053988</v>
      </c>
      <c r="BM234" s="111">
        <f t="shared" si="18"/>
        <v>12.117460288770602</v>
      </c>
      <c r="BN234" s="113">
        <f t="shared" si="18"/>
        <v>12.168130651622304</v>
      </c>
      <c r="BO234" s="111">
        <f t="shared" si="18"/>
        <v>12.114418807773491</v>
      </c>
      <c r="BP234" s="113">
        <f t="shared" si="21"/>
        <v>11.74150204936978</v>
      </c>
      <c r="BQ234" s="111">
        <f>IF(BQ4&lt;&gt;"",BQ4/SUM(BQ$3:BQ$7)*100,"")</f>
        <v>9.4546365287082832</v>
      </c>
      <c r="BR234" s="111"/>
      <c r="BS234" s="111">
        <f t="shared" si="19"/>
        <v>10.952136787713778</v>
      </c>
      <c r="BT234" s="111">
        <f t="shared" si="19"/>
        <v>11.205754468470907</v>
      </c>
      <c r="BU234" s="111">
        <f t="shared" si="21"/>
        <v>11.193568218353718</v>
      </c>
      <c r="BV234" s="94" t="str">
        <f t="shared" si="20"/>
        <v>*Alanine (2TMS)</v>
      </c>
      <c r="BW234">
        <f t="shared" si="20"/>
        <v>117</v>
      </c>
    </row>
    <row r="235" spans="1:75">
      <c r="B235" s="4" t="s">
        <v>5</v>
      </c>
      <c r="C235" s="4">
        <v>118</v>
      </c>
      <c r="D235" s="4">
        <v>1093.0999999999999</v>
      </c>
      <c r="E235" s="4">
        <v>0.75362320000000005</v>
      </c>
      <c r="F235" s="4"/>
      <c r="G235" s="111" t="str">
        <f t="shared" si="21"/>
        <v/>
      </c>
      <c r="H235" s="111" t="str">
        <f t="shared" si="21"/>
        <v/>
      </c>
      <c r="I235" s="111" t="str">
        <f t="shared" si="21"/>
        <v/>
      </c>
      <c r="J235" s="111" t="str">
        <f>IF(J5&lt;&gt;"",J5/SUM(J$3:J$7)*100,"")</f>
        <v/>
      </c>
      <c r="K235" s="111">
        <f t="shared" si="21"/>
        <v>3.4880403252651098</v>
      </c>
      <c r="L235" s="111">
        <f>IF(L5&lt;&gt;"",L5/SUM(L$3:L$7)*100,"")</f>
        <v>3.5839125012442108</v>
      </c>
      <c r="M235" s="111">
        <f t="shared" si="21"/>
        <v>3.5269445504999366</v>
      </c>
      <c r="N235" s="111">
        <f>IF(N5&lt;&gt;"",N5/SUM(N$3:N$7)*100,"")</f>
        <v>3.3608949009706466</v>
      </c>
      <c r="O235" s="111">
        <f t="shared" si="21"/>
        <v>2.8421839940164548</v>
      </c>
      <c r="P235" s="111" t="str">
        <f>IF(P5&lt;&gt;"",P5/SUM(P$3:P$7)*100,"")</f>
        <v/>
      </c>
      <c r="Q235" s="111"/>
      <c r="R235" s="111" t="str">
        <f t="shared" si="16"/>
        <v/>
      </c>
      <c r="S235" s="111">
        <f t="shared" si="16"/>
        <v>3.1914893617021276</v>
      </c>
      <c r="T235" s="111" t="str">
        <f t="shared" si="16"/>
        <v/>
      </c>
      <c r="U235" s="111">
        <f t="shared" si="16"/>
        <v>1.0296010296010296</v>
      </c>
      <c r="V235" s="111">
        <f t="shared" si="16"/>
        <v>5.8466868774361203</v>
      </c>
      <c r="W235" s="111">
        <f t="shared" si="16"/>
        <v>1.6678248783877692</v>
      </c>
      <c r="X235" s="111">
        <f t="shared" si="16"/>
        <v>1.475304682488775</v>
      </c>
      <c r="Y235" s="111">
        <f t="shared" si="16"/>
        <v>0.38973692757388761</v>
      </c>
      <c r="Z235" s="111">
        <f t="shared" si="16"/>
        <v>4.1851790905600348</v>
      </c>
      <c r="AA235" s="111">
        <f t="shared" si="16"/>
        <v>3.6462042444096281</v>
      </c>
      <c r="AB235" s="111">
        <f t="shared" si="16"/>
        <v>3.1629440863438765</v>
      </c>
      <c r="AC235" s="111">
        <f t="shared" si="16"/>
        <v>2.9051812878874528</v>
      </c>
      <c r="AD235" s="111">
        <f t="shared" si="16"/>
        <v>2.7159614661840048</v>
      </c>
      <c r="AE235" s="111">
        <f t="shared" si="16"/>
        <v>4.9397902369545514</v>
      </c>
      <c r="AF235" s="111">
        <f t="shared" si="16"/>
        <v>3.5201167714724577</v>
      </c>
      <c r="AG235" s="111">
        <f t="shared" si="16"/>
        <v>4.4111318318749104</v>
      </c>
      <c r="AH235" s="112"/>
      <c r="AI235" s="112"/>
      <c r="AJ235" s="106" t="str">
        <f t="shared" si="22"/>
        <v>*Alanine (2TMS)</v>
      </c>
      <c r="AK235" s="106">
        <f t="shared" si="22"/>
        <v>118</v>
      </c>
      <c r="AL235" s="112"/>
      <c r="AM235" s="111">
        <f t="shared" si="21"/>
        <v>9.8050946392132641</v>
      </c>
      <c r="AN235" s="111">
        <f>IF(AN5&lt;&gt;"",AN5/SUM(AN$3:AN$7)*100,"")</f>
        <v>9.4352430084170518</v>
      </c>
      <c r="AO235" s="113">
        <f t="shared" si="21"/>
        <v>5.9062047237969288</v>
      </c>
      <c r="AP235" s="111">
        <f>IF(AP5&lt;&gt;"",AP5/SUM(AP$3:AP$7)*100,"")</f>
        <v>5.8126626045541991</v>
      </c>
      <c r="AQ235" s="113">
        <f t="shared" si="21"/>
        <v>6.2111925364058616</v>
      </c>
      <c r="AR235" s="111">
        <f>IF(AR5&lt;&gt;"",AR5/SUM(AR$3:AR$7)*100,"")</f>
        <v>6.0371224725179387</v>
      </c>
      <c r="AS235" s="113">
        <f t="shared" si="21"/>
        <v>8.3011042355702536</v>
      </c>
      <c r="AT235" s="111">
        <f>IF(AT5&lt;&gt;"",AT5/SUM(AT$3:AT$7)*100,"")</f>
        <v>7.9854855489862722</v>
      </c>
      <c r="AU235" s="113">
        <f t="shared" si="21"/>
        <v>8.0755490086520716</v>
      </c>
      <c r="AV235" s="111">
        <f>IF(AV5&lt;&gt;"",AV5/SUM(AV$3:AV$7)*100,"")</f>
        <v>10.476011406724954</v>
      </c>
      <c r="AW235" s="113">
        <f t="shared" si="21"/>
        <v>7.9236650733886975</v>
      </c>
      <c r="AX235" s="111">
        <f>IF(AX5&lt;&gt;"",AX5/SUM(AX$3:AX$7)*100,"")</f>
        <v>7.6369936799770182</v>
      </c>
      <c r="AY235" s="113" t="str">
        <f t="shared" si="21"/>
        <v/>
      </c>
      <c r="AZ235" s="111">
        <f>IF(AZ5&lt;&gt;"",AZ5/SUM(AZ$3:AZ$7)*100,"")</f>
        <v>4.3051359516616312</v>
      </c>
      <c r="BA235" s="111" t="str">
        <f t="shared" si="21"/>
        <v/>
      </c>
      <c r="BB235" s="113">
        <f t="shared" si="21"/>
        <v>8.7768505157913026</v>
      </c>
      <c r="BC235" s="111">
        <f>IF(BC5&lt;&gt;"",BC5/SUM(BC$3:BC$7)*100,"")</f>
        <v>8.5059180154312308</v>
      </c>
      <c r="BD235" s="113">
        <f t="shared" si="21"/>
        <v>6.5953433773802486</v>
      </c>
      <c r="BE235" s="111">
        <f>IF(BE5&lt;&gt;"",BE5/SUM(BE$3:BE$7)*100,"")</f>
        <v>6.6678163358153322</v>
      </c>
      <c r="BF235" s="113">
        <f t="shared" si="21"/>
        <v>5.2020060200306419</v>
      </c>
      <c r="BG235" s="111">
        <f t="shared" si="17"/>
        <v>5.1193154371678968</v>
      </c>
      <c r="BH235" s="113" t="str">
        <f t="shared" si="17"/>
        <v/>
      </c>
      <c r="BI235" s="111">
        <f t="shared" si="21"/>
        <v>8.1374354859300055</v>
      </c>
      <c r="BJ235" s="113">
        <f t="shared" si="21"/>
        <v>6.1015842125257427</v>
      </c>
      <c r="BK235" s="111">
        <f>IF(BK5&lt;&gt;"",BK5/SUM(BK$3:BK$7)*100,"")</f>
        <v>6.3220666105804915</v>
      </c>
      <c r="BL235" s="113">
        <f t="shared" si="21"/>
        <v>7.2937572519054594</v>
      </c>
      <c r="BM235" s="111">
        <f t="shared" si="18"/>
        <v>7.3320801665265893</v>
      </c>
      <c r="BN235" s="113">
        <f t="shared" si="18"/>
        <v>10.253093769853196</v>
      </c>
      <c r="BO235" s="111">
        <f t="shared" si="18"/>
        <v>10.226654050513138</v>
      </c>
      <c r="BP235" s="113">
        <f t="shared" si="21"/>
        <v>4.4469783352337515</v>
      </c>
      <c r="BQ235" s="111">
        <f>IF(BQ5&lt;&gt;"",BQ5/SUM(BQ$3:BQ$7)*100,"")</f>
        <v>1.177133554567654</v>
      </c>
      <c r="BR235" s="111"/>
      <c r="BS235" s="111">
        <f t="shared" si="19"/>
        <v>7.2667999931886165</v>
      </c>
      <c r="BT235" s="111">
        <f t="shared" si="19"/>
        <v>7.4224005402098117</v>
      </c>
      <c r="BU235" s="111">
        <f t="shared" si="21"/>
        <v>7.5721589846002288</v>
      </c>
      <c r="BV235" s="94" t="str">
        <f t="shared" si="20"/>
        <v>*Alanine (2TMS)</v>
      </c>
      <c r="BW235">
        <f t="shared" si="20"/>
        <v>118</v>
      </c>
    </row>
    <row r="236" spans="1:75">
      <c r="B236" s="4" t="s">
        <v>5</v>
      </c>
      <c r="C236" s="4">
        <v>119</v>
      </c>
      <c r="D236" s="4">
        <v>1093.0999999999999</v>
      </c>
      <c r="E236" s="4">
        <v>0.75362320000000005</v>
      </c>
      <c r="F236" s="4"/>
      <c r="G236" s="111" t="str">
        <f t="shared" si="21"/>
        <v/>
      </c>
      <c r="H236" s="111" t="str">
        <f t="shared" si="21"/>
        <v/>
      </c>
      <c r="I236" s="111" t="str">
        <f t="shared" si="21"/>
        <v/>
      </c>
      <c r="J236" s="111" t="str">
        <f>IF(J6&lt;&gt;"",J6/SUM(J$3:J$7)*100,"")</f>
        <v/>
      </c>
      <c r="K236" s="111">
        <f t="shared" si="21"/>
        <v>0.54765641098800066</v>
      </c>
      <c r="L236" s="111">
        <f>IF(L6&lt;&gt;"",L6/SUM(L$3:L$7)*100,"")</f>
        <v>0.64698959547048729</v>
      </c>
      <c r="M236" s="111">
        <f t="shared" si="21"/>
        <v>0.68723958765624749</v>
      </c>
      <c r="N236" s="111">
        <f>IF(N6&lt;&gt;"",N6/SUM(N$3:N$7)*100,"")</f>
        <v>0.64793371847070924</v>
      </c>
      <c r="O236" s="111">
        <f t="shared" si="21"/>
        <v>0</v>
      </c>
      <c r="P236" s="111" t="str">
        <f>IF(P6&lt;&gt;"",P6/SUM(P$3:P$7)*100,"")</f>
        <v/>
      </c>
      <c r="Q236" s="111"/>
      <c r="R236" s="111" t="str">
        <f t="shared" si="16"/>
        <v/>
      </c>
      <c r="S236" s="111">
        <f t="shared" si="16"/>
        <v>0</v>
      </c>
      <c r="T236" s="111" t="str">
        <f t="shared" si="16"/>
        <v/>
      </c>
      <c r="U236" s="111">
        <f t="shared" si="16"/>
        <v>0</v>
      </c>
      <c r="V236" s="111">
        <f t="shared" si="16"/>
        <v>0</v>
      </c>
      <c r="W236" s="111">
        <f t="shared" si="16"/>
        <v>0</v>
      </c>
      <c r="X236" s="111">
        <f t="shared" si="16"/>
        <v>0</v>
      </c>
      <c r="Y236" s="111">
        <f t="shared" si="16"/>
        <v>0</v>
      </c>
      <c r="Z236" s="111">
        <f t="shared" si="16"/>
        <v>0</v>
      </c>
      <c r="AA236" s="111">
        <f t="shared" si="16"/>
        <v>1.1964107676969093</v>
      </c>
      <c r="AB236" s="111">
        <f t="shared" si="16"/>
        <v>0</v>
      </c>
      <c r="AC236" s="111">
        <f t="shared" si="16"/>
        <v>0.44035228182546038</v>
      </c>
      <c r="AD236" s="111">
        <f t="shared" si="16"/>
        <v>0.42529622376515736</v>
      </c>
      <c r="AE236" s="111">
        <f t="shared" si="16"/>
        <v>1.5602745047261426</v>
      </c>
      <c r="AF236" s="111">
        <f t="shared" si="16"/>
        <v>0.649201863591232</v>
      </c>
      <c r="AG236" s="111">
        <f t="shared" si="16"/>
        <v>0</v>
      </c>
      <c r="AH236" s="112"/>
      <c r="AI236" s="112"/>
      <c r="AJ236" s="106" t="str">
        <f t="shared" si="22"/>
        <v>*Alanine (2TMS)</v>
      </c>
      <c r="AK236" s="106">
        <f t="shared" si="22"/>
        <v>119</v>
      </c>
      <c r="AL236" s="112"/>
      <c r="AM236" s="111">
        <f t="shared" si="21"/>
        <v>1.5037496725706359</v>
      </c>
      <c r="AN236" s="111">
        <f>IF(AN6&lt;&gt;"",AN6/SUM(AN$3:AN$7)*100,"")</f>
        <v>1.3558026208611402</v>
      </c>
      <c r="AO236" s="113">
        <f t="shared" si="21"/>
        <v>0.99279470250192048</v>
      </c>
      <c r="AP236" s="111">
        <f>IF(AP6&lt;&gt;"",AP6/SUM(AP$3:AP$7)*100,"")</f>
        <v>1.0203303361835918</v>
      </c>
      <c r="AQ236" s="113">
        <f t="shared" si="21"/>
        <v>0.99718231050538553</v>
      </c>
      <c r="AR236" s="111">
        <f>IF(AR6&lt;&gt;"",AR6/SUM(AR$3:AR$7)*100,"")</f>
        <v>1.1033652128647689</v>
      </c>
      <c r="AS236" s="113">
        <f t="shared" si="21"/>
        <v>1.0272191400832178</v>
      </c>
      <c r="AT236" s="111">
        <f>IF(AT6&lt;&gt;"",AT6/SUM(AT$3:AT$7)*100,"")</f>
        <v>1.1139587403892512</v>
      </c>
      <c r="AU236" s="113">
        <f t="shared" si="21"/>
        <v>1.1564314860906522</v>
      </c>
      <c r="AV236" s="111">
        <f>IF(AV6&lt;&gt;"",AV6/SUM(AV$3:AV$7)*100,"")</f>
        <v>1.4266240481338723</v>
      </c>
      <c r="AW236" s="113">
        <f t="shared" si="21"/>
        <v>1.1936233277257069</v>
      </c>
      <c r="AX236" s="111">
        <f>IF(AX6&lt;&gt;"",AX6/SUM(AX$3:AX$7)*100,"")</f>
        <v>1.1257540936512496</v>
      </c>
      <c r="AY236" s="113" t="str">
        <f t="shared" si="21"/>
        <v/>
      </c>
      <c r="AZ236" s="111">
        <f>IF(AZ6&lt;&gt;"",AZ6/SUM(AZ$3:AZ$7)*100,"")</f>
        <v>0.98376132930513593</v>
      </c>
      <c r="BA236" s="111" t="str">
        <f t="shared" si="21"/>
        <v/>
      </c>
      <c r="BB236" s="113">
        <f t="shared" si="21"/>
        <v>1.5281363853719245</v>
      </c>
      <c r="BC236" s="111">
        <f>IF(BC6&lt;&gt;"",BC6/SUM(BC$3:BC$7)*100,"")</f>
        <v>1.3772619564272499</v>
      </c>
      <c r="BD236" s="113">
        <f t="shared" si="21"/>
        <v>0.92152181466500971</v>
      </c>
      <c r="BE236" s="111">
        <f>IF(BE6&lt;&gt;"",BE6/SUM(BE$3:BE$7)*100,"")</f>
        <v>0.93565672391943389</v>
      </c>
      <c r="BF236" s="113">
        <f t="shared" si="21"/>
        <v>0.82713841636738938</v>
      </c>
      <c r="BG236" s="111">
        <f t="shared" si="17"/>
        <v>0.83086053412462901</v>
      </c>
      <c r="BH236" s="113" t="str">
        <f t="shared" si="17"/>
        <v/>
      </c>
      <c r="BI236" s="111">
        <f t="shared" si="21"/>
        <v>1.2069374281910528</v>
      </c>
      <c r="BJ236" s="113">
        <f t="shared" si="21"/>
        <v>1.0570303179755138</v>
      </c>
      <c r="BK236" s="111">
        <f>IF(BK6&lt;&gt;"",BK6/SUM(BK$3:BK$7)*100,"")</f>
        <v>0.97820887151317204</v>
      </c>
      <c r="BL236" s="113">
        <f t="shared" si="21"/>
        <v>1.1755062142696333</v>
      </c>
      <c r="BM236" s="111">
        <f t="shared" si="18"/>
        <v>1.1685177988848021</v>
      </c>
      <c r="BN236" s="113">
        <f t="shared" si="18"/>
        <v>1.5882556578041367</v>
      </c>
      <c r="BO236" s="111">
        <f t="shared" si="18"/>
        <v>1.5803188004949416</v>
      </c>
      <c r="BP236" s="113">
        <f t="shared" si="21"/>
        <v>1.1988042774815866</v>
      </c>
      <c r="BQ236" s="111">
        <f>IF(BQ6&lt;&gt;"",BQ6/SUM(BQ$3:BQ$7)*100,"")</f>
        <v>0.78266858681359974</v>
      </c>
      <c r="BR236" s="111"/>
      <c r="BS236" s="111">
        <f t="shared" si="19"/>
        <v>0.99900288916176472</v>
      </c>
      <c r="BT236" s="111">
        <f t="shared" si="19"/>
        <v>1.0965299403404076</v>
      </c>
      <c r="BU236" s="111">
        <f t="shared" si="21"/>
        <v>1.0966561914107993</v>
      </c>
      <c r="BV236" s="94" t="str">
        <f t="shared" si="20"/>
        <v>*Alanine (2TMS)</v>
      </c>
      <c r="BW236">
        <f t="shared" si="20"/>
        <v>119</v>
      </c>
    </row>
    <row r="237" spans="1:75">
      <c r="B237" s="4" t="s">
        <v>5</v>
      </c>
      <c r="C237" s="4">
        <v>120</v>
      </c>
      <c r="D237" s="4">
        <v>1093.0999999999999</v>
      </c>
      <c r="E237" s="4">
        <v>0.75362320000000005</v>
      </c>
      <c r="F237" s="4"/>
      <c r="G237" s="111" t="str">
        <f t="shared" si="21"/>
        <v/>
      </c>
      <c r="H237" s="111" t="str">
        <f t="shared" si="21"/>
        <v/>
      </c>
      <c r="I237" s="111" t="str">
        <f t="shared" si="21"/>
        <v/>
      </c>
      <c r="J237" s="111" t="str">
        <f>IF(J7&lt;&gt;"",J7/SUM(J$3:J$7)*100,"")</f>
        <v/>
      </c>
      <c r="K237" s="111">
        <f t="shared" si="21"/>
        <v>4.4383153423050707E-2</v>
      </c>
      <c r="L237" s="111">
        <f>IF(L7&lt;&gt;"",L7/SUM(L$3:L$7)*100,"")</f>
        <v>0.12588485341733463</v>
      </c>
      <c r="M237" s="111">
        <f t="shared" si="21"/>
        <v>9.0746612218699341E-2</v>
      </c>
      <c r="N237" s="111">
        <f>IF(N7&lt;&gt;"",N7/SUM(N$3:N$7)*100,"")</f>
        <v>6.9391611139443699E-2</v>
      </c>
      <c r="O237" s="111">
        <f t="shared" si="21"/>
        <v>0</v>
      </c>
      <c r="P237" s="111" t="str">
        <f>IF(P7&lt;&gt;"",P7/SUM(P$3:P$7)*100,"")</f>
        <v/>
      </c>
      <c r="Q237" s="111"/>
      <c r="R237" s="111" t="str">
        <f t="shared" si="16"/>
        <v/>
      </c>
      <c r="S237" s="111">
        <f t="shared" si="16"/>
        <v>0</v>
      </c>
      <c r="T237" s="111" t="str">
        <f t="shared" si="16"/>
        <v/>
      </c>
      <c r="U237" s="111">
        <f t="shared" si="16"/>
        <v>0</v>
      </c>
      <c r="V237" s="111">
        <f t="shared" si="16"/>
        <v>1.429190125595496</v>
      </c>
      <c r="W237" s="111">
        <f t="shared" si="16"/>
        <v>0</v>
      </c>
      <c r="X237" s="111">
        <f t="shared" si="16"/>
        <v>0</v>
      </c>
      <c r="Y237" s="111">
        <f t="shared" si="16"/>
        <v>0</v>
      </c>
      <c r="Z237" s="111">
        <f t="shared" si="16"/>
        <v>0</v>
      </c>
      <c r="AA237" s="111">
        <f t="shared" si="16"/>
        <v>0</v>
      </c>
      <c r="AB237" s="111">
        <f t="shared" si="16"/>
        <v>0.12366961475041222</v>
      </c>
      <c r="AC237" s="111">
        <f t="shared" si="16"/>
        <v>0</v>
      </c>
      <c r="AD237" s="111">
        <f t="shared" si="16"/>
        <v>0</v>
      </c>
      <c r="AE237" s="111">
        <f t="shared" si="16"/>
        <v>0.1748025378738832</v>
      </c>
      <c r="AF237" s="111">
        <f t="shared" si="16"/>
        <v>0.13068900260529376</v>
      </c>
      <c r="AG237" s="111">
        <f t="shared" si="16"/>
        <v>0.47338975756706353</v>
      </c>
      <c r="AH237" s="112"/>
      <c r="AI237" s="112"/>
      <c r="AJ237" s="106" t="str">
        <f t="shared" si="22"/>
        <v>*Alanine (2TMS)</v>
      </c>
      <c r="AK237" s="106">
        <f t="shared" si="22"/>
        <v>120</v>
      </c>
      <c r="AL237" s="112"/>
      <c r="AM237" s="111">
        <f t="shared" si="21"/>
        <v>0.3094813842258276</v>
      </c>
      <c r="AN237" s="111">
        <f>IF(AN7&lt;&gt;"",AN7/SUM(AN$3:AN$7)*100,"")</f>
        <v>0.33010846420966888</v>
      </c>
      <c r="AO237" s="113">
        <f t="shared" si="21"/>
        <v>0.13904960084013185</v>
      </c>
      <c r="AP237" s="111">
        <f>IF(AP7&lt;&gt;"",AP7/SUM(AP$3:AP$7)*100,"")</f>
        <v>0</v>
      </c>
      <c r="AQ237" s="113">
        <f t="shared" si="21"/>
        <v>0.16928975383043049</v>
      </c>
      <c r="AR237" s="111">
        <f>IF(AR7&lt;&gt;"",AR7/SUM(AR$3:AR$7)*100,"")</f>
        <v>0.20924132158860095</v>
      </c>
      <c r="AS237" s="113">
        <f t="shared" si="21"/>
        <v>0.1807052171129841</v>
      </c>
      <c r="AT237" s="111">
        <f>IF(AT7&lt;&gt;"",AT7/SUM(AT$3:AT$7)*100,"")</f>
        <v>0.2293892258113629</v>
      </c>
      <c r="AU237" s="113">
        <f t="shared" si="21"/>
        <v>0.22434432197219822</v>
      </c>
      <c r="AV237" s="111">
        <f>IF(AV7&lt;&gt;"",AV7/SUM(AV$3:AV$7)*100,"")</f>
        <v>0.34745072232145657</v>
      </c>
      <c r="AW237" s="113">
        <f t="shared" si="21"/>
        <v>0.24388724220495428</v>
      </c>
      <c r="AX237" s="111">
        <f>IF(AX7&lt;&gt;"",AX7/SUM(AX$3:AX$7)*100,"")</f>
        <v>0.24238724504452744</v>
      </c>
      <c r="AY237" s="113" t="str">
        <f t="shared" si="21"/>
        <v/>
      </c>
      <c r="AZ237" s="111">
        <f>IF(AZ7&lt;&gt;"",AZ7/SUM(AZ$3:AZ$7)*100,"")</f>
        <v>0</v>
      </c>
      <c r="BA237" s="111" t="str">
        <f t="shared" si="21"/>
        <v/>
      </c>
      <c r="BB237" s="113">
        <f t="shared" si="21"/>
        <v>0.30567451792028999</v>
      </c>
      <c r="BC237" s="111">
        <f>IF(BC7&lt;&gt;"",BC7/SUM(BC$3:BC$7)*100,"")</f>
        <v>0.27444096247037192</v>
      </c>
      <c r="BD237" s="113">
        <f t="shared" si="21"/>
        <v>0.18564719982140271</v>
      </c>
      <c r="BE237" s="111">
        <f>IF(BE7&lt;&gt;"",BE7/SUM(BE$3:BE$7)*100,"")</f>
        <v>0.184816879260914</v>
      </c>
      <c r="BF237" s="113">
        <f t="shared" si="21"/>
        <v>0.10025173777889443</v>
      </c>
      <c r="BG237" s="111">
        <f t="shared" si="17"/>
        <v>0.12504313021875646</v>
      </c>
      <c r="BH237" s="113" t="str">
        <f t="shared" si="17"/>
        <v/>
      </c>
      <c r="BI237" s="111">
        <f t="shared" si="21"/>
        <v>0.27246366239308445</v>
      </c>
      <c r="BJ237" s="113">
        <f t="shared" si="21"/>
        <v>0.10596962204168139</v>
      </c>
      <c r="BK237" s="111">
        <f>IF(BK7&lt;&gt;"",BK7/SUM(BK$3:BK$7)*100,"")</f>
        <v>2.9692680754194092E-2</v>
      </c>
      <c r="BL237" s="113">
        <f t="shared" si="21"/>
        <v>0.23629425947341784</v>
      </c>
      <c r="BM237" s="111">
        <f t="shared" si="18"/>
        <v>0.22999828292048113</v>
      </c>
      <c r="BN237" s="113">
        <f t="shared" si="18"/>
        <v>0.29824968520202233</v>
      </c>
      <c r="BO237" s="111">
        <f t="shared" si="18"/>
        <v>0.33685129922119511</v>
      </c>
      <c r="BP237" s="113">
        <f t="shared" si="21"/>
        <v>0.36981108816912694</v>
      </c>
      <c r="BQ237" s="111">
        <f>IF(BQ7&lt;&gt;"",BQ7/SUM(BQ$3:BQ$7)*100,"")</f>
        <v>0</v>
      </c>
      <c r="BR237" s="111"/>
      <c r="BS237" s="111">
        <f t="shared" si="19"/>
        <v>0.24653423571548852</v>
      </c>
      <c r="BT237" s="111">
        <f t="shared" si="19"/>
        <v>0.24576804227073218</v>
      </c>
      <c r="BU237" s="111">
        <f t="shared" si="21"/>
        <v>0.2235697075456208</v>
      </c>
      <c r="BV237" s="94" t="str">
        <f t="shared" si="20"/>
        <v>*Alanine (2TMS)</v>
      </c>
      <c r="BW237">
        <f t="shared" si="20"/>
        <v>120</v>
      </c>
    </row>
    <row r="238" spans="1:75" ht="36.75" customHeight="1">
      <c r="B238" s="4" t="s">
        <v>7</v>
      </c>
      <c r="C238" s="4">
        <v>188</v>
      </c>
      <c r="D238" s="4">
        <v>1355.7</v>
      </c>
      <c r="E238" s="4">
        <v>0.73913043700000003</v>
      </c>
      <c r="F238" s="4"/>
      <c r="G238" s="111" t="str">
        <f t="shared" ref="G238:BU241" si="23">IF(G8&lt;&gt;"",G8/SUM(G$8:G$11)*100,"")</f>
        <v/>
      </c>
      <c r="H238" s="111" t="str">
        <f t="shared" si="23"/>
        <v/>
      </c>
      <c r="I238" s="111" t="str">
        <f t="shared" si="23"/>
        <v/>
      </c>
      <c r="J238" s="111" t="str">
        <f>IF(J8&lt;&gt;"",J8/SUM(J$8:J$11)*100,"")</f>
        <v/>
      </c>
      <c r="K238" s="111">
        <f t="shared" si="23"/>
        <v>77.884160134673053</v>
      </c>
      <c r="L238" s="111">
        <f>IF(L8&lt;&gt;"",L8/SUM(L$8:L$11)*100,"")</f>
        <v>77.822403844467431</v>
      </c>
      <c r="M238" s="111">
        <f t="shared" si="23"/>
        <v>76.827519665518679</v>
      </c>
      <c r="N238" s="111">
        <f>IF(N8&lt;&gt;"",N8/SUM(N$8:N$11)*100,"")</f>
        <v>76.67084973285418</v>
      </c>
      <c r="O238" s="111" t="str">
        <f t="shared" si="23"/>
        <v/>
      </c>
      <c r="P238" s="111" t="str">
        <f>IF(P8&lt;&gt;"",P8/SUM(P$8:P$11)*100,"")</f>
        <v/>
      </c>
      <c r="Q238" s="111"/>
      <c r="R238" s="111">
        <f t="shared" ref="R238:AG241" si="24">IF(R8&lt;&gt;"",R8/SUM(R$8:R$11)*100,"")</f>
        <v>98.134328358208961</v>
      </c>
      <c r="S238" s="111">
        <f t="shared" si="24"/>
        <v>89.49771689497716</v>
      </c>
      <c r="T238" s="111">
        <f t="shared" si="24"/>
        <v>93.61702127659575</v>
      </c>
      <c r="U238" s="111">
        <f t="shared" si="24"/>
        <v>43.378995433789953</v>
      </c>
      <c r="V238" s="111">
        <f t="shared" si="24"/>
        <v>76.459627329192543</v>
      </c>
      <c r="W238" s="111">
        <f t="shared" si="24"/>
        <v>89.753424657534239</v>
      </c>
      <c r="X238" s="111">
        <f t="shared" si="24"/>
        <v>79.609400860642182</v>
      </c>
      <c r="Y238" s="111">
        <f t="shared" si="24"/>
        <v>74.885583524027453</v>
      </c>
      <c r="Z238" s="111">
        <f t="shared" si="24"/>
        <v>85.475120136412968</v>
      </c>
      <c r="AA238" s="111">
        <f t="shared" si="24"/>
        <v>80.233084408237147</v>
      </c>
      <c r="AB238" s="111">
        <f t="shared" si="24"/>
        <v>78.474150469390452</v>
      </c>
      <c r="AC238" s="111">
        <f t="shared" si="24"/>
        <v>78.146197998197437</v>
      </c>
      <c r="AD238" s="111">
        <f t="shared" si="24"/>
        <v>78.022426736187455</v>
      </c>
      <c r="AE238" s="111">
        <f t="shared" si="24"/>
        <v>78.106812735364599</v>
      </c>
      <c r="AF238" s="111">
        <f t="shared" si="24"/>
        <v>79.00194311959018</v>
      </c>
      <c r="AG238" s="111">
        <f t="shared" si="24"/>
        <v>76.924982546224356</v>
      </c>
      <c r="AH238" s="112"/>
      <c r="AI238" s="112"/>
      <c r="AJ238" s="106" t="str">
        <f t="shared" si="22"/>
        <v>*Alanine (3TMS)</v>
      </c>
      <c r="AK238" s="106">
        <f t="shared" si="22"/>
        <v>188</v>
      </c>
      <c r="AL238" s="112"/>
      <c r="AM238" s="111">
        <f t="shared" si="23"/>
        <v>70.117537447143988</v>
      </c>
      <c r="AN238" s="111">
        <f>IF(AN8&lt;&gt;"",AN8/SUM(AN$8:AN$11)*100,"")</f>
        <v>69.965668919643818</v>
      </c>
      <c r="AO238" s="113">
        <f t="shared" si="23"/>
        <v>74.573209285520718</v>
      </c>
      <c r="AP238" s="111">
        <f>IF(AP8&lt;&gt;"",AP8/SUM(AP$8:AP$11)*100,"")</f>
        <v>74.545754872811358</v>
      </c>
      <c r="AQ238" s="113">
        <f t="shared" si="23"/>
        <v>74.083129584352079</v>
      </c>
      <c r="AR238" s="111">
        <f>IF(AR8&lt;&gt;"",AR8/SUM(AR$8:AR$11)*100,"")</f>
        <v>73.518764329672976</v>
      </c>
      <c r="AS238" s="113">
        <f t="shared" si="23"/>
        <v>74.080775911986109</v>
      </c>
      <c r="AT238" s="111">
        <f>IF(AT8&lt;&gt;"",AT8/SUM(AT$8:AT$11)*100,"")</f>
        <v>74.097963332160589</v>
      </c>
      <c r="AU238" s="113">
        <f t="shared" si="23"/>
        <v>70.011582605033169</v>
      </c>
      <c r="AV238" s="111">
        <f>IF(AV8&lt;&gt;"",AV8/SUM(AV$8:AV$11)*100,"")</f>
        <v>69.822345666072735</v>
      </c>
      <c r="AW238" s="113">
        <f t="shared" si="23"/>
        <v>71.268032939136887</v>
      </c>
      <c r="AX238" s="111">
        <f>IF(AX8&lt;&gt;"",AX8/SUM(AX$8:AX$11)*100,"")</f>
        <v>72.202853822560058</v>
      </c>
      <c r="AY238" s="113" t="str">
        <f t="shared" si="23"/>
        <v/>
      </c>
      <c r="AZ238" s="111">
        <f>IF(AZ8&lt;&gt;"",AZ8/SUM(AZ$8:AZ$11)*100,"")</f>
        <v>75.650044937552295</v>
      </c>
      <c r="BA238" s="111" t="str">
        <f t="shared" si="23"/>
        <v/>
      </c>
      <c r="BB238" s="113">
        <f t="shared" si="23"/>
        <v>68.445607774937372</v>
      </c>
      <c r="BC238" s="111">
        <f>IF(BC8&lt;&gt;"",BC8/SUM(BC$8:BC$11)*100,"")</f>
        <v>68.499192667521498</v>
      </c>
      <c r="BD238" s="113">
        <f t="shared" si="23"/>
        <v>73.366712035776786</v>
      </c>
      <c r="BE238" s="111">
        <f>IF(BE8&lt;&gt;"",BE8/SUM(BE$8:BE$11)*100,"")</f>
        <v>73.579851696991469</v>
      </c>
      <c r="BF238" s="113">
        <f t="shared" si="23"/>
        <v>75.373998767714113</v>
      </c>
      <c r="BG238" s="111">
        <f t="shared" si="23"/>
        <v>74.847949011911481</v>
      </c>
      <c r="BH238" s="113" t="str">
        <f t="shared" si="23"/>
        <v/>
      </c>
      <c r="BI238" s="111">
        <f t="shared" si="23"/>
        <v>73.47168748239271</v>
      </c>
      <c r="BJ238" s="113">
        <f t="shared" si="23"/>
        <v>73.832667939593819</v>
      </c>
      <c r="BK238" s="111">
        <f>IF(BK8&lt;&gt;"",BK8/SUM(BK$8:BK$11)*100,"")</f>
        <v>73.190900658711826</v>
      </c>
      <c r="BL238" s="113">
        <f t="shared" si="23"/>
        <v>71.570711327738479</v>
      </c>
      <c r="BM238" s="111">
        <f t="shared" si="23"/>
        <v>70.917229862647218</v>
      </c>
      <c r="BN238" s="113">
        <f t="shared" si="23"/>
        <v>68.510211928091252</v>
      </c>
      <c r="BO238" s="111">
        <f t="shared" si="23"/>
        <v>69.298517218839223</v>
      </c>
      <c r="BP238" s="113">
        <f t="shared" si="23"/>
        <v>74.663988876873162</v>
      </c>
      <c r="BQ238" s="111">
        <f>IF(BQ8&lt;&gt;"",BQ8/SUM(BQ$8:BQ$11)*100,"")</f>
        <v>91.346640427326392</v>
      </c>
      <c r="BR238" s="111"/>
      <c r="BS238" s="111">
        <f t="shared" ref="BS238:BT241" si="25">IF(BS8&lt;&gt;"",BS8/SUM(BS$8:BS$11)*100,"")</f>
        <v>73.203418360740642</v>
      </c>
      <c r="BT238" s="111">
        <f t="shared" si="25"/>
        <v>72.087034410688958</v>
      </c>
      <c r="BU238" s="111">
        <f t="shared" si="23"/>
        <v>72.521885521885523</v>
      </c>
      <c r="BV238" s="94" t="str">
        <f t="shared" si="20"/>
        <v>*Alanine (3TMS)</v>
      </c>
      <c r="BW238">
        <f t="shared" si="20"/>
        <v>188</v>
      </c>
    </row>
    <row r="239" spans="1:75">
      <c r="B239" s="4" t="s">
        <v>7</v>
      </c>
      <c r="C239" s="4">
        <v>189</v>
      </c>
      <c r="D239" s="4">
        <v>1355.7</v>
      </c>
      <c r="E239" s="4">
        <v>0.73913043700000003</v>
      </c>
      <c r="F239" s="4"/>
      <c r="G239" s="111" t="str">
        <f t="shared" si="23"/>
        <v/>
      </c>
      <c r="H239" s="111" t="str">
        <f t="shared" si="23"/>
        <v/>
      </c>
      <c r="I239" s="111" t="str">
        <f t="shared" si="23"/>
        <v/>
      </c>
      <c r="J239" s="111" t="str">
        <f>IF(J9&lt;&gt;"",J9/SUM(J$8:J$11)*100,"")</f>
        <v/>
      </c>
      <c r="K239" s="111">
        <f t="shared" si="23"/>
        <v>13.819769582829187</v>
      </c>
      <c r="L239" s="111">
        <f>IF(L9&lt;&gt;"",L9/SUM(L$8:L$11)*100,"")</f>
        <v>13.834470421102479</v>
      </c>
      <c r="M239" s="111">
        <f t="shared" si="23"/>
        <v>14.37894482934216</v>
      </c>
      <c r="N239" s="111">
        <f>IF(N9&lt;&gt;"",N9/SUM(N$8:N$11)*100,"")</f>
        <v>14.611260053619301</v>
      </c>
      <c r="O239" s="111" t="str">
        <f t="shared" si="23"/>
        <v/>
      </c>
      <c r="P239" s="111" t="str">
        <f>IF(P9&lt;&gt;"",P9/SUM(P$8:P$11)*100,"")</f>
        <v/>
      </c>
      <c r="Q239" s="111"/>
      <c r="R239" s="111">
        <f t="shared" si="24"/>
        <v>1.8656716417910446</v>
      </c>
      <c r="S239" s="111">
        <f t="shared" si="24"/>
        <v>10.50228310502283</v>
      </c>
      <c r="T239" s="111">
        <f t="shared" si="24"/>
        <v>6.3829787234042552</v>
      </c>
      <c r="U239" s="111">
        <f t="shared" si="24"/>
        <v>27.62557077625571</v>
      </c>
      <c r="V239" s="111">
        <f t="shared" si="24"/>
        <v>15.962732919254657</v>
      </c>
      <c r="W239" s="111">
        <f t="shared" si="24"/>
        <v>10.246575342465754</v>
      </c>
      <c r="X239" s="111">
        <f t="shared" si="24"/>
        <v>13.902681231380337</v>
      </c>
      <c r="Y239" s="111">
        <f t="shared" si="24"/>
        <v>14.092295957284515</v>
      </c>
      <c r="Z239" s="111">
        <f t="shared" si="24"/>
        <v>9.6729189272980935</v>
      </c>
      <c r="AA239" s="111">
        <f t="shared" si="24"/>
        <v>13.102511880515955</v>
      </c>
      <c r="AB239" s="111">
        <f t="shared" si="24"/>
        <v>13.923046410154702</v>
      </c>
      <c r="AC239" s="111">
        <f t="shared" si="24"/>
        <v>14.207105924766378</v>
      </c>
      <c r="AD239" s="111">
        <f t="shared" si="24"/>
        <v>13.798410654270189</v>
      </c>
      <c r="AE239" s="111">
        <f t="shared" si="24"/>
        <v>14.263094830537487</v>
      </c>
      <c r="AF239" s="111">
        <f t="shared" si="24"/>
        <v>13.253842077371489</v>
      </c>
      <c r="AG239" s="111">
        <f t="shared" si="24"/>
        <v>14.18973192502008</v>
      </c>
      <c r="AH239" s="112"/>
      <c r="AI239" s="112"/>
      <c r="AJ239" s="106" t="str">
        <f t="shared" si="22"/>
        <v>*Alanine (3TMS)</v>
      </c>
      <c r="AK239" s="106">
        <f t="shared" si="22"/>
        <v>189</v>
      </c>
      <c r="AL239" s="112"/>
      <c r="AM239" s="111">
        <f t="shared" si="23"/>
        <v>15.061277144700064</v>
      </c>
      <c r="AN239" s="111">
        <f>IF(AN9&lt;&gt;"",AN9/SUM(AN$8:AN$11)*100,"")</f>
        <v>14.971569574080036</v>
      </c>
      <c r="AO239" s="113">
        <f t="shared" si="23"/>
        <v>15.174780959262939</v>
      </c>
      <c r="AP239" s="111">
        <f>IF(AP9&lt;&gt;"",AP9/SUM(AP$8:AP$11)*100,"")</f>
        <v>14.354146019160885</v>
      </c>
      <c r="AQ239" s="113">
        <f t="shared" si="23"/>
        <v>15.14728140645011</v>
      </c>
      <c r="AR239" s="111">
        <f>IF(AR9&lt;&gt;"",AR9/SUM(AR$8:AR$11)*100,"")</f>
        <v>15.077832750090503</v>
      </c>
      <c r="AS239" s="113">
        <f t="shared" si="23"/>
        <v>14.070642733063115</v>
      </c>
      <c r="AT239" s="111">
        <f>IF(AT9&lt;&gt;"",AT9/SUM(AT$8:AT$11)*100,"")</f>
        <v>13.334115163597982</v>
      </c>
      <c r="AU239" s="113">
        <f t="shared" si="23"/>
        <v>14.699378751184586</v>
      </c>
      <c r="AV239" s="111">
        <f>IF(AV9&lt;&gt;"",AV9/SUM(AV$8:AV$11)*100,"")</f>
        <v>14.602767005554973</v>
      </c>
      <c r="AW239" s="113">
        <f t="shared" si="23"/>
        <v>14.853569438424866</v>
      </c>
      <c r="AX239" s="111">
        <f>IF(AX9&lt;&gt;"",AX9/SUM(AX$8:AX$11)*100,"")</f>
        <v>15.017812577394221</v>
      </c>
      <c r="AY239" s="113" t="str">
        <f t="shared" si="23"/>
        <v/>
      </c>
      <c r="AZ239" s="111">
        <f>IF(AZ9&lt;&gt;"",AZ9/SUM(AZ$8:AZ$11)*100,"")</f>
        <v>14.652741190690181</v>
      </c>
      <c r="BA239" s="111" t="str">
        <f t="shared" si="23"/>
        <v/>
      </c>
      <c r="BB239" s="113">
        <f t="shared" si="23"/>
        <v>16.22009469310008</v>
      </c>
      <c r="BC239" s="111">
        <f>IF(BC9&lt;&gt;"",BC9/SUM(BC$8:BC$11)*100,"")</f>
        <v>16.125279004606544</v>
      </c>
      <c r="BD239" s="113">
        <f t="shared" si="23"/>
        <v>14.224836347138506</v>
      </c>
      <c r="BE239" s="111">
        <f>IF(BE9&lt;&gt;"",BE9/SUM(BE$8:BE$11)*100,"")</f>
        <v>14.29675845773582</v>
      </c>
      <c r="BF239" s="113">
        <f t="shared" si="23"/>
        <v>14.287122612446087</v>
      </c>
      <c r="BG239" s="111">
        <f t="shared" si="23"/>
        <v>14.777607212949109</v>
      </c>
      <c r="BH239" s="113" t="str">
        <f t="shared" si="23"/>
        <v/>
      </c>
      <c r="BI239" s="111">
        <f t="shared" si="23"/>
        <v>14.145303158356025</v>
      </c>
      <c r="BJ239" s="113">
        <f t="shared" si="23"/>
        <v>15.301162992536019</v>
      </c>
      <c r="BK239" s="111">
        <f>IF(BK9&lt;&gt;"",BK9/SUM(BK$8:BK$11)*100,"")</f>
        <v>15.233693345281329</v>
      </c>
      <c r="BL239" s="113">
        <f t="shared" si="23"/>
        <v>16.022281672591344</v>
      </c>
      <c r="BM239" s="111">
        <f t="shared" si="23"/>
        <v>16.000594525123056</v>
      </c>
      <c r="BN239" s="113">
        <f t="shared" si="23"/>
        <v>15.37090328669129</v>
      </c>
      <c r="BO239" s="111">
        <f t="shared" si="23"/>
        <v>15.029070767537069</v>
      </c>
      <c r="BP239" s="113">
        <f t="shared" si="23"/>
        <v>14.91837890725578</v>
      </c>
      <c r="BQ239" s="111">
        <f>IF(BQ9&lt;&gt;"",BQ9/SUM(BQ$8:BQ$11)*100,"")</f>
        <v>6.606691031768344</v>
      </c>
      <c r="BR239" s="111"/>
      <c r="BS239" s="111">
        <f t="shared" si="25"/>
        <v>14.236695584617376</v>
      </c>
      <c r="BT239" s="111">
        <f t="shared" si="25"/>
        <v>14.689855937896542</v>
      </c>
      <c r="BU239" s="111">
        <f t="shared" si="23"/>
        <v>14.508417508417509</v>
      </c>
      <c r="BV239" s="94" t="str">
        <f t="shared" si="20"/>
        <v>*Alanine (3TMS)</v>
      </c>
      <c r="BW239">
        <f t="shared" si="20"/>
        <v>189</v>
      </c>
    </row>
    <row r="240" spans="1:75">
      <c r="B240" s="4" t="s">
        <v>7</v>
      </c>
      <c r="C240" s="4">
        <v>190</v>
      </c>
      <c r="D240" s="4">
        <v>1355.7</v>
      </c>
      <c r="E240" s="4">
        <v>0.73913043700000003</v>
      </c>
      <c r="F240" s="4"/>
      <c r="G240" s="111" t="str">
        <f t="shared" si="23"/>
        <v/>
      </c>
      <c r="H240" s="111" t="str">
        <f t="shared" si="23"/>
        <v/>
      </c>
      <c r="I240" s="111" t="str">
        <f t="shared" si="23"/>
        <v/>
      </c>
      <c r="J240" s="111" t="str">
        <f>IF(J10&lt;&gt;"",J10/SUM(J$8:J$11)*100,"")</f>
        <v/>
      </c>
      <c r="K240" s="111">
        <f t="shared" si="23"/>
        <v>6.170761218370246</v>
      </c>
      <c r="L240" s="111">
        <f>IF(L10&lt;&gt;"",L10/SUM(L$8:L$11)*100,"")</f>
        <v>6.0701194380623322</v>
      </c>
      <c r="M240" s="111">
        <f t="shared" si="23"/>
        <v>6.5167575680420242</v>
      </c>
      <c r="N240" s="111">
        <f>IF(N10&lt;&gt;"",N10/SUM(N$8:N$11)*100,"")</f>
        <v>6.3497043332762919</v>
      </c>
      <c r="O240" s="111" t="str">
        <f t="shared" si="23"/>
        <v/>
      </c>
      <c r="P240" s="111" t="str">
        <f>IF(P10&lt;&gt;"",P10/SUM(P$8:P$11)*100,"")</f>
        <v/>
      </c>
      <c r="Q240" s="111"/>
      <c r="R240" s="111">
        <f t="shared" si="24"/>
        <v>0</v>
      </c>
      <c r="S240" s="111">
        <f t="shared" si="24"/>
        <v>0</v>
      </c>
      <c r="T240" s="111">
        <f t="shared" si="24"/>
        <v>0</v>
      </c>
      <c r="U240" s="111">
        <f t="shared" si="24"/>
        <v>28.99543378995434</v>
      </c>
      <c r="V240" s="111">
        <f t="shared" si="24"/>
        <v>7.5776397515527947</v>
      </c>
      <c r="W240" s="111">
        <f t="shared" si="24"/>
        <v>0</v>
      </c>
      <c r="X240" s="111">
        <f t="shared" si="24"/>
        <v>4.700430321085733</v>
      </c>
      <c r="Y240" s="111">
        <f t="shared" si="24"/>
        <v>7.9710144927536222</v>
      </c>
      <c r="Z240" s="111">
        <f t="shared" si="24"/>
        <v>4.8519609362889478</v>
      </c>
      <c r="AA240" s="111">
        <f t="shared" si="24"/>
        <v>5.6573885494455762</v>
      </c>
      <c r="AB240" s="111">
        <f t="shared" si="24"/>
        <v>5.8244083035832341</v>
      </c>
      <c r="AC240" s="111">
        <f t="shared" si="24"/>
        <v>5.9484844172477587</v>
      </c>
      <c r="AD240" s="111">
        <f t="shared" si="24"/>
        <v>5.9270659923987816</v>
      </c>
      <c r="AE240" s="111">
        <f t="shared" si="24"/>
        <v>5.5760013693940431</v>
      </c>
      <c r="AF240" s="111">
        <f t="shared" si="24"/>
        <v>5.5590885002649708</v>
      </c>
      <c r="AG240" s="111">
        <f t="shared" si="24"/>
        <v>6.459773739011629</v>
      </c>
      <c r="AH240" s="112"/>
      <c r="AI240" s="112"/>
      <c r="AJ240" s="106" t="str">
        <f t="shared" si="22"/>
        <v>*Alanine (3TMS)</v>
      </c>
      <c r="AK240" s="106">
        <f t="shared" si="22"/>
        <v>190</v>
      </c>
      <c r="AL240" s="112"/>
      <c r="AM240" s="111">
        <f t="shared" si="23"/>
        <v>11.30581237009962</v>
      </c>
      <c r="AN240" s="111">
        <f>IF(AN10&lt;&gt;"",AN10/SUM(AN$8:AN$11)*100,"")</f>
        <v>11.72799771126131</v>
      </c>
      <c r="AO240" s="113">
        <f t="shared" si="23"/>
        <v>7.488031794779153</v>
      </c>
      <c r="AP240" s="111">
        <f>IF(AP10&lt;&gt;"",AP10/SUM(AP$8:AP$11)*100,"")</f>
        <v>8.1543882832287196</v>
      </c>
      <c r="AQ240" s="113">
        <f t="shared" si="23"/>
        <v>8.1383164512748873</v>
      </c>
      <c r="AR240" s="111">
        <f>IF(AR10&lt;&gt;"",AR10/SUM(AR$8:AR$11)*100,"")</f>
        <v>8.7214914926994087</v>
      </c>
      <c r="AS240" s="113">
        <f t="shared" si="23"/>
        <v>9.1777649102489871</v>
      </c>
      <c r="AT240" s="111">
        <f>IF(AT10&lt;&gt;"",AT10/SUM(AT$8:AT$11)*100,"")</f>
        <v>9.7846057620890505</v>
      </c>
      <c r="AU240" s="113">
        <f t="shared" si="23"/>
        <v>12.024849952616616</v>
      </c>
      <c r="AV240" s="111">
        <f>IF(AV10&lt;&gt;"",AV10/SUM(AV$8:AV$11)*100,"")</f>
        <v>11.995597945707997</v>
      </c>
      <c r="AW240" s="113">
        <f t="shared" si="23"/>
        <v>10.445173673456752</v>
      </c>
      <c r="AX240" s="111">
        <f>IF(AX10&lt;&gt;"",AX10/SUM(AX$8:AX$11)*100,"")</f>
        <v>9.7750090491703343</v>
      </c>
      <c r="AY240" s="113" t="str">
        <f t="shared" si="23"/>
        <v/>
      </c>
      <c r="AZ240" s="111">
        <f>IF(AZ10&lt;&gt;"",AZ10/SUM(AZ$8:AZ$11)*100,"")</f>
        <v>7.1745126599931819</v>
      </c>
      <c r="BA240" s="111" t="str">
        <f t="shared" si="23"/>
        <v/>
      </c>
      <c r="BB240" s="113">
        <f t="shared" si="23"/>
        <v>11.720965850315404</v>
      </c>
      <c r="BC240" s="111">
        <f>IF(BC10&lt;&gt;"",BC10/SUM(BC$8:BC$11)*100,"")</f>
        <v>11.777556157097402</v>
      </c>
      <c r="BD240" s="113">
        <f t="shared" si="23"/>
        <v>9.559919631862078</v>
      </c>
      <c r="BE240" s="111">
        <f>IF(BE10&lt;&gt;"",BE10/SUM(BE$8:BE$11)*100,"")</f>
        <v>9.3065037729069342</v>
      </c>
      <c r="BF240" s="113">
        <f t="shared" si="23"/>
        <v>7.6869993838570547</v>
      </c>
      <c r="BG240" s="111">
        <f t="shared" si="23"/>
        <v>7.7842333326856199</v>
      </c>
      <c r="BH240" s="113" t="str">
        <f t="shared" si="23"/>
        <v/>
      </c>
      <c r="BI240" s="111">
        <f t="shared" si="23"/>
        <v>9.4124643941528152</v>
      </c>
      <c r="BJ240" s="113">
        <f t="shared" si="23"/>
        <v>8.1886825203957656</v>
      </c>
      <c r="BK240" s="111">
        <f>IF(BK10&lt;&gt;"",BK10/SUM(BK$8:BK$11)*100,"")</f>
        <v>8.7393293401877106</v>
      </c>
      <c r="BL240" s="113">
        <f t="shared" si="23"/>
        <v>9.3341151464067149</v>
      </c>
      <c r="BM240" s="111">
        <f t="shared" si="23"/>
        <v>10.006382402056357</v>
      </c>
      <c r="BN240" s="113">
        <f t="shared" si="23"/>
        <v>12.355675688271138</v>
      </c>
      <c r="BO240" s="111">
        <f t="shared" si="23"/>
        <v>12.22004334812674</v>
      </c>
      <c r="BP240" s="113">
        <f t="shared" si="23"/>
        <v>7.2300324424532674</v>
      </c>
      <c r="BQ240" s="111">
        <f>IF(BQ10&lt;&gt;"",BQ10/SUM(BQ$8:BQ$11)*100,"")</f>
        <v>1.6137194264829913</v>
      </c>
      <c r="BR240" s="111"/>
      <c r="BS240" s="111">
        <f t="shared" si="25"/>
        <v>9.860157969700893</v>
      </c>
      <c r="BT240" s="111">
        <f t="shared" si="25"/>
        <v>9.8380234380831535</v>
      </c>
      <c r="BU240" s="111">
        <f t="shared" si="23"/>
        <v>9.808080808080808</v>
      </c>
      <c r="BV240" s="94" t="str">
        <f t="shared" si="20"/>
        <v>*Alanine (3TMS)</v>
      </c>
      <c r="BW240">
        <f t="shared" si="20"/>
        <v>190</v>
      </c>
    </row>
    <row r="241" spans="2:75">
      <c r="B241" s="4" t="s">
        <v>7</v>
      </c>
      <c r="C241" s="4">
        <v>191</v>
      </c>
      <c r="D241" s="4">
        <v>1355.7</v>
      </c>
      <c r="E241" s="4">
        <v>0.73913043700000003</v>
      </c>
      <c r="F241" s="4"/>
      <c r="G241" s="111" t="str">
        <f t="shared" si="23"/>
        <v/>
      </c>
      <c r="H241" s="111" t="str">
        <f t="shared" si="23"/>
        <v/>
      </c>
      <c r="I241" s="111" t="str">
        <f t="shared" si="23"/>
        <v/>
      </c>
      <c r="J241" s="111" t="str">
        <f>IF(J11&lt;&gt;"",J11/SUM(J$8:J$11)*100,"")</f>
        <v/>
      </c>
      <c r="K241" s="111">
        <f t="shared" si="23"/>
        <v>2.1253090641275185</v>
      </c>
      <c r="L241" s="111">
        <f>IF(L11&lt;&gt;"",L11/SUM(L$8:L$11)*100,"")</f>
        <v>2.27300629636775</v>
      </c>
      <c r="M241" s="111">
        <f t="shared" si="23"/>
        <v>2.2767779370971417</v>
      </c>
      <c r="N241" s="111">
        <f>IF(N11&lt;&gt;"",N11/SUM(N$8:N$11)*100,"")</f>
        <v>2.3681858802502234</v>
      </c>
      <c r="O241" s="111" t="str">
        <f t="shared" si="23"/>
        <v/>
      </c>
      <c r="P241" s="111" t="str">
        <f>IF(P11&lt;&gt;"",P11/SUM(P$8:P$11)*100,"")</f>
        <v/>
      </c>
      <c r="Q241" s="111"/>
      <c r="R241" s="111">
        <f t="shared" si="24"/>
        <v>0</v>
      </c>
      <c r="S241" s="111">
        <f t="shared" si="24"/>
        <v>0</v>
      </c>
      <c r="T241" s="111">
        <f t="shared" si="24"/>
        <v>0</v>
      </c>
      <c r="U241" s="111">
        <f t="shared" si="24"/>
        <v>0</v>
      </c>
      <c r="V241" s="111">
        <f t="shared" si="24"/>
        <v>0</v>
      </c>
      <c r="W241" s="111">
        <f t="shared" si="24"/>
        <v>0</v>
      </c>
      <c r="X241" s="111">
        <f t="shared" si="24"/>
        <v>1.7874875868917579</v>
      </c>
      <c r="Y241" s="111">
        <f t="shared" si="24"/>
        <v>3.0511060259344012</v>
      </c>
      <c r="Z241" s="111">
        <f t="shared" si="24"/>
        <v>0</v>
      </c>
      <c r="AA241" s="111">
        <f t="shared" si="24"/>
        <v>1.0070151618013123</v>
      </c>
      <c r="AB241" s="111">
        <f t="shared" si="24"/>
        <v>1.7783948168716117</v>
      </c>
      <c r="AC241" s="111">
        <f t="shared" si="24"/>
        <v>1.6982116597884351</v>
      </c>
      <c r="AD241" s="111">
        <f t="shared" si="24"/>
        <v>2.2520966171435752</v>
      </c>
      <c r="AE241" s="111">
        <f t="shared" si="24"/>
        <v>2.0540910647038686</v>
      </c>
      <c r="AF241" s="111">
        <f t="shared" si="24"/>
        <v>2.1851263027733618</v>
      </c>
      <c r="AG241" s="111">
        <f t="shared" si="24"/>
        <v>2.4255117897439362</v>
      </c>
      <c r="AH241" s="112"/>
      <c r="AI241" s="112"/>
      <c r="AJ241" s="106" t="str">
        <f t="shared" si="22"/>
        <v>*Alanine (3TMS)</v>
      </c>
      <c r="AK241" s="106">
        <f t="shared" si="22"/>
        <v>191</v>
      </c>
      <c r="AL241" s="112"/>
      <c r="AM241" s="111">
        <f t="shared" si="23"/>
        <v>3.5153730380563317</v>
      </c>
      <c r="AN241" s="111">
        <f>IF(AN11&lt;&gt;"",AN11/SUM(AN$8:AN$11)*100,"")</f>
        <v>3.3347637950148412</v>
      </c>
      <c r="AO241" s="113">
        <f t="shared" si="23"/>
        <v>2.7639779604371784</v>
      </c>
      <c r="AP241" s="111">
        <f>IF(AP11&lt;&gt;"",AP11/SUM(AP$8:AP$11)*100,"")</f>
        <v>2.9457108247990309</v>
      </c>
      <c r="AQ241" s="113">
        <f t="shared" si="23"/>
        <v>2.6312725579229248</v>
      </c>
      <c r="AR241" s="111">
        <f>IF(AR11&lt;&gt;"",AR11/SUM(AR$8:AR$11)*100,"")</f>
        <v>2.6819114275371065</v>
      </c>
      <c r="AS241" s="113">
        <f t="shared" si="23"/>
        <v>2.6708164447017948</v>
      </c>
      <c r="AT241" s="111">
        <f>IF(AT11&lt;&gt;"",AT11/SUM(AT$8:AT$11)*100,"")</f>
        <v>2.7833157421523791</v>
      </c>
      <c r="AU241" s="113">
        <f t="shared" si="23"/>
        <v>3.2641886911656313</v>
      </c>
      <c r="AV241" s="111">
        <f>IF(AV11&lt;&gt;"",AV11/SUM(AV$8:AV$11)*100,"")</f>
        <v>3.5792893826642906</v>
      </c>
      <c r="AW241" s="113">
        <f t="shared" si="23"/>
        <v>3.4332239489814871</v>
      </c>
      <c r="AX241" s="111">
        <f>IF(AX11&lt;&gt;"",AX11/SUM(AX$8:AX$11)*100,"")</f>
        <v>3.0043245508753884</v>
      </c>
      <c r="AY241" s="113" t="str">
        <f t="shared" si="23"/>
        <v/>
      </c>
      <c r="AZ241" s="111">
        <f>IF(AZ11&lt;&gt;"",AZ11/SUM(AZ$8:AZ$11)*100,"")</f>
        <v>2.5227012117643413</v>
      </c>
      <c r="BA241" s="111" t="str">
        <f t="shared" si="23"/>
        <v/>
      </c>
      <c r="BB241" s="113">
        <f t="shared" si="23"/>
        <v>3.6133316816471388</v>
      </c>
      <c r="BC241" s="111">
        <f>IF(BC11&lt;&gt;"",BC11/SUM(BC$8:BC$11)*100,"")</f>
        <v>3.5979721707745647</v>
      </c>
      <c r="BD241" s="113">
        <f t="shared" si="23"/>
        <v>2.8485319852226327</v>
      </c>
      <c r="BE241" s="111">
        <f>IF(BE11&lt;&gt;"",BE11/SUM(BE$8:BE$11)*100,"")</f>
        <v>2.8168860723657705</v>
      </c>
      <c r="BF241" s="113">
        <f t="shared" si="23"/>
        <v>2.6518792359827481</v>
      </c>
      <c r="BG241" s="111">
        <f t="shared" si="23"/>
        <v>2.5902104424538019</v>
      </c>
      <c r="BH241" s="113" t="str">
        <f t="shared" si="23"/>
        <v/>
      </c>
      <c r="BI241" s="111">
        <f t="shared" si="23"/>
        <v>2.9705449650984441</v>
      </c>
      <c r="BJ241" s="113">
        <f t="shared" si="23"/>
        <v>2.677486547474397</v>
      </c>
      <c r="BK241" s="111">
        <f>IF(BK11&lt;&gt;"",BK11/SUM(BK$8:BK$11)*100,"")</f>
        <v>2.836076655819145</v>
      </c>
      <c r="BL241" s="113">
        <f t="shared" si="23"/>
        <v>3.0728918532634588</v>
      </c>
      <c r="BM241" s="111">
        <f t="shared" si="23"/>
        <v>3.0757932101733743</v>
      </c>
      <c r="BN241" s="113">
        <f t="shared" si="23"/>
        <v>3.7632090969463246</v>
      </c>
      <c r="BO241" s="111">
        <f t="shared" si="23"/>
        <v>3.4523686654969556</v>
      </c>
      <c r="BP241" s="113">
        <f t="shared" si="23"/>
        <v>3.1875997734177868</v>
      </c>
      <c r="BQ241" s="111">
        <f>IF(BQ11&lt;&gt;"",BQ11/SUM(BQ$8:BQ$11)*100,"")</f>
        <v>0.43294911442226591</v>
      </c>
      <c r="BR241" s="111"/>
      <c r="BS241" s="111">
        <f t="shared" si="25"/>
        <v>2.6997280849410847</v>
      </c>
      <c r="BT241" s="111">
        <f t="shared" si="25"/>
        <v>3.3850862133313426</v>
      </c>
      <c r="BU241" s="111">
        <f t="shared" si="23"/>
        <v>3.1616161616161618</v>
      </c>
      <c r="BV241" s="94" t="str">
        <f t="shared" si="20"/>
        <v>*Alanine (3TMS)</v>
      </c>
      <c r="BW241">
        <f t="shared" si="20"/>
        <v>191</v>
      </c>
    </row>
    <row r="242" spans="2:75" ht="39.75" customHeight="1">
      <c r="B242" s="4" t="s">
        <v>7</v>
      </c>
      <c r="C242" s="4">
        <v>262</v>
      </c>
      <c r="D242" s="4">
        <v>1355.7</v>
      </c>
      <c r="E242" s="4">
        <v>0.73913043700000003</v>
      </c>
      <c r="F242" s="4"/>
      <c r="G242" s="111" t="str">
        <f t="shared" ref="G242:BU245" si="26">IF(G12&lt;&gt;"",G12/SUM(G$12:G$15)*100,"")</f>
        <v/>
      </c>
      <c r="H242" s="111" t="str">
        <f t="shared" si="26"/>
        <v/>
      </c>
      <c r="I242" s="111" t="str">
        <f t="shared" si="26"/>
        <v/>
      </c>
      <c r="J242" s="111" t="str">
        <f>IF(J12&lt;&gt;"",J12/SUM(J$12:J$15)*100,"")</f>
        <v/>
      </c>
      <c r="K242" s="111">
        <f t="shared" si="26"/>
        <v>71.095571095571103</v>
      </c>
      <c r="L242" s="111">
        <f>IF(L12&lt;&gt;"",L12/SUM(L$12:L$15)*100,"")</f>
        <v>70.588235294117652</v>
      </c>
      <c r="M242" s="111">
        <f t="shared" si="26"/>
        <v>67.925586613069086</v>
      </c>
      <c r="N242" s="111">
        <f>IF(N12&lt;&gt;"",N12/SUM(N$12:N$15)*100,"")</f>
        <v>69.20359666024406</v>
      </c>
      <c r="O242" s="111" t="str">
        <f t="shared" si="26"/>
        <v/>
      </c>
      <c r="P242" s="111" t="str">
        <f>IF(P12&lt;&gt;"",P12/SUM(P$12:P$15)*100,"")</f>
        <v/>
      </c>
      <c r="Q242" s="111"/>
      <c r="R242" s="111">
        <f t="shared" ref="R242:S245" si="27">IF(R12&lt;&gt;"",R12/SUM(R$12:R$15)*100,"")</f>
        <v>88.235294117647058</v>
      </c>
      <c r="S242" s="111">
        <f t="shared" si="27"/>
        <v>100</v>
      </c>
      <c r="T242" s="111"/>
      <c r="U242" s="111">
        <f t="shared" ref="U242:AG245" si="28">IF(U12&lt;&gt;"",U12/SUM(U$12:U$15)*100,"")</f>
        <v>41.628959276018101</v>
      </c>
      <c r="V242" s="111">
        <f t="shared" si="28"/>
        <v>39.673913043478258</v>
      </c>
      <c r="W242" s="111">
        <f t="shared" si="28"/>
        <v>100</v>
      </c>
      <c r="X242" s="111">
        <f t="shared" si="28"/>
        <v>79.427083333333343</v>
      </c>
      <c r="Y242" s="111">
        <f t="shared" si="28"/>
        <v>62.804171494785635</v>
      </c>
      <c r="Z242" s="111">
        <f t="shared" si="28"/>
        <v>84.150943396226424</v>
      </c>
      <c r="AA242" s="111">
        <f t="shared" si="28"/>
        <v>79.561316051844472</v>
      </c>
      <c r="AB242" s="111">
        <f t="shared" si="28"/>
        <v>75.836820083682014</v>
      </c>
      <c r="AC242" s="111">
        <f t="shared" si="28"/>
        <v>74.720115565185978</v>
      </c>
      <c r="AD242" s="111">
        <f t="shared" si="28"/>
        <v>70.944361543380936</v>
      </c>
      <c r="AE242" s="111">
        <f t="shared" si="28"/>
        <v>70.397934386391242</v>
      </c>
      <c r="AF242" s="111">
        <f t="shared" si="28"/>
        <v>70.344297207761471</v>
      </c>
      <c r="AG242" s="111">
        <f t="shared" si="28"/>
        <v>68.471497390606189</v>
      </c>
      <c r="AH242" s="112"/>
      <c r="AI242" s="112"/>
      <c r="AJ242" s="106" t="str">
        <f t="shared" si="22"/>
        <v>*Alanine (3TMS)</v>
      </c>
      <c r="AK242" s="106">
        <f t="shared" si="22"/>
        <v>262</v>
      </c>
      <c r="AL242" s="112"/>
      <c r="AM242" s="111">
        <f t="shared" si="26"/>
        <v>62.605459057071954</v>
      </c>
      <c r="AN242" s="111">
        <f>IF(AN12&lt;&gt;"",AN12/SUM(AN$12:AN$15)*100,"")</f>
        <v>62.153958232151531</v>
      </c>
      <c r="AO242" s="113">
        <f t="shared" si="26"/>
        <v>64.3125</v>
      </c>
      <c r="AP242" s="111">
        <f>IF(AP12&lt;&gt;"",AP12/SUM(AP$12:AP$15)*100,"")</f>
        <v>68.646543330087638</v>
      </c>
      <c r="AQ242" s="113">
        <f t="shared" si="26"/>
        <v>67.753479125248504</v>
      </c>
      <c r="AR242" s="111">
        <f>IF(AR12&lt;&gt;"",AR12/SUM(AR$12:AR$15)*100,"")</f>
        <v>65.592494391189078</v>
      </c>
      <c r="AS242" s="113">
        <f t="shared" si="26"/>
        <v>67.911419887103776</v>
      </c>
      <c r="AT242" s="111">
        <f>IF(AT12&lt;&gt;"",AT12/SUM(AT$12:AT$15)*100,"")</f>
        <v>66.170712607674233</v>
      </c>
      <c r="AU242" s="113">
        <f t="shared" si="26"/>
        <v>62.931034482758619</v>
      </c>
      <c r="AV242" s="111">
        <f>IF(AV12&lt;&gt;"",AV12/SUM(AV$12:AV$15)*100,"")</f>
        <v>63.884430176565012</v>
      </c>
      <c r="AW242" s="113">
        <f t="shared" si="26"/>
        <v>61.543209876543216</v>
      </c>
      <c r="AX242" s="111">
        <f>IF(AX12&lt;&gt;"",AX12/SUM(AX$12:AX$15)*100,"")</f>
        <v>65.18881299136487</v>
      </c>
      <c r="AY242" s="113" t="str">
        <f t="shared" si="26"/>
        <v/>
      </c>
      <c r="AZ242" s="111">
        <f>IF(AZ12&lt;&gt;"",AZ12/SUM(AZ$12:AZ$15)*100,"")</f>
        <v>67.194664443518135</v>
      </c>
      <c r="BA242" s="111" t="str">
        <f t="shared" si="26"/>
        <v/>
      </c>
      <c r="BB242" s="113">
        <f t="shared" si="26"/>
        <v>61.293368700265248</v>
      </c>
      <c r="BC242" s="111">
        <f>IF(BC12&lt;&gt;"",BC12/SUM(BC$12:BC$15)*100,"")</f>
        <v>61.625212420824973</v>
      </c>
      <c r="BD242" s="113">
        <f t="shared" si="26"/>
        <v>67.5609993195295</v>
      </c>
      <c r="BE242" s="111">
        <f>IF(BE12&lt;&gt;"",BE12/SUM(BE$12:BE$15)*100,"")</f>
        <v>65.672110552763812</v>
      </c>
      <c r="BF242" s="113">
        <f t="shared" si="26"/>
        <v>65.693012600229096</v>
      </c>
      <c r="BG242" s="111">
        <f t="shared" si="26"/>
        <v>65.869424692954098</v>
      </c>
      <c r="BH242" s="113" t="str">
        <f t="shared" si="26"/>
        <v/>
      </c>
      <c r="BI242" s="111">
        <f t="shared" si="26"/>
        <v>64.77248899140281</v>
      </c>
      <c r="BJ242" s="113">
        <f t="shared" si="26"/>
        <v>66.78300455235204</v>
      </c>
      <c r="BK242" s="111">
        <f>IF(BK12&lt;&gt;"",BK12/SUM(BK$12:BK$15)*100,"")</f>
        <v>66.49119037387193</v>
      </c>
      <c r="BL242" s="113">
        <f t="shared" si="26"/>
        <v>60.853542558250119</v>
      </c>
      <c r="BM242" s="111">
        <f t="shared" si="26"/>
        <v>62.958287910953018</v>
      </c>
      <c r="BN242" s="113">
        <f t="shared" si="26"/>
        <v>60.230907247055157</v>
      </c>
      <c r="BO242" s="111">
        <f t="shared" si="26"/>
        <v>59.988425925925924</v>
      </c>
      <c r="BP242" s="113">
        <f t="shared" si="26"/>
        <v>64.848686398403714</v>
      </c>
      <c r="BQ242" s="111">
        <f>IF(BQ12&lt;&gt;"",BQ12/SUM(BQ$12:BQ$15)*100,"")</f>
        <v>92.307692307692307</v>
      </c>
      <c r="BR242" s="111"/>
      <c r="BS242" s="111">
        <f t="shared" ref="BS242:BT245" si="29">IF(BS12&lt;&gt;"",BS12/SUM(BS$12:BS$15)*100,"")</f>
        <v>66.869158878504678</v>
      </c>
      <c r="BT242" s="111">
        <f t="shared" si="29"/>
        <v>67.024497660335811</v>
      </c>
      <c r="BU242" s="111">
        <f t="shared" si="26"/>
        <v>63.66101694915254</v>
      </c>
      <c r="BV242" s="94" t="str">
        <f t="shared" si="20"/>
        <v>*Alanine (3TMS)</v>
      </c>
      <c r="BW242">
        <f t="shared" si="20"/>
        <v>262</v>
      </c>
    </row>
    <row r="243" spans="2:75">
      <c r="B243" s="4" t="s">
        <v>7</v>
      </c>
      <c r="C243" s="4">
        <v>263</v>
      </c>
      <c r="D243" s="4">
        <v>1355.7</v>
      </c>
      <c r="E243" s="4">
        <v>0.73913043700000003</v>
      </c>
      <c r="F243" s="4"/>
      <c r="G243" s="111" t="str">
        <f t="shared" si="26"/>
        <v/>
      </c>
      <c r="H243" s="111" t="str">
        <f t="shared" si="26"/>
        <v/>
      </c>
      <c r="I243" s="111" t="str">
        <f t="shared" si="26"/>
        <v/>
      </c>
      <c r="J243" s="111" t="str">
        <f>IF(J13&lt;&gt;"",J13/SUM(J$12:J$15)*100,"")</f>
        <v/>
      </c>
      <c r="K243" s="111">
        <f t="shared" si="26"/>
        <v>18.492618492618494</v>
      </c>
      <c r="L243" s="111">
        <f>IF(L13&lt;&gt;"",L13/SUM(L$12:L$15)*100,"")</f>
        <v>17.878455730118134</v>
      </c>
      <c r="M243" s="111">
        <f t="shared" si="26"/>
        <v>21.248948303262598</v>
      </c>
      <c r="N243" s="111">
        <f>IF(N13&lt;&gt;"",N13/SUM(N$12:N$15)*100,"")</f>
        <v>20.096339113680152</v>
      </c>
      <c r="O243" s="111" t="str">
        <f t="shared" si="26"/>
        <v/>
      </c>
      <c r="P243" s="111" t="str">
        <f>IF(P13&lt;&gt;"",P13/SUM(P$12:P$15)*100,"")</f>
        <v/>
      </c>
      <c r="Q243" s="111"/>
      <c r="R243" s="111">
        <f t="shared" si="27"/>
        <v>11.76470588235294</v>
      </c>
      <c r="S243" s="111">
        <f t="shared" si="27"/>
        <v>0</v>
      </c>
      <c r="T243" s="111"/>
      <c r="U243" s="111">
        <f t="shared" si="28"/>
        <v>25.339366515837103</v>
      </c>
      <c r="V243" s="111">
        <f t="shared" si="28"/>
        <v>42.934782608695656</v>
      </c>
      <c r="W243" s="111">
        <f t="shared" si="28"/>
        <v>0</v>
      </c>
      <c r="X243" s="111">
        <f t="shared" si="28"/>
        <v>13.802083333333334</v>
      </c>
      <c r="Y243" s="111">
        <f t="shared" si="28"/>
        <v>24.101969872537659</v>
      </c>
      <c r="Z243" s="111">
        <f t="shared" si="28"/>
        <v>8.5534591194968552</v>
      </c>
      <c r="AA243" s="111">
        <f t="shared" si="28"/>
        <v>16.251246261216352</v>
      </c>
      <c r="AB243" s="111">
        <f t="shared" si="28"/>
        <v>20.292887029288703</v>
      </c>
      <c r="AC243" s="111">
        <f t="shared" si="28"/>
        <v>19.537739256049118</v>
      </c>
      <c r="AD243" s="111">
        <f t="shared" si="28"/>
        <v>18.05585163078235</v>
      </c>
      <c r="AE243" s="111">
        <f t="shared" si="28"/>
        <v>21.294046172539492</v>
      </c>
      <c r="AF243" s="111">
        <f t="shared" si="28"/>
        <v>18.072645527685754</v>
      </c>
      <c r="AG243" s="111">
        <f t="shared" si="28"/>
        <v>19.399839421918909</v>
      </c>
      <c r="AH243" s="112"/>
      <c r="AI243" s="112"/>
      <c r="AJ243" s="106" t="str">
        <f t="shared" si="22"/>
        <v>*Alanine (3TMS)</v>
      </c>
      <c r="AK243" s="106">
        <f t="shared" si="22"/>
        <v>263</v>
      </c>
      <c r="AL243" s="112"/>
      <c r="AM243" s="111">
        <f t="shared" si="26"/>
        <v>21.042183622828784</v>
      </c>
      <c r="AN243" s="111">
        <f>IF(AN13&lt;&gt;"",AN13/SUM(AN$12:AN$15)*100,"")</f>
        <v>19.669742593491986</v>
      </c>
      <c r="AO243" s="113">
        <f t="shared" si="26"/>
        <v>22.8125</v>
      </c>
      <c r="AP243" s="111">
        <f>IF(AP13&lt;&gt;"",AP13/SUM(AP$12:AP$15)*100,"")</f>
        <v>17.786432976306394</v>
      </c>
      <c r="AQ243" s="113">
        <f t="shared" si="26"/>
        <v>21.232604373757454</v>
      </c>
      <c r="AR243" s="111">
        <f>IF(AR13&lt;&gt;"",AR13/SUM(AR$12:AR$15)*100,"")</f>
        <v>19.17193554966347</v>
      </c>
      <c r="AS243" s="113">
        <f t="shared" si="26"/>
        <v>18.671298306556665</v>
      </c>
      <c r="AT243" s="111">
        <f>IF(AT13&lt;&gt;"",AT13/SUM(AT$12:AT$15)*100,"")</f>
        <v>19.185591229444011</v>
      </c>
      <c r="AU243" s="113">
        <f t="shared" si="26"/>
        <v>19.790104947526238</v>
      </c>
      <c r="AV243" s="111">
        <f>IF(AV13&lt;&gt;"",AV13/SUM(AV$12:AV$15)*100,"")</f>
        <v>18.833600856072767</v>
      </c>
      <c r="AW243" s="113">
        <f t="shared" si="26"/>
        <v>21.358024691358025</v>
      </c>
      <c r="AX243" s="111">
        <f>IF(AX13&lt;&gt;"",AX13/SUM(AX$12:AX$15)*100,"")</f>
        <v>20.350560639257637</v>
      </c>
      <c r="AY243" s="113" t="str">
        <f t="shared" si="26"/>
        <v/>
      </c>
      <c r="AZ243" s="111">
        <f>IF(AZ13&lt;&gt;"",AZ13/SUM(AZ$12:AZ$15)*100,"")</f>
        <v>19.48728636932055</v>
      </c>
      <c r="BA243" s="111" t="str">
        <f t="shared" si="26"/>
        <v/>
      </c>
      <c r="BB243" s="113">
        <f t="shared" si="26"/>
        <v>20.870026525198941</v>
      </c>
      <c r="BC243" s="111">
        <f>IF(BC13&lt;&gt;"",BC13/SUM(BC$12:BC$15)*100,"")</f>
        <v>20.47350532983161</v>
      </c>
      <c r="BD243" s="113">
        <f t="shared" si="26"/>
        <v>19.879459512005443</v>
      </c>
      <c r="BE243" s="111">
        <f>IF(BE13&lt;&gt;"",BE13/SUM(BE$12:BE$15)*100,"")</f>
        <v>19.277638190954775</v>
      </c>
      <c r="BF243" s="113">
        <f t="shared" si="26"/>
        <v>19.893088965253913</v>
      </c>
      <c r="BG243" s="111">
        <f t="shared" si="26"/>
        <v>19.819004524886878</v>
      </c>
      <c r="BH243" s="113" t="str">
        <f t="shared" si="26"/>
        <v/>
      </c>
      <c r="BI243" s="111">
        <f t="shared" si="26"/>
        <v>20.171943803732439</v>
      </c>
      <c r="BJ243" s="113">
        <f t="shared" si="26"/>
        <v>19.696509863429437</v>
      </c>
      <c r="BK243" s="111">
        <f>IF(BK13&lt;&gt;"",BK13/SUM(BK$12:BK$15)*100,"")</f>
        <v>19.853889127632144</v>
      </c>
      <c r="BL243" s="113">
        <f t="shared" si="26"/>
        <v>21.338563956252973</v>
      </c>
      <c r="BM243" s="111">
        <f t="shared" si="26"/>
        <v>20.896207470308106</v>
      </c>
      <c r="BN243" s="113">
        <f t="shared" si="26"/>
        <v>19.307278258834543</v>
      </c>
      <c r="BO243" s="111">
        <f t="shared" si="26"/>
        <v>19.606481481481481</v>
      </c>
      <c r="BP243" s="113">
        <f t="shared" si="26"/>
        <v>22.680412371134022</v>
      </c>
      <c r="BQ243" s="111">
        <f>IF(BQ13&lt;&gt;"",BQ13/SUM(BQ$12:BQ$15)*100,"")</f>
        <v>5.6856187290969897</v>
      </c>
      <c r="BR243" s="111"/>
      <c r="BS243" s="111">
        <f t="shared" si="29"/>
        <v>19.719626168224298</v>
      </c>
      <c r="BT243" s="111">
        <f t="shared" si="29"/>
        <v>21.112028626479493</v>
      </c>
      <c r="BU243" s="111">
        <f t="shared" si="26"/>
        <v>19.977401129943502</v>
      </c>
      <c r="BV243" s="94" t="str">
        <f t="shared" si="20"/>
        <v>*Alanine (3TMS)</v>
      </c>
      <c r="BW243">
        <f t="shared" si="20"/>
        <v>263</v>
      </c>
    </row>
    <row r="244" spans="2:75">
      <c r="B244" s="4" t="s">
        <v>7</v>
      </c>
      <c r="C244" s="4">
        <v>264</v>
      </c>
      <c r="D244" s="4">
        <v>1355.7</v>
      </c>
      <c r="E244" s="4">
        <v>0.73913043700000003</v>
      </c>
      <c r="F244" s="4"/>
      <c r="G244" s="111" t="str">
        <f t="shared" si="26"/>
        <v/>
      </c>
      <c r="H244" s="111" t="str">
        <f t="shared" si="26"/>
        <v/>
      </c>
      <c r="I244" s="111" t="str">
        <f t="shared" si="26"/>
        <v/>
      </c>
      <c r="J244" s="111" t="str">
        <f>IF(J14&lt;&gt;"",J14/SUM(J$12:J$15)*100,"")</f>
        <v/>
      </c>
      <c r="K244" s="111">
        <f t="shared" si="26"/>
        <v>7.8088578088578098</v>
      </c>
      <c r="L244" s="111">
        <f>IF(L14&lt;&gt;"",L14/SUM(L$12:L$15)*100,"")</f>
        <v>9.6212398002679329</v>
      </c>
      <c r="M244" s="111">
        <f t="shared" si="26"/>
        <v>9.5727774142282875</v>
      </c>
      <c r="N244" s="111">
        <f>IF(N14&lt;&gt;"",N14/SUM(N$12:N$15)*100,"")</f>
        <v>8.6255619781631356</v>
      </c>
      <c r="O244" s="111" t="str">
        <f t="shared" si="26"/>
        <v/>
      </c>
      <c r="P244" s="111" t="str">
        <f>IF(P14&lt;&gt;"",P14/SUM(P$12:P$15)*100,"")</f>
        <v/>
      </c>
      <c r="Q244" s="111"/>
      <c r="R244" s="111">
        <f t="shared" si="27"/>
        <v>0</v>
      </c>
      <c r="S244" s="111">
        <f t="shared" si="27"/>
        <v>0</v>
      </c>
      <c r="T244" s="111"/>
      <c r="U244" s="111">
        <f t="shared" si="28"/>
        <v>2.7149321266968327</v>
      </c>
      <c r="V244" s="111">
        <f t="shared" si="28"/>
        <v>5.9782608695652177</v>
      </c>
      <c r="W244" s="111">
        <f t="shared" si="28"/>
        <v>0</v>
      </c>
      <c r="X244" s="111">
        <f t="shared" si="28"/>
        <v>4.9479166666666661</v>
      </c>
      <c r="Y244" s="111">
        <f t="shared" si="28"/>
        <v>7.1842410196987254</v>
      </c>
      <c r="Z244" s="111">
        <f t="shared" si="28"/>
        <v>7.2955974842767297</v>
      </c>
      <c r="AA244" s="111">
        <f t="shared" si="28"/>
        <v>4.1874376869391829</v>
      </c>
      <c r="AB244" s="111">
        <f t="shared" si="28"/>
        <v>3.8702928870292883</v>
      </c>
      <c r="AC244" s="111">
        <f t="shared" si="28"/>
        <v>5.7421451787648969</v>
      </c>
      <c r="AD244" s="111">
        <f t="shared" si="28"/>
        <v>10.637390748241312</v>
      </c>
      <c r="AE244" s="111">
        <f t="shared" si="28"/>
        <v>8.3080194410692592</v>
      </c>
      <c r="AF244" s="111">
        <f t="shared" si="28"/>
        <v>9.7255087553241832</v>
      </c>
      <c r="AG244" s="111">
        <f t="shared" si="28"/>
        <v>10.126455238859895</v>
      </c>
      <c r="AH244" s="112"/>
      <c r="AI244" s="112"/>
      <c r="AJ244" s="106" t="str">
        <f t="shared" si="22"/>
        <v>*Alanine (3TMS)</v>
      </c>
      <c r="AK244" s="106">
        <f t="shared" si="22"/>
        <v>264</v>
      </c>
      <c r="AL244" s="112"/>
      <c r="AM244" s="111">
        <f t="shared" si="26"/>
        <v>13.59801488833747</v>
      </c>
      <c r="AN244" s="111">
        <f>IF(AN14&lt;&gt;"",AN14/SUM(AN$12:AN$15)*100,"")</f>
        <v>14.278776104905294</v>
      </c>
      <c r="AO244" s="113">
        <f t="shared" si="26"/>
        <v>9.3125</v>
      </c>
      <c r="AP244" s="111">
        <f>IF(AP14&lt;&gt;"",AP14/SUM(AP$12:AP$15)*100,"")</f>
        <v>12.10645894190198</v>
      </c>
      <c r="AQ244" s="113">
        <f t="shared" si="26"/>
        <v>8.7077534791252482</v>
      </c>
      <c r="AR244" s="111">
        <f>IF(AR14&lt;&gt;"",AR14/SUM(AR$12:AR$15)*100,"")</f>
        <v>12.624923516214562</v>
      </c>
      <c r="AS244" s="113">
        <f t="shared" si="26"/>
        <v>13.417281806339556</v>
      </c>
      <c r="AT244" s="111">
        <f>IF(AT14&lt;&gt;"",AT14/SUM(AT$12:AT$15)*100,"")</f>
        <v>11.328634821195511</v>
      </c>
      <c r="AU244" s="113">
        <f t="shared" si="26"/>
        <v>13.868065967016491</v>
      </c>
      <c r="AV244" s="111">
        <f>IF(AV14&lt;&gt;"",AV14/SUM(AV$12:AV$15)*100,"")</f>
        <v>14.30354913500981</v>
      </c>
      <c r="AW244" s="113">
        <f t="shared" si="26"/>
        <v>13.456790123456791</v>
      </c>
      <c r="AX244" s="111">
        <f>IF(AX14&lt;&gt;"",AX14/SUM(AX$12:AX$15)*100,"")</f>
        <v>12.256734115221034</v>
      </c>
      <c r="AY244" s="113" t="str">
        <f t="shared" si="26"/>
        <v/>
      </c>
      <c r="AZ244" s="111">
        <f>IF(AZ14&lt;&gt;"",AZ14/SUM(AZ$12:AZ$15)*100,"")</f>
        <v>10.983743226344309</v>
      </c>
      <c r="BA244" s="111" t="str">
        <f t="shared" si="26"/>
        <v/>
      </c>
      <c r="BB244" s="113">
        <f t="shared" si="26"/>
        <v>14.267374005305038</v>
      </c>
      <c r="BC244" s="111">
        <f>IF(BC14&lt;&gt;"",BC14/SUM(BC$12:BC$15)*100,"")</f>
        <v>13.977290282712806</v>
      </c>
      <c r="BD244" s="113">
        <f t="shared" si="26"/>
        <v>10.440361621463984</v>
      </c>
      <c r="BE244" s="111">
        <f>IF(BE14&lt;&gt;"",BE14/SUM(BE$12:BE$15)*100,"")</f>
        <v>12.88316582914573</v>
      </c>
      <c r="BF244" s="113">
        <f t="shared" si="26"/>
        <v>11.531118747613593</v>
      </c>
      <c r="BG244" s="111">
        <f t="shared" si="26"/>
        <v>11.299288946347771</v>
      </c>
      <c r="BH244" s="113" t="str">
        <f t="shared" si="26"/>
        <v/>
      </c>
      <c r="BI244" s="111">
        <f t="shared" si="26"/>
        <v>11.532816104005033</v>
      </c>
      <c r="BJ244" s="113">
        <f t="shared" si="26"/>
        <v>11.183611532625189</v>
      </c>
      <c r="BK244" s="111">
        <f>IF(BK14&lt;&gt;"",BK14/SUM(BK$12:BK$15)*100,"")</f>
        <v>10.904598195100988</v>
      </c>
      <c r="BL244" s="113">
        <f t="shared" si="26"/>
        <v>12.910128388017119</v>
      </c>
      <c r="BM244" s="111">
        <f t="shared" si="26"/>
        <v>13.133283607780136</v>
      </c>
      <c r="BN244" s="113">
        <f t="shared" si="26"/>
        <v>15.016771979093532</v>
      </c>
      <c r="BO244" s="111">
        <f t="shared" si="26"/>
        <v>16.886574074074073</v>
      </c>
      <c r="BP244" s="113">
        <f t="shared" si="26"/>
        <v>11.606252078483537</v>
      </c>
      <c r="BQ244" s="111">
        <f>IF(BQ14&lt;&gt;"",BQ14/SUM(BQ$12:BQ$15)*100,"")</f>
        <v>2.0066889632107023</v>
      </c>
      <c r="BR244" s="111"/>
      <c r="BS244" s="111">
        <f t="shared" si="29"/>
        <v>11.495327102803738</v>
      </c>
      <c r="BT244" s="111">
        <f t="shared" si="29"/>
        <v>11.863473713184696</v>
      </c>
      <c r="BU244" s="111">
        <f t="shared" si="26"/>
        <v>12.836158192090396</v>
      </c>
      <c r="BV244" s="94" t="str">
        <f t="shared" si="20"/>
        <v>*Alanine (3TMS)</v>
      </c>
      <c r="BW244">
        <f t="shared" si="20"/>
        <v>264</v>
      </c>
    </row>
    <row r="245" spans="2:75">
      <c r="B245" s="4" t="s">
        <v>7</v>
      </c>
      <c r="C245" s="4">
        <v>265</v>
      </c>
      <c r="D245" s="4">
        <v>1355.7</v>
      </c>
      <c r="E245" s="4">
        <v>0.73913043700000003</v>
      </c>
      <c r="F245" s="4"/>
      <c r="G245" s="111" t="str">
        <f t="shared" si="26"/>
        <v/>
      </c>
      <c r="H245" s="111" t="str">
        <f t="shared" si="26"/>
        <v/>
      </c>
      <c r="I245" s="111" t="str">
        <f t="shared" si="26"/>
        <v/>
      </c>
      <c r="J245" s="111" t="str">
        <f>IF(J15&lt;&gt;"",J15/SUM(J$12:J$15)*100,"")</f>
        <v/>
      </c>
      <c r="K245" s="111">
        <f t="shared" si="26"/>
        <v>2.6029526029526027</v>
      </c>
      <c r="L245" s="111">
        <f>IF(L15&lt;&gt;"",L15/SUM(L$12:L$15)*100,"")</f>
        <v>1.9120691754962855</v>
      </c>
      <c r="M245" s="111">
        <f t="shared" si="26"/>
        <v>1.25268766944003</v>
      </c>
      <c r="N245" s="111">
        <f>IF(N15&lt;&gt;"",N15/SUM(N$12:N$15)*100,"")</f>
        <v>2.0745022479126525</v>
      </c>
      <c r="O245" s="111" t="str">
        <f t="shared" si="26"/>
        <v/>
      </c>
      <c r="P245" s="111" t="str">
        <f>IF(P15&lt;&gt;"",P15/SUM(P$12:P$15)*100,"")</f>
        <v/>
      </c>
      <c r="Q245" s="111"/>
      <c r="R245" s="111">
        <f t="shared" si="27"/>
        <v>0</v>
      </c>
      <c r="S245" s="111">
        <f t="shared" si="27"/>
        <v>0</v>
      </c>
      <c r="T245" s="111"/>
      <c r="U245" s="111">
        <f t="shared" si="28"/>
        <v>30.316742081447963</v>
      </c>
      <c r="V245" s="111">
        <f t="shared" si="28"/>
        <v>11.413043478260869</v>
      </c>
      <c r="W245" s="111">
        <f t="shared" si="28"/>
        <v>0</v>
      </c>
      <c r="X245" s="111">
        <f t="shared" si="28"/>
        <v>1.8229166666666667</v>
      </c>
      <c r="Y245" s="111">
        <f t="shared" si="28"/>
        <v>5.9096176129779838</v>
      </c>
      <c r="Z245" s="111">
        <f t="shared" si="28"/>
        <v>0</v>
      </c>
      <c r="AA245" s="111">
        <f t="shared" si="28"/>
        <v>0</v>
      </c>
      <c r="AB245" s="111">
        <f t="shared" si="28"/>
        <v>0</v>
      </c>
      <c r="AC245" s="111">
        <f t="shared" si="28"/>
        <v>0</v>
      </c>
      <c r="AD245" s="111">
        <f t="shared" si="28"/>
        <v>0.36239607759539544</v>
      </c>
      <c r="AE245" s="111">
        <f t="shared" si="28"/>
        <v>0</v>
      </c>
      <c r="AF245" s="111">
        <f t="shared" si="28"/>
        <v>1.8575485092285848</v>
      </c>
      <c r="AG245" s="111">
        <f t="shared" si="28"/>
        <v>2.0022079486150139</v>
      </c>
      <c r="AH245" s="112"/>
      <c r="AI245" s="112"/>
      <c r="AJ245" s="106" t="str">
        <f t="shared" si="22"/>
        <v>*Alanine (3TMS)</v>
      </c>
      <c r="AK245" s="106">
        <f t="shared" si="22"/>
        <v>265</v>
      </c>
      <c r="AL245" s="112"/>
      <c r="AM245" s="111">
        <f t="shared" si="26"/>
        <v>2.7543424317617866</v>
      </c>
      <c r="AN245" s="111">
        <f>IF(AN15&lt;&gt;"",AN15/SUM(AN$12:AN$15)*100,"")</f>
        <v>3.8975230694511898</v>
      </c>
      <c r="AO245" s="113">
        <f t="shared" si="26"/>
        <v>3.5624999999999996</v>
      </c>
      <c r="AP245" s="111">
        <f>IF(AP15&lt;&gt;"",AP15/SUM(AP$12:AP$15)*100,"")</f>
        <v>1.4605647517039921</v>
      </c>
      <c r="AQ245" s="113">
        <f t="shared" si="26"/>
        <v>2.3061630218687874</v>
      </c>
      <c r="AR245" s="111">
        <f>IF(AR15&lt;&gt;"",AR15/SUM(AR$12:AR$15)*100,"")</f>
        <v>2.6106465429328982</v>
      </c>
      <c r="AS245" s="113">
        <f t="shared" si="26"/>
        <v>0</v>
      </c>
      <c r="AT245" s="111">
        <f>IF(AT15&lt;&gt;"",AT15/SUM(AT$12:AT$15)*100,"")</f>
        <v>3.3150613416862438</v>
      </c>
      <c r="AU245" s="113">
        <f t="shared" si="26"/>
        <v>3.4107946026986502</v>
      </c>
      <c r="AV245" s="111">
        <f>IF(AV15&lt;&gt;"",AV15/SUM(AV$12:AV$15)*100,"")</f>
        <v>2.9784198323524169</v>
      </c>
      <c r="AW245" s="113">
        <f t="shared" si="26"/>
        <v>3.6419753086419751</v>
      </c>
      <c r="AX245" s="111">
        <f>IF(AX15&lt;&gt;"",AX15/SUM(AX$12:AX$15)*100,"")</f>
        <v>2.2038922541564636</v>
      </c>
      <c r="AY245" s="113" t="str">
        <f t="shared" si="26"/>
        <v/>
      </c>
      <c r="AZ245" s="111">
        <f>IF(AZ15&lt;&gt;"",AZ15/SUM(AZ$12:AZ$15)*100,"")</f>
        <v>2.3343059608170069</v>
      </c>
      <c r="BA245" s="111" t="str">
        <f t="shared" si="26"/>
        <v/>
      </c>
      <c r="BB245" s="113">
        <f t="shared" si="26"/>
        <v>3.569230769230769</v>
      </c>
      <c r="BC245" s="111">
        <f>IF(BC15&lt;&gt;"",BC15/SUM(BC$12:BC$15)*100,"")</f>
        <v>3.9239919666306196</v>
      </c>
      <c r="BD245" s="113">
        <f t="shared" si="26"/>
        <v>2.1191795470010693</v>
      </c>
      <c r="BE245" s="111">
        <f>IF(BE15&lt;&gt;"",BE15/SUM(BE$12:BE$15)*100,"")</f>
        <v>2.1670854271356785</v>
      </c>
      <c r="BF245" s="113">
        <f t="shared" si="26"/>
        <v>2.8827796869033984</v>
      </c>
      <c r="BG245" s="111">
        <f t="shared" si="26"/>
        <v>3.0122818358112475</v>
      </c>
      <c r="BH245" s="113" t="str">
        <f t="shared" si="26"/>
        <v/>
      </c>
      <c r="BI245" s="111">
        <f t="shared" si="26"/>
        <v>3.5227511008597188</v>
      </c>
      <c r="BJ245" s="113">
        <f t="shared" si="26"/>
        <v>2.3368740515933233</v>
      </c>
      <c r="BK245" s="111">
        <f>IF(BK15&lt;&gt;"",BK15/SUM(BK$12:BK$15)*100,"")</f>
        <v>2.7503223033949293</v>
      </c>
      <c r="BL245" s="113">
        <f t="shared" si="26"/>
        <v>4.8977650974797911</v>
      </c>
      <c r="BM245" s="111">
        <f t="shared" si="26"/>
        <v>3.0122210109587466</v>
      </c>
      <c r="BN245" s="113">
        <f t="shared" si="26"/>
        <v>5.4450425150167723</v>
      </c>
      <c r="BO245" s="111">
        <f t="shared" si="26"/>
        <v>3.5185185185185186</v>
      </c>
      <c r="BP245" s="113">
        <f t="shared" si="26"/>
        <v>0.86464915197871639</v>
      </c>
      <c r="BQ245" s="111">
        <f>IF(BQ15&lt;&gt;"",BQ15/SUM(BQ$12:BQ$15)*100,"")</f>
        <v>0</v>
      </c>
      <c r="BR245" s="111"/>
      <c r="BS245" s="111">
        <f t="shared" si="29"/>
        <v>1.9158878504672898</v>
      </c>
      <c r="BT245" s="111">
        <f t="shared" si="29"/>
        <v>0</v>
      </c>
      <c r="BU245" s="111">
        <f t="shared" si="26"/>
        <v>3.5254237288135593</v>
      </c>
      <c r="BV245" s="94" t="str">
        <f t="shared" si="20"/>
        <v>*Alanine (3TMS)</v>
      </c>
      <c r="BW245">
        <f t="shared" si="20"/>
        <v>265</v>
      </c>
    </row>
    <row r="246" spans="2:75" ht="33" customHeight="1">
      <c r="B246" s="4" t="s">
        <v>18</v>
      </c>
      <c r="C246" s="4">
        <v>273</v>
      </c>
      <c r="D246" s="4">
        <v>1812.8</v>
      </c>
      <c r="E246" s="4">
        <v>0.62318839999999998</v>
      </c>
      <c r="F246" s="4"/>
      <c r="G246" s="111" t="str">
        <f t="shared" ref="G246:BU252" si="30">IF(G16&lt;&gt;"",G16/SUM(G$16:G$22)*100,"")</f>
        <v/>
      </c>
      <c r="H246" s="111" t="str">
        <f t="shared" si="30"/>
        <v/>
      </c>
      <c r="I246" s="111" t="str">
        <f t="shared" si="30"/>
        <v/>
      </c>
      <c r="J246" s="111" t="str">
        <f t="shared" si="30"/>
        <v/>
      </c>
      <c r="K246" s="111">
        <f t="shared" si="30"/>
        <v>74.502076284220237</v>
      </c>
      <c r="L246" s="111">
        <f t="shared" si="30"/>
        <v>73.993780541981351</v>
      </c>
      <c r="M246" s="111">
        <f t="shared" si="30"/>
        <v>64.048865619546248</v>
      </c>
      <c r="N246" s="111">
        <f t="shared" si="30"/>
        <v>59.557344064386321</v>
      </c>
      <c r="O246" s="111">
        <f t="shared" si="30"/>
        <v>74.678399329562112</v>
      </c>
      <c r="P246" s="111">
        <f t="shared" si="30"/>
        <v>74.088849820812769</v>
      </c>
      <c r="Q246" s="111"/>
      <c r="R246" s="111" t="str">
        <f t="shared" ref="R246:AG252" si="31">IF(R16&lt;&gt;"",R16/SUM(R$16:R$22)*100,"")</f>
        <v/>
      </c>
      <c r="S246" s="111" t="str">
        <f t="shared" si="31"/>
        <v/>
      </c>
      <c r="T246" s="111" t="str">
        <f t="shared" si="31"/>
        <v/>
      </c>
      <c r="U246" s="111" t="str">
        <f t="shared" si="31"/>
        <v/>
      </c>
      <c r="V246" s="111" t="str">
        <f t="shared" si="31"/>
        <v/>
      </c>
      <c r="W246" s="111" t="str">
        <f t="shared" si="31"/>
        <v/>
      </c>
      <c r="X246" s="111" t="str">
        <f t="shared" si="31"/>
        <v/>
      </c>
      <c r="Y246" s="111" t="str">
        <f t="shared" si="31"/>
        <v/>
      </c>
      <c r="Z246" s="111">
        <f t="shared" si="31"/>
        <v>84.925373134328368</v>
      </c>
      <c r="AA246" s="111" t="str">
        <f t="shared" si="31"/>
        <v/>
      </c>
      <c r="AB246" s="111">
        <f t="shared" si="31"/>
        <v>82.042253521126767</v>
      </c>
      <c r="AC246" s="111">
        <f t="shared" si="31"/>
        <v>91.872791519434628</v>
      </c>
      <c r="AD246" s="111">
        <f t="shared" si="31"/>
        <v>74.1254266211604</v>
      </c>
      <c r="AE246" s="111">
        <f t="shared" si="31"/>
        <v>88.929219600725958</v>
      </c>
      <c r="AF246" s="111">
        <f t="shared" si="31"/>
        <v>76.356985726709979</v>
      </c>
      <c r="AG246" s="111">
        <f t="shared" si="31"/>
        <v>74.063543083199406</v>
      </c>
      <c r="AH246" s="112"/>
      <c r="AI246" s="112"/>
      <c r="AJ246" s="106" t="str">
        <f t="shared" si="22"/>
        <v>*Citric acid (4TMS)</v>
      </c>
      <c r="AK246" s="106">
        <f t="shared" si="22"/>
        <v>273</v>
      </c>
      <c r="AL246" s="112"/>
      <c r="AM246" s="111">
        <f t="shared" si="30"/>
        <v>70.636181529322371</v>
      </c>
      <c r="AN246" s="111">
        <f t="shared" si="30"/>
        <v>70.895896441257875</v>
      </c>
      <c r="AO246" s="113">
        <f t="shared" si="30"/>
        <v>71.997189786326857</v>
      </c>
      <c r="AP246" s="111">
        <f t="shared" si="30"/>
        <v>71.524759226114369</v>
      </c>
      <c r="AQ246" s="113">
        <f t="shared" si="30"/>
        <v>69.263096516365749</v>
      </c>
      <c r="AR246" s="111">
        <f t="shared" si="30"/>
        <v>69.304705945481857</v>
      </c>
      <c r="AS246" s="113">
        <f t="shared" si="30"/>
        <v>70.435507175718683</v>
      </c>
      <c r="AT246" s="111">
        <f t="shared" si="30"/>
        <v>69.554538083655274</v>
      </c>
      <c r="AU246" s="113">
        <f t="shared" si="30"/>
        <v>72.127634132656354</v>
      </c>
      <c r="AV246" s="111">
        <f t="shared" si="30"/>
        <v>72.688339835283927</v>
      </c>
      <c r="AW246" s="113">
        <f t="shared" si="30"/>
        <v>71.092640650247276</v>
      </c>
      <c r="AX246" s="111">
        <f t="shared" si="30"/>
        <v>71.301108295280685</v>
      </c>
      <c r="AY246" s="113" t="str">
        <f t="shared" si="30"/>
        <v/>
      </c>
      <c r="AZ246" s="111">
        <f t="shared" si="30"/>
        <v>73.323017129696268</v>
      </c>
      <c r="BA246" s="111" t="str">
        <f t="shared" si="30"/>
        <v/>
      </c>
      <c r="BB246" s="113">
        <f t="shared" si="30"/>
        <v>68.403231648739322</v>
      </c>
      <c r="BC246" s="111">
        <f t="shared" si="30"/>
        <v>68.329756795422043</v>
      </c>
      <c r="BD246" s="113">
        <f t="shared" si="30"/>
        <v>65.722735987709939</v>
      </c>
      <c r="BE246" s="111">
        <f t="shared" si="30"/>
        <v>66.146070317399804</v>
      </c>
      <c r="BF246" s="113">
        <f t="shared" si="30"/>
        <v>71.803655238246762</v>
      </c>
      <c r="BG246" s="111">
        <f t="shared" si="30"/>
        <v>71.928365143144148</v>
      </c>
      <c r="BH246" s="113" t="str">
        <f t="shared" si="30"/>
        <v/>
      </c>
      <c r="BI246" s="111">
        <f t="shared" si="30"/>
        <v>70.871050507380076</v>
      </c>
      <c r="BJ246" s="113">
        <f t="shared" si="30"/>
        <v>73.271664223491555</v>
      </c>
      <c r="BK246" s="111">
        <f t="shared" si="30"/>
        <v>72.593431483578712</v>
      </c>
      <c r="BL246" s="113">
        <f t="shared" si="30"/>
        <v>68.189689371375323</v>
      </c>
      <c r="BM246" s="111">
        <f t="shared" si="30"/>
        <v>68.489464674950426</v>
      </c>
      <c r="BN246" s="113">
        <f t="shared" si="30"/>
        <v>72.350003170063331</v>
      </c>
      <c r="BO246" s="111">
        <f t="shared" si="30"/>
        <v>72.362012987012989</v>
      </c>
      <c r="BP246" s="113">
        <f t="shared" si="30"/>
        <v>73.168128748585943</v>
      </c>
      <c r="BQ246" s="111">
        <f t="shared" si="30"/>
        <v>82.903652620183635</v>
      </c>
      <c r="BR246" s="111"/>
      <c r="BS246" s="111">
        <f t="shared" ref="BS246:BT252" si="32">IF(BS16&lt;&gt;"",BS16/SUM(BS$16:BS$22)*100,"")</f>
        <v>70.266057227403635</v>
      </c>
      <c r="BT246" s="111">
        <f t="shared" si="32"/>
        <v>69.950012477974482</v>
      </c>
      <c r="BU246" s="111">
        <f t="shared" si="30"/>
        <v>70.333919156414765</v>
      </c>
      <c r="BV246" s="94" t="str">
        <f t="shared" si="20"/>
        <v>*Citric acid (4TMS)</v>
      </c>
      <c r="BW246">
        <f t="shared" si="20"/>
        <v>273</v>
      </c>
    </row>
    <row r="247" spans="2:75">
      <c r="B247" s="4" t="s">
        <v>18</v>
      </c>
      <c r="C247" s="4">
        <v>274</v>
      </c>
      <c r="D247" s="4">
        <v>1812.8</v>
      </c>
      <c r="E247" s="4">
        <v>0.62318839999999998</v>
      </c>
      <c r="F247" s="4"/>
      <c r="G247" s="111" t="str">
        <f t="shared" si="30"/>
        <v/>
      </c>
      <c r="H247" s="111" t="str">
        <f t="shared" si="30"/>
        <v/>
      </c>
      <c r="I247" s="111" t="str">
        <f t="shared" si="30"/>
        <v/>
      </c>
      <c r="J247" s="111" t="str">
        <f t="shared" si="30"/>
        <v/>
      </c>
      <c r="K247" s="111">
        <f t="shared" si="30"/>
        <v>16.737157797600737</v>
      </c>
      <c r="L247" s="111">
        <f t="shared" si="30"/>
        <v>16.714349178143049</v>
      </c>
      <c r="M247" s="111">
        <f t="shared" si="30"/>
        <v>20.94240837696335</v>
      </c>
      <c r="N247" s="111">
        <f t="shared" si="30"/>
        <v>17.706237424547282</v>
      </c>
      <c r="O247" s="111">
        <f t="shared" si="30"/>
        <v>16.188979677351771</v>
      </c>
      <c r="P247" s="111">
        <f t="shared" si="30"/>
        <v>16.568620821781955</v>
      </c>
      <c r="Q247" s="111"/>
      <c r="R247" s="111" t="str">
        <f t="shared" si="31"/>
        <v/>
      </c>
      <c r="S247" s="111" t="str">
        <f t="shared" si="31"/>
        <v/>
      </c>
      <c r="T247" s="111" t="str">
        <f t="shared" si="31"/>
        <v/>
      </c>
      <c r="U247" s="111" t="str">
        <f t="shared" si="31"/>
        <v/>
      </c>
      <c r="V247" s="111" t="str">
        <f t="shared" si="31"/>
        <v/>
      </c>
      <c r="W247" s="111" t="str">
        <f t="shared" si="31"/>
        <v/>
      </c>
      <c r="X247" s="111" t="str">
        <f t="shared" si="31"/>
        <v/>
      </c>
      <c r="Y247" s="111" t="str">
        <f t="shared" si="31"/>
        <v/>
      </c>
      <c r="Z247" s="111">
        <f t="shared" si="31"/>
        <v>15.074626865671641</v>
      </c>
      <c r="AA247" s="111" t="str">
        <f t="shared" si="31"/>
        <v/>
      </c>
      <c r="AB247" s="111">
        <f t="shared" si="31"/>
        <v>12.676056338028168</v>
      </c>
      <c r="AC247" s="111">
        <f t="shared" si="31"/>
        <v>0</v>
      </c>
      <c r="AD247" s="111">
        <f t="shared" si="31"/>
        <v>17.662116040955631</v>
      </c>
      <c r="AE247" s="111">
        <f t="shared" si="31"/>
        <v>8.3484573502722323</v>
      </c>
      <c r="AF247" s="111">
        <f t="shared" si="31"/>
        <v>15.524121348544535</v>
      </c>
      <c r="AG247" s="111">
        <f t="shared" si="31"/>
        <v>14.983310668809494</v>
      </c>
      <c r="AH247" s="112"/>
      <c r="AI247" s="112"/>
      <c r="AJ247" s="106" t="str">
        <f t="shared" si="22"/>
        <v>*Citric acid (4TMS)</v>
      </c>
      <c r="AK247" s="106">
        <f t="shared" si="22"/>
        <v>274</v>
      </c>
      <c r="AL247" s="112"/>
      <c r="AM247" s="111">
        <f t="shared" si="30"/>
        <v>16.122124749602818</v>
      </c>
      <c r="AN247" s="111">
        <f t="shared" si="30"/>
        <v>15.906465883583587</v>
      </c>
      <c r="AO247" s="113">
        <f t="shared" si="30"/>
        <v>16.231406560395367</v>
      </c>
      <c r="AP247" s="111">
        <f t="shared" si="30"/>
        <v>16.157419244864911</v>
      </c>
      <c r="AQ247" s="113">
        <f t="shared" si="30"/>
        <v>16.091986716822277</v>
      </c>
      <c r="AR247" s="111">
        <f t="shared" si="30"/>
        <v>16.041532517707662</v>
      </c>
      <c r="AS247" s="113">
        <f t="shared" si="30"/>
        <v>15.859269042912484</v>
      </c>
      <c r="AT247" s="111">
        <f t="shared" si="30"/>
        <v>15.927409739113846</v>
      </c>
      <c r="AU247" s="113">
        <f t="shared" si="30"/>
        <v>16.529153674218382</v>
      </c>
      <c r="AV247" s="111">
        <f t="shared" si="30"/>
        <v>16.352839185088861</v>
      </c>
      <c r="AW247" s="113">
        <f t="shared" si="30"/>
        <v>16.011359741467952</v>
      </c>
      <c r="AX247" s="111">
        <f t="shared" si="30"/>
        <v>15.95057633690308</v>
      </c>
      <c r="AY247" s="113" t="str">
        <f t="shared" si="30"/>
        <v/>
      </c>
      <c r="AZ247" s="111">
        <f t="shared" si="30"/>
        <v>16.516122067079316</v>
      </c>
      <c r="BA247" s="111" t="str">
        <f t="shared" si="30"/>
        <v/>
      </c>
      <c r="BB247" s="113">
        <f t="shared" si="30"/>
        <v>15.901853630880201</v>
      </c>
      <c r="BC247" s="111">
        <f t="shared" si="30"/>
        <v>15.915593705293277</v>
      </c>
      <c r="BD247" s="113">
        <f t="shared" si="30"/>
        <v>15.150873670140379</v>
      </c>
      <c r="BE247" s="111">
        <f t="shared" si="30"/>
        <v>15.060196514873889</v>
      </c>
      <c r="BF247" s="113">
        <f t="shared" si="30"/>
        <v>16.526628748707342</v>
      </c>
      <c r="BG247" s="111">
        <f t="shared" si="30"/>
        <v>16.576155198392765</v>
      </c>
      <c r="BH247" s="113" t="str">
        <f t="shared" si="30"/>
        <v/>
      </c>
      <c r="BI247" s="111">
        <f t="shared" si="30"/>
        <v>16.28661208487085</v>
      </c>
      <c r="BJ247" s="113">
        <f t="shared" si="30"/>
        <v>16.822524389627457</v>
      </c>
      <c r="BK247" s="111">
        <f t="shared" si="30"/>
        <v>16.372506315881175</v>
      </c>
      <c r="BL247" s="113">
        <f t="shared" si="30"/>
        <v>15.901691990907201</v>
      </c>
      <c r="BM247" s="111">
        <f t="shared" si="30"/>
        <v>15.586246813541372</v>
      </c>
      <c r="BN247" s="113">
        <f t="shared" si="30"/>
        <v>16.589998097962003</v>
      </c>
      <c r="BO247" s="111">
        <f t="shared" si="30"/>
        <v>16.518481518481519</v>
      </c>
      <c r="BP247" s="113">
        <f t="shared" si="30"/>
        <v>16.567415850248661</v>
      </c>
      <c r="BQ247" s="111">
        <f t="shared" si="30"/>
        <v>12.942544404795317</v>
      </c>
      <c r="BR247" s="111"/>
      <c r="BS247" s="111">
        <f t="shared" si="32"/>
        <v>16.121958308013422</v>
      </c>
      <c r="BT247" s="111">
        <f t="shared" si="32"/>
        <v>16.194898399038063</v>
      </c>
      <c r="BU247" s="111">
        <f t="shared" si="30"/>
        <v>16.133567662565905</v>
      </c>
      <c r="BV247" s="94" t="str">
        <f t="shared" si="20"/>
        <v>*Citric acid (4TMS)</v>
      </c>
      <c r="BW247">
        <f t="shared" si="20"/>
        <v>274</v>
      </c>
    </row>
    <row r="248" spans="2:75">
      <c r="B248" s="4" t="s">
        <v>18</v>
      </c>
      <c r="C248" s="4">
        <v>275</v>
      </c>
      <c r="D248" s="4">
        <v>1812.8</v>
      </c>
      <c r="E248" s="4">
        <v>0.62318839999999998</v>
      </c>
      <c r="F248" s="4"/>
      <c r="G248" s="111" t="str">
        <f t="shared" si="30"/>
        <v/>
      </c>
      <c r="H248" s="111" t="str">
        <f t="shared" si="30"/>
        <v/>
      </c>
      <c r="I248" s="111" t="str">
        <f t="shared" si="30"/>
        <v/>
      </c>
      <c r="J248" s="111" t="str">
        <f t="shared" si="30"/>
        <v/>
      </c>
      <c r="K248" s="111">
        <f t="shared" si="30"/>
        <v>7.5380652107043993</v>
      </c>
      <c r="L248" s="111">
        <f t="shared" si="30"/>
        <v>7.4313638382940912</v>
      </c>
      <c r="M248" s="111">
        <f t="shared" si="30"/>
        <v>15.008726003490402</v>
      </c>
      <c r="N248" s="111">
        <f t="shared" si="30"/>
        <v>16.700201207243463</v>
      </c>
      <c r="O248" s="111">
        <f t="shared" si="30"/>
        <v>7.6576576576576567</v>
      </c>
      <c r="P248" s="111">
        <f t="shared" si="30"/>
        <v>7.5709423670746272</v>
      </c>
      <c r="Q248" s="111"/>
      <c r="R248" s="111" t="str">
        <f t="shared" si="31"/>
        <v/>
      </c>
      <c r="S248" s="111" t="str">
        <f t="shared" si="31"/>
        <v/>
      </c>
      <c r="T248" s="111" t="str">
        <f t="shared" si="31"/>
        <v/>
      </c>
      <c r="U248" s="111" t="str">
        <f t="shared" si="31"/>
        <v/>
      </c>
      <c r="V248" s="111" t="str">
        <f t="shared" si="31"/>
        <v/>
      </c>
      <c r="W248" s="111" t="str">
        <f t="shared" si="31"/>
        <v/>
      </c>
      <c r="X248" s="111" t="str">
        <f t="shared" si="31"/>
        <v/>
      </c>
      <c r="Y248" s="111" t="str">
        <f t="shared" si="31"/>
        <v/>
      </c>
      <c r="Z248" s="111">
        <f t="shared" si="31"/>
        <v>0</v>
      </c>
      <c r="AA248" s="111" t="str">
        <f t="shared" si="31"/>
        <v/>
      </c>
      <c r="AB248" s="111">
        <f t="shared" si="31"/>
        <v>5.28169014084507</v>
      </c>
      <c r="AC248" s="111">
        <f t="shared" si="31"/>
        <v>5.3003533568904597</v>
      </c>
      <c r="AD248" s="111">
        <f t="shared" si="31"/>
        <v>8.1484641638225259</v>
      </c>
      <c r="AE248" s="111">
        <f t="shared" si="31"/>
        <v>2.7223230490018149</v>
      </c>
      <c r="AF248" s="111">
        <f t="shared" si="31"/>
        <v>6.7785337903514611</v>
      </c>
      <c r="AG248" s="111">
        <f t="shared" si="31"/>
        <v>7.3803931264680429</v>
      </c>
      <c r="AH248" s="112"/>
      <c r="AI248" s="112"/>
      <c r="AJ248" s="106" t="str">
        <f t="shared" si="22"/>
        <v>*Citric acid (4TMS)</v>
      </c>
      <c r="AK248" s="106">
        <f t="shared" si="22"/>
        <v>275</v>
      </c>
      <c r="AL248" s="112"/>
      <c r="AM248" s="111">
        <f t="shared" si="30"/>
        <v>10.340540167161706</v>
      </c>
      <c r="AN248" s="111">
        <f t="shared" si="30"/>
        <v>10.288316952513783</v>
      </c>
      <c r="AO248" s="113">
        <f t="shared" si="30"/>
        <v>9.8042540820776196</v>
      </c>
      <c r="AP248" s="111">
        <f t="shared" si="30"/>
        <v>9.5222875649876411</v>
      </c>
      <c r="AQ248" s="113">
        <f t="shared" si="30"/>
        <v>11.612825235193309</v>
      </c>
      <c r="AR248" s="111">
        <f t="shared" si="30"/>
        <v>11.471077484438721</v>
      </c>
      <c r="AS248" s="113">
        <f t="shared" si="30"/>
        <v>11.237379333575626</v>
      </c>
      <c r="AT248" s="111">
        <f t="shared" si="30"/>
        <v>11.590435764137295</v>
      </c>
      <c r="AU248" s="113">
        <f t="shared" si="30"/>
        <v>9.3076519771516875</v>
      </c>
      <c r="AV248" s="111">
        <f t="shared" si="30"/>
        <v>8.9336801040312093</v>
      </c>
      <c r="AW248" s="113">
        <f t="shared" si="30"/>
        <v>10.325368457131665</v>
      </c>
      <c r="AX248" s="111">
        <f t="shared" si="30"/>
        <v>10.390414238499538</v>
      </c>
      <c r="AY248" s="113" t="str">
        <f t="shared" si="30"/>
        <v/>
      </c>
      <c r="AZ248" s="111">
        <f t="shared" si="30"/>
        <v>8.2931481214912903</v>
      </c>
      <c r="BA248" s="111" t="str">
        <f t="shared" si="30"/>
        <v/>
      </c>
      <c r="BB248" s="113">
        <f t="shared" si="30"/>
        <v>11.742602012693514</v>
      </c>
      <c r="BC248" s="111">
        <f t="shared" si="30"/>
        <v>11.71260282546495</v>
      </c>
      <c r="BD248" s="113">
        <f t="shared" si="30"/>
        <v>14.810357028372353</v>
      </c>
      <c r="BE248" s="111">
        <f t="shared" si="30"/>
        <v>14.403507261704195</v>
      </c>
      <c r="BF248" s="113">
        <f t="shared" si="30"/>
        <v>9.3175761673693422</v>
      </c>
      <c r="BG248" s="111">
        <f t="shared" si="30"/>
        <v>9.4906244768123216</v>
      </c>
      <c r="BH248" s="113" t="str">
        <f t="shared" si="30"/>
        <v/>
      </c>
      <c r="BI248" s="111">
        <f t="shared" si="30"/>
        <v>10.208861854243542</v>
      </c>
      <c r="BJ248" s="113">
        <f t="shared" si="30"/>
        <v>8.022039124500834</v>
      </c>
      <c r="BK248" s="111">
        <f t="shared" si="30"/>
        <v>8.2446206115515288</v>
      </c>
      <c r="BL248" s="113">
        <f t="shared" si="30"/>
        <v>12.344544006246576</v>
      </c>
      <c r="BM248" s="111">
        <f t="shared" si="30"/>
        <v>12.369001145277885</v>
      </c>
      <c r="BN248" s="113">
        <f t="shared" si="30"/>
        <v>8.9726881432586829</v>
      </c>
      <c r="BO248" s="111">
        <f t="shared" si="30"/>
        <v>8.9966283716283719</v>
      </c>
      <c r="BP248" s="113">
        <f t="shared" si="30"/>
        <v>8.4245800516531126</v>
      </c>
      <c r="BQ248" s="111">
        <f t="shared" si="30"/>
        <v>4.0856421153923259</v>
      </c>
      <c r="BR248" s="111"/>
      <c r="BS248" s="111">
        <f t="shared" si="32"/>
        <v>10.827234537240086</v>
      </c>
      <c r="BT248" s="111">
        <f t="shared" si="32"/>
        <v>10.812732071419388</v>
      </c>
      <c r="BU248" s="111">
        <f t="shared" si="30"/>
        <v>10.720562390158172</v>
      </c>
      <c r="BV248" s="94" t="str">
        <f t="shared" si="20"/>
        <v>*Citric acid (4TMS)</v>
      </c>
      <c r="BW248">
        <f t="shared" si="20"/>
        <v>275</v>
      </c>
    </row>
    <row r="249" spans="2:75">
      <c r="B249" s="4" t="s">
        <v>18</v>
      </c>
      <c r="C249" s="4">
        <v>276</v>
      </c>
      <c r="D249" s="4">
        <v>1812.8</v>
      </c>
      <c r="E249" s="4">
        <v>0.62318839999999998</v>
      </c>
      <c r="F249" s="4"/>
      <c r="G249" s="111" t="str">
        <f t="shared" si="30"/>
        <v/>
      </c>
      <c r="H249" s="111" t="str">
        <f t="shared" si="30"/>
        <v/>
      </c>
      <c r="I249" s="111" t="str">
        <f t="shared" si="30"/>
        <v/>
      </c>
      <c r="J249" s="111" t="str">
        <f t="shared" si="30"/>
        <v/>
      </c>
      <c r="K249" s="111">
        <f t="shared" si="30"/>
        <v>1.0919717010150722</v>
      </c>
      <c r="L249" s="111">
        <f t="shared" si="30"/>
        <v>1.236783651710351</v>
      </c>
      <c r="M249" s="111">
        <f t="shared" si="30"/>
        <v>0</v>
      </c>
      <c r="N249" s="111">
        <f t="shared" si="30"/>
        <v>3.4205231388329982</v>
      </c>
      <c r="O249" s="111">
        <f t="shared" si="30"/>
        <v>1.225644248900063</v>
      </c>
      <c r="P249" s="111">
        <f t="shared" si="30"/>
        <v>1.0593459102486082</v>
      </c>
      <c r="Q249" s="111"/>
      <c r="R249" s="111" t="str">
        <f t="shared" si="31"/>
        <v/>
      </c>
      <c r="S249" s="111" t="str">
        <f t="shared" si="31"/>
        <v/>
      </c>
      <c r="T249" s="111" t="str">
        <f t="shared" si="31"/>
        <v/>
      </c>
      <c r="U249" s="111" t="str">
        <f t="shared" si="31"/>
        <v/>
      </c>
      <c r="V249" s="111" t="str">
        <f t="shared" si="31"/>
        <v/>
      </c>
      <c r="W249" s="111" t="str">
        <f t="shared" si="31"/>
        <v/>
      </c>
      <c r="X249" s="111" t="str">
        <f t="shared" si="31"/>
        <v/>
      </c>
      <c r="Y249" s="111" t="str">
        <f t="shared" si="31"/>
        <v/>
      </c>
      <c r="Z249" s="111">
        <f t="shared" si="31"/>
        <v>0</v>
      </c>
      <c r="AA249" s="111" t="str">
        <f t="shared" si="31"/>
        <v/>
      </c>
      <c r="AB249" s="111">
        <f t="shared" si="31"/>
        <v>0</v>
      </c>
      <c r="AC249" s="111">
        <f t="shared" si="31"/>
        <v>2.1201413427561837</v>
      </c>
      <c r="AD249" s="111">
        <f t="shared" si="31"/>
        <v>0</v>
      </c>
      <c r="AE249" s="111">
        <f t="shared" si="31"/>
        <v>0</v>
      </c>
      <c r="AF249" s="111">
        <f t="shared" si="31"/>
        <v>1.1485138384406814</v>
      </c>
      <c r="AG249" s="111">
        <f t="shared" si="31"/>
        <v>1.8420076647298802</v>
      </c>
      <c r="AH249" s="112"/>
      <c r="AI249" s="112"/>
      <c r="AJ249" s="106" t="str">
        <f t="shared" si="22"/>
        <v>*Citric acid (4TMS)</v>
      </c>
      <c r="AK249" s="106">
        <f t="shared" si="22"/>
        <v>276</v>
      </c>
      <c r="AL249" s="112"/>
      <c r="AM249" s="111">
        <f t="shared" si="30"/>
        <v>2.0192949736363426</v>
      </c>
      <c r="AN249" s="111">
        <f t="shared" si="30"/>
        <v>2.0245385403273262</v>
      </c>
      <c r="AO249" s="113">
        <f t="shared" si="30"/>
        <v>1.5383497262464267</v>
      </c>
      <c r="AP249" s="111">
        <f t="shared" si="30"/>
        <v>1.7088553652092391</v>
      </c>
      <c r="AQ249" s="113">
        <f t="shared" si="30"/>
        <v>2.069985564855044</v>
      </c>
      <c r="AR249" s="111">
        <f t="shared" si="30"/>
        <v>2.1229072762395362</v>
      </c>
      <c r="AS249" s="113">
        <f t="shared" si="30"/>
        <v>1.8694985418088661</v>
      </c>
      <c r="AT249" s="111">
        <f t="shared" si="30"/>
        <v>2.0277897012766095</v>
      </c>
      <c r="AU249" s="113">
        <f t="shared" si="30"/>
        <v>1.5646127100637435</v>
      </c>
      <c r="AV249" s="111">
        <f t="shared" si="30"/>
        <v>1.5023840485478976</v>
      </c>
      <c r="AW249" s="113">
        <f t="shared" si="30"/>
        <v>1.6917201194731428</v>
      </c>
      <c r="AX249" s="111">
        <f t="shared" si="30"/>
        <v>1.740105340605183</v>
      </c>
      <c r="AY249" s="113" t="str">
        <f t="shared" si="30"/>
        <v/>
      </c>
      <c r="AZ249" s="111">
        <f t="shared" si="30"/>
        <v>1.3045199366633078</v>
      </c>
      <c r="BA249" s="111" t="str">
        <f t="shared" si="30"/>
        <v/>
      </c>
      <c r="BB249" s="113">
        <f t="shared" si="30"/>
        <v>2.6341401955997918</v>
      </c>
      <c r="BC249" s="111">
        <f t="shared" si="30"/>
        <v>2.6153433476394849</v>
      </c>
      <c r="BD249" s="113">
        <f t="shared" si="30"/>
        <v>2.7803818866920289</v>
      </c>
      <c r="BE249" s="111">
        <f t="shared" si="30"/>
        <v>2.7669491004341036</v>
      </c>
      <c r="BF249" s="113">
        <f t="shared" si="30"/>
        <v>1.6506244531063556</v>
      </c>
      <c r="BG249" s="111">
        <f t="shared" si="30"/>
        <v>1.5554369663485685</v>
      </c>
      <c r="BH249" s="113" t="str">
        <f t="shared" si="30"/>
        <v/>
      </c>
      <c r="BI249" s="111">
        <f t="shared" si="30"/>
        <v>1.8089829335793357</v>
      </c>
      <c r="BJ249" s="113">
        <f t="shared" si="30"/>
        <v>1.2283273517666682</v>
      </c>
      <c r="BK249" s="111">
        <f t="shared" si="30"/>
        <v>1.4478613119609722</v>
      </c>
      <c r="BL249" s="113">
        <f t="shared" si="30"/>
        <v>2.2360475293910218</v>
      </c>
      <c r="BM249" s="111">
        <f t="shared" si="30"/>
        <v>2.2850141004642688</v>
      </c>
      <c r="BN249" s="113">
        <f t="shared" si="30"/>
        <v>1.5815093728205813</v>
      </c>
      <c r="BO249" s="111">
        <f t="shared" si="30"/>
        <v>1.5097402597402598</v>
      </c>
      <c r="BP249" s="113">
        <f t="shared" si="30"/>
        <v>1.4343343792021517</v>
      </c>
      <c r="BQ249" s="111">
        <f t="shared" si="30"/>
        <v>6.8160859628723786E-2</v>
      </c>
      <c r="BR249" s="111"/>
      <c r="BS249" s="111">
        <f t="shared" si="32"/>
        <v>1.8970118100874529</v>
      </c>
      <c r="BT249" s="111">
        <f t="shared" si="32"/>
        <v>2.0100882533104443</v>
      </c>
      <c r="BU249" s="111">
        <f t="shared" si="30"/>
        <v>1.9731586515417798</v>
      </c>
      <c r="BV249" s="94" t="str">
        <f t="shared" ref="BV249:BW312" si="33">B249</f>
        <v>*Citric acid (4TMS)</v>
      </c>
      <c r="BW249">
        <f t="shared" si="33"/>
        <v>276</v>
      </c>
    </row>
    <row r="250" spans="2:75">
      <c r="B250" s="4" t="s">
        <v>18</v>
      </c>
      <c r="C250" s="4">
        <v>277</v>
      </c>
      <c r="D250" s="4">
        <v>1812.8</v>
      </c>
      <c r="E250" s="4">
        <v>0.62318839999999998</v>
      </c>
      <c r="F250" s="4"/>
      <c r="G250" s="111" t="str">
        <f t="shared" si="30"/>
        <v/>
      </c>
      <c r="H250" s="111" t="str">
        <f t="shared" si="30"/>
        <v/>
      </c>
      <c r="I250" s="111" t="str">
        <f t="shared" si="30"/>
        <v/>
      </c>
      <c r="J250" s="111" t="str">
        <f t="shared" si="30"/>
        <v/>
      </c>
      <c r="K250" s="111">
        <f t="shared" si="30"/>
        <v>0.13072900645955091</v>
      </c>
      <c r="L250" s="111">
        <f t="shared" si="30"/>
        <v>0.396268325188805</v>
      </c>
      <c r="M250" s="111">
        <f t="shared" si="30"/>
        <v>0</v>
      </c>
      <c r="N250" s="111">
        <f t="shared" si="30"/>
        <v>0</v>
      </c>
      <c r="O250" s="111">
        <f t="shared" si="30"/>
        <v>0.24931908652838886</v>
      </c>
      <c r="P250" s="111">
        <f t="shared" si="30"/>
        <v>0.32681948294903868</v>
      </c>
      <c r="Q250" s="111"/>
      <c r="R250" s="111" t="str">
        <f t="shared" si="31"/>
        <v/>
      </c>
      <c r="S250" s="111" t="str">
        <f t="shared" si="31"/>
        <v/>
      </c>
      <c r="T250" s="111" t="str">
        <f t="shared" si="31"/>
        <v/>
      </c>
      <c r="U250" s="111" t="str">
        <f t="shared" si="31"/>
        <v/>
      </c>
      <c r="V250" s="111" t="str">
        <f t="shared" si="31"/>
        <v/>
      </c>
      <c r="W250" s="111" t="str">
        <f t="shared" si="31"/>
        <v/>
      </c>
      <c r="X250" s="111" t="str">
        <f t="shared" si="31"/>
        <v/>
      </c>
      <c r="Y250" s="111" t="str">
        <f t="shared" si="31"/>
        <v/>
      </c>
      <c r="Z250" s="111">
        <f t="shared" si="31"/>
        <v>0</v>
      </c>
      <c r="AA250" s="111" t="str">
        <f t="shared" si="31"/>
        <v/>
      </c>
      <c r="AB250" s="111">
        <f t="shared" si="31"/>
        <v>0</v>
      </c>
      <c r="AC250" s="111">
        <f t="shared" si="31"/>
        <v>0</v>
      </c>
      <c r="AD250" s="111">
        <f t="shared" si="31"/>
        <v>6.3993174061433442E-2</v>
      </c>
      <c r="AE250" s="111">
        <f t="shared" si="31"/>
        <v>0</v>
      </c>
      <c r="AF250" s="111">
        <f t="shared" si="31"/>
        <v>0.12789686396889549</v>
      </c>
      <c r="AG250" s="111">
        <f t="shared" si="31"/>
        <v>0.53158610458647548</v>
      </c>
      <c r="AH250" s="112"/>
      <c r="AI250" s="112"/>
      <c r="AJ250" s="106" t="str">
        <f t="shared" si="22"/>
        <v>*Citric acid (4TMS)</v>
      </c>
      <c r="AK250" s="106">
        <f t="shared" si="22"/>
        <v>277</v>
      </c>
      <c r="AL250" s="112"/>
      <c r="AM250" s="111">
        <f t="shared" si="30"/>
        <v>0.49043310078054841</v>
      </c>
      <c r="AN250" s="111">
        <f t="shared" si="30"/>
        <v>0.67775186872098847</v>
      </c>
      <c r="AO250" s="113">
        <f t="shared" si="30"/>
        <v>0.42879984495372836</v>
      </c>
      <c r="AP250" s="111">
        <f t="shared" si="30"/>
        <v>0.66266087104747295</v>
      </c>
      <c r="AQ250" s="113">
        <f t="shared" si="30"/>
        <v>0.71037979364142523</v>
      </c>
      <c r="AR250" s="111">
        <f t="shared" si="30"/>
        <v>0.70159905559132862</v>
      </c>
      <c r="AS250" s="113">
        <f t="shared" si="30"/>
        <v>0.50083768426837805</v>
      </c>
      <c r="AT250" s="111">
        <f t="shared" si="30"/>
        <v>0.70110173129203035</v>
      </c>
      <c r="AU250" s="113">
        <f t="shared" si="30"/>
        <v>0.4709475059098393</v>
      </c>
      <c r="AV250" s="111">
        <f t="shared" si="30"/>
        <v>0.42392717815344605</v>
      </c>
      <c r="AW250" s="113">
        <f t="shared" si="30"/>
        <v>0.59736571512510406</v>
      </c>
      <c r="AX250" s="111">
        <f t="shared" si="30"/>
        <v>0.44845667838415454</v>
      </c>
      <c r="AY250" s="113" t="str">
        <f t="shared" si="30"/>
        <v/>
      </c>
      <c r="AZ250" s="111">
        <f t="shared" si="30"/>
        <v>0.43903843385634089</v>
      </c>
      <c r="BA250" s="111" t="str">
        <f t="shared" si="30"/>
        <v/>
      </c>
      <c r="BB250" s="113">
        <f t="shared" si="30"/>
        <v>0.86303289919208781</v>
      </c>
      <c r="BC250" s="111">
        <f t="shared" si="30"/>
        <v>0.85892793276108725</v>
      </c>
      <c r="BD250" s="113">
        <f t="shared" si="30"/>
        <v>1.1691272975800939</v>
      </c>
      <c r="BE250" s="111">
        <f t="shared" si="30"/>
        <v>1.1412127845345992</v>
      </c>
      <c r="BF250" s="113">
        <f t="shared" si="30"/>
        <v>0.46933418184710846</v>
      </c>
      <c r="BG250" s="111">
        <f t="shared" si="30"/>
        <v>0.36780093755231874</v>
      </c>
      <c r="BH250" s="113" t="str">
        <f t="shared" si="30"/>
        <v/>
      </c>
      <c r="BI250" s="111">
        <f t="shared" si="30"/>
        <v>0.58017181734317347</v>
      </c>
      <c r="BJ250" s="113">
        <f t="shared" si="30"/>
        <v>0.48863502333653475</v>
      </c>
      <c r="BK250" s="111">
        <f t="shared" si="30"/>
        <v>0.64988239393675407</v>
      </c>
      <c r="BL250" s="113">
        <f t="shared" si="30"/>
        <v>0.89542652401972211</v>
      </c>
      <c r="BM250" s="111">
        <f t="shared" si="30"/>
        <v>0.82324544659680055</v>
      </c>
      <c r="BN250" s="113">
        <f t="shared" si="30"/>
        <v>0.38463435080625274</v>
      </c>
      <c r="BO250" s="111">
        <f t="shared" si="30"/>
        <v>0.42957042957042962</v>
      </c>
      <c r="BP250" s="113">
        <f t="shared" si="30"/>
        <v>0.37992785639580801</v>
      </c>
      <c r="BQ250" s="111">
        <f t="shared" si="30"/>
        <v>0</v>
      </c>
      <c r="BR250" s="111"/>
      <c r="BS250" s="111">
        <f t="shared" si="32"/>
        <v>0.68077536174447584</v>
      </c>
      <c r="BT250" s="111">
        <f t="shared" si="32"/>
        <v>0.67986054918212546</v>
      </c>
      <c r="BU250" s="111">
        <f t="shared" si="30"/>
        <v>0.61351653618788948</v>
      </c>
      <c r="BV250" s="94" t="str">
        <f t="shared" si="33"/>
        <v>*Citric acid (4TMS)</v>
      </c>
      <c r="BW250">
        <f t="shared" si="33"/>
        <v>277</v>
      </c>
    </row>
    <row r="251" spans="2:75">
      <c r="B251" s="4" t="s">
        <v>18</v>
      </c>
      <c r="C251" s="4">
        <v>278</v>
      </c>
      <c r="D251" s="4">
        <v>1812.8</v>
      </c>
      <c r="E251" s="4">
        <v>0.62318839999999998</v>
      </c>
      <c r="F251" s="4"/>
      <c r="G251" s="111" t="str">
        <f t="shared" si="30"/>
        <v/>
      </c>
      <c r="H251" s="111" t="str">
        <f t="shared" si="30"/>
        <v/>
      </c>
      <c r="I251" s="111" t="str">
        <f t="shared" si="30"/>
        <v/>
      </c>
      <c r="J251" s="111" t="str">
        <f t="shared" si="30"/>
        <v/>
      </c>
      <c r="K251" s="111">
        <f t="shared" si="30"/>
        <v>0</v>
      </c>
      <c r="L251" s="111">
        <f t="shared" si="30"/>
        <v>0.14571301643713905</v>
      </c>
      <c r="M251" s="111">
        <f t="shared" si="30"/>
        <v>0</v>
      </c>
      <c r="N251" s="111">
        <f t="shared" si="30"/>
        <v>2.4144869215291749</v>
      </c>
      <c r="O251" s="111">
        <f t="shared" si="30"/>
        <v>0</v>
      </c>
      <c r="P251" s="111">
        <f t="shared" si="30"/>
        <v>0.17806027002051075</v>
      </c>
      <c r="Q251" s="111"/>
      <c r="R251" s="111" t="str">
        <f t="shared" si="31"/>
        <v/>
      </c>
      <c r="S251" s="111" t="str">
        <f t="shared" si="31"/>
        <v/>
      </c>
      <c r="T251" s="111" t="str">
        <f t="shared" si="31"/>
        <v/>
      </c>
      <c r="U251" s="111" t="str">
        <f t="shared" si="31"/>
        <v/>
      </c>
      <c r="V251" s="111" t="str">
        <f t="shared" si="31"/>
        <v/>
      </c>
      <c r="W251" s="111" t="str">
        <f t="shared" si="31"/>
        <v/>
      </c>
      <c r="X251" s="111" t="str">
        <f t="shared" si="31"/>
        <v/>
      </c>
      <c r="Y251" s="111" t="str">
        <f t="shared" si="31"/>
        <v/>
      </c>
      <c r="Z251" s="111">
        <f t="shared" si="31"/>
        <v>0</v>
      </c>
      <c r="AA251" s="111" t="str">
        <f t="shared" si="31"/>
        <v/>
      </c>
      <c r="AB251" s="111">
        <f t="shared" si="31"/>
        <v>0</v>
      </c>
      <c r="AC251" s="111">
        <f t="shared" si="31"/>
        <v>0.70671378091872794</v>
      </c>
      <c r="AD251" s="111">
        <f t="shared" si="31"/>
        <v>0</v>
      </c>
      <c r="AE251" s="111">
        <f t="shared" si="31"/>
        <v>0</v>
      </c>
      <c r="AF251" s="111">
        <f t="shared" si="31"/>
        <v>1.5347623676267458E-2</v>
      </c>
      <c r="AG251" s="111">
        <f t="shared" si="31"/>
        <v>0.1730745456793176</v>
      </c>
      <c r="AH251" s="112"/>
      <c r="AI251" s="112"/>
      <c r="AJ251" s="106" t="str">
        <f t="shared" si="22"/>
        <v>*Citric acid (4TMS)</v>
      </c>
      <c r="AK251" s="106">
        <f t="shared" si="22"/>
        <v>278</v>
      </c>
      <c r="AL251" s="112"/>
      <c r="AM251" s="111">
        <f t="shared" si="30"/>
        <v>0.19110773410697426</v>
      </c>
      <c r="AN251" s="111">
        <f t="shared" si="30"/>
        <v>0.20703031359644344</v>
      </c>
      <c r="AO251" s="113">
        <f t="shared" si="30"/>
        <v>0</v>
      </c>
      <c r="AP251" s="111">
        <f t="shared" si="30"/>
        <v>0.23012017386857581</v>
      </c>
      <c r="AQ251" s="113">
        <f t="shared" si="30"/>
        <v>0.16995072140170236</v>
      </c>
      <c r="AR251" s="111">
        <f t="shared" si="30"/>
        <v>0.20122343850611721</v>
      </c>
      <c r="AS251" s="113">
        <f t="shared" si="30"/>
        <v>5.4072741133400111E-2</v>
      </c>
      <c r="AT251" s="111">
        <f t="shared" si="30"/>
        <v>0.13115848714646824</v>
      </c>
      <c r="AU251" s="113">
        <f t="shared" si="30"/>
        <v>0</v>
      </c>
      <c r="AV251" s="111">
        <f t="shared" si="30"/>
        <v>8.929345470307759E-2</v>
      </c>
      <c r="AW251" s="113">
        <f t="shared" si="30"/>
        <v>0.15423786906918671</v>
      </c>
      <c r="AX251" s="111">
        <f t="shared" si="30"/>
        <v>0.11795344926249897</v>
      </c>
      <c r="AY251" s="113" t="str">
        <f t="shared" si="30"/>
        <v/>
      </c>
      <c r="AZ251" s="111">
        <f t="shared" si="30"/>
        <v>3.4187419029797037E-2</v>
      </c>
      <c r="BA251" s="111" t="str">
        <f t="shared" si="30"/>
        <v/>
      </c>
      <c r="BB251" s="113">
        <f t="shared" si="30"/>
        <v>0.35371749846449441</v>
      </c>
      <c r="BC251" s="111">
        <f t="shared" si="30"/>
        <v>0.41186069384835483</v>
      </c>
      <c r="BD251" s="113">
        <f t="shared" si="30"/>
        <v>0.22197088371024029</v>
      </c>
      <c r="BE251" s="111">
        <f t="shared" si="30"/>
        <v>0.28530319613364979</v>
      </c>
      <c r="BF251" s="113">
        <f t="shared" si="30"/>
        <v>0.14716410786731365</v>
      </c>
      <c r="BG251" s="111">
        <f t="shared" si="30"/>
        <v>5.8597019922986771E-2</v>
      </c>
      <c r="BH251" s="113" t="str">
        <f t="shared" si="30"/>
        <v/>
      </c>
      <c r="BI251" s="111">
        <f t="shared" si="30"/>
        <v>0.14774561808118081</v>
      </c>
      <c r="BJ251" s="113">
        <f t="shared" si="30"/>
        <v>9.9411953023639837E-2</v>
      </c>
      <c r="BK251" s="111">
        <f t="shared" si="30"/>
        <v>0.33800853732903563</v>
      </c>
      <c r="BL251" s="113">
        <f t="shared" si="30"/>
        <v>0.21976361243522011</v>
      </c>
      <c r="BM251" s="111">
        <f t="shared" si="30"/>
        <v>0.20996761203403819</v>
      </c>
      <c r="BN251" s="113">
        <f t="shared" si="30"/>
        <v>9.7215275478503449E-2</v>
      </c>
      <c r="BO251" s="111">
        <f t="shared" si="30"/>
        <v>0.12737262737262739</v>
      </c>
      <c r="BP251" s="113">
        <f t="shared" si="30"/>
        <v>0</v>
      </c>
      <c r="BQ251" s="111">
        <f t="shared" si="30"/>
        <v>0</v>
      </c>
      <c r="BR251" s="111"/>
      <c r="BS251" s="111">
        <f t="shared" si="32"/>
        <v>0.16116674152553567</v>
      </c>
      <c r="BT251" s="111">
        <f t="shared" si="32"/>
        <v>0.20342879614014656</v>
      </c>
      <c r="BU251" s="111">
        <f t="shared" si="30"/>
        <v>0.14059753954305801</v>
      </c>
      <c r="BV251" s="94" t="str">
        <f t="shared" si="33"/>
        <v>*Citric acid (4TMS)</v>
      </c>
      <c r="BW251">
        <f t="shared" si="33"/>
        <v>278</v>
      </c>
    </row>
    <row r="252" spans="2:75">
      <c r="B252" s="4" t="s">
        <v>18</v>
      </c>
      <c r="C252" s="4">
        <v>279</v>
      </c>
      <c r="D252" s="4">
        <v>1812.8</v>
      </c>
      <c r="E252" s="4">
        <v>0.62318839999999998</v>
      </c>
      <c r="F252" s="4"/>
      <c r="G252" s="111" t="str">
        <f t="shared" si="30"/>
        <v/>
      </c>
      <c r="H252" s="111" t="str">
        <f t="shared" si="30"/>
        <v/>
      </c>
      <c r="I252" s="111" t="str">
        <f t="shared" si="30"/>
        <v/>
      </c>
      <c r="J252" s="111" t="str">
        <f t="shared" ref="J252:BU252" si="34">IF(J22&lt;&gt;"",J22/SUM(J$16:J$22)*100,"")</f>
        <v/>
      </c>
      <c r="K252" s="111">
        <f t="shared" si="34"/>
        <v>0</v>
      </c>
      <c r="L252" s="111">
        <f t="shared" si="34"/>
        <v>8.1741448245224349E-2</v>
      </c>
      <c r="M252" s="111">
        <f t="shared" si="34"/>
        <v>0</v>
      </c>
      <c r="N252" s="111">
        <f t="shared" si="34"/>
        <v>0.2012072434607646</v>
      </c>
      <c r="O252" s="111">
        <f t="shared" si="34"/>
        <v>0</v>
      </c>
      <c r="P252" s="111">
        <f t="shared" si="34"/>
        <v>0.20736132711249353</v>
      </c>
      <c r="Q252" s="111"/>
      <c r="R252" s="111" t="str">
        <f t="shared" si="31"/>
        <v/>
      </c>
      <c r="S252" s="111" t="str">
        <f t="shared" si="31"/>
        <v/>
      </c>
      <c r="T252" s="111" t="str">
        <f t="shared" si="31"/>
        <v/>
      </c>
      <c r="U252" s="111" t="str">
        <f t="shared" si="31"/>
        <v/>
      </c>
      <c r="V252" s="111" t="str">
        <f t="shared" si="31"/>
        <v/>
      </c>
      <c r="W252" s="111" t="str">
        <f t="shared" si="31"/>
        <v/>
      </c>
      <c r="X252" s="111" t="str">
        <f t="shared" si="31"/>
        <v/>
      </c>
      <c r="Y252" s="111" t="str">
        <f t="shared" si="31"/>
        <v/>
      </c>
      <c r="Z252" s="111">
        <f t="shared" si="31"/>
        <v>0</v>
      </c>
      <c r="AA252" s="111" t="str">
        <f t="shared" si="31"/>
        <v/>
      </c>
      <c r="AB252" s="111">
        <f t="shared" si="31"/>
        <v>0</v>
      </c>
      <c r="AC252" s="111">
        <f t="shared" si="31"/>
        <v>0</v>
      </c>
      <c r="AD252" s="111">
        <f t="shared" si="31"/>
        <v>0</v>
      </c>
      <c r="AE252" s="111">
        <f t="shared" si="31"/>
        <v>0</v>
      </c>
      <c r="AF252" s="111">
        <f t="shared" si="31"/>
        <v>4.8600808308180282E-2</v>
      </c>
      <c r="AG252" s="111">
        <f t="shared" si="31"/>
        <v>1.0260848065273829</v>
      </c>
      <c r="AH252" s="112"/>
      <c r="AI252" s="112"/>
      <c r="AJ252" s="106" t="str">
        <f t="shared" si="22"/>
        <v>*Citric acid (4TMS)</v>
      </c>
      <c r="AK252" s="106">
        <f t="shared" si="22"/>
        <v>279</v>
      </c>
      <c r="AL252" s="112"/>
      <c r="AM252" s="111">
        <f t="shared" si="34"/>
        <v>0.20031774538923813</v>
      </c>
      <c r="AN252" s="111">
        <f t="shared" si="34"/>
        <v>0</v>
      </c>
      <c r="AO252" s="113">
        <f t="shared" si="34"/>
        <v>0</v>
      </c>
      <c r="AP252" s="111">
        <f t="shared" si="34"/>
        <v>0.19389755390778146</v>
      </c>
      <c r="AQ252" s="113">
        <f t="shared" si="34"/>
        <v>8.1775451720484393E-2</v>
      </c>
      <c r="AR252" s="111">
        <f t="shared" si="34"/>
        <v>0.15695428203477141</v>
      </c>
      <c r="AS252" s="113">
        <f t="shared" si="34"/>
        <v>4.3435480582567305E-2</v>
      </c>
      <c r="AT252" s="111">
        <f t="shared" si="34"/>
        <v>6.7566493378483652E-2</v>
      </c>
      <c r="AU252" s="113">
        <f t="shared" si="34"/>
        <v>0</v>
      </c>
      <c r="AV252" s="111">
        <f t="shared" si="34"/>
        <v>9.5361941915908105E-3</v>
      </c>
      <c r="AW252" s="113">
        <f t="shared" si="34"/>
        <v>0.1273074474856779</v>
      </c>
      <c r="AX252" s="111">
        <f t="shared" si="34"/>
        <v>5.138566106485104E-2</v>
      </c>
      <c r="AY252" s="113" t="str">
        <f t="shared" si="34"/>
        <v/>
      </c>
      <c r="AZ252" s="111">
        <f t="shared" si="34"/>
        <v>8.9966892183676414E-2</v>
      </c>
      <c r="BA252" s="111" t="str">
        <f t="shared" si="34"/>
        <v/>
      </c>
      <c r="BB252" s="113">
        <f t="shared" si="34"/>
        <v>0.10142211443060303</v>
      </c>
      <c r="BC252" s="111">
        <f t="shared" si="34"/>
        <v>0.15591469957081547</v>
      </c>
      <c r="BD252" s="113">
        <f t="shared" si="34"/>
        <v>0.14455324579495213</v>
      </c>
      <c r="BE252" s="111">
        <f t="shared" si="34"/>
        <v>0.19676082491975849</v>
      </c>
      <c r="BF252" s="113">
        <f t="shared" si="34"/>
        <v>8.5017102855779167E-2</v>
      </c>
      <c r="BG252" s="111">
        <f t="shared" si="34"/>
        <v>2.3020257826887661E-2</v>
      </c>
      <c r="BH252" s="113" t="str">
        <f t="shared" si="34"/>
        <v/>
      </c>
      <c r="BI252" s="111">
        <f t="shared" si="34"/>
        <v>9.6575184501845018E-2</v>
      </c>
      <c r="BJ252" s="113">
        <f t="shared" si="34"/>
        <v>6.7397934253315139E-2</v>
      </c>
      <c r="BK252" s="111">
        <f t="shared" si="34"/>
        <v>0.35368934576182592</v>
      </c>
      <c r="BL252" s="113">
        <f t="shared" si="34"/>
        <v>0.21283696562494095</v>
      </c>
      <c r="BM252" s="111">
        <f t="shared" si="34"/>
        <v>0.23706020713520434</v>
      </c>
      <c r="BN252" s="113">
        <f t="shared" si="34"/>
        <v>2.3951589610645776E-2</v>
      </c>
      <c r="BO252" s="111">
        <f t="shared" si="34"/>
        <v>5.6193806193806199E-2</v>
      </c>
      <c r="BP252" s="113">
        <f t="shared" si="34"/>
        <v>2.5613113914324137E-2</v>
      </c>
      <c r="BQ252" s="111">
        <f t="shared" si="34"/>
        <v>0</v>
      </c>
      <c r="BR252" s="111"/>
      <c r="BS252" s="111">
        <f t="shared" si="32"/>
        <v>4.5796013985398121E-2</v>
      </c>
      <c r="BT252" s="111">
        <f t="shared" si="32"/>
        <v>0.14897945293534898</v>
      </c>
      <c r="BU252" s="111">
        <f t="shared" si="34"/>
        <v>8.4678063588432648E-2</v>
      </c>
      <c r="BV252" s="94" t="str">
        <f t="shared" si="33"/>
        <v>*Citric acid (4TMS)</v>
      </c>
      <c r="BW252">
        <f t="shared" si="33"/>
        <v>279</v>
      </c>
    </row>
    <row r="253" spans="2:75" ht="41.25" customHeight="1">
      <c r="B253" s="4" t="s">
        <v>20</v>
      </c>
      <c r="C253" s="4">
        <v>211</v>
      </c>
      <c r="D253" s="4">
        <v>1742.5</v>
      </c>
      <c r="E253" s="4">
        <v>0.44927537400000001</v>
      </c>
      <c r="F253" s="4"/>
      <c r="G253" s="111" t="str">
        <f t="shared" ref="G253:BU256" si="35">IF(G23&lt;&gt;"",G23/SUM(G$23:G$26)*100,"")</f>
        <v/>
      </c>
      <c r="H253" s="111" t="str">
        <f t="shared" si="35"/>
        <v/>
      </c>
      <c r="I253" s="111">
        <f t="shared" si="35"/>
        <v>88.978185993111367</v>
      </c>
      <c r="J253" s="111">
        <f>IF(J23&lt;&gt;"",J23/SUM(J$23:J$26)*100,"")</f>
        <v>69.951534733441036</v>
      </c>
      <c r="K253" s="111">
        <f t="shared" si="35"/>
        <v>78.216180371352777</v>
      </c>
      <c r="L253" s="111">
        <f>IF(L23&lt;&gt;"",L23/SUM(L$23:L$26)*100,"")</f>
        <v>76.169749727965169</v>
      </c>
      <c r="M253" s="111" t="str">
        <f t="shared" si="35"/>
        <v/>
      </c>
      <c r="N253" s="111" t="str">
        <f>IF(N23&lt;&gt;"",N23/SUM(N$23:N$26)*100,"")</f>
        <v/>
      </c>
      <c r="O253" s="111" t="str">
        <f t="shared" si="35"/>
        <v/>
      </c>
      <c r="P253" s="111" t="str">
        <f>IF(P23&lt;&gt;"",P23/SUM(P$23:P$26)*100,"")</f>
        <v/>
      </c>
      <c r="Q253" s="111"/>
      <c r="R253" s="111" t="str">
        <f t="shared" ref="R253:AG256" si="36">IF(R23&lt;&gt;"",R23/SUM(R$23:R$26)*100,"")</f>
        <v/>
      </c>
      <c r="S253" s="111" t="str">
        <f t="shared" si="36"/>
        <v/>
      </c>
      <c r="T253" s="111" t="str">
        <f t="shared" si="36"/>
        <v/>
      </c>
      <c r="U253" s="111" t="str">
        <f t="shared" si="36"/>
        <v/>
      </c>
      <c r="V253" s="111" t="str">
        <f t="shared" si="36"/>
        <v/>
      </c>
      <c r="W253" s="111" t="str">
        <f t="shared" si="36"/>
        <v/>
      </c>
      <c r="X253" s="111" t="str">
        <f t="shared" si="36"/>
        <v/>
      </c>
      <c r="Y253" s="111" t="str">
        <f t="shared" si="36"/>
        <v/>
      </c>
      <c r="Z253" s="111" t="str">
        <f t="shared" si="36"/>
        <v/>
      </c>
      <c r="AA253" s="111" t="str">
        <f t="shared" si="36"/>
        <v/>
      </c>
      <c r="AB253" s="111" t="str">
        <f t="shared" si="36"/>
        <v/>
      </c>
      <c r="AC253" s="111" t="str">
        <f t="shared" si="36"/>
        <v/>
      </c>
      <c r="AD253" s="111" t="str">
        <f t="shared" si="36"/>
        <v/>
      </c>
      <c r="AE253" s="111" t="str">
        <f t="shared" si="36"/>
        <v/>
      </c>
      <c r="AF253" s="111" t="str">
        <f t="shared" si="36"/>
        <v/>
      </c>
      <c r="AG253" s="111" t="str">
        <f t="shared" si="36"/>
        <v/>
      </c>
      <c r="AH253" s="112"/>
      <c r="AI253" s="112"/>
      <c r="AJ253" s="106" t="str">
        <f t="shared" si="22"/>
        <v>*Dihydroxyacetone phosphate (1MEOX) (3TMS) MP</v>
      </c>
      <c r="AK253" s="106">
        <f t="shared" si="22"/>
        <v>211</v>
      </c>
      <c r="AL253" s="112"/>
      <c r="AM253" s="111" t="str">
        <f t="shared" si="35"/>
        <v/>
      </c>
      <c r="AN253" s="111">
        <f>IF(AN23&lt;&gt;"",AN23/SUM(AN$23:AN$26)*100,"")</f>
        <v>63.089005235602095</v>
      </c>
      <c r="AO253" s="113">
        <f t="shared" si="35"/>
        <v>79.289940828402365</v>
      </c>
      <c r="AP253" s="111">
        <f>IF(AP23&lt;&gt;"",AP23/SUM(AP$23:AP$26)*100,"")</f>
        <v>66.785714285714278</v>
      </c>
      <c r="AQ253" s="113">
        <f t="shared" si="35"/>
        <v>69.619643716899375</v>
      </c>
      <c r="AR253" s="111">
        <f>IF(AR23&lt;&gt;"",AR23/SUM(AR$23:AR$26)*100,"")</f>
        <v>82.793209876543202</v>
      </c>
      <c r="AS253" s="113">
        <f t="shared" si="35"/>
        <v>78.765759787657601</v>
      </c>
      <c r="AT253" s="111">
        <f>IF(AT23&lt;&gt;"",AT23/SUM(AT$23:AT$26)*100,"")</f>
        <v>74.808184143222505</v>
      </c>
      <c r="AU253" s="113">
        <f t="shared" si="35"/>
        <v>77.36486486486487</v>
      </c>
      <c r="AV253" s="111">
        <f>IF(AV23&lt;&gt;"",AV23/SUM(AV$23:AV$26)*100,"")</f>
        <v>73.030583873957369</v>
      </c>
      <c r="AW253" s="113" t="str">
        <f t="shared" si="35"/>
        <v/>
      </c>
      <c r="AX253" s="111">
        <f>IF(AX23&lt;&gt;"",AX23/SUM(AX$23:AX$26)*100,"")</f>
        <v>100</v>
      </c>
      <c r="AY253" s="113" t="str">
        <f t="shared" si="35"/>
        <v/>
      </c>
      <c r="AZ253" s="111">
        <f>IF(AZ23&lt;&gt;"",AZ23/SUM(AZ$23:AZ$26)*100,"")</f>
        <v>82.235834609494646</v>
      </c>
      <c r="BA253" s="111" t="str">
        <f t="shared" si="35"/>
        <v/>
      </c>
      <c r="BB253" s="113">
        <f t="shared" si="35"/>
        <v>61.228764254130787</v>
      </c>
      <c r="BC253" s="111">
        <f>IF(BC23&lt;&gt;"",BC23/SUM(BC$23:BC$26)*100,"")</f>
        <v>69.813664596273298</v>
      </c>
      <c r="BD253" s="113">
        <f t="shared" si="35"/>
        <v>75.369685767097977</v>
      </c>
      <c r="BE253" s="111">
        <f>IF(BE23&lt;&gt;"",BE23/SUM(BE$23:BE$26)*100,"")</f>
        <v>70.44</v>
      </c>
      <c r="BF253" s="113">
        <f t="shared" si="35"/>
        <v>76.927282668124661</v>
      </c>
      <c r="BG253" s="111">
        <f t="shared" si="35"/>
        <v>73.832684824902728</v>
      </c>
      <c r="BH253" s="113" t="str">
        <f t="shared" si="35"/>
        <v/>
      </c>
      <c r="BI253" s="111">
        <f t="shared" si="35"/>
        <v>73.329459616502035</v>
      </c>
      <c r="BJ253" s="113">
        <f t="shared" si="35"/>
        <v>82.28155339805825</v>
      </c>
      <c r="BK253" s="111">
        <f>IF(BK23&lt;&gt;"",BK23/SUM(BK$23:BK$26)*100,"")</f>
        <v>82.213029989658736</v>
      </c>
      <c r="BL253" s="113">
        <f t="shared" si="35"/>
        <v>62.934027777777779</v>
      </c>
      <c r="BM253" s="111" t="str">
        <f t="shared" si="35"/>
        <v/>
      </c>
      <c r="BN253" s="113">
        <f t="shared" si="35"/>
        <v>64.256026600166251</v>
      </c>
      <c r="BO253" s="111">
        <f t="shared" si="35"/>
        <v>66.762797404470078</v>
      </c>
      <c r="BP253" s="113">
        <f t="shared" si="35"/>
        <v>98.586572438162548</v>
      </c>
      <c r="BQ253" s="111" t="str">
        <f>IF(BQ23&lt;&gt;"",BQ23/SUM(BQ$23:BQ$26)*100,"")</f>
        <v/>
      </c>
      <c r="BR253" s="111"/>
      <c r="BS253" s="111">
        <f t="shared" ref="BS253:BT256" si="37">IF(BS23&lt;&gt;"",BS23/SUM(BS$23:BS$26)*100,"")</f>
        <v>82.592242194891199</v>
      </c>
      <c r="BT253" s="111">
        <f t="shared" si="37"/>
        <v>81.706568446899936</v>
      </c>
      <c r="BU253" s="111">
        <f t="shared" si="35"/>
        <v>73.746130030959762</v>
      </c>
      <c r="BV253" s="94" t="str">
        <f t="shared" si="33"/>
        <v>*Dihydroxyacetone phosphate (1MEOX) (3TMS) MP</v>
      </c>
      <c r="BW253">
        <f t="shared" si="33"/>
        <v>211</v>
      </c>
    </row>
    <row r="254" spans="2:75">
      <c r="B254" s="4" t="s">
        <v>20</v>
      </c>
      <c r="C254" s="4">
        <v>212</v>
      </c>
      <c r="D254" s="4">
        <v>1742.5</v>
      </c>
      <c r="E254" s="4">
        <v>0.44927537400000001</v>
      </c>
      <c r="F254" s="4"/>
      <c r="G254" s="111" t="str">
        <f t="shared" si="35"/>
        <v/>
      </c>
      <c r="H254" s="111" t="str">
        <f t="shared" si="35"/>
        <v/>
      </c>
      <c r="I254" s="111">
        <f t="shared" si="35"/>
        <v>11.021814006888633</v>
      </c>
      <c r="J254" s="111">
        <f>IF(J24&lt;&gt;"",J24/SUM(J$23:J$26)*100,"")</f>
        <v>19.628432956381261</v>
      </c>
      <c r="K254" s="111">
        <f t="shared" si="35"/>
        <v>13.793103448275861</v>
      </c>
      <c r="L254" s="111">
        <f>IF(L24&lt;&gt;"",L24/SUM(L$23:L$26)*100,"")</f>
        <v>14.871236851650343</v>
      </c>
      <c r="M254" s="111" t="str">
        <f t="shared" si="35"/>
        <v/>
      </c>
      <c r="N254" s="111" t="str">
        <f>IF(N24&lt;&gt;"",N24/SUM(N$23:N$26)*100,"")</f>
        <v/>
      </c>
      <c r="O254" s="111" t="str">
        <f t="shared" si="35"/>
        <v/>
      </c>
      <c r="P254" s="111" t="str">
        <f>IF(P24&lt;&gt;"",P24/SUM(P$23:P$26)*100,"")</f>
        <v/>
      </c>
      <c r="Q254" s="111"/>
      <c r="R254" s="111" t="str">
        <f t="shared" si="36"/>
        <v/>
      </c>
      <c r="S254" s="111" t="str">
        <f t="shared" si="36"/>
        <v/>
      </c>
      <c r="T254" s="111" t="str">
        <f t="shared" si="36"/>
        <v/>
      </c>
      <c r="U254" s="111" t="str">
        <f t="shared" si="36"/>
        <v/>
      </c>
      <c r="V254" s="111" t="str">
        <f t="shared" si="36"/>
        <v/>
      </c>
      <c r="W254" s="111" t="str">
        <f t="shared" si="36"/>
        <v/>
      </c>
      <c r="X254" s="111" t="str">
        <f t="shared" si="36"/>
        <v/>
      </c>
      <c r="Y254" s="111" t="str">
        <f t="shared" si="36"/>
        <v/>
      </c>
      <c r="Z254" s="111" t="str">
        <f t="shared" si="36"/>
        <v/>
      </c>
      <c r="AA254" s="111" t="str">
        <f t="shared" si="36"/>
        <v/>
      </c>
      <c r="AB254" s="111" t="str">
        <f t="shared" si="36"/>
        <v/>
      </c>
      <c r="AC254" s="111" t="str">
        <f t="shared" si="36"/>
        <v/>
      </c>
      <c r="AD254" s="111" t="str">
        <f t="shared" si="36"/>
        <v/>
      </c>
      <c r="AE254" s="111" t="str">
        <f t="shared" si="36"/>
        <v/>
      </c>
      <c r="AF254" s="111" t="str">
        <f t="shared" si="36"/>
        <v/>
      </c>
      <c r="AG254" s="111" t="str">
        <f t="shared" si="36"/>
        <v/>
      </c>
      <c r="AH254" s="112"/>
      <c r="AI254" s="112"/>
      <c r="AJ254" s="106" t="str">
        <f t="shared" si="22"/>
        <v>*Dihydroxyacetone phosphate (1MEOX) (3TMS) MP</v>
      </c>
      <c r="AK254" s="106">
        <f t="shared" si="22"/>
        <v>212</v>
      </c>
      <c r="AL254" s="112"/>
      <c r="AM254" s="111" t="str">
        <f t="shared" si="35"/>
        <v/>
      </c>
      <c r="AN254" s="111">
        <f>IF(AN24&lt;&gt;"",AN24/SUM(AN$23:AN$26)*100,"")</f>
        <v>27.094240837696336</v>
      </c>
      <c r="AO254" s="113">
        <f t="shared" si="35"/>
        <v>20.710059171597635</v>
      </c>
      <c r="AP254" s="111">
        <f>IF(AP24&lt;&gt;"",AP24/SUM(AP$23:AP$26)*100,"")</f>
        <v>26.428571428571431</v>
      </c>
      <c r="AQ254" s="113">
        <f t="shared" si="35"/>
        <v>24.410207029369282</v>
      </c>
      <c r="AR254" s="111">
        <f>IF(AR24&lt;&gt;"",AR24/SUM(AR$23:AR$26)*100,"")</f>
        <v>9.4907407407407405</v>
      </c>
      <c r="AS254" s="113">
        <f t="shared" si="35"/>
        <v>12.209688122096882</v>
      </c>
      <c r="AT254" s="111">
        <f>IF(AT24&lt;&gt;"",AT24/SUM(AT$23:AT$26)*100,"")</f>
        <v>24.232736572890026</v>
      </c>
      <c r="AU254" s="113">
        <f t="shared" si="35"/>
        <v>18.468468468468469</v>
      </c>
      <c r="AV254" s="111">
        <f>IF(AV24&lt;&gt;"",AV24/SUM(AV$23:AV$26)*100,"")</f>
        <v>18.999073215940683</v>
      </c>
      <c r="AW254" s="113" t="str">
        <f t="shared" si="35"/>
        <v/>
      </c>
      <c r="AX254" s="111">
        <f>IF(AX24&lt;&gt;"",AX24/SUM(AX$23:AX$26)*100,"")</f>
        <v>0</v>
      </c>
      <c r="AY254" s="113" t="str">
        <f t="shared" si="35"/>
        <v/>
      </c>
      <c r="AZ254" s="111">
        <f>IF(AZ24&lt;&gt;"",AZ24/SUM(AZ$23:AZ$26)*100,"")</f>
        <v>7.6569678407350681</v>
      </c>
      <c r="BA254" s="111" t="str">
        <f t="shared" si="35"/>
        <v/>
      </c>
      <c r="BB254" s="113">
        <f t="shared" si="35"/>
        <v>24.55201303234815</v>
      </c>
      <c r="BC254" s="111">
        <f>IF(BC24&lt;&gt;"",BC24/SUM(BC$23:BC$26)*100,"")</f>
        <v>22.691511387163558</v>
      </c>
      <c r="BD254" s="113">
        <f t="shared" si="35"/>
        <v>18.669131238447321</v>
      </c>
      <c r="BE254" s="111">
        <f>IF(BE24&lt;&gt;"",BE24/SUM(BE$23:BE$26)*100,"")</f>
        <v>17.919999999999998</v>
      </c>
      <c r="BF254" s="113">
        <f t="shared" si="35"/>
        <v>23.072717331875342</v>
      </c>
      <c r="BG254" s="111">
        <f t="shared" si="35"/>
        <v>17.266536964980546</v>
      </c>
      <c r="BH254" s="113" t="str">
        <f t="shared" si="35"/>
        <v/>
      </c>
      <c r="BI254" s="111">
        <f t="shared" si="35"/>
        <v>16.502033701336433</v>
      </c>
      <c r="BJ254" s="113">
        <f t="shared" si="35"/>
        <v>14.563106796116504</v>
      </c>
      <c r="BK254" s="111">
        <f>IF(BK24&lt;&gt;"",BK24/SUM(BK$23:BK$26)*100,"")</f>
        <v>16.132368148914168</v>
      </c>
      <c r="BL254" s="113">
        <f t="shared" si="35"/>
        <v>26.779513888888889</v>
      </c>
      <c r="BM254" s="111" t="str">
        <f t="shared" si="35"/>
        <v/>
      </c>
      <c r="BN254" s="113">
        <f t="shared" si="35"/>
        <v>20.781379883624275</v>
      </c>
      <c r="BO254" s="111">
        <f t="shared" si="35"/>
        <v>15.789473684210526</v>
      </c>
      <c r="BP254" s="113">
        <f t="shared" si="35"/>
        <v>1.4134275618374559</v>
      </c>
      <c r="BQ254" s="111" t="str">
        <f>IF(BQ24&lt;&gt;"",BQ24/SUM(BQ$23:BQ$26)*100,"")</f>
        <v/>
      </c>
      <c r="BR254" s="111"/>
      <c r="BS254" s="111">
        <f t="shared" si="37"/>
        <v>17.407757805108798</v>
      </c>
      <c r="BT254" s="111">
        <f t="shared" si="37"/>
        <v>8.8397790055248606</v>
      </c>
      <c r="BU254" s="111">
        <f t="shared" si="35"/>
        <v>19.628482972136226</v>
      </c>
      <c r="BV254" s="94" t="str">
        <f t="shared" si="33"/>
        <v>*Dihydroxyacetone phosphate (1MEOX) (3TMS) MP</v>
      </c>
      <c r="BW254">
        <f t="shared" si="33"/>
        <v>212</v>
      </c>
    </row>
    <row r="255" spans="2:75">
      <c r="B255" s="4" t="s">
        <v>20</v>
      </c>
      <c r="C255" s="4">
        <v>213</v>
      </c>
      <c r="D255" s="4">
        <v>1742.5</v>
      </c>
      <c r="E255" s="4">
        <v>0.44927537400000001</v>
      </c>
      <c r="F255" s="4"/>
      <c r="G255" s="111" t="str">
        <f t="shared" si="35"/>
        <v/>
      </c>
      <c r="H255" s="111" t="str">
        <f t="shared" si="35"/>
        <v/>
      </c>
      <c r="I255" s="111">
        <f t="shared" si="35"/>
        <v>0</v>
      </c>
      <c r="J255" s="111">
        <f>IF(J25&lt;&gt;"",J25/SUM(J$23:J$26)*100,"")</f>
        <v>9.4507269789983841</v>
      </c>
      <c r="K255" s="111">
        <f t="shared" si="35"/>
        <v>7.7254641909814321</v>
      </c>
      <c r="L255" s="111">
        <f>IF(L25&lt;&gt;"",L25/SUM(L$23:L$26)*100,"")</f>
        <v>7.7620602103735949</v>
      </c>
      <c r="M255" s="111" t="str">
        <f t="shared" si="35"/>
        <v/>
      </c>
      <c r="N255" s="111" t="str">
        <f>IF(N25&lt;&gt;"",N25/SUM(N$23:N$26)*100,"")</f>
        <v/>
      </c>
      <c r="O255" s="111" t="str">
        <f t="shared" si="35"/>
        <v/>
      </c>
      <c r="P255" s="111" t="str">
        <f>IF(P25&lt;&gt;"",P25/SUM(P$23:P$26)*100,"")</f>
        <v/>
      </c>
      <c r="Q255" s="111"/>
      <c r="R255" s="111" t="str">
        <f t="shared" si="36"/>
        <v/>
      </c>
      <c r="S255" s="111" t="str">
        <f t="shared" si="36"/>
        <v/>
      </c>
      <c r="T255" s="111" t="str">
        <f t="shared" si="36"/>
        <v/>
      </c>
      <c r="U255" s="111" t="str">
        <f t="shared" si="36"/>
        <v/>
      </c>
      <c r="V255" s="111" t="str">
        <f t="shared" si="36"/>
        <v/>
      </c>
      <c r="W255" s="111" t="str">
        <f t="shared" si="36"/>
        <v/>
      </c>
      <c r="X255" s="111" t="str">
        <f t="shared" si="36"/>
        <v/>
      </c>
      <c r="Y255" s="111" t="str">
        <f t="shared" si="36"/>
        <v/>
      </c>
      <c r="Z255" s="111" t="str">
        <f t="shared" si="36"/>
        <v/>
      </c>
      <c r="AA255" s="111" t="str">
        <f t="shared" si="36"/>
        <v/>
      </c>
      <c r="AB255" s="111" t="str">
        <f t="shared" si="36"/>
        <v/>
      </c>
      <c r="AC255" s="111" t="str">
        <f t="shared" si="36"/>
        <v/>
      </c>
      <c r="AD255" s="111" t="str">
        <f t="shared" si="36"/>
        <v/>
      </c>
      <c r="AE255" s="111" t="str">
        <f t="shared" si="36"/>
        <v/>
      </c>
      <c r="AF255" s="111" t="str">
        <f t="shared" si="36"/>
        <v/>
      </c>
      <c r="AG255" s="111" t="str">
        <f t="shared" si="36"/>
        <v/>
      </c>
      <c r="AH255" s="112"/>
      <c r="AI255" s="112"/>
      <c r="AJ255" s="106" t="str">
        <f t="shared" si="22"/>
        <v>*Dihydroxyacetone phosphate (1MEOX) (3TMS) MP</v>
      </c>
      <c r="AK255" s="106">
        <f t="shared" si="22"/>
        <v>213</v>
      </c>
      <c r="AL255" s="112"/>
      <c r="AM255" s="111" t="str">
        <f t="shared" si="35"/>
        <v/>
      </c>
      <c r="AN255" s="111">
        <f>IF(AN25&lt;&gt;"",AN25/SUM(AN$23:AN$26)*100,"")</f>
        <v>9.8167539267015709</v>
      </c>
      <c r="AO255" s="113">
        <f t="shared" si="35"/>
        <v>0</v>
      </c>
      <c r="AP255" s="111">
        <f>IF(AP25&lt;&gt;"",AP25/SUM(AP$23:AP$26)*100,"")</f>
        <v>6.7857142857142856</v>
      </c>
      <c r="AQ255" s="113">
        <f t="shared" si="35"/>
        <v>5.9701492537313428</v>
      </c>
      <c r="AR255" s="111">
        <f>IF(AR25&lt;&gt;"",AR25/SUM(AR$23:AR$26)*100,"")</f>
        <v>7.1759259259259256</v>
      </c>
      <c r="AS255" s="113">
        <f t="shared" si="35"/>
        <v>9.0245520902455212</v>
      </c>
      <c r="AT255" s="111">
        <f>IF(AT25&lt;&gt;"",AT25/SUM(AT$23:AT$26)*100,"")</f>
        <v>0.9590792838874681</v>
      </c>
      <c r="AU255" s="113">
        <f t="shared" si="35"/>
        <v>4.1666666666666661</v>
      </c>
      <c r="AV255" s="111">
        <f>IF(AV25&lt;&gt;"",AV25/SUM(AV$23:AV$26)*100,"")</f>
        <v>7.5069508804448573</v>
      </c>
      <c r="AW255" s="113" t="str">
        <f t="shared" si="35"/>
        <v/>
      </c>
      <c r="AX255" s="111">
        <f>IF(AX25&lt;&gt;"",AX25/SUM(AX$23:AX$26)*100,"")</f>
        <v>0</v>
      </c>
      <c r="AY255" s="113" t="str">
        <f t="shared" si="35"/>
        <v/>
      </c>
      <c r="AZ255" s="111">
        <f>IF(AZ25&lt;&gt;"",AZ25/SUM(AZ$23:AZ$26)*100,"")</f>
        <v>10.107197549770291</v>
      </c>
      <c r="BA255" s="111" t="str">
        <f t="shared" si="35"/>
        <v/>
      </c>
      <c r="BB255" s="113">
        <f t="shared" si="35"/>
        <v>10.518966720968118</v>
      </c>
      <c r="BC255" s="111">
        <f>IF(BC25&lt;&gt;"",BC25/SUM(BC$23:BC$26)*100,"")</f>
        <v>7.4948240165631468</v>
      </c>
      <c r="BD255" s="113">
        <f t="shared" si="35"/>
        <v>5.9611829944547132</v>
      </c>
      <c r="BE255" s="111">
        <f>IF(BE25&lt;&gt;"",BE25/SUM(BE$23:BE$26)*100,"")</f>
        <v>7.84</v>
      </c>
      <c r="BF255" s="113">
        <f t="shared" si="35"/>
        <v>0</v>
      </c>
      <c r="BG255" s="111">
        <f t="shared" si="35"/>
        <v>8.1225680933852136</v>
      </c>
      <c r="BH255" s="113" t="str">
        <f t="shared" si="35"/>
        <v/>
      </c>
      <c r="BI255" s="111">
        <f t="shared" si="35"/>
        <v>9.4712376525276003</v>
      </c>
      <c r="BJ255" s="113">
        <f t="shared" si="35"/>
        <v>3.1553398058252426</v>
      </c>
      <c r="BK255" s="111">
        <f>IF(BK25&lt;&gt;"",BK25/SUM(BK$23:BK$26)*100,"")</f>
        <v>1.6546018614270943</v>
      </c>
      <c r="BL255" s="113">
        <f t="shared" si="35"/>
        <v>8.59375</v>
      </c>
      <c r="BM255" s="111" t="str">
        <f t="shared" si="35"/>
        <v/>
      </c>
      <c r="BN255" s="113">
        <f t="shared" si="35"/>
        <v>10.723192019950124</v>
      </c>
      <c r="BO255" s="111">
        <f t="shared" si="35"/>
        <v>11.391492429704398</v>
      </c>
      <c r="BP255" s="113">
        <f t="shared" si="35"/>
        <v>0</v>
      </c>
      <c r="BQ255" s="111" t="str">
        <f>IF(BQ25&lt;&gt;"",BQ25/SUM(BQ$23:BQ$26)*100,"")</f>
        <v/>
      </c>
      <c r="BR255" s="111"/>
      <c r="BS255" s="111">
        <f t="shared" si="37"/>
        <v>0</v>
      </c>
      <c r="BT255" s="111">
        <f t="shared" si="37"/>
        <v>6.9981583793738489</v>
      </c>
      <c r="BU255" s="111">
        <f t="shared" si="35"/>
        <v>6.625386996904024</v>
      </c>
      <c r="BV255" s="94" t="str">
        <f t="shared" si="33"/>
        <v>*Dihydroxyacetone phosphate (1MEOX) (3TMS) MP</v>
      </c>
      <c r="BW255">
        <f t="shared" si="33"/>
        <v>213</v>
      </c>
    </row>
    <row r="256" spans="2:75">
      <c r="B256" s="4" t="s">
        <v>20</v>
      </c>
      <c r="C256" s="4">
        <v>214</v>
      </c>
      <c r="D256" s="4">
        <v>1742.5</v>
      </c>
      <c r="E256" s="4">
        <v>0.44927537400000001</v>
      </c>
      <c r="F256" s="4"/>
      <c r="G256" s="111" t="str">
        <f t="shared" si="35"/>
        <v/>
      </c>
      <c r="H256" s="111" t="str">
        <f t="shared" si="35"/>
        <v/>
      </c>
      <c r="I256" s="111">
        <f t="shared" si="35"/>
        <v>0</v>
      </c>
      <c r="J256" s="111">
        <f>IF(J26&lt;&gt;"",J26/SUM(J$23:J$26)*100,"")</f>
        <v>0.96930533117932149</v>
      </c>
      <c r="K256" s="111">
        <f t="shared" si="35"/>
        <v>0.2652519893899204</v>
      </c>
      <c r="L256" s="111">
        <f>IF(L26&lt;&gt;"",L26/SUM(L$23:L$26)*100,"")</f>
        <v>1.1969532100108813</v>
      </c>
      <c r="M256" s="111" t="str">
        <f t="shared" si="35"/>
        <v/>
      </c>
      <c r="N256" s="111" t="str">
        <f>IF(N26&lt;&gt;"",N26/SUM(N$23:N$26)*100,"")</f>
        <v/>
      </c>
      <c r="O256" s="111" t="str">
        <f t="shared" si="35"/>
        <v/>
      </c>
      <c r="P256" s="111" t="str">
        <f>IF(P26&lt;&gt;"",P26/SUM(P$23:P$26)*100,"")</f>
        <v/>
      </c>
      <c r="Q256" s="111"/>
      <c r="R256" s="111" t="str">
        <f t="shared" si="36"/>
        <v/>
      </c>
      <c r="S256" s="111" t="str">
        <f t="shared" si="36"/>
        <v/>
      </c>
      <c r="T256" s="111" t="str">
        <f t="shared" si="36"/>
        <v/>
      </c>
      <c r="U256" s="111" t="str">
        <f t="shared" si="36"/>
        <v/>
      </c>
      <c r="V256" s="111" t="str">
        <f t="shared" si="36"/>
        <v/>
      </c>
      <c r="W256" s="111" t="str">
        <f t="shared" si="36"/>
        <v/>
      </c>
      <c r="X256" s="111" t="str">
        <f t="shared" si="36"/>
        <v/>
      </c>
      <c r="Y256" s="111" t="str">
        <f t="shared" si="36"/>
        <v/>
      </c>
      <c r="Z256" s="111" t="str">
        <f t="shared" si="36"/>
        <v/>
      </c>
      <c r="AA256" s="111" t="str">
        <f t="shared" si="36"/>
        <v/>
      </c>
      <c r="AB256" s="111" t="str">
        <f t="shared" si="36"/>
        <v/>
      </c>
      <c r="AC256" s="111" t="str">
        <f t="shared" si="36"/>
        <v/>
      </c>
      <c r="AD256" s="111" t="str">
        <f t="shared" si="36"/>
        <v/>
      </c>
      <c r="AE256" s="111" t="str">
        <f t="shared" si="36"/>
        <v/>
      </c>
      <c r="AF256" s="111" t="str">
        <f t="shared" si="36"/>
        <v/>
      </c>
      <c r="AG256" s="111" t="str">
        <f t="shared" si="36"/>
        <v/>
      </c>
      <c r="AH256" s="112"/>
      <c r="AI256" s="112"/>
      <c r="AJ256" s="106" t="str">
        <f t="shared" si="22"/>
        <v>*Dihydroxyacetone phosphate (1MEOX) (3TMS) MP</v>
      </c>
      <c r="AK256" s="106">
        <f t="shared" si="22"/>
        <v>214</v>
      </c>
      <c r="AL256" s="112"/>
      <c r="AM256" s="111" t="str">
        <f t="shared" si="35"/>
        <v/>
      </c>
      <c r="AN256" s="111">
        <f>IF(AN26&lt;&gt;"",AN26/SUM(AN$23:AN$26)*100,"")</f>
        <v>0</v>
      </c>
      <c r="AO256" s="113">
        <f t="shared" si="35"/>
        <v>0</v>
      </c>
      <c r="AP256" s="111">
        <f>IF(AP26&lt;&gt;"",AP26/SUM(AP$23:AP$26)*100,"")</f>
        <v>0</v>
      </c>
      <c r="AQ256" s="113">
        <f t="shared" si="35"/>
        <v>0</v>
      </c>
      <c r="AR256" s="111">
        <f>IF(AR26&lt;&gt;"",AR26/SUM(AR$23:AR$26)*100,"")</f>
        <v>0.54012345679012341</v>
      </c>
      <c r="AS256" s="113">
        <f t="shared" si="35"/>
        <v>0</v>
      </c>
      <c r="AT256" s="111">
        <f>IF(AT26&lt;&gt;"",AT26/SUM(AT$23:AT$26)*100,"")</f>
        <v>0</v>
      </c>
      <c r="AU256" s="113">
        <f t="shared" si="35"/>
        <v>0</v>
      </c>
      <c r="AV256" s="111">
        <f>IF(AV26&lt;&gt;"",AV26/SUM(AV$23:AV$26)*100,"")</f>
        <v>0.46339202965708987</v>
      </c>
      <c r="AW256" s="113" t="str">
        <f t="shared" si="35"/>
        <v/>
      </c>
      <c r="AX256" s="111">
        <f>IF(AX26&lt;&gt;"",AX26/SUM(AX$23:AX$26)*100,"")</f>
        <v>0</v>
      </c>
      <c r="AY256" s="113" t="str">
        <f t="shared" si="35"/>
        <v/>
      </c>
      <c r="AZ256" s="111">
        <f>IF(AZ26&lt;&gt;"",AZ26/SUM(AZ$23:AZ$26)*100,"")</f>
        <v>0</v>
      </c>
      <c r="BA256" s="111" t="str">
        <f t="shared" si="35"/>
        <v/>
      </c>
      <c r="BB256" s="113">
        <f t="shared" si="35"/>
        <v>3.7002559925529441</v>
      </c>
      <c r="BC256" s="111">
        <f>IF(BC26&lt;&gt;"",BC26/SUM(BC$23:BC$26)*100,"")</f>
        <v>0</v>
      </c>
      <c r="BD256" s="113">
        <f t="shared" si="35"/>
        <v>0</v>
      </c>
      <c r="BE256" s="111">
        <f>IF(BE26&lt;&gt;"",BE26/SUM(BE$23:BE$26)*100,"")</f>
        <v>3.8</v>
      </c>
      <c r="BF256" s="113">
        <f t="shared" si="35"/>
        <v>0</v>
      </c>
      <c r="BG256" s="111">
        <f t="shared" si="35"/>
        <v>0.77821011673151752</v>
      </c>
      <c r="BH256" s="113" t="str">
        <f t="shared" si="35"/>
        <v/>
      </c>
      <c r="BI256" s="111">
        <f t="shared" si="35"/>
        <v>0.69726902963393378</v>
      </c>
      <c r="BJ256" s="113">
        <f t="shared" si="35"/>
        <v>0</v>
      </c>
      <c r="BK256" s="111">
        <f>IF(BK26&lt;&gt;"",BK26/SUM(BK$23:BK$26)*100,"")</f>
        <v>0</v>
      </c>
      <c r="BL256" s="113">
        <f t="shared" si="35"/>
        <v>1.6927083333333333</v>
      </c>
      <c r="BM256" s="111" t="str">
        <f t="shared" si="35"/>
        <v/>
      </c>
      <c r="BN256" s="113">
        <f t="shared" si="35"/>
        <v>4.2394014962593518</v>
      </c>
      <c r="BO256" s="111">
        <f t="shared" si="35"/>
        <v>6.0562364816149961</v>
      </c>
      <c r="BP256" s="113">
        <f t="shared" si="35"/>
        <v>0</v>
      </c>
      <c r="BQ256" s="111" t="str">
        <f>IF(BQ26&lt;&gt;"",BQ26/SUM(BQ$23:BQ$26)*100,"")</f>
        <v/>
      </c>
      <c r="BR256" s="111"/>
      <c r="BS256" s="111">
        <f t="shared" si="37"/>
        <v>0</v>
      </c>
      <c r="BT256" s="111">
        <f t="shared" si="37"/>
        <v>2.4554941682013505</v>
      </c>
      <c r="BU256" s="111">
        <f t="shared" si="35"/>
        <v>0</v>
      </c>
      <c r="BV256" s="94" t="str">
        <f t="shared" si="33"/>
        <v>*Dihydroxyacetone phosphate (1MEOX) (3TMS) MP</v>
      </c>
      <c r="BW256">
        <f t="shared" si="33"/>
        <v>214</v>
      </c>
    </row>
    <row r="257" spans="2:75" ht="48" customHeight="1">
      <c r="B257" s="4" t="s">
        <v>20</v>
      </c>
      <c r="C257" s="4">
        <v>400</v>
      </c>
      <c r="D257" s="4">
        <v>1742.5</v>
      </c>
      <c r="E257" s="4">
        <v>0.44927537400000001</v>
      </c>
      <c r="F257" s="4"/>
      <c r="G257" s="111" t="str">
        <f t="shared" ref="G257:BU261" si="38">IF(G27&lt;&gt;"",G27/SUM(G$27:G$31)*100,"")</f>
        <v/>
      </c>
      <c r="H257" s="111" t="str">
        <f t="shared" si="38"/>
        <v/>
      </c>
      <c r="I257" s="111">
        <f t="shared" si="38"/>
        <v>85.861182519280206</v>
      </c>
      <c r="J257" s="111">
        <f>IF(J27&lt;&gt;"",J27/SUM(J$27:J$31)*100,"")</f>
        <v>67.454798331015297</v>
      </c>
      <c r="K257" s="111">
        <f t="shared" si="38"/>
        <v>67.286501377410474</v>
      </c>
      <c r="L257" s="111">
        <f>IF(L27&lt;&gt;"",L27/SUM(L$27:L$31)*100,"")</f>
        <v>60.037878787878782</v>
      </c>
      <c r="M257" s="111" t="str">
        <f t="shared" si="38"/>
        <v/>
      </c>
      <c r="N257" s="111" t="str">
        <f>IF(N27&lt;&gt;"",N27/SUM(N$27:N$31)*100,"")</f>
        <v/>
      </c>
      <c r="O257" s="111" t="str">
        <f t="shared" si="38"/>
        <v/>
      </c>
      <c r="P257" s="111" t="str">
        <f>IF(P27&lt;&gt;"",P27/SUM(P$27:P$31)*100,"")</f>
        <v/>
      </c>
      <c r="Q257" s="111"/>
      <c r="R257" s="111" t="str">
        <f t="shared" ref="R257:AG261" si="39">IF(R27&lt;&gt;"",R27/SUM(R$27:R$31)*100,"")</f>
        <v/>
      </c>
      <c r="S257" s="111" t="str">
        <f t="shared" si="39"/>
        <v/>
      </c>
      <c r="T257" s="111" t="str">
        <f t="shared" si="39"/>
        <v/>
      </c>
      <c r="U257" s="111" t="str">
        <f t="shared" si="39"/>
        <v/>
      </c>
      <c r="V257" s="111" t="str">
        <f t="shared" si="39"/>
        <v/>
      </c>
      <c r="W257" s="111" t="str">
        <f t="shared" si="39"/>
        <v/>
      </c>
      <c r="X257" s="111" t="str">
        <f t="shared" si="39"/>
        <v/>
      </c>
      <c r="Y257" s="111" t="str">
        <f t="shared" si="39"/>
        <v/>
      </c>
      <c r="Z257" s="111" t="str">
        <f t="shared" si="39"/>
        <v/>
      </c>
      <c r="AA257" s="111" t="str">
        <f t="shared" si="39"/>
        <v/>
      </c>
      <c r="AB257" s="111" t="str">
        <f t="shared" si="39"/>
        <v/>
      </c>
      <c r="AC257" s="111" t="str">
        <f t="shared" si="39"/>
        <v/>
      </c>
      <c r="AD257" s="111" t="str">
        <f t="shared" si="39"/>
        <v/>
      </c>
      <c r="AE257" s="111" t="str">
        <f t="shared" si="39"/>
        <v/>
      </c>
      <c r="AF257" s="111" t="str">
        <f t="shared" si="39"/>
        <v/>
      </c>
      <c r="AG257" s="111" t="str">
        <f t="shared" si="39"/>
        <v/>
      </c>
      <c r="AH257" s="112"/>
      <c r="AI257" s="112"/>
      <c r="AJ257" s="106" t="str">
        <f t="shared" si="22"/>
        <v>*Dihydroxyacetone phosphate (1MEOX) (3TMS) MP</v>
      </c>
      <c r="AK257" s="106">
        <f t="shared" si="22"/>
        <v>400</v>
      </c>
      <c r="AL257" s="112"/>
      <c r="AM257" s="111" t="str">
        <f t="shared" si="38"/>
        <v/>
      </c>
      <c r="AN257" s="111">
        <f>IF(AN27&lt;&gt;"",AN27/SUM(AN$27:AN$31)*100,"")</f>
        <v>0</v>
      </c>
      <c r="AO257" s="113">
        <f t="shared" si="38"/>
        <v>67.5</v>
      </c>
      <c r="AP257" s="111">
        <f>IF(AP27&lt;&gt;"",AP27/SUM(AP$27:AP$31)*100,"")</f>
        <v>30.633802816901408</v>
      </c>
      <c r="AQ257" s="113">
        <f t="shared" si="38"/>
        <v>23.486901535682023</v>
      </c>
      <c r="AR257" s="111">
        <f>IF(AR27&lt;&gt;"",AR27/SUM(AR$27:AR$31)*100,"")</f>
        <v>28.142589118198874</v>
      </c>
      <c r="AS257" s="113">
        <f t="shared" si="38"/>
        <v>14.955752212389381</v>
      </c>
      <c r="AT257" s="111">
        <f>IF(AT27&lt;&gt;"",AT27/SUM(AT$27:AT$31)*100,"")</f>
        <v>20.614828209764919</v>
      </c>
      <c r="AU257" s="113">
        <f t="shared" si="38"/>
        <v>18.620689655172416</v>
      </c>
      <c r="AV257" s="111">
        <f>IF(AV27&lt;&gt;"",AV27/SUM(AV$27:AV$31)*100,"")</f>
        <v>18.162393162393162</v>
      </c>
      <c r="AW257" s="113">
        <f t="shared" si="38"/>
        <v>70.909090909090907</v>
      </c>
      <c r="AX257" s="111">
        <f>IF(AX27&lt;&gt;"",AX27/SUM(AX$27:AX$31)*100,"")</f>
        <v>43.870967741935488</v>
      </c>
      <c r="AY257" s="113" t="str">
        <f t="shared" si="38"/>
        <v/>
      </c>
      <c r="AZ257" s="111">
        <f>IF(AZ27&lt;&gt;"",AZ27/SUM(AZ$27:AZ$31)*100,"")</f>
        <v>49.865229110512125</v>
      </c>
      <c r="BA257" s="111" t="str">
        <f t="shared" si="38"/>
        <v/>
      </c>
      <c r="BB257" s="113">
        <f t="shared" si="38"/>
        <v>21.049840933191941</v>
      </c>
      <c r="BC257" s="111">
        <f>IF(BC27&lt;&gt;"",BC27/SUM(BC$27:BC$31)*100,"")</f>
        <v>18.154463390170513</v>
      </c>
      <c r="BD257" s="113">
        <f t="shared" si="38"/>
        <v>8.3569405099150149</v>
      </c>
      <c r="BE257" s="111">
        <f>IF(BE27&lt;&gt;"",BE27/SUM(BE$27:BE$31)*100,"")</f>
        <v>22.358900144717801</v>
      </c>
      <c r="BF257" s="113">
        <f t="shared" si="38"/>
        <v>29.72027972027972</v>
      </c>
      <c r="BG257" s="111">
        <f t="shared" si="38"/>
        <v>35.114503816793892</v>
      </c>
      <c r="BH257" s="113" t="str">
        <f t="shared" si="38"/>
        <v/>
      </c>
      <c r="BI257" s="111">
        <f t="shared" si="38"/>
        <v>18.624641833810887</v>
      </c>
      <c r="BJ257" s="113">
        <f t="shared" si="38"/>
        <v>39.400665926748054</v>
      </c>
      <c r="BK257" s="111">
        <f>IF(BK27&lt;&gt;"",BK27/SUM(BK$27:BK$31)*100,"")</f>
        <v>54.430379746835442</v>
      </c>
      <c r="BL257" s="113">
        <f t="shared" si="38"/>
        <v>23.757575757575758</v>
      </c>
      <c r="BM257" s="111">
        <f t="shared" si="38"/>
        <v>20.684523809523807</v>
      </c>
      <c r="BN257" s="113">
        <f t="shared" si="38"/>
        <v>40.86021505376344</v>
      </c>
      <c r="BO257" s="111">
        <f t="shared" si="38"/>
        <v>25.633802816901408</v>
      </c>
      <c r="BP257" s="113"/>
      <c r="BQ257" s="111" t="str">
        <f>IF(BQ27&lt;&gt;"",BQ27/SUM(BQ$27:BQ$31)*100,"")</f>
        <v/>
      </c>
      <c r="BR257" s="111"/>
      <c r="BS257" s="111">
        <f t="shared" ref="BS257:BT261" si="40">IF(BS27&lt;&gt;"",BS27/SUM(BS$27:BS$31)*100,"")</f>
        <v>0</v>
      </c>
      <c r="BT257" s="111">
        <f t="shared" si="40"/>
        <v>30.955993930197266</v>
      </c>
      <c r="BU257" s="111">
        <f t="shared" si="38"/>
        <v>20.995670995670995</v>
      </c>
      <c r="BV257" s="94" t="str">
        <f t="shared" si="33"/>
        <v>*Dihydroxyacetone phosphate (1MEOX) (3TMS) MP</v>
      </c>
      <c r="BW257">
        <f t="shared" si="33"/>
        <v>400</v>
      </c>
    </row>
    <row r="258" spans="2:75">
      <c r="B258" s="4" t="s">
        <v>20</v>
      </c>
      <c r="C258" s="4">
        <v>401</v>
      </c>
      <c r="D258" s="4">
        <v>1742.5</v>
      </c>
      <c r="E258" s="4">
        <v>0.44927537400000001</v>
      </c>
      <c r="F258" s="4"/>
      <c r="G258" s="111" t="str">
        <f t="shared" si="38"/>
        <v/>
      </c>
      <c r="H258" s="111" t="str">
        <f t="shared" si="38"/>
        <v/>
      </c>
      <c r="I258" s="111">
        <f t="shared" si="38"/>
        <v>14.138817480719796</v>
      </c>
      <c r="J258" s="111">
        <f>IF(J28&lt;&gt;"",J28/SUM(J$27:J$31)*100,"")</f>
        <v>23.64394993045897</v>
      </c>
      <c r="K258" s="111">
        <f t="shared" si="38"/>
        <v>22.245179063360883</v>
      </c>
      <c r="L258" s="111">
        <f>IF(L28&lt;&gt;"",L28/SUM(L$27:L$31)*100,"")</f>
        <v>22.411616161616163</v>
      </c>
      <c r="M258" s="111" t="str">
        <f t="shared" si="38"/>
        <v/>
      </c>
      <c r="N258" s="111" t="str">
        <f>IF(N28&lt;&gt;"",N28/SUM(N$27:N$31)*100,"")</f>
        <v/>
      </c>
      <c r="O258" s="111" t="str">
        <f t="shared" si="38"/>
        <v/>
      </c>
      <c r="P258" s="111" t="str">
        <f>IF(P28&lt;&gt;"",P28/SUM(P$27:P$31)*100,"")</f>
        <v/>
      </c>
      <c r="Q258" s="111"/>
      <c r="R258" s="111" t="str">
        <f t="shared" si="39"/>
        <v/>
      </c>
      <c r="S258" s="111" t="str">
        <f t="shared" si="39"/>
        <v/>
      </c>
      <c r="T258" s="111" t="str">
        <f t="shared" si="39"/>
        <v/>
      </c>
      <c r="U258" s="111" t="str">
        <f t="shared" si="39"/>
        <v/>
      </c>
      <c r="V258" s="111" t="str">
        <f t="shared" si="39"/>
        <v/>
      </c>
      <c r="W258" s="111" t="str">
        <f t="shared" si="39"/>
        <v/>
      </c>
      <c r="X258" s="111" t="str">
        <f t="shared" si="39"/>
        <v/>
      </c>
      <c r="Y258" s="111" t="str">
        <f t="shared" si="39"/>
        <v/>
      </c>
      <c r="Z258" s="111" t="str">
        <f t="shared" si="39"/>
        <v/>
      </c>
      <c r="AA258" s="111" t="str">
        <f t="shared" si="39"/>
        <v/>
      </c>
      <c r="AB258" s="111" t="str">
        <f t="shared" si="39"/>
        <v/>
      </c>
      <c r="AC258" s="111" t="str">
        <f t="shared" si="39"/>
        <v/>
      </c>
      <c r="AD258" s="111" t="str">
        <f t="shared" si="39"/>
        <v/>
      </c>
      <c r="AE258" s="111" t="str">
        <f t="shared" si="39"/>
        <v/>
      </c>
      <c r="AF258" s="111" t="str">
        <f t="shared" si="39"/>
        <v/>
      </c>
      <c r="AG258" s="111" t="str">
        <f t="shared" si="39"/>
        <v/>
      </c>
      <c r="AH258" s="112"/>
      <c r="AI258" s="112"/>
      <c r="AJ258" s="106" t="str">
        <f t="shared" si="22"/>
        <v>*Dihydroxyacetone phosphate (1MEOX) (3TMS) MP</v>
      </c>
      <c r="AK258" s="106">
        <f t="shared" si="22"/>
        <v>401</v>
      </c>
      <c r="AL258" s="112"/>
      <c r="AM258" s="111" t="str">
        <f t="shared" si="38"/>
        <v/>
      </c>
      <c r="AN258" s="111">
        <f>IF(AN28&lt;&gt;"",AN28/SUM(AN$27:AN$31)*100,"")</f>
        <v>0</v>
      </c>
      <c r="AO258" s="113">
        <f t="shared" si="38"/>
        <v>0</v>
      </c>
      <c r="AP258" s="111">
        <f>IF(AP28&lt;&gt;"",AP28/SUM(AP$27:AP$31)*100,"")</f>
        <v>4.225352112676056</v>
      </c>
      <c r="AQ258" s="113">
        <f t="shared" si="38"/>
        <v>10.840108401084011</v>
      </c>
      <c r="AR258" s="111">
        <f>IF(AR28&lt;&gt;"",AR28/SUM(AR$27:AR$31)*100,"")</f>
        <v>4.5028142589118199</v>
      </c>
      <c r="AS258" s="113">
        <f t="shared" si="38"/>
        <v>9.1150442477876119</v>
      </c>
      <c r="AT258" s="111">
        <f>IF(AT28&lt;&gt;"",AT28/SUM(AT$27:AT$31)*100,"")</f>
        <v>0</v>
      </c>
      <c r="AU258" s="113">
        <f t="shared" si="38"/>
        <v>0</v>
      </c>
      <c r="AV258" s="111">
        <f>IF(AV28&lt;&gt;"",AV28/SUM(AV$27:AV$31)*100,"")</f>
        <v>9.4017094017094021</v>
      </c>
      <c r="AW258" s="113">
        <f t="shared" si="38"/>
        <v>0</v>
      </c>
      <c r="AX258" s="111">
        <f>IF(AX28&lt;&gt;"",AX28/SUM(AX$27:AX$31)*100,"")</f>
        <v>4.5161290322580641</v>
      </c>
      <c r="AY258" s="113" t="str">
        <f t="shared" si="38"/>
        <v/>
      </c>
      <c r="AZ258" s="111">
        <f>IF(AZ28&lt;&gt;"",AZ28/SUM(AZ$27:AZ$31)*100,"")</f>
        <v>0</v>
      </c>
      <c r="BA258" s="111" t="str">
        <f t="shared" si="38"/>
        <v/>
      </c>
      <c r="BB258" s="113">
        <f t="shared" si="38"/>
        <v>6.839872746553552</v>
      </c>
      <c r="BC258" s="111">
        <f>IF(BC28&lt;&gt;"",BC28/SUM(BC$27:BC$31)*100,"")</f>
        <v>6.5195586760280841</v>
      </c>
      <c r="BD258" s="113">
        <f t="shared" si="38"/>
        <v>0</v>
      </c>
      <c r="BE258" s="111">
        <f>IF(BE28&lt;&gt;"",BE28/SUM(BE$27:BE$31)*100,"")</f>
        <v>6.8017366136034738</v>
      </c>
      <c r="BF258" s="113">
        <f t="shared" si="38"/>
        <v>14.452214452214452</v>
      </c>
      <c r="BG258" s="111">
        <f t="shared" si="38"/>
        <v>11.323155216284988</v>
      </c>
      <c r="BH258" s="113" t="str">
        <f t="shared" si="38"/>
        <v/>
      </c>
      <c r="BI258" s="111">
        <f t="shared" si="38"/>
        <v>5.873925501432665</v>
      </c>
      <c r="BJ258" s="113">
        <f t="shared" si="38"/>
        <v>18.978912319644838</v>
      </c>
      <c r="BK258" s="111">
        <f>IF(BK28&lt;&gt;"",BK28/SUM(BK$27:BK$31)*100,"")</f>
        <v>4.7468354430379751</v>
      </c>
      <c r="BL258" s="113">
        <f t="shared" si="38"/>
        <v>6.1818181818181817</v>
      </c>
      <c r="BM258" s="111">
        <f t="shared" si="38"/>
        <v>15.178571428571427</v>
      </c>
      <c r="BN258" s="113">
        <f t="shared" si="38"/>
        <v>2.3297491039426523</v>
      </c>
      <c r="BO258" s="111">
        <f t="shared" si="38"/>
        <v>17.370892018779344</v>
      </c>
      <c r="BP258" s="113"/>
      <c r="BQ258" s="111" t="str">
        <f>IF(BQ28&lt;&gt;"",BQ28/SUM(BQ$27:BQ$31)*100,"")</f>
        <v/>
      </c>
      <c r="BR258" s="111"/>
      <c r="BS258" s="111">
        <f t="shared" si="40"/>
        <v>2.8880866425992782</v>
      </c>
      <c r="BT258" s="111">
        <f t="shared" si="40"/>
        <v>0</v>
      </c>
      <c r="BU258" s="111">
        <f t="shared" si="38"/>
        <v>3.6796536796536801</v>
      </c>
      <c r="BV258" s="94" t="str">
        <f t="shared" si="33"/>
        <v>*Dihydroxyacetone phosphate (1MEOX) (3TMS) MP</v>
      </c>
      <c r="BW258">
        <f t="shared" si="33"/>
        <v>401</v>
      </c>
    </row>
    <row r="259" spans="2:75">
      <c r="B259" s="4" t="s">
        <v>20</v>
      </c>
      <c r="C259" s="4">
        <v>402</v>
      </c>
      <c r="D259" s="4">
        <v>1742.5</v>
      </c>
      <c r="E259" s="4">
        <v>0.44927537400000001</v>
      </c>
      <c r="F259" s="4"/>
      <c r="G259" s="111" t="str">
        <f t="shared" si="38"/>
        <v/>
      </c>
      <c r="H259" s="111" t="str">
        <f t="shared" si="38"/>
        <v/>
      </c>
      <c r="I259" s="111">
        <f t="shared" si="38"/>
        <v>0</v>
      </c>
      <c r="J259" s="111">
        <f>IF(J29&lt;&gt;"",J29/SUM(J$27:J$31)*100,"")</f>
        <v>8.9012517385257297</v>
      </c>
      <c r="K259" s="111">
        <f t="shared" si="38"/>
        <v>10.46831955922865</v>
      </c>
      <c r="L259" s="111">
        <f>IF(L29&lt;&gt;"",L29/SUM(L$27:L$31)*100,"")</f>
        <v>10.732323232323232</v>
      </c>
      <c r="M259" s="111" t="str">
        <f t="shared" si="38"/>
        <v/>
      </c>
      <c r="N259" s="111" t="str">
        <f>IF(N29&lt;&gt;"",N29/SUM(N$27:N$31)*100,"")</f>
        <v/>
      </c>
      <c r="O259" s="111" t="str">
        <f t="shared" si="38"/>
        <v/>
      </c>
      <c r="P259" s="111" t="str">
        <f>IF(P29&lt;&gt;"",P29/SUM(P$27:P$31)*100,"")</f>
        <v/>
      </c>
      <c r="Q259" s="111"/>
      <c r="R259" s="111" t="str">
        <f t="shared" si="39"/>
        <v/>
      </c>
      <c r="S259" s="111" t="str">
        <f t="shared" si="39"/>
        <v/>
      </c>
      <c r="T259" s="111" t="str">
        <f t="shared" si="39"/>
        <v/>
      </c>
      <c r="U259" s="111" t="str">
        <f t="shared" si="39"/>
        <v/>
      </c>
      <c r="V259" s="111" t="str">
        <f t="shared" si="39"/>
        <v/>
      </c>
      <c r="W259" s="111" t="str">
        <f t="shared" si="39"/>
        <v/>
      </c>
      <c r="X259" s="111" t="str">
        <f t="shared" si="39"/>
        <v/>
      </c>
      <c r="Y259" s="111" t="str">
        <f t="shared" si="39"/>
        <v/>
      </c>
      <c r="Z259" s="111" t="str">
        <f t="shared" si="39"/>
        <v/>
      </c>
      <c r="AA259" s="111" t="str">
        <f t="shared" si="39"/>
        <v/>
      </c>
      <c r="AB259" s="111" t="str">
        <f t="shared" si="39"/>
        <v/>
      </c>
      <c r="AC259" s="111" t="str">
        <f t="shared" si="39"/>
        <v/>
      </c>
      <c r="AD259" s="111" t="str">
        <f t="shared" si="39"/>
        <v/>
      </c>
      <c r="AE259" s="111" t="str">
        <f t="shared" si="39"/>
        <v/>
      </c>
      <c r="AF259" s="111" t="str">
        <f t="shared" si="39"/>
        <v/>
      </c>
      <c r="AG259" s="111" t="str">
        <f t="shared" si="39"/>
        <v/>
      </c>
      <c r="AH259" s="112"/>
      <c r="AI259" s="112"/>
      <c r="AJ259" s="106" t="str">
        <f t="shared" si="22"/>
        <v>*Dihydroxyacetone phosphate (1MEOX) (3TMS) MP</v>
      </c>
      <c r="AK259" s="106">
        <f t="shared" si="22"/>
        <v>402</v>
      </c>
      <c r="AL259" s="112"/>
      <c r="AM259" s="111" t="str">
        <f t="shared" si="38"/>
        <v/>
      </c>
      <c r="AN259" s="111">
        <f>IF(AN29&lt;&gt;"",AN29/SUM(AN$27:AN$31)*100,"")</f>
        <v>0</v>
      </c>
      <c r="AO259" s="113">
        <f t="shared" si="38"/>
        <v>0</v>
      </c>
      <c r="AP259" s="111">
        <f>IF(AP29&lt;&gt;"",AP29/SUM(AP$27:AP$31)*100,"")</f>
        <v>12.323943661971832</v>
      </c>
      <c r="AQ259" s="113">
        <f t="shared" si="38"/>
        <v>6.2330623306233059</v>
      </c>
      <c r="AR259" s="111">
        <f>IF(AR29&lt;&gt;"",AR29/SUM(AR$27:AR$31)*100,"")</f>
        <v>1.876172607879925</v>
      </c>
      <c r="AS259" s="113">
        <f t="shared" si="38"/>
        <v>11.415929203539823</v>
      </c>
      <c r="AT259" s="111">
        <f>IF(AT29&lt;&gt;"",AT29/SUM(AT$27:AT$31)*100,"")</f>
        <v>7.7757685352622063</v>
      </c>
      <c r="AU259" s="113">
        <f t="shared" si="38"/>
        <v>0.34482758620689657</v>
      </c>
      <c r="AV259" s="111">
        <f>IF(AV29&lt;&gt;"",AV29/SUM(AV$27:AV$31)*100,"")</f>
        <v>7.4786324786324787</v>
      </c>
      <c r="AW259" s="113">
        <f t="shared" si="38"/>
        <v>5.4545454545454541</v>
      </c>
      <c r="AX259" s="111">
        <f>IF(AX29&lt;&gt;"",AX29/SUM(AX$27:AX$31)*100,"")</f>
        <v>0</v>
      </c>
      <c r="AY259" s="113" t="str">
        <f t="shared" si="38"/>
        <v/>
      </c>
      <c r="AZ259" s="111">
        <f>IF(AZ29&lt;&gt;"",AZ29/SUM(AZ$27:AZ$31)*100,"")</f>
        <v>6.4690026954177897</v>
      </c>
      <c r="BA259" s="111" t="str">
        <f t="shared" si="38"/>
        <v/>
      </c>
      <c r="BB259" s="113">
        <f t="shared" si="38"/>
        <v>6.6277836691410394</v>
      </c>
      <c r="BC259" s="111">
        <f>IF(BC29&lt;&gt;"",BC29/SUM(BC$27:BC$31)*100,"")</f>
        <v>3.1093279839518555</v>
      </c>
      <c r="BD259" s="113">
        <f t="shared" si="38"/>
        <v>0</v>
      </c>
      <c r="BE259" s="111">
        <f>IF(BE29&lt;&gt;"",BE29/SUM(BE$27:BE$31)*100,"")</f>
        <v>5.4992764109985526</v>
      </c>
      <c r="BF259" s="113">
        <f t="shared" si="38"/>
        <v>9.0909090909090917</v>
      </c>
      <c r="BG259" s="111">
        <f t="shared" si="38"/>
        <v>7.5063613231552164</v>
      </c>
      <c r="BH259" s="113" t="str">
        <f t="shared" si="38"/>
        <v/>
      </c>
      <c r="BI259" s="111">
        <f t="shared" si="38"/>
        <v>14.183381088825215</v>
      </c>
      <c r="BJ259" s="113">
        <f t="shared" si="38"/>
        <v>6.4372918978912317</v>
      </c>
      <c r="BK259" s="111">
        <f>IF(BK29&lt;&gt;"",BK29/SUM(BK$27:BK$31)*100,"")</f>
        <v>1.740506329113924</v>
      </c>
      <c r="BL259" s="113">
        <f t="shared" si="38"/>
        <v>7.0303030303030294</v>
      </c>
      <c r="BM259" s="111">
        <f t="shared" si="38"/>
        <v>0</v>
      </c>
      <c r="BN259" s="113">
        <f t="shared" si="38"/>
        <v>4.3010752688172049</v>
      </c>
      <c r="BO259" s="111">
        <f t="shared" si="38"/>
        <v>9.3896713615023462</v>
      </c>
      <c r="BP259" s="113"/>
      <c r="BQ259" s="111" t="str">
        <f>IF(BQ29&lt;&gt;"",BQ29/SUM(BQ$27:BQ$31)*100,"")</f>
        <v/>
      </c>
      <c r="BR259" s="111"/>
      <c r="BS259" s="111">
        <f t="shared" si="40"/>
        <v>0</v>
      </c>
      <c r="BT259" s="111">
        <f t="shared" si="40"/>
        <v>4.5523520485584212</v>
      </c>
      <c r="BU259" s="111">
        <f t="shared" si="38"/>
        <v>6.2770562770562766</v>
      </c>
      <c r="BV259" s="94" t="str">
        <f t="shared" si="33"/>
        <v>*Dihydroxyacetone phosphate (1MEOX) (3TMS) MP</v>
      </c>
      <c r="BW259">
        <f t="shared" si="33"/>
        <v>402</v>
      </c>
    </row>
    <row r="260" spans="2:75">
      <c r="B260" s="4" t="s">
        <v>20</v>
      </c>
      <c r="C260" s="4">
        <v>403</v>
      </c>
      <c r="D260" s="4">
        <v>1742.5</v>
      </c>
      <c r="E260" s="4">
        <v>0.44927537400000001</v>
      </c>
      <c r="F260" s="4"/>
      <c r="G260" s="111" t="str">
        <f t="shared" si="38"/>
        <v/>
      </c>
      <c r="H260" s="111" t="str">
        <f t="shared" si="38"/>
        <v/>
      </c>
      <c r="I260" s="111">
        <f t="shared" si="38"/>
        <v>0</v>
      </c>
      <c r="J260" s="111">
        <f>IF(J30&lt;&gt;"",J30/SUM(J$27:J$31)*100,"")</f>
        <v>0</v>
      </c>
      <c r="K260" s="111">
        <f t="shared" si="38"/>
        <v>0</v>
      </c>
      <c r="L260" s="111">
        <f>IF(L30&lt;&gt;"",L30/SUM(L$27:L$31)*100,"")</f>
        <v>4.3560606060606064</v>
      </c>
      <c r="M260" s="111" t="str">
        <f t="shared" si="38"/>
        <v/>
      </c>
      <c r="N260" s="111" t="str">
        <f>IF(N30&lt;&gt;"",N30/SUM(N$27:N$31)*100,"")</f>
        <v/>
      </c>
      <c r="O260" s="111" t="str">
        <f t="shared" si="38"/>
        <v/>
      </c>
      <c r="P260" s="111" t="str">
        <f>IF(P30&lt;&gt;"",P30/SUM(P$27:P$31)*100,"")</f>
        <v/>
      </c>
      <c r="Q260" s="111"/>
      <c r="R260" s="111" t="str">
        <f t="shared" si="39"/>
        <v/>
      </c>
      <c r="S260" s="111" t="str">
        <f t="shared" si="39"/>
        <v/>
      </c>
      <c r="T260" s="111" t="str">
        <f t="shared" si="39"/>
        <v/>
      </c>
      <c r="U260" s="111" t="str">
        <f t="shared" si="39"/>
        <v/>
      </c>
      <c r="V260" s="111" t="str">
        <f t="shared" si="39"/>
        <v/>
      </c>
      <c r="W260" s="111" t="str">
        <f t="shared" si="39"/>
        <v/>
      </c>
      <c r="X260" s="111" t="str">
        <f t="shared" si="39"/>
        <v/>
      </c>
      <c r="Y260" s="111" t="str">
        <f t="shared" si="39"/>
        <v/>
      </c>
      <c r="Z260" s="111" t="str">
        <f t="shared" si="39"/>
        <v/>
      </c>
      <c r="AA260" s="111" t="str">
        <f t="shared" si="39"/>
        <v/>
      </c>
      <c r="AB260" s="111" t="str">
        <f t="shared" si="39"/>
        <v/>
      </c>
      <c r="AC260" s="111" t="str">
        <f t="shared" si="39"/>
        <v/>
      </c>
      <c r="AD260" s="111" t="str">
        <f t="shared" si="39"/>
        <v/>
      </c>
      <c r="AE260" s="111" t="str">
        <f t="shared" si="39"/>
        <v/>
      </c>
      <c r="AF260" s="111" t="str">
        <f t="shared" si="39"/>
        <v/>
      </c>
      <c r="AG260" s="111" t="str">
        <f t="shared" si="39"/>
        <v/>
      </c>
      <c r="AH260" s="112"/>
      <c r="AI260" s="112"/>
      <c r="AJ260" s="106" t="str">
        <f t="shared" si="22"/>
        <v>*Dihydroxyacetone phosphate (1MEOX) (3TMS) MP</v>
      </c>
      <c r="AK260" s="106">
        <f t="shared" si="22"/>
        <v>403</v>
      </c>
      <c r="AL260" s="112"/>
      <c r="AM260" s="111" t="str">
        <f t="shared" si="38"/>
        <v/>
      </c>
      <c r="AN260" s="111">
        <f>IF(AN30&lt;&gt;"",AN30/SUM(AN$27:AN$31)*100,"")</f>
        <v>100</v>
      </c>
      <c r="AO260" s="113">
        <f t="shared" si="38"/>
        <v>32.5</v>
      </c>
      <c r="AP260" s="111">
        <f>IF(AP30&lt;&gt;"",AP30/SUM(AP$27:AP$31)*100,"")</f>
        <v>23.943661971830984</v>
      </c>
      <c r="AQ260" s="113">
        <f t="shared" si="38"/>
        <v>45.980126467931349</v>
      </c>
      <c r="AR260" s="111">
        <f>IF(AR30&lt;&gt;"",AR30/SUM(AR$27:AR$31)*100,"")</f>
        <v>59.287054409005627</v>
      </c>
      <c r="AS260" s="113">
        <f t="shared" si="38"/>
        <v>44.159292035398231</v>
      </c>
      <c r="AT260" s="111">
        <f>IF(AT30&lt;&gt;"",AT30/SUM(AT$27:AT$31)*100,"")</f>
        <v>54.972875226039783</v>
      </c>
      <c r="AU260" s="113">
        <f t="shared" si="38"/>
        <v>70.689655172413794</v>
      </c>
      <c r="AV260" s="111">
        <f>IF(AV30&lt;&gt;"",AV30/SUM(AV$27:AV$31)*100,"")</f>
        <v>46.794871794871796</v>
      </c>
      <c r="AW260" s="113">
        <f t="shared" si="38"/>
        <v>23.636363636363637</v>
      </c>
      <c r="AX260" s="111">
        <f>IF(AX30&lt;&gt;"",AX30/SUM(AX$27:AX$31)*100,"")</f>
        <v>51.612903225806448</v>
      </c>
      <c r="AY260" s="113" t="str">
        <f t="shared" si="38"/>
        <v/>
      </c>
      <c r="AZ260" s="111">
        <f>IF(AZ30&lt;&gt;"",AZ30/SUM(AZ$27:AZ$31)*100,"")</f>
        <v>34.770889487870619</v>
      </c>
      <c r="BA260" s="111" t="str">
        <f t="shared" si="38"/>
        <v/>
      </c>
      <c r="BB260" s="113">
        <f t="shared" si="38"/>
        <v>47.720042417815485</v>
      </c>
      <c r="BC260" s="111">
        <f>IF(BC30&lt;&gt;"",BC30/SUM(BC$27:BC$31)*100,"")</f>
        <v>56.569709127382154</v>
      </c>
      <c r="BD260" s="113">
        <f t="shared" si="38"/>
        <v>78.753541076487252</v>
      </c>
      <c r="BE260" s="111">
        <f>IF(BE30&lt;&gt;"",BE30/SUM(BE$27:BE$31)*100,"")</f>
        <v>48.914616497829236</v>
      </c>
      <c r="BF260" s="113">
        <f t="shared" si="38"/>
        <v>37.529137529137529</v>
      </c>
      <c r="BG260" s="111">
        <f t="shared" si="38"/>
        <v>36.513994910941477</v>
      </c>
      <c r="BH260" s="113" t="str">
        <f t="shared" si="38"/>
        <v/>
      </c>
      <c r="BI260" s="111">
        <f t="shared" si="38"/>
        <v>50.429799426934096</v>
      </c>
      <c r="BJ260" s="113">
        <f t="shared" si="38"/>
        <v>28.523862375138737</v>
      </c>
      <c r="BK260" s="111">
        <f>IF(BK30&lt;&gt;"",BK30/SUM(BK$27:BK$31)*100,"")</f>
        <v>33.702531645569621</v>
      </c>
      <c r="BL260" s="113">
        <f t="shared" si="38"/>
        <v>45.939393939393938</v>
      </c>
      <c r="BM260" s="111">
        <f t="shared" si="38"/>
        <v>50</v>
      </c>
      <c r="BN260" s="113">
        <f t="shared" si="38"/>
        <v>46.953405017921149</v>
      </c>
      <c r="BO260" s="111">
        <f t="shared" si="38"/>
        <v>26.854460093896716</v>
      </c>
      <c r="BP260" s="113"/>
      <c r="BQ260" s="111" t="str">
        <f>IF(BQ30&lt;&gt;"",BQ30/SUM(BQ$27:BQ$31)*100,"")</f>
        <v/>
      </c>
      <c r="BR260" s="111"/>
      <c r="BS260" s="111">
        <f t="shared" si="40"/>
        <v>97.111913357400724</v>
      </c>
      <c r="BT260" s="111">
        <f t="shared" si="40"/>
        <v>52.352048558421849</v>
      </c>
      <c r="BU260" s="111">
        <f t="shared" si="38"/>
        <v>59.740259740259738</v>
      </c>
      <c r="BV260" s="94" t="str">
        <f t="shared" si="33"/>
        <v>*Dihydroxyacetone phosphate (1MEOX) (3TMS) MP</v>
      </c>
      <c r="BW260">
        <f t="shared" si="33"/>
        <v>403</v>
      </c>
    </row>
    <row r="261" spans="2:75">
      <c r="B261" s="4" t="s">
        <v>20</v>
      </c>
      <c r="C261" s="4">
        <v>404</v>
      </c>
      <c r="D261" s="4">
        <v>1742.5</v>
      </c>
      <c r="E261" s="4">
        <v>0.44927537400000001</v>
      </c>
      <c r="F261" s="4"/>
      <c r="G261" s="111" t="str">
        <f t="shared" si="38"/>
        <v/>
      </c>
      <c r="H261" s="111" t="str">
        <f t="shared" si="38"/>
        <v/>
      </c>
      <c r="I261" s="111">
        <f t="shared" si="38"/>
        <v>0</v>
      </c>
      <c r="J261" s="111">
        <f>IF(J31&lt;&gt;"",J31/SUM(J$27:J$31)*100,"")</f>
        <v>0</v>
      </c>
      <c r="K261" s="111">
        <f t="shared" si="38"/>
        <v>0</v>
      </c>
      <c r="L261" s="111">
        <f>IF(L31&lt;&gt;"",L31/SUM(L$27:L$31)*100,"")</f>
        <v>2.4621212121212119</v>
      </c>
      <c r="M261" s="111" t="str">
        <f t="shared" si="38"/>
        <v/>
      </c>
      <c r="N261" s="111" t="str">
        <f>IF(N31&lt;&gt;"",N31/SUM(N$27:N$31)*100,"")</f>
        <v/>
      </c>
      <c r="O261" s="111" t="str">
        <f t="shared" si="38"/>
        <v/>
      </c>
      <c r="P261" s="111" t="str">
        <f>IF(P31&lt;&gt;"",P31/SUM(P$27:P$31)*100,"")</f>
        <v/>
      </c>
      <c r="Q261" s="111"/>
      <c r="R261" s="111" t="str">
        <f t="shared" si="39"/>
        <v/>
      </c>
      <c r="S261" s="111" t="str">
        <f t="shared" si="39"/>
        <v/>
      </c>
      <c r="T261" s="111" t="str">
        <f t="shared" si="39"/>
        <v/>
      </c>
      <c r="U261" s="111" t="str">
        <f t="shared" si="39"/>
        <v/>
      </c>
      <c r="V261" s="111" t="str">
        <f t="shared" si="39"/>
        <v/>
      </c>
      <c r="W261" s="111" t="str">
        <f t="shared" si="39"/>
        <v/>
      </c>
      <c r="X261" s="111" t="str">
        <f t="shared" si="39"/>
        <v/>
      </c>
      <c r="Y261" s="111" t="str">
        <f t="shared" si="39"/>
        <v/>
      </c>
      <c r="Z261" s="111" t="str">
        <f t="shared" si="39"/>
        <v/>
      </c>
      <c r="AA261" s="111" t="str">
        <f t="shared" si="39"/>
        <v/>
      </c>
      <c r="AB261" s="111" t="str">
        <f t="shared" si="39"/>
        <v/>
      </c>
      <c r="AC261" s="111" t="str">
        <f t="shared" si="39"/>
        <v/>
      </c>
      <c r="AD261" s="111" t="str">
        <f t="shared" si="39"/>
        <v/>
      </c>
      <c r="AE261" s="111" t="str">
        <f t="shared" si="39"/>
        <v/>
      </c>
      <c r="AF261" s="111" t="str">
        <f t="shared" si="39"/>
        <v/>
      </c>
      <c r="AG261" s="111" t="str">
        <f t="shared" si="39"/>
        <v/>
      </c>
      <c r="AH261" s="112"/>
      <c r="AI261" s="112"/>
      <c r="AJ261" s="106" t="str">
        <f t="shared" si="22"/>
        <v>*Dihydroxyacetone phosphate (1MEOX) (3TMS) MP</v>
      </c>
      <c r="AK261" s="106">
        <f t="shared" si="22"/>
        <v>404</v>
      </c>
      <c r="AL261" s="112"/>
      <c r="AM261" s="111" t="str">
        <f t="shared" si="38"/>
        <v/>
      </c>
      <c r="AN261" s="111">
        <f>IF(AN31&lt;&gt;"",AN31/SUM(AN$27:AN$31)*100,"")</f>
        <v>0</v>
      </c>
      <c r="AO261" s="113">
        <f t="shared" si="38"/>
        <v>0</v>
      </c>
      <c r="AP261" s="111">
        <f>IF(AP31&lt;&gt;"",AP31/SUM(AP$27:AP$31)*100,"")</f>
        <v>28.87323943661972</v>
      </c>
      <c r="AQ261" s="113">
        <f t="shared" si="38"/>
        <v>13.459801264679314</v>
      </c>
      <c r="AR261" s="111">
        <f>IF(AR31&lt;&gt;"",AR31/SUM(AR$27:AR$31)*100,"")</f>
        <v>6.191369606003752</v>
      </c>
      <c r="AS261" s="113">
        <f t="shared" si="38"/>
        <v>20.353982300884958</v>
      </c>
      <c r="AT261" s="111">
        <f>IF(AT31&lt;&gt;"",AT31/SUM(AT$27:AT$31)*100,"")</f>
        <v>16.636528028933093</v>
      </c>
      <c r="AU261" s="113">
        <f t="shared" si="38"/>
        <v>10.344827586206897</v>
      </c>
      <c r="AV261" s="111">
        <f>IF(AV31&lt;&gt;"",AV31/SUM(AV$27:AV$31)*100,"")</f>
        <v>18.162393162393162</v>
      </c>
      <c r="AW261" s="113">
        <f t="shared" si="38"/>
        <v>0</v>
      </c>
      <c r="AX261" s="111">
        <f>IF(AX31&lt;&gt;"",AX31/SUM(AX$27:AX$31)*100,"")</f>
        <v>0</v>
      </c>
      <c r="AY261" s="113" t="str">
        <f t="shared" si="38"/>
        <v/>
      </c>
      <c r="AZ261" s="111">
        <f>IF(AZ31&lt;&gt;"",AZ31/SUM(AZ$27:AZ$31)*100,"")</f>
        <v>8.8948787061994601</v>
      </c>
      <c r="BA261" s="111" t="str">
        <f t="shared" si="38"/>
        <v/>
      </c>
      <c r="BB261" s="113">
        <f t="shared" si="38"/>
        <v>17.762460233297986</v>
      </c>
      <c r="BC261" s="111">
        <f>IF(BC31&lt;&gt;"",BC31/SUM(BC$27:BC$31)*100,"")</f>
        <v>15.646940822467403</v>
      </c>
      <c r="BD261" s="113">
        <f t="shared" si="38"/>
        <v>12.889518413597735</v>
      </c>
      <c r="BE261" s="111">
        <f>IF(BE31&lt;&gt;"",BE31/SUM(BE$27:BE$31)*100,"")</f>
        <v>16.425470332850942</v>
      </c>
      <c r="BF261" s="113">
        <f t="shared" si="38"/>
        <v>9.2074592074592072</v>
      </c>
      <c r="BG261" s="111">
        <f t="shared" si="38"/>
        <v>9.5419847328244281</v>
      </c>
      <c r="BH261" s="113" t="str">
        <f t="shared" si="38"/>
        <v/>
      </c>
      <c r="BI261" s="111">
        <f t="shared" si="38"/>
        <v>10.888252148997136</v>
      </c>
      <c r="BJ261" s="113">
        <f t="shared" si="38"/>
        <v>6.659267480577137</v>
      </c>
      <c r="BK261" s="111">
        <f>IF(BK31&lt;&gt;"",BK31/SUM(BK$27:BK$31)*100,"")</f>
        <v>5.3797468354430382</v>
      </c>
      <c r="BL261" s="113">
        <f t="shared" si="38"/>
        <v>17.09090909090909</v>
      </c>
      <c r="BM261" s="111">
        <f t="shared" si="38"/>
        <v>14.136904761904761</v>
      </c>
      <c r="BN261" s="113">
        <f t="shared" si="38"/>
        <v>5.5555555555555554</v>
      </c>
      <c r="BO261" s="111">
        <f t="shared" si="38"/>
        <v>20.751173708920188</v>
      </c>
      <c r="BP261" s="113"/>
      <c r="BQ261" s="111" t="str">
        <f>IF(BQ31&lt;&gt;"",BQ31/SUM(BQ$27:BQ$31)*100,"")</f>
        <v/>
      </c>
      <c r="BR261" s="111"/>
      <c r="BS261" s="111">
        <f t="shared" si="40"/>
        <v>0</v>
      </c>
      <c r="BT261" s="111">
        <f t="shared" si="40"/>
        <v>12.139605462822459</v>
      </c>
      <c r="BU261" s="111">
        <f t="shared" si="38"/>
        <v>9.3073593073593077</v>
      </c>
      <c r="BV261" s="94" t="str">
        <f t="shared" si="33"/>
        <v>*Dihydroxyacetone phosphate (1MEOX) (3TMS) MP</v>
      </c>
      <c r="BW261">
        <f t="shared" si="33"/>
        <v>404</v>
      </c>
    </row>
    <row r="262" spans="2:75" ht="43.5" customHeight="1">
      <c r="B262" s="4" t="s">
        <v>21</v>
      </c>
      <c r="C262" s="4">
        <v>217</v>
      </c>
      <c r="D262" s="4">
        <v>1862.9</v>
      </c>
      <c r="E262" s="4">
        <v>0.78260870000000005</v>
      </c>
      <c r="F262" s="4"/>
      <c r="G262" s="111" t="str">
        <f t="shared" ref="G262:BU266" si="41">IF(G32&lt;&gt;"",G32/SUM(G$32:G$36)*100,"")</f>
        <v/>
      </c>
      <c r="H262" s="111" t="str">
        <f t="shared" si="41"/>
        <v/>
      </c>
      <c r="I262" s="111" t="str">
        <f t="shared" si="41"/>
        <v/>
      </c>
      <c r="J262" s="111" t="str">
        <f>IF(J32&lt;&gt;"",J32/SUM(J$32:J$36)*100,"")</f>
        <v/>
      </c>
      <c r="K262" s="111">
        <f t="shared" si="41"/>
        <v>74.426769634444511</v>
      </c>
      <c r="L262" s="111">
        <f>IF(L32&lt;&gt;"",L32/SUM(L$32:L$36)*100,"")</f>
        <v>74.432639930794906</v>
      </c>
      <c r="M262" s="111">
        <f t="shared" si="41"/>
        <v>73.961818064848174</v>
      </c>
      <c r="N262" s="111">
        <f>IF(N32&lt;&gt;"",N32/SUM(N$32:N$36)*100,"")</f>
        <v>74.741338978241018</v>
      </c>
      <c r="O262" s="111" t="str">
        <f t="shared" si="41"/>
        <v/>
      </c>
      <c r="P262" s="111" t="str">
        <f>IF(P32&lt;&gt;"",P32/SUM(P$32:P$36)*100,"")</f>
        <v/>
      </c>
      <c r="Q262" s="111"/>
      <c r="R262" s="111">
        <f t="shared" ref="R262:AG266" si="42">IF(R32&lt;&gt;"",R32/SUM(R$32:R$36)*100,"")</f>
        <v>100</v>
      </c>
      <c r="S262" s="111">
        <f t="shared" si="42"/>
        <v>89.782244556113895</v>
      </c>
      <c r="T262" s="111">
        <f t="shared" si="42"/>
        <v>79.541864139020532</v>
      </c>
      <c r="U262" s="111">
        <f t="shared" si="42"/>
        <v>81.8871103622578</v>
      </c>
      <c r="V262" s="111">
        <f t="shared" si="42"/>
        <v>76.596558317399627</v>
      </c>
      <c r="W262" s="111">
        <f t="shared" si="42"/>
        <v>81.448157669237361</v>
      </c>
      <c r="X262" s="111">
        <f t="shared" si="42"/>
        <v>76.302806043786617</v>
      </c>
      <c r="Y262" s="111">
        <f t="shared" si="42"/>
        <v>74.14003841452768</v>
      </c>
      <c r="Z262" s="111">
        <f t="shared" si="42"/>
        <v>75.943915873810724</v>
      </c>
      <c r="AA262" s="111">
        <f t="shared" si="42"/>
        <v>80.011806375442745</v>
      </c>
      <c r="AB262" s="111">
        <f t="shared" si="42"/>
        <v>75.479069140874955</v>
      </c>
      <c r="AC262" s="111">
        <f t="shared" si="42"/>
        <v>74.972626310026584</v>
      </c>
      <c r="AD262" s="111">
        <f t="shared" si="42"/>
        <v>74.629110903620713</v>
      </c>
      <c r="AE262" s="111">
        <f t="shared" si="42"/>
        <v>74.940059279956202</v>
      </c>
      <c r="AF262" s="111">
        <f t="shared" si="42"/>
        <v>75.037179562583503</v>
      </c>
      <c r="AG262" s="111">
        <f t="shared" si="42"/>
        <v>74.599865437281451</v>
      </c>
      <c r="AH262" s="112"/>
      <c r="AI262" s="112"/>
      <c r="AJ262" s="106" t="str">
        <f t="shared" si="22"/>
        <v>*Fructose (1MEOX) (5TMS) MP</v>
      </c>
      <c r="AK262" s="106">
        <f t="shared" si="22"/>
        <v>217</v>
      </c>
      <c r="AL262" s="112"/>
      <c r="AM262" s="111">
        <f t="shared" si="41"/>
        <v>72.558206772224025</v>
      </c>
      <c r="AN262" s="111">
        <f>IF(AN32&lt;&gt;"",AN32/SUM(AN$32:AN$36)*100,"")</f>
        <v>72.539231320344825</v>
      </c>
      <c r="AO262" s="113">
        <f t="shared" si="41"/>
        <v>62.987620468567286</v>
      </c>
      <c r="AP262" s="111">
        <f>IF(AP32&lt;&gt;"",AP32/SUM(AP$32:AP$36)*100,"")</f>
        <v>62.918046006281301</v>
      </c>
      <c r="AQ262" s="113">
        <f t="shared" si="41"/>
        <v>73.36853822060003</v>
      </c>
      <c r="AR262" s="111">
        <f>IF(AR32&lt;&gt;"",AR32/SUM(AR$32:AR$36)*100,"")</f>
        <v>73.410899817705484</v>
      </c>
      <c r="AS262" s="113">
        <f t="shared" si="41"/>
        <v>72.990498399353612</v>
      </c>
      <c r="AT262" s="111">
        <f>IF(AT32&lt;&gt;"",AT32/SUM(AT$32:AT$36)*100,"")</f>
        <v>73.544075829383885</v>
      </c>
      <c r="AU262" s="113">
        <f t="shared" si="41"/>
        <v>73.152352766746702</v>
      </c>
      <c r="AV262" s="111">
        <f>IF(AV32&lt;&gt;"",AV32/SUM(AV$32:AV$36)*100,"")</f>
        <v>72.79564275110819</v>
      </c>
      <c r="AW262" s="113">
        <f t="shared" si="41"/>
        <v>71.506670198556051</v>
      </c>
      <c r="AX262" s="111">
        <f>IF(AX32&lt;&gt;"",AX32/SUM(AX$32:AX$36)*100,"")</f>
        <v>71.902661690775076</v>
      </c>
      <c r="AY262" s="113">
        <f t="shared" si="41"/>
        <v>72.715227675013196</v>
      </c>
      <c r="AZ262" s="111">
        <f>IF(AZ32&lt;&gt;"",AZ32/SUM(AZ$32:AZ$36)*100,"")</f>
        <v>71.809807784463018</v>
      </c>
      <c r="BA262" s="111" t="str">
        <f t="shared" si="41"/>
        <v/>
      </c>
      <c r="BB262" s="113">
        <f t="shared" si="41"/>
        <v>72.308947118462072</v>
      </c>
      <c r="BC262" s="111">
        <f>IF(BC32&lt;&gt;"",BC32/SUM(BC$32:BC$36)*100,"")</f>
        <v>71.805179621058031</v>
      </c>
      <c r="BD262" s="113">
        <f t="shared" si="41"/>
        <v>53.87884572927625</v>
      </c>
      <c r="BE262" s="111">
        <f>IF(BE32&lt;&gt;"",BE32/SUM(BE$32:BE$36)*100,"")</f>
        <v>53.203443435317197</v>
      </c>
      <c r="BF262" s="113">
        <f t="shared" si="41"/>
        <v>72.555636182327305</v>
      </c>
      <c r="BG262" s="111">
        <f t="shared" si="41"/>
        <v>72.191818273386119</v>
      </c>
      <c r="BH262" s="113" t="str">
        <f t="shared" si="41"/>
        <v/>
      </c>
      <c r="BI262" s="111">
        <f t="shared" si="41"/>
        <v>70.13361117921059</v>
      </c>
      <c r="BJ262" s="113">
        <f t="shared" si="41"/>
        <v>72.262031968946943</v>
      </c>
      <c r="BK262" s="111">
        <f>IF(BK32&lt;&gt;"",BK32/SUM(BK$32:BK$36)*100,"")</f>
        <v>72.267178202609202</v>
      </c>
      <c r="BL262" s="113">
        <f t="shared" si="41"/>
        <v>58.479841855689273</v>
      </c>
      <c r="BM262" s="111">
        <f t="shared" si="41"/>
        <v>59.646849720104321</v>
      </c>
      <c r="BN262" s="113">
        <f t="shared" si="41"/>
        <v>71.828274800059617</v>
      </c>
      <c r="BO262" s="111">
        <f t="shared" si="41"/>
        <v>71.824373246447635</v>
      </c>
      <c r="BP262" s="113">
        <f t="shared" si="41"/>
        <v>70.278031396342001</v>
      </c>
      <c r="BQ262" s="111">
        <f>IF(BQ32&lt;&gt;"",BQ32/SUM(BQ$32:BQ$36)*100,"")</f>
        <v>79.69202139081176</v>
      </c>
      <c r="BR262" s="111"/>
      <c r="BS262" s="111">
        <f t="shared" ref="BS262:BT266" si="43">IF(BS32&lt;&gt;"",BS32/SUM(BS$32:BS$36)*100,"")</f>
        <v>68.059703261281754</v>
      </c>
      <c r="BT262" s="111">
        <f t="shared" si="43"/>
        <v>67.39129250366399</v>
      </c>
      <c r="BU262" s="111">
        <f t="shared" si="41"/>
        <v>67.918121518243552</v>
      </c>
      <c r="BV262" s="94" t="str">
        <f t="shared" si="33"/>
        <v>*Fructose (1MEOX) (5TMS) MP</v>
      </c>
      <c r="BW262">
        <f t="shared" si="33"/>
        <v>217</v>
      </c>
    </row>
    <row r="263" spans="2:75">
      <c r="B263" s="4" t="s">
        <v>21</v>
      </c>
      <c r="C263" s="4">
        <v>218</v>
      </c>
      <c r="D263" s="4">
        <v>1862.9</v>
      </c>
      <c r="E263" s="4">
        <v>0.78260870000000005</v>
      </c>
      <c r="F263" s="4"/>
      <c r="G263" s="111" t="str">
        <f t="shared" si="41"/>
        <v/>
      </c>
      <c r="H263" s="111" t="str">
        <f t="shared" si="41"/>
        <v/>
      </c>
      <c r="I263" s="111" t="str">
        <f t="shared" si="41"/>
        <v/>
      </c>
      <c r="J263" s="111" t="str">
        <f>IF(J33&lt;&gt;"",J33/SUM(J$32:J$36)*100,"")</f>
        <v/>
      </c>
      <c r="K263" s="111">
        <f t="shared" si="41"/>
        <v>15.36987894328821</v>
      </c>
      <c r="L263" s="111">
        <f>IF(L33&lt;&gt;"",L33/SUM(L$32:L$36)*100,"")</f>
        <v>15.452874308962869</v>
      </c>
      <c r="M263" s="111">
        <f t="shared" si="41"/>
        <v>15.562274832732886</v>
      </c>
      <c r="N263" s="111">
        <f>IF(N33&lt;&gt;"",N33/SUM(N$32:N$36)*100,"")</f>
        <v>15.281133276577469</v>
      </c>
      <c r="O263" s="111" t="str">
        <f t="shared" si="41"/>
        <v/>
      </c>
      <c r="P263" s="111" t="str">
        <f>IF(P33&lt;&gt;"",P33/SUM(P$32:P$36)*100,"")</f>
        <v/>
      </c>
      <c r="Q263" s="111"/>
      <c r="R263" s="111">
        <f t="shared" si="42"/>
        <v>0</v>
      </c>
      <c r="S263" s="111">
        <f t="shared" si="42"/>
        <v>10.217755443886096</v>
      </c>
      <c r="T263" s="111">
        <f t="shared" si="42"/>
        <v>19.510268562401265</v>
      </c>
      <c r="U263" s="111">
        <f t="shared" si="42"/>
        <v>12.973883740522323</v>
      </c>
      <c r="V263" s="111">
        <f t="shared" si="42"/>
        <v>16.252390057361378</v>
      </c>
      <c r="W263" s="111">
        <f t="shared" si="42"/>
        <v>14.695801199657241</v>
      </c>
      <c r="X263" s="111">
        <f t="shared" si="42"/>
        <v>14.970706136293554</v>
      </c>
      <c r="Y263" s="111">
        <f t="shared" si="42"/>
        <v>14.422909027414004</v>
      </c>
      <c r="Z263" s="111">
        <f t="shared" si="42"/>
        <v>14.732098147220832</v>
      </c>
      <c r="AA263" s="111">
        <f t="shared" si="42"/>
        <v>14.22668240850059</v>
      </c>
      <c r="AB263" s="111">
        <f t="shared" si="42"/>
        <v>15.020375172599604</v>
      </c>
      <c r="AC263" s="111">
        <f t="shared" si="42"/>
        <v>15.133740028155795</v>
      </c>
      <c r="AD263" s="111">
        <f t="shared" si="42"/>
        <v>15.59636200159076</v>
      </c>
      <c r="AE263" s="111">
        <f t="shared" si="42"/>
        <v>15.259868979969415</v>
      </c>
      <c r="AF263" s="111">
        <f t="shared" si="42"/>
        <v>15.545678348471226</v>
      </c>
      <c r="AG263" s="111">
        <f t="shared" si="42"/>
        <v>15.161048831104837</v>
      </c>
      <c r="AH263" s="112"/>
      <c r="AI263" s="112"/>
      <c r="AJ263" s="106" t="str">
        <f t="shared" si="22"/>
        <v>*Fructose (1MEOX) (5TMS) MP</v>
      </c>
      <c r="AK263" s="106">
        <f t="shared" si="22"/>
        <v>218</v>
      </c>
      <c r="AL263" s="112"/>
      <c r="AM263" s="111">
        <f t="shared" si="41"/>
        <v>14.951784894300923</v>
      </c>
      <c r="AN263" s="111">
        <f>IF(AN33&lt;&gt;"",AN33/SUM(AN$32:AN$36)*100,"")</f>
        <v>14.893649803169321</v>
      </c>
      <c r="AO263" s="113">
        <f t="shared" si="41"/>
        <v>13.276745030041534</v>
      </c>
      <c r="AP263" s="111">
        <f>IF(AP33&lt;&gt;"",AP33/SUM(AP$32:AP$36)*100,"")</f>
        <v>13.315932433579491</v>
      </c>
      <c r="AQ263" s="113">
        <f t="shared" si="41"/>
        <v>15.128782583935182</v>
      </c>
      <c r="AR263" s="111">
        <f>IF(AR33&lt;&gt;"",AR33/SUM(AR$32:AR$36)*100,"")</f>
        <v>15.328179943618197</v>
      </c>
      <c r="AS263" s="113">
        <f t="shared" si="41"/>
        <v>14.951980608143353</v>
      </c>
      <c r="AT263" s="111">
        <f>IF(AT33&lt;&gt;"",AT33/SUM(AT$32:AT$36)*100,"")</f>
        <v>14.972511848341233</v>
      </c>
      <c r="AU263" s="113">
        <f t="shared" si="41"/>
        <v>15.127711655977999</v>
      </c>
      <c r="AV263" s="111">
        <f>IF(AV33&lt;&gt;"",AV33/SUM(AV$32:AV$36)*100,"")</f>
        <v>15.390543776799614</v>
      </c>
      <c r="AW263" s="113">
        <f t="shared" si="41"/>
        <v>14.893676978656492</v>
      </c>
      <c r="AX263" s="111">
        <f>IF(AX33&lt;&gt;"",AX33/SUM(AX$32:AX$36)*100,"")</f>
        <v>14.825381159464989</v>
      </c>
      <c r="AY263" s="113">
        <f t="shared" si="41"/>
        <v>14.799134638276728</v>
      </c>
      <c r="AZ263" s="111">
        <f>IF(AZ33&lt;&gt;"",AZ33/SUM(AZ$32:AZ$36)*100,"")</f>
        <v>15.18875459240722</v>
      </c>
      <c r="BA263" s="111" t="str">
        <f t="shared" si="41"/>
        <v/>
      </c>
      <c r="BB263" s="113">
        <f t="shared" si="41"/>
        <v>14.690577959487083</v>
      </c>
      <c r="BC263" s="111">
        <f>IF(BC33&lt;&gt;"",BC33/SUM(BC$32:BC$36)*100,"")</f>
        <v>14.963883594663422</v>
      </c>
      <c r="BD263" s="113">
        <f t="shared" si="41"/>
        <v>11.429721691926078</v>
      </c>
      <c r="BE263" s="111">
        <f>IF(BE33&lt;&gt;"",BE33/SUM(BE$32:BE$36)*100,"")</f>
        <v>11.525022409389956</v>
      </c>
      <c r="BF263" s="113">
        <f t="shared" si="41"/>
        <v>15.16456023042439</v>
      </c>
      <c r="BG263" s="111">
        <f t="shared" si="41"/>
        <v>15.061705893356484</v>
      </c>
      <c r="BH263" s="113" t="str">
        <f t="shared" si="41"/>
        <v/>
      </c>
      <c r="BI263" s="111">
        <f t="shared" si="41"/>
        <v>14.920498721675482</v>
      </c>
      <c r="BJ263" s="113">
        <f t="shared" si="41"/>
        <v>15.105654534749331</v>
      </c>
      <c r="BK263" s="111">
        <f>IF(BK33&lt;&gt;"",BK33/SUM(BK$32:BK$36)*100,"")</f>
        <v>15.446647235750403</v>
      </c>
      <c r="BL263" s="113">
        <f t="shared" si="41"/>
        <v>11.816759577796732</v>
      </c>
      <c r="BM263" s="111">
        <f t="shared" si="41"/>
        <v>12.496470158303017</v>
      </c>
      <c r="BN263" s="113">
        <f t="shared" si="41"/>
        <v>15.138964780686504</v>
      </c>
      <c r="BO263" s="111">
        <f t="shared" si="41"/>
        <v>15.0358629740248</v>
      </c>
      <c r="BP263" s="113">
        <f t="shared" si="41"/>
        <v>14.771154242629517</v>
      </c>
      <c r="BQ263" s="111">
        <f>IF(BQ33&lt;&gt;"",BQ33/SUM(BQ$32:BQ$36)*100,"")</f>
        <v>12.992975388296404</v>
      </c>
      <c r="BR263" s="111"/>
      <c r="BS263" s="111">
        <f t="shared" si="43"/>
        <v>14.266330109973454</v>
      </c>
      <c r="BT263" s="111">
        <f t="shared" si="43"/>
        <v>14.387364268863429</v>
      </c>
      <c r="BU263" s="111">
        <f t="shared" si="41"/>
        <v>14.323649389244833</v>
      </c>
      <c r="BV263" s="94" t="str">
        <f t="shared" si="33"/>
        <v>*Fructose (1MEOX) (5TMS) MP</v>
      </c>
      <c r="BW263">
        <f t="shared" si="33"/>
        <v>218</v>
      </c>
    </row>
    <row r="264" spans="2:75">
      <c r="B264" s="4" t="s">
        <v>21</v>
      </c>
      <c r="C264" s="4">
        <v>219</v>
      </c>
      <c r="D264" s="4">
        <v>1862.9</v>
      </c>
      <c r="E264" s="4">
        <v>0.78260870000000005</v>
      </c>
      <c r="F264" s="4"/>
      <c r="G264" s="111" t="str">
        <f t="shared" si="41"/>
        <v/>
      </c>
      <c r="H264" s="111" t="str">
        <f t="shared" si="41"/>
        <v/>
      </c>
      <c r="I264" s="111" t="str">
        <f t="shared" si="41"/>
        <v/>
      </c>
      <c r="J264" s="111" t="str">
        <f>IF(J34&lt;&gt;"",J34/SUM(J$32:J$36)*100,"")</f>
        <v/>
      </c>
      <c r="K264" s="111">
        <f t="shared" si="41"/>
        <v>7.1098455483332339</v>
      </c>
      <c r="L264" s="111">
        <f>IF(L34&lt;&gt;"",L34/SUM(L$32:L$36)*100,"")</f>
        <v>6.9786302258626973</v>
      </c>
      <c r="M264" s="111">
        <f t="shared" si="41"/>
        <v>7.141823211528564</v>
      </c>
      <c r="N264" s="111">
        <f>IF(N34&lt;&gt;"",N34/SUM(N$32:N$36)*100,"")</f>
        <v>6.9318852917941749</v>
      </c>
      <c r="O264" s="111" t="str">
        <f t="shared" si="41"/>
        <v/>
      </c>
      <c r="P264" s="111" t="str">
        <f>IF(P34&lt;&gt;"",P34/SUM(P$32:P$36)*100,"")</f>
        <v/>
      </c>
      <c r="Q264" s="111"/>
      <c r="R264" s="111">
        <f t="shared" si="42"/>
        <v>0</v>
      </c>
      <c r="S264" s="111">
        <f t="shared" si="42"/>
        <v>0</v>
      </c>
      <c r="T264" s="111">
        <f t="shared" si="42"/>
        <v>0.94786729857819907</v>
      </c>
      <c r="U264" s="111">
        <f t="shared" si="42"/>
        <v>5.1390058972198824</v>
      </c>
      <c r="V264" s="111">
        <f t="shared" si="42"/>
        <v>6.233269598470363</v>
      </c>
      <c r="W264" s="111">
        <f t="shared" si="42"/>
        <v>3.8560411311053984</v>
      </c>
      <c r="X264" s="111">
        <f t="shared" si="42"/>
        <v>6.398396546407648</v>
      </c>
      <c r="Y264" s="111">
        <f t="shared" si="42"/>
        <v>7.071765322158198</v>
      </c>
      <c r="Z264" s="111">
        <f t="shared" si="42"/>
        <v>6.5197796695042571</v>
      </c>
      <c r="AA264" s="111">
        <f t="shared" si="42"/>
        <v>5.7615112160566708</v>
      </c>
      <c r="AB264" s="111">
        <f t="shared" si="42"/>
        <v>6.5099518405011283</v>
      </c>
      <c r="AC264" s="111">
        <f t="shared" si="42"/>
        <v>6.9294540904113866</v>
      </c>
      <c r="AD264" s="111">
        <f t="shared" si="42"/>
        <v>6.9768648200020751</v>
      </c>
      <c r="AE264" s="111">
        <f t="shared" si="42"/>
        <v>6.9776661821065149</v>
      </c>
      <c r="AF264" s="111">
        <f t="shared" si="42"/>
        <v>6.9737936597292824</v>
      </c>
      <c r="AG264" s="111">
        <f t="shared" si="42"/>
        <v>6.9261895060032028</v>
      </c>
      <c r="AH264" s="112"/>
      <c r="AI264" s="112"/>
      <c r="AJ264" s="106" t="str">
        <f t="shared" si="22"/>
        <v>*Fructose (1MEOX) (5TMS) MP</v>
      </c>
      <c r="AK264" s="106">
        <f t="shared" si="22"/>
        <v>219</v>
      </c>
      <c r="AL264" s="112"/>
      <c r="AM264" s="111">
        <f t="shared" si="41"/>
        <v>6.9890644398714254</v>
      </c>
      <c r="AN264" s="111">
        <f>IF(AN34&lt;&gt;"",AN34/SUM(AN$32:AN$36)*100,"")</f>
        <v>6.9441555540148068</v>
      </c>
      <c r="AO264" s="113">
        <f t="shared" si="41"/>
        <v>6.5333279567724496</v>
      </c>
      <c r="AP264" s="111">
        <f>IF(AP34&lt;&gt;"",AP34/SUM(AP$32:AP$36)*100,"")</f>
        <v>6.5327646209999148</v>
      </c>
      <c r="AQ264" s="113">
        <f t="shared" si="41"/>
        <v>7.0316585125935127</v>
      </c>
      <c r="AR264" s="111">
        <f>IF(AR34&lt;&gt;"",AR34/SUM(AR$32:AR$36)*100,"")</f>
        <v>6.882863318955641</v>
      </c>
      <c r="AS264" s="113">
        <f t="shared" si="41"/>
        <v>6.975340840518343</v>
      </c>
      <c r="AT264" s="111">
        <f>IF(AT34&lt;&gt;"",AT34/SUM(AT$32:AT$36)*100,"")</f>
        <v>6.7260663507109006</v>
      </c>
      <c r="AU264" s="113">
        <f t="shared" si="41"/>
        <v>6.9062556326276683</v>
      </c>
      <c r="AV264" s="111">
        <f>IF(AV34&lt;&gt;"",AV34/SUM(AV$32:AV$36)*100,"")</f>
        <v>7.0246672839091095</v>
      </c>
      <c r="AW264" s="113">
        <f t="shared" si="41"/>
        <v>6.9362174591813153</v>
      </c>
      <c r="AX264" s="111">
        <f>IF(AX34&lt;&gt;"",AX34/SUM(AX$32:AX$36)*100,"")</f>
        <v>6.7467538475773372</v>
      </c>
      <c r="AY264" s="113">
        <f t="shared" si="41"/>
        <v>6.9446313414141825</v>
      </c>
      <c r="AZ264" s="111">
        <f>IF(AZ34&lt;&gt;"",AZ34/SUM(AZ$32:AZ$36)*100,"")</f>
        <v>6.9511740588893032</v>
      </c>
      <c r="BA264" s="111" t="str">
        <f t="shared" si="41"/>
        <v/>
      </c>
      <c r="BB264" s="113">
        <f t="shared" si="41"/>
        <v>6.9101158396828346</v>
      </c>
      <c r="BC264" s="111">
        <f>IF(BC34&lt;&gt;"",BC34/SUM(BC$32:BC$36)*100,"")</f>
        <v>6.8292839181895353</v>
      </c>
      <c r="BD264" s="113">
        <f t="shared" si="41"/>
        <v>6.0249217542629321</v>
      </c>
      <c r="BE264" s="111">
        <f>IF(BE34&lt;&gt;"",BE34/SUM(BE$32:BE$36)*100,"")</f>
        <v>6.135944661491366</v>
      </c>
      <c r="BF264" s="113">
        <f t="shared" si="41"/>
        <v>6.9603657586509309</v>
      </c>
      <c r="BG264" s="111">
        <f t="shared" si="41"/>
        <v>7.2310769393109471</v>
      </c>
      <c r="BH264" s="113" t="str">
        <f t="shared" si="41"/>
        <v/>
      </c>
      <c r="BI264" s="111">
        <f t="shared" si="41"/>
        <v>6.8731832031660414</v>
      </c>
      <c r="BJ264" s="113">
        <f t="shared" si="41"/>
        <v>7.0196480362867169</v>
      </c>
      <c r="BK264" s="111">
        <f>IF(BK34&lt;&gt;"",BK34/SUM(BK$32:BK$36)*100,"")</f>
        <v>6.7353267094395139</v>
      </c>
      <c r="BL264" s="113">
        <f t="shared" si="41"/>
        <v>5.5136253936426964</v>
      </c>
      <c r="BM264" s="111">
        <f t="shared" si="41"/>
        <v>6.425142439494361</v>
      </c>
      <c r="BN264" s="113">
        <f t="shared" si="41"/>
        <v>6.8613084297849083</v>
      </c>
      <c r="BO264" s="111">
        <f t="shared" si="41"/>
        <v>6.8875011313241012</v>
      </c>
      <c r="BP264" s="113">
        <f t="shared" si="41"/>
        <v>6.9264866138485548</v>
      </c>
      <c r="BQ264" s="111">
        <f>IF(BQ34&lt;&gt;"",BQ34/SUM(BQ$32:BQ$36)*100,"")</f>
        <v>3.9979958895285233</v>
      </c>
      <c r="BR264" s="111"/>
      <c r="BS264" s="111">
        <f t="shared" si="43"/>
        <v>6.7820913917330303</v>
      </c>
      <c r="BT264" s="111">
        <f t="shared" si="43"/>
        <v>6.8022207330162416</v>
      </c>
      <c r="BU264" s="111">
        <f t="shared" si="41"/>
        <v>6.7522062894787389</v>
      </c>
      <c r="BV264" s="94" t="str">
        <f t="shared" si="33"/>
        <v>*Fructose (1MEOX) (5TMS) MP</v>
      </c>
      <c r="BW264">
        <f t="shared" si="33"/>
        <v>219</v>
      </c>
    </row>
    <row r="265" spans="2:75">
      <c r="B265" s="4" t="s">
        <v>21</v>
      </c>
      <c r="C265" s="4">
        <v>220</v>
      </c>
      <c r="D265" s="4">
        <v>1862.9</v>
      </c>
      <c r="E265" s="4">
        <v>0.78260870000000005</v>
      </c>
      <c r="F265" s="4"/>
      <c r="G265" s="111" t="str">
        <f t="shared" si="41"/>
        <v/>
      </c>
      <c r="H265" s="111" t="str">
        <f t="shared" si="41"/>
        <v/>
      </c>
      <c r="I265" s="111" t="str">
        <f t="shared" si="41"/>
        <v/>
      </c>
      <c r="J265" s="111" t="str">
        <f>IF(J35&lt;&gt;"",J35/SUM(J$32:J$36)*100,"")</f>
        <v/>
      </c>
      <c r="K265" s="111">
        <f t="shared" si="41"/>
        <v>1.0227204961536169</v>
      </c>
      <c r="L265" s="111">
        <f>IF(L35&lt;&gt;"",L35/SUM(L$32:L$36)*100,"")</f>
        <v>1.0346971601584147</v>
      </c>
      <c r="M265" s="111">
        <f t="shared" si="41"/>
        <v>1.1194029850746268</v>
      </c>
      <c r="N265" s="111">
        <f>IF(N35&lt;&gt;"",N35/SUM(N$32:N$36)*100,"")</f>
        <v>0.96408274084811663</v>
      </c>
      <c r="O265" s="111" t="str">
        <f t="shared" si="41"/>
        <v/>
      </c>
      <c r="P265" s="111" t="str">
        <f>IF(P35&lt;&gt;"",P35/SUM(P$32:P$36)*100,"")</f>
        <v/>
      </c>
      <c r="Q265" s="111"/>
      <c r="R265" s="111">
        <f t="shared" si="42"/>
        <v>0</v>
      </c>
      <c r="S265" s="111">
        <f t="shared" si="42"/>
        <v>0</v>
      </c>
      <c r="T265" s="111">
        <f t="shared" si="42"/>
        <v>0</v>
      </c>
      <c r="U265" s="111">
        <f t="shared" si="42"/>
        <v>0</v>
      </c>
      <c r="V265" s="111">
        <f t="shared" si="42"/>
        <v>0.91778202676864251</v>
      </c>
      <c r="W265" s="111">
        <f t="shared" si="42"/>
        <v>0</v>
      </c>
      <c r="X265" s="111">
        <f t="shared" si="42"/>
        <v>0.46253469010175763</v>
      </c>
      <c r="Y265" s="111">
        <f t="shared" si="42"/>
        <v>1.0127466387288282</v>
      </c>
      <c r="Z265" s="111">
        <f t="shared" si="42"/>
        <v>0.80120180270405594</v>
      </c>
      <c r="AA265" s="111">
        <f t="shared" si="42"/>
        <v>0</v>
      </c>
      <c r="AB265" s="111">
        <f t="shared" si="42"/>
        <v>1.0103391371703769</v>
      </c>
      <c r="AC265" s="111">
        <f t="shared" si="42"/>
        <v>0.88377913342718595</v>
      </c>
      <c r="AD265" s="111">
        <f t="shared" si="42"/>
        <v>0.85071065463222328</v>
      </c>
      <c r="AE265" s="111">
        <f t="shared" si="42"/>
        <v>0.81934716532311347</v>
      </c>
      <c r="AF265" s="111">
        <f t="shared" si="42"/>
        <v>0.82593242982094994</v>
      </c>
      <c r="AG265" s="111">
        <f t="shared" si="42"/>
        <v>1.0821874970386727</v>
      </c>
      <c r="AH265" s="112"/>
      <c r="AI265" s="112"/>
      <c r="AJ265" s="106" t="str">
        <f t="shared" si="22"/>
        <v>*Fructose (1MEOX) (5TMS) MP</v>
      </c>
      <c r="AK265" s="106">
        <f t="shared" si="22"/>
        <v>220</v>
      </c>
      <c r="AL265" s="112"/>
      <c r="AM265" s="111">
        <f t="shared" si="41"/>
        <v>3.0349155597884319</v>
      </c>
      <c r="AN265" s="111">
        <f>IF(AN35&lt;&gt;"",AN35/SUM(AN$32:AN$36)*100,"")</f>
        <v>3.13311300623233</v>
      </c>
      <c r="AO265" s="113">
        <f t="shared" si="41"/>
        <v>12.927134158635429</v>
      </c>
      <c r="AP265" s="111">
        <f>IF(AP35&lt;&gt;"",AP35/SUM(AP$32:AP$36)*100,"")</f>
        <v>13.089579266049856</v>
      </c>
      <c r="AQ265" s="113">
        <f t="shared" si="41"/>
        <v>2.139732339312987</v>
      </c>
      <c r="AR265" s="111">
        <f>IF(AR35&lt;&gt;"",AR35/SUM(AR$32:AR$36)*100,"")</f>
        <v>2.1302559096297329</v>
      </c>
      <c r="AS265" s="113">
        <f t="shared" si="41"/>
        <v>2.717519151503994</v>
      </c>
      <c r="AT265" s="111">
        <f>IF(AT35&lt;&gt;"",AT35/SUM(AT$32:AT$36)*100,"")</f>
        <v>2.5241706161137438</v>
      </c>
      <c r="AU265" s="113">
        <f t="shared" si="41"/>
        <v>2.4926012710115182</v>
      </c>
      <c r="AV265" s="111">
        <f>IF(AV35&lt;&gt;"",AV35/SUM(AV$32:AV$36)*100,"")</f>
        <v>2.4972456849063533</v>
      </c>
      <c r="AW265" s="113">
        <f t="shared" si="41"/>
        <v>4.1424553770197994</v>
      </c>
      <c r="AX265" s="111">
        <f>IF(AX35&lt;&gt;"",AX35/SUM(AX$32:AX$36)*100,"")</f>
        <v>4.1313265274650712</v>
      </c>
      <c r="AY265" s="113">
        <f t="shared" si="41"/>
        <v>3.0510211475358928</v>
      </c>
      <c r="AZ265" s="111">
        <f>IF(AZ35&lt;&gt;"",AZ35/SUM(AZ$32:AZ$36)*100,"")</f>
        <v>3.5429423353389065</v>
      </c>
      <c r="BA265" s="111" t="str">
        <f t="shared" si="41"/>
        <v/>
      </c>
      <c r="BB265" s="113">
        <f t="shared" si="41"/>
        <v>3.7085217534948067</v>
      </c>
      <c r="BC265" s="111">
        <f>IF(BC35&lt;&gt;"",BC35/SUM(BC$32:BC$36)*100,"")</f>
        <v>3.690119640597723</v>
      </c>
      <c r="BD265" s="113">
        <f t="shared" si="41"/>
        <v>22.742561784911885</v>
      </c>
      <c r="BE265" s="111">
        <f>IF(BE35&lt;&gt;"",BE35/SUM(BE$32:BE$36)*100,"")</f>
        <v>23.092326686623707</v>
      </c>
      <c r="BF265" s="113">
        <f t="shared" si="41"/>
        <v>3.038343223715549</v>
      </c>
      <c r="BG265" s="111">
        <f t="shared" si="41"/>
        <v>3.1771460364815409</v>
      </c>
      <c r="BH265" s="113" t="str">
        <f t="shared" si="41"/>
        <v/>
      </c>
      <c r="BI265" s="111">
        <f t="shared" si="41"/>
        <v>5.4775330087906697</v>
      </c>
      <c r="BJ265" s="113">
        <f t="shared" si="41"/>
        <v>3.3639357131953678</v>
      </c>
      <c r="BK265" s="111">
        <f>IF(BK35&lt;&gt;"",BK35/SUM(BK$32:BK$36)*100,"")</f>
        <v>3.2377617819329725</v>
      </c>
      <c r="BL265" s="113">
        <f t="shared" si="41"/>
        <v>19.189955087339158</v>
      </c>
      <c r="BM265" s="111">
        <f t="shared" si="41"/>
        <v>16.385109881895648</v>
      </c>
      <c r="BN265" s="113">
        <f t="shared" si="41"/>
        <v>3.6622621827032935</v>
      </c>
      <c r="BO265" s="111">
        <f t="shared" si="41"/>
        <v>3.6999954747035928</v>
      </c>
      <c r="BP265" s="113">
        <f t="shared" si="41"/>
        <v>5.2624215827761907</v>
      </c>
      <c r="BQ265" s="111">
        <f>IF(BQ35&lt;&gt;"",BQ35/SUM(BQ$32:BQ$36)*100,"")</f>
        <v>2.5286557122260964</v>
      </c>
      <c r="BR265" s="111"/>
      <c r="BS265" s="111">
        <f t="shared" si="43"/>
        <v>7.6039296549108837</v>
      </c>
      <c r="BT265" s="111">
        <f t="shared" si="43"/>
        <v>8.0073879145486337</v>
      </c>
      <c r="BU265" s="111">
        <f t="shared" si="41"/>
        <v>7.6996960348938384</v>
      </c>
      <c r="BV265" s="94" t="str">
        <f t="shared" si="33"/>
        <v>*Fructose (1MEOX) (5TMS) MP</v>
      </c>
      <c r="BW265">
        <f t="shared" si="33"/>
        <v>220</v>
      </c>
    </row>
    <row r="266" spans="2:75">
      <c r="B266" s="4" t="s">
        <v>21</v>
      </c>
      <c r="C266" s="4">
        <v>221</v>
      </c>
      <c r="D266" s="4">
        <v>1862.9</v>
      </c>
      <c r="E266" s="4">
        <v>0.78260870000000005</v>
      </c>
      <c r="F266" s="4"/>
      <c r="G266" s="111" t="str">
        <f t="shared" si="41"/>
        <v/>
      </c>
      <c r="H266" s="111" t="str">
        <f t="shared" si="41"/>
        <v/>
      </c>
      <c r="I266" s="111" t="str">
        <f t="shared" si="41"/>
        <v/>
      </c>
      <c r="J266" s="111" t="str">
        <f>IF(J36&lt;&gt;"",J36/SUM(J$32:J$36)*100,"")</f>
        <v/>
      </c>
      <c r="K266" s="111">
        <f t="shared" si="41"/>
        <v>2.0707853777804281</v>
      </c>
      <c r="L266" s="111">
        <f>IF(L36&lt;&gt;"",L36/SUM(L$32:L$36)*100,"")</f>
        <v>2.1011583742211051</v>
      </c>
      <c r="M266" s="111">
        <f t="shared" si="41"/>
        <v>2.2146809058157491</v>
      </c>
      <c r="N266" s="111">
        <f>IF(N36&lt;&gt;"",N36/SUM(N$32:N$36)*100,"")</f>
        <v>2.0815597125392116</v>
      </c>
      <c r="O266" s="111" t="str">
        <f t="shared" si="41"/>
        <v/>
      </c>
      <c r="P266" s="111" t="str">
        <f>IF(P36&lt;&gt;"",P36/SUM(P$32:P$36)*100,"")</f>
        <v/>
      </c>
      <c r="Q266" s="111"/>
      <c r="R266" s="111">
        <f t="shared" si="42"/>
        <v>0</v>
      </c>
      <c r="S266" s="111">
        <f t="shared" si="42"/>
        <v>0</v>
      </c>
      <c r="T266" s="111">
        <f t="shared" si="42"/>
        <v>0</v>
      </c>
      <c r="U266" s="111">
        <f t="shared" si="42"/>
        <v>0</v>
      </c>
      <c r="V266" s="111">
        <f t="shared" si="42"/>
        <v>0</v>
      </c>
      <c r="W266" s="111">
        <f t="shared" si="42"/>
        <v>0</v>
      </c>
      <c r="X266" s="111">
        <f t="shared" si="42"/>
        <v>1.8655565834104226</v>
      </c>
      <c r="Y266" s="111">
        <f t="shared" si="42"/>
        <v>3.352540597171294</v>
      </c>
      <c r="Z266" s="111">
        <f t="shared" si="42"/>
        <v>2.0030045067601403</v>
      </c>
      <c r="AA266" s="111">
        <f t="shared" si="42"/>
        <v>0</v>
      </c>
      <c r="AB266" s="111">
        <f t="shared" si="42"/>
        <v>1.9802647088539387</v>
      </c>
      <c r="AC266" s="111">
        <f t="shared" si="42"/>
        <v>2.0804004379790393</v>
      </c>
      <c r="AD266" s="111">
        <f t="shared" si="42"/>
        <v>1.9469516201542345</v>
      </c>
      <c r="AE266" s="111">
        <f t="shared" si="42"/>
        <v>2.0030583926447543</v>
      </c>
      <c r="AF266" s="111">
        <f t="shared" si="42"/>
        <v>1.6174159993950443</v>
      </c>
      <c r="AG266" s="111">
        <f t="shared" si="42"/>
        <v>2.2307087285718348</v>
      </c>
      <c r="AH266" s="112"/>
      <c r="AI266" s="112"/>
      <c r="AJ266" s="106" t="str">
        <f t="shared" si="22"/>
        <v>*Fructose (1MEOX) (5TMS) MP</v>
      </c>
      <c r="AK266" s="106">
        <f t="shared" si="22"/>
        <v>221</v>
      </c>
      <c r="AL266" s="112"/>
      <c r="AM266" s="111">
        <f t="shared" si="41"/>
        <v>2.4660283338152009</v>
      </c>
      <c r="AN266" s="111">
        <f>IF(AN36&lt;&gt;"",AN36/SUM(AN$32:AN$36)*100,"")</f>
        <v>2.4898503162387238</v>
      </c>
      <c r="AO266" s="113">
        <f t="shared" si="41"/>
        <v>4.2751723859833053</v>
      </c>
      <c r="AP266" s="111">
        <f>IF(AP36&lt;&gt;"",AP36/SUM(AP$32:AP$36)*100,"")</f>
        <v>4.1436776730894378</v>
      </c>
      <c r="AQ266" s="113">
        <f t="shared" si="41"/>
        <v>2.3312883435582821</v>
      </c>
      <c r="AR266" s="111">
        <f>IF(AR36&lt;&gt;"",AR36/SUM(AR$32:AR$36)*100,"")</f>
        <v>2.247801010090948</v>
      </c>
      <c r="AS266" s="113">
        <f t="shared" si="41"/>
        <v>2.3646610004807052</v>
      </c>
      <c r="AT266" s="111">
        <f>IF(AT36&lt;&gt;"",AT36/SUM(AT$32:AT$36)*100,"")</f>
        <v>2.2331753554502369</v>
      </c>
      <c r="AU266" s="113">
        <f t="shared" si="41"/>
        <v>2.3210786736361047</v>
      </c>
      <c r="AV266" s="111">
        <f>IF(AV36&lt;&gt;"",AV36/SUM(AV$32:AV$36)*100,"")</f>
        <v>2.2919005032767297</v>
      </c>
      <c r="AW266" s="113">
        <f t="shared" si="41"/>
        <v>2.5209799865863349</v>
      </c>
      <c r="AX266" s="111">
        <f>IF(AX36&lt;&gt;"",AX36/SUM(AX$32:AX$36)*100,"")</f>
        <v>2.393876774717536</v>
      </c>
      <c r="AY266" s="113">
        <f t="shared" si="41"/>
        <v>2.4899851977599967</v>
      </c>
      <c r="AZ266" s="111">
        <f>IF(AZ36&lt;&gt;"",AZ36/SUM(AZ$32:AZ$36)*100,"")</f>
        <v>2.5073212289015494</v>
      </c>
      <c r="BA266" s="111" t="str">
        <f t="shared" si="41"/>
        <v/>
      </c>
      <c r="BB266" s="113">
        <f t="shared" si="41"/>
        <v>2.3818373288731958</v>
      </c>
      <c r="BC266" s="111">
        <f>IF(BC36&lt;&gt;"",BC36/SUM(BC$32:BC$36)*100,"")</f>
        <v>2.7115332254912952</v>
      </c>
      <c r="BD266" s="113">
        <f t="shared" si="41"/>
        <v>5.9239490396228618</v>
      </c>
      <c r="BE266" s="111">
        <f>IF(BE36&lt;&gt;"",BE36/SUM(BE$32:BE$36)*100,"")</f>
        <v>6.0432628071777694</v>
      </c>
      <c r="BF266" s="113">
        <f t="shared" si="41"/>
        <v>2.2810946048818272</v>
      </c>
      <c r="BG266" s="111">
        <f t="shared" si="41"/>
        <v>2.3382528574649024</v>
      </c>
      <c r="BH266" s="113" t="str">
        <f t="shared" si="41"/>
        <v/>
      </c>
      <c r="BI266" s="111">
        <f t="shared" si="41"/>
        <v>2.5951738871572165</v>
      </c>
      <c r="BJ266" s="113">
        <f t="shared" si="41"/>
        <v>2.2487297468216414</v>
      </c>
      <c r="BK266" s="111">
        <f>IF(BK36&lt;&gt;"",BK36/SUM(BK$32:BK$36)*100,"")</f>
        <v>2.3130860702679046</v>
      </c>
      <c r="BL266" s="113">
        <f t="shared" si="41"/>
        <v>4.9998180855321399</v>
      </c>
      <c r="BM266" s="111">
        <f t="shared" si="41"/>
        <v>5.0464278002026548</v>
      </c>
      <c r="BN266" s="113">
        <f t="shared" si="41"/>
        <v>2.5091898067656846</v>
      </c>
      <c r="BO266" s="111">
        <f t="shared" si="41"/>
        <v>2.5522671734998643</v>
      </c>
      <c r="BP266" s="113">
        <f t="shared" si="41"/>
        <v>2.7619061644037344</v>
      </c>
      <c r="BQ266" s="111">
        <f>IF(BQ36&lt;&gt;"",BQ36/SUM(BQ$32:BQ$36)*100,"")</f>
        <v>0.78835161913721008</v>
      </c>
      <c r="BR266" s="111"/>
      <c r="BS266" s="111">
        <f t="shared" si="43"/>
        <v>3.2879455821008721</v>
      </c>
      <c r="BT266" s="111">
        <f t="shared" si="43"/>
        <v>3.4117345799077055</v>
      </c>
      <c r="BU266" s="111">
        <f t="shared" si="41"/>
        <v>3.3063267681390327</v>
      </c>
      <c r="BV266" s="94" t="str">
        <f t="shared" si="33"/>
        <v>*Fructose (1MEOX) (5TMS) MP</v>
      </c>
      <c r="BW266">
        <f t="shared" si="33"/>
        <v>221</v>
      </c>
    </row>
    <row r="267" spans="2:75" ht="42" customHeight="1">
      <c r="B267" s="4" t="s">
        <v>23</v>
      </c>
      <c r="C267" s="4">
        <v>129</v>
      </c>
      <c r="D267" s="4">
        <v>2289.1999999999998</v>
      </c>
      <c r="E267" s="4">
        <v>0.44927537400000001</v>
      </c>
      <c r="F267" s="4"/>
      <c r="G267" s="111" t="str">
        <f t="shared" ref="G267:BU271" si="44">IF(G37&lt;&gt;"",G37/SUM(G$37:G$41)*100,"")</f>
        <v/>
      </c>
      <c r="H267" s="111" t="str">
        <f t="shared" si="44"/>
        <v/>
      </c>
      <c r="I267" s="111" t="str">
        <f t="shared" si="44"/>
        <v/>
      </c>
      <c r="J267" s="111" t="str">
        <f>IF(J37&lt;&gt;"",J37/SUM(J$37:J$41)*100,"")</f>
        <v/>
      </c>
      <c r="K267" s="111">
        <f t="shared" si="44"/>
        <v>45.633187772925766</v>
      </c>
      <c r="L267" s="111" t="str">
        <f>IF(L37&lt;&gt;"",L37/SUM(L$37:L$41)*100,"")</f>
        <v/>
      </c>
      <c r="M267" s="111" t="str">
        <f t="shared" si="44"/>
        <v/>
      </c>
      <c r="N267" s="111" t="str">
        <f>IF(N37&lt;&gt;"",N37/SUM(N$37:N$41)*100,"")</f>
        <v/>
      </c>
      <c r="O267" s="111" t="str">
        <f t="shared" si="44"/>
        <v/>
      </c>
      <c r="P267" s="111" t="str">
        <f>IF(P37&lt;&gt;"",P37/SUM(P$37:P$41)*100,"")</f>
        <v/>
      </c>
      <c r="Q267" s="111"/>
      <c r="R267" s="111" t="str">
        <f t="shared" ref="R267:AG271" si="45">IF(R37&lt;&gt;"",R37/SUM(R$37:R$41)*100,"")</f>
        <v/>
      </c>
      <c r="S267" s="111" t="str">
        <f t="shared" si="45"/>
        <v/>
      </c>
      <c r="T267" s="111" t="str">
        <f t="shared" si="45"/>
        <v/>
      </c>
      <c r="U267" s="111" t="str">
        <f t="shared" si="45"/>
        <v/>
      </c>
      <c r="V267" s="111" t="str">
        <f t="shared" si="45"/>
        <v/>
      </c>
      <c r="W267" s="111" t="str">
        <f t="shared" si="45"/>
        <v/>
      </c>
      <c r="X267" s="111" t="str">
        <f t="shared" si="45"/>
        <v/>
      </c>
      <c r="Y267" s="111" t="str">
        <f t="shared" si="45"/>
        <v/>
      </c>
      <c r="Z267" s="111" t="str">
        <f t="shared" si="45"/>
        <v/>
      </c>
      <c r="AA267" s="111" t="str">
        <f t="shared" si="45"/>
        <v/>
      </c>
      <c r="AB267" s="111" t="str">
        <f t="shared" si="45"/>
        <v/>
      </c>
      <c r="AC267" s="111" t="str">
        <f t="shared" si="45"/>
        <v/>
      </c>
      <c r="AD267" s="111" t="str">
        <f t="shared" si="45"/>
        <v/>
      </c>
      <c r="AE267" s="111" t="str">
        <f t="shared" si="45"/>
        <v/>
      </c>
      <c r="AF267" s="111" t="str">
        <f t="shared" si="45"/>
        <v/>
      </c>
      <c r="AG267" s="111" t="str">
        <f t="shared" si="45"/>
        <v/>
      </c>
      <c r="AH267" s="112"/>
      <c r="AI267" s="112"/>
      <c r="AJ267" s="106" t="str">
        <f t="shared" si="22"/>
        <v>*Fructose-1-phosphate (1MEOX) (6TMS) MP</v>
      </c>
      <c r="AK267" s="106">
        <f t="shared" si="22"/>
        <v>129</v>
      </c>
      <c r="AL267" s="112"/>
      <c r="AM267" s="111">
        <f t="shared" si="44"/>
        <v>41.457286432160807</v>
      </c>
      <c r="AN267" s="111">
        <f>IF(AN37&lt;&gt;"",AN37/SUM(AN$37:AN$41)*100,"")</f>
        <v>28.308026030368765</v>
      </c>
      <c r="AO267" s="113">
        <f t="shared" si="44"/>
        <v>17.977689816480748</v>
      </c>
      <c r="AP267" s="111">
        <f>IF(AP37&lt;&gt;"",AP37/SUM(AP$37:AP$41)*100,"")</f>
        <v>18.125650815688996</v>
      </c>
      <c r="AQ267" s="113">
        <f t="shared" si="44"/>
        <v>32.045779685264662</v>
      </c>
      <c r="AR267" s="111">
        <f>IF(AR37&lt;&gt;"",AR37/SUM(AR$37:AR$41)*100,"")</f>
        <v>28.383780696744715</v>
      </c>
      <c r="AS267" s="113">
        <f t="shared" si="44"/>
        <v>24.423963133640552</v>
      </c>
      <c r="AT267" s="111">
        <f>IF(AT37&lt;&gt;"",AT37/SUM(AT$37:AT$41)*100,"")</f>
        <v>31.393775372124495</v>
      </c>
      <c r="AU267" s="113">
        <f t="shared" si="44"/>
        <v>31.781557743957027</v>
      </c>
      <c r="AV267" s="111">
        <f>IF(AV37&lt;&gt;"",AV37/SUM(AV$37:AV$41)*100,"")</f>
        <v>37.193973634651599</v>
      </c>
      <c r="AW267" s="113">
        <f t="shared" si="44"/>
        <v>36.711478800413651</v>
      </c>
      <c r="AX267" s="111">
        <f>IF(AX37&lt;&gt;"",AX37/SUM(AX$37:AX$41)*100,"")</f>
        <v>13.258426966292136</v>
      </c>
      <c r="AY267" s="113" t="str">
        <f t="shared" si="44"/>
        <v/>
      </c>
      <c r="AZ267" s="111">
        <f>IF(AZ37&lt;&gt;"",AZ37/SUM(AZ$37:AZ$41)*100,"")</f>
        <v>29.495990836197024</v>
      </c>
      <c r="BA267" s="111" t="str">
        <f t="shared" si="44"/>
        <v/>
      </c>
      <c r="BB267" s="113">
        <f t="shared" si="44"/>
        <v>32.59109311740891</v>
      </c>
      <c r="BC267" s="111">
        <f>IF(BC37&lt;&gt;"",BC37/SUM(BC$37:BC$41)*100,"")</f>
        <v>31.247739602169982</v>
      </c>
      <c r="BD267" s="113">
        <f t="shared" si="44"/>
        <v>8.1201518402376625</v>
      </c>
      <c r="BE267" s="111">
        <f>IF(BE37&lt;&gt;"",BE37/SUM(BE$37:BE$41)*100,"")</f>
        <v>8.3630069238377853</v>
      </c>
      <c r="BF267" s="113">
        <f t="shared" si="44"/>
        <v>27.16363636363636</v>
      </c>
      <c r="BG267" s="111">
        <f t="shared" si="44"/>
        <v>33.348519362186792</v>
      </c>
      <c r="BH267" s="113" t="str">
        <f t="shared" si="44"/>
        <v/>
      </c>
      <c r="BI267" s="111">
        <f t="shared" si="44"/>
        <v>27.665357897916039</v>
      </c>
      <c r="BJ267" s="113">
        <f t="shared" si="44"/>
        <v>27.472527472527474</v>
      </c>
      <c r="BK267" s="111">
        <f>IF(BK37&lt;&gt;"",BK37/SUM(BK$37:BK$41)*100,"")</f>
        <v>30.045523520485585</v>
      </c>
      <c r="BL267" s="113">
        <f t="shared" si="44"/>
        <v>37.436839687643548</v>
      </c>
      <c r="BM267" s="111">
        <f t="shared" si="44"/>
        <v>36.741620704285111</v>
      </c>
      <c r="BN267" s="113">
        <f t="shared" si="44"/>
        <v>33.933161953727506</v>
      </c>
      <c r="BO267" s="111">
        <f t="shared" si="44"/>
        <v>33.801775147928993</v>
      </c>
      <c r="BP267" s="113">
        <f t="shared" si="44"/>
        <v>24.550315994166262</v>
      </c>
      <c r="BQ267" s="111" t="str">
        <f>IF(BQ37&lt;&gt;"",BQ37/SUM(BQ$37:BQ$41)*100,"")</f>
        <v/>
      </c>
      <c r="BR267" s="111"/>
      <c r="BS267" s="111">
        <f t="shared" ref="BS267:BT271" si="46">IF(BS37&lt;&gt;"",BS37/SUM(BS$37:BS$41)*100,"")</f>
        <v>11.553104896941054</v>
      </c>
      <c r="BT267" s="111">
        <f t="shared" si="46"/>
        <v>13.938028169014085</v>
      </c>
      <c r="BU267" s="111">
        <f t="shared" si="44"/>
        <v>13.372900618764996</v>
      </c>
      <c r="BV267" s="94" t="str">
        <f t="shared" si="33"/>
        <v>*Fructose-1-phosphate (1MEOX) (6TMS) MP</v>
      </c>
      <c r="BW267">
        <f t="shared" si="33"/>
        <v>129</v>
      </c>
    </row>
    <row r="268" spans="2:75">
      <c r="B268" s="4" t="s">
        <v>23</v>
      </c>
      <c r="C268" s="4">
        <v>130</v>
      </c>
      <c r="D268" s="4">
        <v>2289.1999999999998</v>
      </c>
      <c r="E268" s="4">
        <v>0.44927537400000001</v>
      </c>
      <c r="F268" s="4"/>
      <c r="G268" s="111" t="str">
        <f t="shared" si="44"/>
        <v/>
      </c>
      <c r="H268" s="111" t="str">
        <f t="shared" si="44"/>
        <v/>
      </c>
      <c r="I268" s="111" t="str">
        <f t="shared" si="44"/>
        <v/>
      </c>
      <c r="J268" s="111" t="str">
        <f>IF(J38&lt;&gt;"",J38/SUM(J$37:J$41)*100,"")</f>
        <v/>
      </c>
      <c r="K268" s="111">
        <f t="shared" si="44"/>
        <v>0</v>
      </c>
      <c r="L268" s="111" t="str">
        <f>IF(L38&lt;&gt;"",L38/SUM(L$37:L$41)*100,"")</f>
        <v/>
      </c>
      <c r="M268" s="111" t="str">
        <f t="shared" si="44"/>
        <v/>
      </c>
      <c r="N268" s="111" t="str">
        <f>IF(N38&lt;&gt;"",N38/SUM(N$37:N$41)*100,"")</f>
        <v/>
      </c>
      <c r="O268" s="111" t="str">
        <f t="shared" si="44"/>
        <v/>
      </c>
      <c r="P268" s="111" t="str">
        <f>IF(P38&lt;&gt;"",P38/SUM(P$37:P$41)*100,"")</f>
        <v/>
      </c>
      <c r="Q268" s="111"/>
      <c r="R268" s="111" t="str">
        <f t="shared" si="45"/>
        <v/>
      </c>
      <c r="S268" s="111" t="str">
        <f t="shared" si="45"/>
        <v/>
      </c>
      <c r="T268" s="111" t="str">
        <f t="shared" si="45"/>
        <v/>
      </c>
      <c r="U268" s="111" t="str">
        <f t="shared" si="45"/>
        <v/>
      </c>
      <c r="V268" s="111" t="str">
        <f t="shared" si="45"/>
        <v/>
      </c>
      <c r="W268" s="111" t="str">
        <f t="shared" si="45"/>
        <v/>
      </c>
      <c r="X268" s="111" t="str">
        <f t="shared" si="45"/>
        <v/>
      </c>
      <c r="Y268" s="111" t="str">
        <f t="shared" si="45"/>
        <v/>
      </c>
      <c r="Z268" s="111" t="str">
        <f t="shared" si="45"/>
        <v/>
      </c>
      <c r="AA268" s="111" t="str">
        <f t="shared" si="45"/>
        <v/>
      </c>
      <c r="AB268" s="111" t="str">
        <f t="shared" si="45"/>
        <v/>
      </c>
      <c r="AC268" s="111" t="str">
        <f t="shared" si="45"/>
        <v/>
      </c>
      <c r="AD268" s="111" t="str">
        <f t="shared" si="45"/>
        <v/>
      </c>
      <c r="AE268" s="111" t="str">
        <f t="shared" si="45"/>
        <v/>
      </c>
      <c r="AF268" s="111" t="str">
        <f t="shared" si="45"/>
        <v/>
      </c>
      <c r="AG268" s="111" t="str">
        <f t="shared" si="45"/>
        <v/>
      </c>
      <c r="AH268" s="112"/>
      <c r="AI268" s="112"/>
      <c r="AJ268" s="106" t="str">
        <f t="shared" si="22"/>
        <v>*Fructose-1-phosphate (1MEOX) (6TMS) MP</v>
      </c>
      <c r="AK268" s="106">
        <f t="shared" si="22"/>
        <v>130</v>
      </c>
      <c r="AL268" s="112"/>
      <c r="AM268" s="111">
        <f t="shared" si="44"/>
        <v>0</v>
      </c>
      <c r="AN268" s="111">
        <f>IF(AN38&lt;&gt;"",AN38/SUM(AN$37:AN$41)*100,"")</f>
        <v>0</v>
      </c>
      <c r="AO268" s="113">
        <f t="shared" si="44"/>
        <v>5.7070888808924076</v>
      </c>
      <c r="AP268" s="111">
        <f>IF(AP38&lt;&gt;"",AP38/SUM(AP$37:AP$41)*100,"")</f>
        <v>5.4703228045817429</v>
      </c>
      <c r="AQ268" s="113">
        <f t="shared" si="44"/>
        <v>4.2203147353361947</v>
      </c>
      <c r="AR268" s="111">
        <f>IF(AR38&lt;&gt;"",AR38/SUM(AR$37:AR$41)*100,"")</f>
        <v>7.9954311821816102</v>
      </c>
      <c r="AS268" s="113">
        <f t="shared" si="44"/>
        <v>0</v>
      </c>
      <c r="AT268" s="111">
        <f>IF(AT38&lt;&gt;"",AT38/SUM(AT$37:AT$41)*100,"")</f>
        <v>0</v>
      </c>
      <c r="AU268" s="113">
        <f t="shared" si="44"/>
        <v>2.1486123545210387</v>
      </c>
      <c r="AV268" s="111">
        <f>IF(AV38&lt;&gt;"",AV38/SUM(AV$37:AV$41)*100,"")</f>
        <v>0</v>
      </c>
      <c r="AW268" s="113">
        <f t="shared" si="44"/>
        <v>8.5832471561530514</v>
      </c>
      <c r="AX268" s="111">
        <f>IF(AX38&lt;&gt;"",AX38/SUM(AX$37:AX$41)*100,"")</f>
        <v>10.786516853932584</v>
      </c>
      <c r="AY268" s="113" t="str">
        <f t="shared" si="44"/>
        <v/>
      </c>
      <c r="AZ268" s="111">
        <f>IF(AZ38&lt;&gt;"",AZ38/SUM(AZ$37:AZ$41)*100,"")</f>
        <v>5.1546391752577314</v>
      </c>
      <c r="BA268" s="111" t="str">
        <f t="shared" si="44"/>
        <v/>
      </c>
      <c r="BB268" s="113">
        <f t="shared" si="44"/>
        <v>5.3081421502474138</v>
      </c>
      <c r="BC268" s="111">
        <f>IF(BC38&lt;&gt;"",BC38/SUM(BC$37:BC$41)*100,"")</f>
        <v>2.748643761301989</v>
      </c>
      <c r="BD268" s="113">
        <f t="shared" si="44"/>
        <v>4.5952891802041824</v>
      </c>
      <c r="BE268" s="111">
        <f>IF(BE38&lt;&gt;"",BE38/SUM(BE$37:BE$41)*100,"")</f>
        <v>4.7279920870425318</v>
      </c>
      <c r="BF268" s="113">
        <f t="shared" si="44"/>
        <v>5.9272727272727277</v>
      </c>
      <c r="BG268" s="111">
        <f t="shared" si="44"/>
        <v>5.239179954441914</v>
      </c>
      <c r="BH268" s="113" t="str">
        <f t="shared" si="44"/>
        <v/>
      </c>
      <c r="BI268" s="111">
        <f t="shared" si="44"/>
        <v>0</v>
      </c>
      <c r="BJ268" s="113">
        <f t="shared" si="44"/>
        <v>2.7472527472527473</v>
      </c>
      <c r="BK268" s="111">
        <f>IF(BK38&lt;&gt;"",BK38/SUM(BK$37:BK$41)*100,"")</f>
        <v>0</v>
      </c>
      <c r="BL268" s="113">
        <f t="shared" si="44"/>
        <v>4.1341295360587962</v>
      </c>
      <c r="BM268" s="111">
        <f t="shared" si="44"/>
        <v>0</v>
      </c>
      <c r="BN268" s="113">
        <f t="shared" si="44"/>
        <v>5.3984575835475574</v>
      </c>
      <c r="BO268" s="111">
        <f t="shared" si="44"/>
        <v>7.9881656804733732</v>
      </c>
      <c r="BP268" s="113">
        <f t="shared" si="44"/>
        <v>1.2639766650461837</v>
      </c>
      <c r="BQ268" s="111" t="str">
        <f>IF(BQ38&lt;&gt;"",BQ38/SUM(BQ$37:BQ$41)*100,"")</f>
        <v/>
      </c>
      <c r="BR268" s="111"/>
      <c r="BS268" s="111">
        <f t="shared" si="46"/>
        <v>3.6497308651700147</v>
      </c>
      <c r="BT268" s="111">
        <f t="shared" si="46"/>
        <v>4.9239436619718306</v>
      </c>
      <c r="BU268" s="111">
        <f t="shared" si="44"/>
        <v>5.5436292461169341</v>
      </c>
      <c r="BV268" s="94" t="str">
        <f t="shared" si="33"/>
        <v>*Fructose-1-phosphate (1MEOX) (6TMS) MP</v>
      </c>
      <c r="BW268">
        <f t="shared" si="33"/>
        <v>130</v>
      </c>
    </row>
    <row r="269" spans="2:75">
      <c r="B269" s="4" t="s">
        <v>23</v>
      </c>
      <c r="C269" s="4">
        <v>131</v>
      </c>
      <c r="D269" s="4">
        <v>2289.1999999999998</v>
      </c>
      <c r="E269" s="4">
        <v>0.44927537400000001</v>
      </c>
      <c r="F269" s="4"/>
      <c r="G269" s="111" t="str">
        <f t="shared" si="44"/>
        <v/>
      </c>
      <c r="H269" s="111" t="str">
        <f t="shared" si="44"/>
        <v/>
      </c>
      <c r="I269" s="111" t="str">
        <f t="shared" si="44"/>
        <v/>
      </c>
      <c r="J269" s="111" t="str">
        <f>IF(J39&lt;&gt;"",J39/SUM(J$37:J$41)*100,"")</f>
        <v/>
      </c>
      <c r="K269" s="111">
        <f t="shared" si="44"/>
        <v>10.589519650655021</v>
      </c>
      <c r="L269" s="111" t="str">
        <f>IF(L39&lt;&gt;"",L39/SUM(L$37:L$41)*100,"")</f>
        <v/>
      </c>
      <c r="M269" s="111" t="str">
        <f t="shared" si="44"/>
        <v/>
      </c>
      <c r="N269" s="111" t="str">
        <f>IF(N39&lt;&gt;"",N39/SUM(N$37:N$41)*100,"")</f>
        <v/>
      </c>
      <c r="O269" s="111" t="str">
        <f t="shared" si="44"/>
        <v/>
      </c>
      <c r="P269" s="111" t="str">
        <f>IF(P39&lt;&gt;"",P39/SUM(P$37:P$41)*100,"")</f>
        <v/>
      </c>
      <c r="Q269" s="111"/>
      <c r="R269" s="111" t="str">
        <f t="shared" si="45"/>
        <v/>
      </c>
      <c r="S269" s="111" t="str">
        <f t="shared" si="45"/>
        <v/>
      </c>
      <c r="T269" s="111" t="str">
        <f t="shared" si="45"/>
        <v/>
      </c>
      <c r="U269" s="111" t="str">
        <f t="shared" si="45"/>
        <v/>
      </c>
      <c r="V269" s="111" t="str">
        <f t="shared" si="45"/>
        <v/>
      </c>
      <c r="W269" s="111" t="str">
        <f t="shared" si="45"/>
        <v/>
      </c>
      <c r="X269" s="111" t="str">
        <f t="shared" si="45"/>
        <v/>
      </c>
      <c r="Y269" s="111" t="str">
        <f t="shared" si="45"/>
        <v/>
      </c>
      <c r="Z269" s="111" t="str">
        <f t="shared" si="45"/>
        <v/>
      </c>
      <c r="AA269" s="111" t="str">
        <f t="shared" si="45"/>
        <v/>
      </c>
      <c r="AB269" s="111" t="str">
        <f t="shared" si="45"/>
        <v/>
      </c>
      <c r="AC269" s="111" t="str">
        <f t="shared" si="45"/>
        <v/>
      </c>
      <c r="AD269" s="111" t="str">
        <f t="shared" si="45"/>
        <v/>
      </c>
      <c r="AE269" s="111" t="str">
        <f t="shared" si="45"/>
        <v/>
      </c>
      <c r="AF269" s="111" t="str">
        <f t="shared" si="45"/>
        <v/>
      </c>
      <c r="AG269" s="111" t="str">
        <f t="shared" si="45"/>
        <v/>
      </c>
      <c r="AH269" s="112"/>
      <c r="AI269" s="112"/>
      <c r="AJ269" s="106" t="str">
        <f t="shared" si="22"/>
        <v>*Fructose-1-phosphate (1MEOX) (6TMS) MP</v>
      </c>
      <c r="AK269" s="106">
        <f t="shared" si="22"/>
        <v>131</v>
      </c>
      <c r="AL269" s="112"/>
      <c r="AM269" s="111">
        <f t="shared" si="44"/>
        <v>17.462311557788944</v>
      </c>
      <c r="AN269" s="111">
        <f>IF(AN39&lt;&gt;"",AN39/SUM(AN$37:AN$41)*100,"")</f>
        <v>22.776572668112799</v>
      </c>
      <c r="AO269" s="113">
        <f t="shared" si="44"/>
        <v>16.473551637279595</v>
      </c>
      <c r="AP269" s="111">
        <f>IF(AP39&lt;&gt;"",AP39/SUM(AP$37:AP$41)*100,"")</f>
        <v>18.077056577577231</v>
      </c>
      <c r="AQ269" s="113">
        <f t="shared" si="44"/>
        <v>17.238912732474965</v>
      </c>
      <c r="AR269" s="111">
        <f>IF(AR39&lt;&gt;"",AR39/SUM(AR$37:AR$41)*100,"")</f>
        <v>23.24386065105654</v>
      </c>
      <c r="AS269" s="113">
        <f t="shared" si="44"/>
        <v>20.460829493087555</v>
      </c>
      <c r="AT269" s="111">
        <f>IF(AT39&lt;&gt;"",AT39/SUM(AT$37:AT$41)*100,"")</f>
        <v>13.261163734776726</v>
      </c>
      <c r="AU269" s="113">
        <f t="shared" si="44"/>
        <v>24.709042076991945</v>
      </c>
      <c r="AV269" s="111">
        <f>IF(AV39&lt;&gt;"",AV39/SUM(AV$37:AV$41)*100,"")</f>
        <v>11.864406779661017</v>
      </c>
      <c r="AW269" s="113">
        <f t="shared" si="44"/>
        <v>24.50879007238883</v>
      </c>
      <c r="AX269" s="111">
        <f>IF(AX39&lt;&gt;"",AX39/SUM(AX$37:AX$41)*100,"")</f>
        <v>51.235955056179769</v>
      </c>
      <c r="AY269" s="113" t="str">
        <f t="shared" si="44"/>
        <v/>
      </c>
      <c r="AZ269" s="111">
        <f>IF(AZ39&lt;&gt;"",AZ39/SUM(AZ$37:AZ$41)*100,"")</f>
        <v>16.036655211912944</v>
      </c>
      <c r="BA269" s="111" t="str">
        <f t="shared" si="44"/>
        <v/>
      </c>
      <c r="BB269" s="113">
        <f t="shared" si="44"/>
        <v>13.495276653171389</v>
      </c>
      <c r="BC269" s="111">
        <f>IF(BC39&lt;&gt;"",BC39/SUM(BC$37:BC$41)*100,"")</f>
        <v>14.538878842676311</v>
      </c>
      <c r="BD269" s="113">
        <f t="shared" si="44"/>
        <v>17.695046330134627</v>
      </c>
      <c r="BE269" s="111">
        <f>IF(BE39&lt;&gt;"",BE39/SUM(BE$37:BE$41)*100,"")</f>
        <v>17.682987141444116</v>
      </c>
      <c r="BF269" s="113">
        <f t="shared" si="44"/>
        <v>16.8</v>
      </c>
      <c r="BG269" s="111">
        <f t="shared" si="44"/>
        <v>17.220956719817767</v>
      </c>
      <c r="BH269" s="113" t="str">
        <f t="shared" si="44"/>
        <v/>
      </c>
      <c r="BI269" s="111">
        <f t="shared" si="44"/>
        <v>16.76230745998188</v>
      </c>
      <c r="BJ269" s="113">
        <f t="shared" si="44"/>
        <v>18.089602704987321</v>
      </c>
      <c r="BK269" s="111">
        <f>IF(BK39&lt;&gt;"",BK39/SUM(BK$37:BK$41)*100,"")</f>
        <v>17.936267071320184</v>
      </c>
      <c r="BL269" s="113">
        <f t="shared" si="44"/>
        <v>0</v>
      </c>
      <c r="BM269" s="111">
        <f t="shared" si="44"/>
        <v>18.285956724649978</v>
      </c>
      <c r="BN269" s="113">
        <f t="shared" si="44"/>
        <v>0</v>
      </c>
      <c r="BO269" s="111">
        <f t="shared" si="44"/>
        <v>11.316568047337277</v>
      </c>
      <c r="BP269" s="113">
        <f t="shared" si="44"/>
        <v>17.744287797763732</v>
      </c>
      <c r="BQ269" s="111" t="str">
        <f>IF(BQ39&lt;&gt;"",BQ39/SUM(BQ$37:BQ$41)*100,"")</f>
        <v/>
      </c>
      <c r="BR269" s="111"/>
      <c r="BS269" s="111">
        <f t="shared" si="46"/>
        <v>19.259551004332415</v>
      </c>
      <c r="BT269" s="111">
        <f t="shared" si="46"/>
        <v>16.540845070422534</v>
      </c>
      <c r="BU269" s="111">
        <f t="shared" si="44"/>
        <v>17.931557014774594</v>
      </c>
      <c r="BV269" s="94" t="str">
        <f t="shared" si="33"/>
        <v>*Fructose-1-phosphate (1MEOX) (6TMS) MP</v>
      </c>
      <c r="BW269">
        <f t="shared" si="33"/>
        <v>131</v>
      </c>
    </row>
    <row r="270" spans="2:75">
      <c r="B270" s="4" t="s">
        <v>23</v>
      </c>
      <c r="C270" s="4">
        <v>132</v>
      </c>
      <c r="D270" s="4">
        <v>2289.1999999999998</v>
      </c>
      <c r="E270" s="4">
        <v>0.44927537400000001</v>
      </c>
      <c r="F270" s="4"/>
      <c r="G270" s="111" t="str">
        <f t="shared" si="44"/>
        <v/>
      </c>
      <c r="H270" s="111" t="str">
        <f t="shared" si="44"/>
        <v/>
      </c>
      <c r="I270" s="111" t="str">
        <f t="shared" si="44"/>
        <v/>
      </c>
      <c r="J270" s="111" t="str">
        <f>IF(J40&lt;&gt;"",J40/SUM(J$37:J$41)*100,"")</f>
        <v/>
      </c>
      <c r="K270" s="111">
        <f t="shared" si="44"/>
        <v>1.2008733624454149</v>
      </c>
      <c r="L270" s="111" t="str">
        <f>IF(L40&lt;&gt;"",L40/SUM(L$37:L$41)*100,"")</f>
        <v/>
      </c>
      <c r="M270" s="111" t="str">
        <f t="shared" si="44"/>
        <v/>
      </c>
      <c r="N270" s="111" t="str">
        <f>IF(N40&lt;&gt;"",N40/SUM(N$37:N$41)*100,"")</f>
        <v/>
      </c>
      <c r="O270" s="111" t="str">
        <f t="shared" si="44"/>
        <v/>
      </c>
      <c r="P270" s="111" t="str">
        <f>IF(P40&lt;&gt;"",P40/SUM(P$37:P$41)*100,"")</f>
        <v/>
      </c>
      <c r="Q270" s="111"/>
      <c r="R270" s="111" t="str">
        <f t="shared" si="45"/>
        <v/>
      </c>
      <c r="S270" s="111" t="str">
        <f t="shared" si="45"/>
        <v/>
      </c>
      <c r="T270" s="111" t="str">
        <f t="shared" si="45"/>
        <v/>
      </c>
      <c r="U270" s="111" t="str">
        <f t="shared" si="45"/>
        <v/>
      </c>
      <c r="V270" s="111" t="str">
        <f t="shared" si="45"/>
        <v/>
      </c>
      <c r="W270" s="111" t="str">
        <f t="shared" si="45"/>
        <v/>
      </c>
      <c r="X270" s="111" t="str">
        <f t="shared" si="45"/>
        <v/>
      </c>
      <c r="Y270" s="111" t="str">
        <f t="shared" si="45"/>
        <v/>
      </c>
      <c r="Z270" s="111" t="str">
        <f t="shared" si="45"/>
        <v/>
      </c>
      <c r="AA270" s="111" t="str">
        <f t="shared" si="45"/>
        <v/>
      </c>
      <c r="AB270" s="111" t="str">
        <f t="shared" si="45"/>
        <v/>
      </c>
      <c r="AC270" s="111" t="str">
        <f t="shared" si="45"/>
        <v/>
      </c>
      <c r="AD270" s="111" t="str">
        <f t="shared" si="45"/>
        <v/>
      </c>
      <c r="AE270" s="111" t="str">
        <f t="shared" si="45"/>
        <v/>
      </c>
      <c r="AF270" s="111" t="str">
        <f t="shared" si="45"/>
        <v/>
      </c>
      <c r="AG270" s="111" t="str">
        <f t="shared" si="45"/>
        <v/>
      </c>
      <c r="AH270" s="112"/>
      <c r="AI270" s="112"/>
      <c r="AJ270" s="106" t="str">
        <f t="shared" si="22"/>
        <v>*Fructose-1-phosphate (1MEOX) (6TMS) MP</v>
      </c>
      <c r="AK270" s="106">
        <f t="shared" si="22"/>
        <v>132</v>
      </c>
      <c r="AL270" s="112"/>
      <c r="AM270" s="111">
        <f t="shared" si="44"/>
        <v>2.512562814070352</v>
      </c>
      <c r="AN270" s="111">
        <f>IF(AN40&lt;&gt;"",AN40/SUM(AN$37:AN$41)*100,"")</f>
        <v>7.1583514099783088</v>
      </c>
      <c r="AO270" s="113">
        <f t="shared" si="44"/>
        <v>16.156890967974093</v>
      </c>
      <c r="AP270" s="111">
        <f>IF(AP40&lt;&gt;"",AP40/SUM(AP$37:AP$41)*100,"")</f>
        <v>16.515098923984727</v>
      </c>
      <c r="AQ270" s="113">
        <f t="shared" si="44"/>
        <v>13.161659513590845</v>
      </c>
      <c r="AR270" s="111">
        <f>IF(AR40&lt;&gt;"",AR40/SUM(AR$37:AR$41)*100,"")</f>
        <v>8.2809822958309542</v>
      </c>
      <c r="AS270" s="113">
        <f t="shared" si="44"/>
        <v>13.548387096774196</v>
      </c>
      <c r="AT270" s="111">
        <f>IF(AT40&lt;&gt;"",AT40/SUM(AT$37:AT$41)*100,"")</f>
        <v>9.7428958051420835</v>
      </c>
      <c r="AU270" s="113">
        <f t="shared" si="44"/>
        <v>1.5219337511190689</v>
      </c>
      <c r="AV270" s="111">
        <f>IF(AV40&lt;&gt;"",AV40/SUM(AV$37:AV$41)*100,"")</f>
        <v>11.864406779661017</v>
      </c>
      <c r="AW270" s="113">
        <f t="shared" si="44"/>
        <v>5.5842812823164421</v>
      </c>
      <c r="AX270" s="111">
        <f>IF(AX40&lt;&gt;"",AX40/SUM(AX$37:AX$41)*100,"")</f>
        <v>0</v>
      </c>
      <c r="AY270" s="113" t="str">
        <f t="shared" si="44"/>
        <v/>
      </c>
      <c r="AZ270" s="111">
        <f>IF(AZ40&lt;&gt;"",AZ40/SUM(AZ$37:AZ$41)*100,"")</f>
        <v>13.860252004581902</v>
      </c>
      <c r="BA270" s="111" t="str">
        <f t="shared" si="44"/>
        <v/>
      </c>
      <c r="BB270" s="113">
        <f t="shared" si="44"/>
        <v>5.3981106612685563</v>
      </c>
      <c r="BC270" s="111">
        <f>IF(BC40&lt;&gt;"",BC40/SUM(BC$37:BC$41)*100,"")</f>
        <v>3.4719710669077761</v>
      </c>
      <c r="BD270" s="113">
        <f t="shared" si="44"/>
        <v>27.944262372385825</v>
      </c>
      <c r="BE270" s="111">
        <f>IF(BE40&lt;&gt;"",BE40/SUM(BE$37:BE$41)*100,"")</f>
        <v>27.047477744807118</v>
      </c>
      <c r="BF270" s="113">
        <f t="shared" si="44"/>
        <v>8.2181818181818169</v>
      </c>
      <c r="BG270" s="111">
        <f t="shared" si="44"/>
        <v>5.1480637813211851</v>
      </c>
      <c r="BH270" s="113" t="str">
        <f t="shared" si="44"/>
        <v/>
      </c>
      <c r="BI270" s="111">
        <f t="shared" si="44"/>
        <v>13.59106010268801</v>
      </c>
      <c r="BJ270" s="113">
        <f t="shared" si="44"/>
        <v>7.1428571428571423</v>
      </c>
      <c r="BK270" s="111">
        <f>IF(BK40&lt;&gt;"",BK40/SUM(BK$37:BK$41)*100,"")</f>
        <v>12.382397572078908</v>
      </c>
      <c r="BL270" s="113">
        <f t="shared" si="44"/>
        <v>8.4979329352319706</v>
      </c>
      <c r="BM270" s="111">
        <f t="shared" si="44"/>
        <v>3.7335596096733132</v>
      </c>
      <c r="BN270" s="113">
        <f t="shared" si="44"/>
        <v>17.030848329048844</v>
      </c>
      <c r="BO270" s="111">
        <f t="shared" si="44"/>
        <v>3.4763313609467454</v>
      </c>
      <c r="BP270" s="113">
        <f t="shared" si="44"/>
        <v>16.140009722897421</v>
      </c>
      <c r="BQ270" s="111" t="str">
        <f>IF(BQ40&lt;&gt;"",BQ40/SUM(BQ$37:BQ$41)*100,"")</f>
        <v/>
      </c>
      <c r="BR270" s="111"/>
      <c r="BS270" s="111">
        <f t="shared" si="46"/>
        <v>21.34698700275699</v>
      </c>
      <c r="BT270" s="111">
        <f t="shared" si="46"/>
        <v>23.785915492957745</v>
      </c>
      <c r="BU270" s="111">
        <f t="shared" si="44"/>
        <v>20.873847708043943</v>
      </c>
      <c r="BV270" s="94" t="str">
        <f t="shared" si="33"/>
        <v>*Fructose-1-phosphate (1MEOX) (6TMS) MP</v>
      </c>
      <c r="BW270">
        <f t="shared" si="33"/>
        <v>132</v>
      </c>
    </row>
    <row r="271" spans="2:75">
      <c r="B271" s="4" t="s">
        <v>23</v>
      </c>
      <c r="C271" s="4">
        <v>133</v>
      </c>
      <c r="D271" s="4">
        <v>2289.1999999999998</v>
      </c>
      <c r="E271" s="4">
        <v>0.44927537400000001</v>
      </c>
      <c r="F271" s="4"/>
      <c r="G271" s="111" t="str">
        <f t="shared" si="44"/>
        <v/>
      </c>
      <c r="H271" s="111" t="str">
        <f t="shared" si="44"/>
        <v/>
      </c>
      <c r="I271" s="111" t="str">
        <f t="shared" si="44"/>
        <v/>
      </c>
      <c r="J271" s="111" t="str">
        <f>IF(J41&lt;&gt;"",J41/SUM(J$37:J$41)*100,"")</f>
        <v/>
      </c>
      <c r="K271" s="111">
        <f t="shared" si="44"/>
        <v>42.5764192139738</v>
      </c>
      <c r="L271" s="111" t="str">
        <f>IF(L41&lt;&gt;"",L41/SUM(L$37:L$41)*100,"")</f>
        <v/>
      </c>
      <c r="M271" s="111" t="str">
        <f t="shared" si="44"/>
        <v/>
      </c>
      <c r="N271" s="111" t="str">
        <f>IF(N41&lt;&gt;"",N41/SUM(N$37:N$41)*100,"")</f>
        <v/>
      </c>
      <c r="O271" s="111" t="str">
        <f t="shared" si="44"/>
        <v/>
      </c>
      <c r="P271" s="111" t="str">
        <f>IF(P41&lt;&gt;"",P41/SUM(P$37:P$41)*100,"")</f>
        <v/>
      </c>
      <c r="Q271" s="111"/>
      <c r="R271" s="111" t="str">
        <f t="shared" si="45"/>
        <v/>
      </c>
      <c r="S271" s="111" t="str">
        <f t="shared" si="45"/>
        <v/>
      </c>
      <c r="T271" s="111" t="str">
        <f t="shared" si="45"/>
        <v/>
      </c>
      <c r="U271" s="111" t="str">
        <f t="shared" si="45"/>
        <v/>
      </c>
      <c r="V271" s="111" t="str">
        <f t="shared" si="45"/>
        <v/>
      </c>
      <c r="W271" s="111" t="str">
        <f t="shared" si="45"/>
        <v/>
      </c>
      <c r="X271" s="111" t="str">
        <f t="shared" si="45"/>
        <v/>
      </c>
      <c r="Y271" s="111" t="str">
        <f t="shared" si="45"/>
        <v/>
      </c>
      <c r="Z271" s="111" t="str">
        <f t="shared" si="45"/>
        <v/>
      </c>
      <c r="AA271" s="111" t="str">
        <f t="shared" si="45"/>
        <v/>
      </c>
      <c r="AB271" s="111" t="str">
        <f t="shared" si="45"/>
        <v/>
      </c>
      <c r="AC271" s="111" t="str">
        <f t="shared" si="45"/>
        <v/>
      </c>
      <c r="AD271" s="111" t="str">
        <f t="shared" si="45"/>
        <v/>
      </c>
      <c r="AE271" s="111" t="str">
        <f t="shared" si="45"/>
        <v/>
      </c>
      <c r="AF271" s="111" t="str">
        <f t="shared" si="45"/>
        <v/>
      </c>
      <c r="AG271" s="111" t="str">
        <f t="shared" si="45"/>
        <v/>
      </c>
      <c r="AH271" s="112"/>
      <c r="AI271" s="112"/>
      <c r="AJ271" s="106" t="str">
        <f t="shared" si="22"/>
        <v>*Fructose-1-phosphate (1MEOX) (6TMS) MP</v>
      </c>
      <c r="AK271" s="106">
        <f t="shared" si="22"/>
        <v>133</v>
      </c>
      <c r="AL271" s="112"/>
      <c r="AM271" s="111">
        <f t="shared" si="44"/>
        <v>38.5678391959799</v>
      </c>
      <c r="AN271" s="111">
        <f>IF(AN41&lt;&gt;"",AN41/SUM(AN$37:AN$41)*100,"")</f>
        <v>41.757049891540134</v>
      </c>
      <c r="AO271" s="113">
        <f t="shared" si="44"/>
        <v>43.684778697373154</v>
      </c>
      <c r="AP271" s="111">
        <f>IF(AP41&lt;&gt;"",AP41/SUM(AP$37:AP$41)*100,"")</f>
        <v>41.811870878167298</v>
      </c>
      <c r="AQ271" s="113">
        <f t="shared" si="44"/>
        <v>33.333333333333329</v>
      </c>
      <c r="AR271" s="111">
        <f>IF(AR41&lt;&gt;"",AR41/SUM(AR$37:AR$41)*100,"")</f>
        <v>32.095945174186177</v>
      </c>
      <c r="AS271" s="113">
        <f t="shared" si="44"/>
        <v>41.566820276497694</v>
      </c>
      <c r="AT271" s="111">
        <f>IF(AT41&lt;&gt;"",AT41/SUM(AT$37:AT$41)*100,"")</f>
        <v>45.602165087956699</v>
      </c>
      <c r="AU271" s="113">
        <f t="shared" si="44"/>
        <v>39.838854073410921</v>
      </c>
      <c r="AV271" s="111">
        <f>IF(AV41&lt;&gt;"",AV41/SUM(AV$37:AV$41)*100,"")</f>
        <v>39.077212806026367</v>
      </c>
      <c r="AW271" s="113">
        <f t="shared" si="44"/>
        <v>24.612202688728026</v>
      </c>
      <c r="AX271" s="111">
        <f>IF(AX41&lt;&gt;"",AX41/SUM(AX$37:AX$41)*100,"")</f>
        <v>24.719101123595504</v>
      </c>
      <c r="AY271" s="113" t="str">
        <f t="shared" si="44"/>
        <v/>
      </c>
      <c r="AZ271" s="111">
        <f>IF(AZ41&lt;&gt;"",AZ41/SUM(AZ$37:AZ$41)*100,"")</f>
        <v>35.452462772050403</v>
      </c>
      <c r="BA271" s="111" t="str">
        <f t="shared" si="44"/>
        <v/>
      </c>
      <c r="BB271" s="113">
        <f t="shared" si="44"/>
        <v>43.207377417903736</v>
      </c>
      <c r="BC271" s="111">
        <f>IF(BC41&lt;&gt;"",BC41/SUM(BC$37:BC$41)*100,"")</f>
        <v>47.992766726943941</v>
      </c>
      <c r="BD271" s="113">
        <f t="shared" si="44"/>
        <v>41.645250277037697</v>
      </c>
      <c r="BE271" s="111">
        <f>IF(BE41&lt;&gt;"",BE41/SUM(BE$37:BE$41)*100,"")</f>
        <v>42.178536102868449</v>
      </c>
      <c r="BF271" s="113">
        <f t="shared" si="44"/>
        <v>41.890909090909091</v>
      </c>
      <c r="BG271" s="111">
        <f t="shared" si="44"/>
        <v>39.043280182232351</v>
      </c>
      <c r="BH271" s="113" t="str">
        <f t="shared" si="44"/>
        <v/>
      </c>
      <c r="BI271" s="111">
        <f t="shared" si="44"/>
        <v>41.981274539414073</v>
      </c>
      <c r="BJ271" s="113">
        <f t="shared" si="44"/>
        <v>44.547759932375321</v>
      </c>
      <c r="BK271" s="111">
        <f>IF(BK41&lt;&gt;"",BK41/SUM(BK$37:BK$41)*100,"")</f>
        <v>39.635811836115323</v>
      </c>
      <c r="BL271" s="113">
        <f t="shared" si="44"/>
        <v>49.931097841065686</v>
      </c>
      <c r="BM271" s="111">
        <f t="shared" si="44"/>
        <v>41.238862961391597</v>
      </c>
      <c r="BN271" s="113">
        <f t="shared" si="44"/>
        <v>43.637532133676096</v>
      </c>
      <c r="BO271" s="111">
        <f t="shared" si="44"/>
        <v>43.417159763313613</v>
      </c>
      <c r="BP271" s="113">
        <f t="shared" si="44"/>
        <v>40.301409820126402</v>
      </c>
      <c r="BQ271" s="111" t="str">
        <f>IF(BQ41&lt;&gt;"",BQ41/SUM(BQ$37:BQ$41)*100,"")</f>
        <v/>
      </c>
      <c r="BR271" s="111"/>
      <c r="BS271" s="111">
        <f t="shared" si="46"/>
        <v>44.190626230799531</v>
      </c>
      <c r="BT271" s="111">
        <f t="shared" si="46"/>
        <v>40.811267605633802</v>
      </c>
      <c r="BU271" s="111">
        <f t="shared" si="44"/>
        <v>42.278065412299533</v>
      </c>
      <c r="BV271" s="94" t="str">
        <f t="shared" si="33"/>
        <v>*Fructose-1-phosphate (1MEOX) (6TMS) MP</v>
      </c>
      <c r="BW271">
        <f t="shared" si="33"/>
        <v>133</v>
      </c>
    </row>
    <row r="272" spans="2:75" ht="38.25" customHeight="1">
      <c r="B272" s="4" t="s">
        <v>23</v>
      </c>
      <c r="C272" s="4">
        <v>217</v>
      </c>
      <c r="D272" s="4">
        <v>2289.1999999999998</v>
      </c>
      <c r="E272" s="4">
        <v>0.44927537400000001</v>
      </c>
      <c r="F272" s="4"/>
      <c r="G272" s="111" t="str">
        <f t="shared" ref="G272:BU276" si="47">IF(G42&lt;&gt;"",G42/SUM(G$42:G$46)*100,"")</f>
        <v/>
      </c>
      <c r="H272" s="111" t="str">
        <f t="shared" si="47"/>
        <v/>
      </c>
      <c r="I272" s="111" t="str">
        <f t="shared" si="47"/>
        <v/>
      </c>
      <c r="J272" s="111" t="str">
        <f>IF(J42&lt;&gt;"",J42/SUM(J$42:J$46)*100,"")</f>
        <v/>
      </c>
      <c r="K272" s="111">
        <f t="shared" si="47"/>
        <v>68.435374149659864</v>
      </c>
      <c r="L272" s="111" t="str">
        <f>IF(L42&lt;&gt;"",L42/SUM(L$42:L$46)*100,"")</f>
        <v/>
      </c>
      <c r="M272" s="111" t="str">
        <f t="shared" si="47"/>
        <v/>
      </c>
      <c r="N272" s="111" t="str">
        <f>IF(N42&lt;&gt;"",N42/SUM(N$42:N$46)*100,"")</f>
        <v/>
      </c>
      <c r="O272" s="111" t="str">
        <f t="shared" si="47"/>
        <v/>
      </c>
      <c r="P272" s="111" t="str">
        <f>IF(P42&lt;&gt;"",P42/SUM(P$42:P$46)*100,"")</f>
        <v/>
      </c>
      <c r="Q272" s="111"/>
      <c r="R272" s="111" t="str">
        <f t="shared" ref="R272:AG276" si="48">IF(R42&lt;&gt;"",R42/SUM(R$42:R$46)*100,"")</f>
        <v/>
      </c>
      <c r="S272" s="111" t="str">
        <f t="shared" si="48"/>
        <v/>
      </c>
      <c r="T272" s="111" t="str">
        <f t="shared" si="48"/>
        <v/>
      </c>
      <c r="U272" s="111" t="str">
        <f t="shared" si="48"/>
        <v/>
      </c>
      <c r="V272" s="111" t="str">
        <f t="shared" si="48"/>
        <v/>
      </c>
      <c r="W272" s="111" t="str">
        <f t="shared" si="48"/>
        <v/>
      </c>
      <c r="X272" s="111" t="str">
        <f t="shared" si="48"/>
        <v/>
      </c>
      <c r="Y272" s="111" t="str">
        <f t="shared" si="48"/>
        <v/>
      </c>
      <c r="Z272" s="111" t="str">
        <f t="shared" si="48"/>
        <v/>
      </c>
      <c r="AA272" s="111" t="str">
        <f t="shared" si="48"/>
        <v/>
      </c>
      <c r="AB272" s="111" t="str">
        <f t="shared" si="48"/>
        <v/>
      </c>
      <c r="AC272" s="111" t="str">
        <f t="shared" si="48"/>
        <v/>
      </c>
      <c r="AD272" s="111" t="str">
        <f t="shared" si="48"/>
        <v/>
      </c>
      <c r="AE272" s="111" t="str">
        <f t="shared" si="48"/>
        <v/>
      </c>
      <c r="AF272" s="111" t="str">
        <f t="shared" si="48"/>
        <v/>
      </c>
      <c r="AG272" s="111" t="str">
        <f t="shared" si="48"/>
        <v/>
      </c>
      <c r="AH272" s="112"/>
      <c r="AI272" s="112"/>
      <c r="AJ272" s="106" t="str">
        <f t="shared" si="22"/>
        <v>*Fructose-1-phosphate (1MEOX) (6TMS) MP</v>
      </c>
      <c r="AK272" s="106">
        <f t="shared" si="22"/>
        <v>217</v>
      </c>
      <c r="AL272" s="112"/>
      <c r="AM272" s="111">
        <f t="shared" si="47"/>
        <v>74.149659863945587</v>
      </c>
      <c r="AN272" s="111">
        <f>IF(AN42&lt;&gt;"",AN42/SUM(AN$42:AN$46)*100,"")</f>
        <v>43.831168831168831</v>
      </c>
      <c r="AO272" s="113">
        <f t="shared" si="47"/>
        <v>39.129770992366417</v>
      </c>
      <c r="AP272" s="111">
        <f>IF(AP42&lt;&gt;"",AP42/SUM(AP$42:AP$46)*100,"")</f>
        <v>38.739871472478342</v>
      </c>
      <c r="AQ272" s="113">
        <f t="shared" si="47"/>
        <v>53.668763102725372</v>
      </c>
      <c r="AR272" s="111">
        <f>IF(AR42&lt;&gt;"",AR42/SUM(AR$42:AR$46)*100,"")</f>
        <v>71.134020618556704</v>
      </c>
      <c r="AS272" s="113">
        <f t="shared" si="47"/>
        <v>82.35294117647058</v>
      </c>
      <c r="AT272" s="111">
        <f>IF(AT42&lt;&gt;"",AT42/SUM(AT$42:AT$46)*100,"")</f>
        <v>65.595463137996219</v>
      </c>
      <c r="AU272" s="113">
        <f t="shared" si="47"/>
        <v>45.137157107231914</v>
      </c>
      <c r="AV272" s="111">
        <f>IF(AV42&lt;&gt;"",AV42/SUM(AV$42:AV$46)*100,"")</f>
        <v>48.771929824561404</v>
      </c>
      <c r="AW272" s="113">
        <f t="shared" si="47"/>
        <v>56.37755102040817</v>
      </c>
      <c r="AX272" s="111">
        <f>IF(AX42&lt;&gt;"",AX42/SUM(AX$42:AX$46)*100,"")</f>
        <v>37.552742616033754</v>
      </c>
      <c r="AY272" s="113" t="str">
        <f t="shared" si="47"/>
        <v/>
      </c>
      <c r="AZ272" s="111">
        <f>IF(AZ42&lt;&gt;"",AZ42/SUM(AZ$42:AZ$46)*100,"")</f>
        <v>39.558232931726906</v>
      </c>
      <c r="BA272" s="111" t="str">
        <f t="shared" si="47"/>
        <v/>
      </c>
      <c r="BB272" s="113">
        <f t="shared" si="47"/>
        <v>63.153232949512841</v>
      </c>
      <c r="BC272" s="111">
        <f>IF(BC42&lt;&gt;"",BC42/SUM(BC$42:BC$46)*100,"")</f>
        <v>71.641791044776113</v>
      </c>
      <c r="BD272" s="113">
        <f t="shared" si="47"/>
        <v>16.357938067171858</v>
      </c>
      <c r="BE272" s="111">
        <f>IF(BE42&lt;&gt;"",BE42/SUM(BE$42:BE$46)*100,"")</f>
        <v>16.097992046737687</v>
      </c>
      <c r="BF272" s="113">
        <f t="shared" si="47"/>
        <v>62.662057044079511</v>
      </c>
      <c r="BG272" s="111">
        <f t="shared" si="47"/>
        <v>56.525573192239861</v>
      </c>
      <c r="BH272" s="113" t="str">
        <f t="shared" si="47"/>
        <v/>
      </c>
      <c r="BI272" s="111">
        <f t="shared" si="47"/>
        <v>46.192609182530795</v>
      </c>
      <c r="BJ272" s="113">
        <f t="shared" si="47"/>
        <v>65.175097276264594</v>
      </c>
      <c r="BK272" s="111">
        <f>IF(BK42&lt;&gt;"",BK42/SUM(BK$42:BK$46)*100,"")</f>
        <v>47.172694854814061</v>
      </c>
      <c r="BL272" s="113">
        <f t="shared" si="47"/>
        <v>51.916610625420311</v>
      </c>
      <c r="BM272" s="111">
        <f t="shared" si="47"/>
        <v>68.918918918918919</v>
      </c>
      <c r="BN272" s="113">
        <f t="shared" si="47"/>
        <v>37.069655724579661</v>
      </c>
      <c r="BO272" s="111">
        <f t="shared" si="47"/>
        <v>40.064446831364123</v>
      </c>
      <c r="BP272" s="113">
        <f t="shared" si="47"/>
        <v>49.163879598662206</v>
      </c>
      <c r="BQ272" s="111" t="str">
        <f>IF(BQ42&lt;&gt;"",BQ42/SUM(BQ$42:BQ$46)*100,"")</f>
        <v/>
      </c>
      <c r="BR272" s="111"/>
      <c r="BS272" s="111">
        <f t="shared" ref="BS272:BT276" si="49">IF(BS42&lt;&gt;"",BS42/SUM(BS$42:BS$46)*100,"")</f>
        <v>25.160256410256409</v>
      </c>
      <c r="BT272" s="111">
        <f t="shared" si="49"/>
        <v>22.029339853300733</v>
      </c>
      <c r="BU272" s="111">
        <f t="shared" si="47"/>
        <v>23.236624966728773</v>
      </c>
      <c r="BV272" s="94" t="str">
        <f t="shared" si="33"/>
        <v>*Fructose-1-phosphate (1MEOX) (6TMS) MP</v>
      </c>
      <c r="BW272">
        <f t="shared" si="33"/>
        <v>217</v>
      </c>
    </row>
    <row r="273" spans="2:75">
      <c r="B273" s="4" t="s">
        <v>23</v>
      </c>
      <c r="C273" s="4">
        <v>218</v>
      </c>
      <c r="D273" s="4">
        <v>2289.1999999999998</v>
      </c>
      <c r="E273" s="4">
        <v>0.44927537400000001</v>
      </c>
      <c r="F273" s="4"/>
      <c r="G273" s="111" t="str">
        <f t="shared" si="47"/>
        <v/>
      </c>
      <c r="H273" s="111" t="str">
        <f t="shared" si="47"/>
        <v/>
      </c>
      <c r="I273" s="111" t="str">
        <f t="shared" si="47"/>
        <v/>
      </c>
      <c r="J273" s="111" t="str">
        <f>IF(J43&lt;&gt;"",J43/SUM(J$42:J$46)*100,"")</f>
        <v/>
      </c>
      <c r="K273" s="111">
        <f t="shared" si="47"/>
        <v>13.741496598639454</v>
      </c>
      <c r="L273" s="111" t="str">
        <f>IF(L43&lt;&gt;"",L43/SUM(L$42:L$46)*100,"")</f>
        <v/>
      </c>
      <c r="M273" s="111" t="str">
        <f t="shared" si="47"/>
        <v/>
      </c>
      <c r="N273" s="111" t="str">
        <f>IF(N43&lt;&gt;"",N43/SUM(N$42:N$46)*100,"")</f>
        <v/>
      </c>
      <c r="O273" s="111" t="str">
        <f t="shared" si="47"/>
        <v/>
      </c>
      <c r="P273" s="111" t="str">
        <f>IF(P43&lt;&gt;"",P43/SUM(P$42:P$46)*100,"")</f>
        <v/>
      </c>
      <c r="Q273" s="111"/>
      <c r="R273" s="111" t="str">
        <f t="shared" si="48"/>
        <v/>
      </c>
      <c r="S273" s="111" t="str">
        <f t="shared" si="48"/>
        <v/>
      </c>
      <c r="T273" s="111" t="str">
        <f t="shared" si="48"/>
        <v/>
      </c>
      <c r="U273" s="111" t="str">
        <f t="shared" si="48"/>
        <v/>
      </c>
      <c r="V273" s="111" t="str">
        <f t="shared" si="48"/>
        <v/>
      </c>
      <c r="W273" s="111" t="str">
        <f t="shared" si="48"/>
        <v/>
      </c>
      <c r="X273" s="111" t="str">
        <f t="shared" si="48"/>
        <v/>
      </c>
      <c r="Y273" s="111" t="str">
        <f t="shared" si="48"/>
        <v/>
      </c>
      <c r="Z273" s="111" t="str">
        <f t="shared" si="48"/>
        <v/>
      </c>
      <c r="AA273" s="111" t="str">
        <f t="shared" si="48"/>
        <v/>
      </c>
      <c r="AB273" s="111" t="str">
        <f t="shared" si="48"/>
        <v/>
      </c>
      <c r="AC273" s="111" t="str">
        <f t="shared" si="48"/>
        <v/>
      </c>
      <c r="AD273" s="111" t="str">
        <f t="shared" si="48"/>
        <v/>
      </c>
      <c r="AE273" s="111" t="str">
        <f t="shared" si="48"/>
        <v/>
      </c>
      <c r="AF273" s="111" t="str">
        <f t="shared" si="48"/>
        <v/>
      </c>
      <c r="AG273" s="111" t="str">
        <f t="shared" si="48"/>
        <v/>
      </c>
      <c r="AH273" s="112"/>
      <c r="AI273" s="112"/>
      <c r="AJ273" s="106" t="str">
        <f t="shared" si="22"/>
        <v>*Fructose-1-phosphate (1MEOX) (6TMS) MP</v>
      </c>
      <c r="AK273" s="106">
        <f t="shared" si="22"/>
        <v>218</v>
      </c>
      <c r="AL273" s="112"/>
      <c r="AM273" s="111">
        <f t="shared" si="47"/>
        <v>17.687074829931973</v>
      </c>
      <c r="AN273" s="111">
        <f>IF(AN43&lt;&gt;"",AN43/SUM(AN$42:AN$46)*100,"")</f>
        <v>4.7077922077922079</v>
      </c>
      <c r="AO273" s="113">
        <f t="shared" si="47"/>
        <v>9.0992366412213741</v>
      </c>
      <c r="AP273" s="111">
        <f>IF(AP43&lt;&gt;"",AP43/SUM(AP$42:AP$46)*100,"")</f>
        <v>9.653534506845487</v>
      </c>
      <c r="AQ273" s="113">
        <f t="shared" si="47"/>
        <v>10.482180293501047</v>
      </c>
      <c r="AR273" s="111">
        <f>IF(AR43&lt;&gt;"",AR43/SUM(AR$42:AR$46)*100,"")</f>
        <v>6.4801178203240068</v>
      </c>
      <c r="AS273" s="113">
        <f t="shared" si="47"/>
        <v>0</v>
      </c>
      <c r="AT273" s="111">
        <f>IF(AT43&lt;&gt;"",AT43/SUM(AT$42:AT$46)*100,"")</f>
        <v>18.336483931947072</v>
      </c>
      <c r="AU273" s="113">
        <f t="shared" si="47"/>
        <v>8.9775561097256862</v>
      </c>
      <c r="AV273" s="111">
        <f>IF(AV43&lt;&gt;"",AV43/SUM(AV$42:AV$46)*100,"")</f>
        <v>24.210526315789473</v>
      </c>
      <c r="AW273" s="113">
        <f t="shared" si="47"/>
        <v>3.5714285714285712</v>
      </c>
      <c r="AX273" s="111">
        <f>IF(AX43&lt;&gt;"",AX43/SUM(AX$42:AX$46)*100,"")</f>
        <v>0.21097046413502107</v>
      </c>
      <c r="AY273" s="113" t="str">
        <f t="shared" si="47"/>
        <v/>
      </c>
      <c r="AZ273" s="111">
        <f>IF(AZ43&lt;&gt;"",AZ43/SUM(AZ$42:AZ$46)*100,"")</f>
        <v>10.843373493975903</v>
      </c>
      <c r="BA273" s="111" t="str">
        <f t="shared" si="47"/>
        <v/>
      </c>
      <c r="BB273" s="113">
        <f t="shared" si="47"/>
        <v>13.197519929140833</v>
      </c>
      <c r="BC273" s="111">
        <f>IF(BC43&lt;&gt;"",BC43/SUM(BC$42:BC$46)*100,"")</f>
        <v>9.8507462686567173</v>
      </c>
      <c r="BD273" s="113">
        <f t="shared" si="47"/>
        <v>5.2156422490410703</v>
      </c>
      <c r="BE273" s="111">
        <f>IF(BE43&lt;&gt;"",BE43/SUM(BE$42:BE$46)*100,"")</f>
        <v>5.6114684078747121</v>
      </c>
      <c r="BF273" s="113">
        <f t="shared" si="47"/>
        <v>7.6923076923076925</v>
      </c>
      <c r="BG273" s="111">
        <f t="shared" si="47"/>
        <v>13.756613756613756</v>
      </c>
      <c r="BH273" s="113" t="str">
        <f t="shared" si="47"/>
        <v/>
      </c>
      <c r="BI273" s="111">
        <f t="shared" si="47"/>
        <v>10.302351623740201</v>
      </c>
      <c r="BJ273" s="113">
        <f t="shared" si="47"/>
        <v>11.770428015564201</v>
      </c>
      <c r="BK273" s="111">
        <f>IF(BK43&lt;&gt;"",BK43/SUM(BK$42:BK$46)*100,"")</f>
        <v>15.63932755985736</v>
      </c>
      <c r="BL273" s="113">
        <f t="shared" si="47"/>
        <v>8.2716879623402821</v>
      </c>
      <c r="BM273" s="111">
        <f t="shared" si="47"/>
        <v>1.5103338632750398</v>
      </c>
      <c r="BN273" s="113">
        <f t="shared" si="47"/>
        <v>15.212169735788631</v>
      </c>
      <c r="BO273" s="111">
        <f t="shared" si="47"/>
        <v>14.285714285714285</v>
      </c>
      <c r="BP273" s="113">
        <f t="shared" si="47"/>
        <v>7.4414715719063551</v>
      </c>
      <c r="BQ273" s="111" t="str">
        <f>IF(BQ43&lt;&gt;"",BQ43/SUM(BQ$42:BQ$46)*100,"")</f>
        <v/>
      </c>
      <c r="BR273" s="111"/>
      <c r="BS273" s="111">
        <f t="shared" si="49"/>
        <v>6.1698717948717956</v>
      </c>
      <c r="BT273" s="111">
        <f t="shared" si="49"/>
        <v>7.1638141809290961</v>
      </c>
      <c r="BU273" s="111">
        <f t="shared" si="47"/>
        <v>7.2398190045248878</v>
      </c>
      <c r="BV273" s="94" t="str">
        <f t="shared" si="33"/>
        <v>*Fructose-1-phosphate (1MEOX) (6TMS) MP</v>
      </c>
      <c r="BW273">
        <f t="shared" si="33"/>
        <v>218</v>
      </c>
    </row>
    <row r="274" spans="2:75">
      <c r="B274" s="4" t="s">
        <v>23</v>
      </c>
      <c r="C274" s="4">
        <v>219</v>
      </c>
      <c r="D274" s="4">
        <v>2289.1999999999998</v>
      </c>
      <c r="E274" s="4">
        <v>0.44927537400000001</v>
      </c>
      <c r="F274" s="4"/>
      <c r="G274" s="111" t="str">
        <f t="shared" si="47"/>
        <v/>
      </c>
      <c r="H274" s="111" t="str">
        <f t="shared" si="47"/>
        <v/>
      </c>
      <c r="I274" s="111" t="str">
        <f t="shared" si="47"/>
        <v/>
      </c>
      <c r="J274" s="111" t="str">
        <f>IF(J44&lt;&gt;"",J44/SUM(J$42:J$46)*100,"")</f>
        <v/>
      </c>
      <c r="K274" s="111">
        <f t="shared" si="47"/>
        <v>10.612244897959183</v>
      </c>
      <c r="L274" s="111" t="str">
        <f>IF(L44&lt;&gt;"",L44/SUM(L$42:L$46)*100,"")</f>
        <v/>
      </c>
      <c r="M274" s="111" t="str">
        <f t="shared" si="47"/>
        <v/>
      </c>
      <c r="N274" s="111" t="str">
        <f>IF(N44&lt;&gt;"",N44/SUM(N$42:N$46)*100,"")</f>
        <v/>
      </c>
      <c r="O274" s="111" t="str">
        <f t="shared" si="47"/>
        <v/>
      </c>
      <c r="P274" s="111" t="str">
        <f>IF(P44&lt;&gt;"",P44/SUM(P$42:P$46)*100,"")</f>
        <v/>
      </c>
      <c r="Q274" s="111"/>
      <c r="R274" s="111" t="str">
        <f t="shared" si="48"/>
        <v/>
      </c>
      <c r="S274" s="111" t="str">
        <f t="shared" si="48"/>
        <v/>
      </c>
      <c r="T274" s="111" t="str">
        <f t="shared" si="48"/>
        <v/>
      </c>
      <c r="U274" s="111" t="str">
        <f t="shared" si="48"/>
        <v/>
      </c>
      <c r="V274" s="111" t="str">
        <f t="shared" si="48"/>
        <v/>
      </c>
      <c r="W274" s="111" t="str">
        <f t="shared" si="48"/>
        <v/>
      </c>
      <c r="X274" s="111" t="str">
        <f t="shared" si="48"/>
        <v/>
      </c>
      <c r="Y274" s="111" t="str">
        <f t="shared" si="48"/>
        <v/>
      </c>
      <c r="Z274" s="111" t="str">
        <f t="shared" si="48"/>
        <v/>
      </c>
      <c r="AA274" s="111" t="str">
        <f t="shared" si="48"/>
        <v/>
      </c>
      <c r="AB274" s="111" t="str">
        <f t="shared" si="48"/>
        <v/>
      </c>
      <c r="AC274" s="111" t="str">
        <f t="shared" si="48"/>
        <v/>
      </c>
      <c r="AD274" s="111" t="str">
        <f t="shared" si="48"/>
        <v/>
      </c>
      <c r="AE274" s="111" t="str">
        <f t="shared" si="48"/>
        <v/>
      </c>
      <c r="AF274" s="111" t="str">
        <f t="shared" si="48"/>
        <v/>
      </c>
      <c r="AG274" s="111" t="str">
        <f t="shared" si="48"/>
        <v/>
      </c>
      <c r="AH274" s="112"/>
      <c r="AI274" s="112"/>
      <c r="AJ274" s="106" t="str">
        <f t="shared" si="22"/>
        <v>*Fructose-1-phosphate (1MEOX) (6TMS) MP</v>
      </c>
      <c r="AK274" s="106">
        <f t="shared" si="22"/>
        <v>219</v>
      </c>
      <c r="AL274" s="112"/>
      <c r="AM274" s="111">
        <f t="shared" si="47"/>
        <v>7.4829931972789119</v>
      </c>
      <c r="AN274" s="111">
        <f>IF(AN44&lt;&gt;"",AN44/SUM(AN$42:AN$46)*100,"")</f>
        <v>16.396103896103899</v>
      </c>
      <c r="AO274" s="113">
        <f t="shared" si="47"/>
        <v>7.8473282442748094</v>
      </c>
      <c r="AP274" s="111">
        <f>IF(AP44&lt;&gt;"",AP44/SUM(AP$42:AP$46)*100,"")</f>
        <v>8.8851634534786257</v>
      </c>
      <c r="AQ274" s="113">
        <f t="shared" si="47"/>
        <v>17.190775681341719</v>
      </c>
      <c r="AR274" s="111">
        <f>IF(AR44&lt;&gt;"",AR44/SUM(AR$42:AR$46)*100,"")</f>
        <v>6.3328424153166418</v>
      </c>
      <c r="AS274" s="113">
        <f t="shared" si="47"/>
        <v>0</v>
      </c>
      <c r="AT274" s="111">
        <f>IF(AT44&lt;&gt;"",AT44/SUM(AT$42:AT$46)*100,"")</f>
        <v>0</v>
      </c>
      <c r="AU274" s="113">
        <f t="shared" si="47"/>
        <v>0</v>
      </c>
      <c r="AV274" s="111">
        <f>IF(AV44&lt;&gt;"",AV44/SUM(AV$42:AV$46)*100,"")</f>
        <v>2.2807017543859649</v>
      </c>
      <c r="AW274" s="113">
        <f t="shared" si="47"/>
        <v>5.6122448979591839</v>
      </c>
      <c r="AX274" s="111">
        <f>IF(AX44&lt;&gt;"",AX44/SUM(AX$42:AX$46)*100,"")</f>
        <v>12.236286919831224</v>
      </c>
      <c r="AY274" s="113" t="str">
        <f t="shared" si="47"/>
        <v/>
      </c>
      <c r="AZ274" s="111">
        <f>IF(AZ44&lt;&gt;"",AZ44/SUM(AZ$42:AZ$46)*100,"")</f>
        <v>11.847389558232932</v>
      </c>
      <c r="BA274" s="111" t="str">
        <f t="shared" si="47"/>
        <v/>
      </c>
      <c r="BB274" s="113">
        <f t="shared" si="47"/>
        <v>7.8830823737821074</v>
      </c>
      <c r="BC274" s="111">
        <f>IF(BC44&lt;&gt;"",BC44/SUM(BC$42:BC$46)*100,"")</f>
        <v>3.0597014925373136</v>
      </c>
      <c r="BD274" s="113">
        <f t="shared" si="47"/>
        <v>8.8782860885021986</v>
      </c>
      <c r="BE274" s="111">
        <f>IF(BE44&lt;&gt;"",BE44/SUM(BE$42:BE$46)*100,"")</f>
        <v>9.1707987628258625</v>
      </c>
      <c r="BF274" s="113">
        <f t="shared" si="47"/>
        <v>0.77787381158167668</v>
      </c>
      <c r="BG274" s="111">
        <f t="shared" si="47"/>
        <v>8.7301587301587293</v>
      </c>
      <c r="BH274" s="113" t="str">
        <f t="shared" si="47"/>
        <v/>
      </c>
      <c r="BI274" s="111">
        <f t="shared" si="47"/>
        <v>8.0067189249720041</v>
      </c>
      <c r="BJ274" s="113">
        <f t="shared" si="47"/>
        <v>5.4474708171206228</v>
      </c>
      <c r="BK274" s="111">
        <f>IF(BK44&lt;&gt;"",BK44/SUM(BK$42:BK$46)*100,"")</f>
        <v>13.346917982679571</v>
      </c>
      <c r="BL274" s="113">
        <f t="shared" si="47"/>
        <v>6.2542030934767983</v>
      </c>
      <c r="BM274" s="111">
        <f t="shared" si="47"/>
        <v>0</v>
      </c>
      <c r="BN274" s="113">
        <f t="shared" si="47"/>
        <v>6.0848678943154519</v>
      </c>
      <c r="BO274" s="111">
        <f t="shared" si="47"/>
        <v>12.137486573576799</v>
      </c>
      <c r="BP274" s="113">
        <f t="shared" si="47"/>
        <v>7.6923076923076925</v>
      </c>
      <c r="BQ274" s="111" t="str">
        <f>IF(BQ44&lt;&gt;"",BQ44/SUM(BQ$42:BQ$46)*100,"")</f>
        <v/>
      </c>
      <c r="BR274" s="111"/>
      <c r="BS274" s="111">
        <f t="shared" si="49"/>
        <v>8.3600427350427342</v>
      </c>
      <c r="BT274" s="111">
        <f t="shared" si="49"/>
        <v>9.80440097799511</v>
      </c>
      <c r="BU274" s="111">
        <f t="shared" si="47"/>
        <v>8.0915624168219313</v>
      </c>
      <c r="BV274" s="94" t="str">
        <f t="shared" si="33"/>
        <v>*Fructose-1-phosphate (1MEOX) (6TMS) MP</v>
      </c>
      <c r="BW274">
        <f t="shared" si="33"/>
        <v>219</v>
      </c>
    </row>
    <row r="275" spans="2:75">
      <c r="B275" s="4" t="s">
        <v>23</v>
      </c>
      <c r="C275" s="4">
        <v>220</v>
      </c>
      <c r="D275" s="4">
        <v>2289.1999999999998</v>
      </c>
      <c r="E275" s="4">
        <v>0.44927537400000001</v>
      </c>
      <c r="F275" s="4"/>
      <c r="G275" s="111" t="str">
        <f t="shared" si="47"/>
        <v/>
      </c>
      <c r="H275" s="111" t="str">
        <f t="shared" si="47"/>
        <v/>
      </c>
      <c r="I275" s="111" t="str">
        <f t="shared" si="47"/>
        <v/>
      </c>
      <c r="J275" s="111" t="str">
        <f>IF(J45&lt;&gt;"",J45/SUM(J$42:J$46)*100,"")</f>
        <v/>
      </c>
      <c r="K275" s="111">
        <f t="shared" si="47"/>
        <v>4.0816326530612246</v>
      </c>
      <c r="L275" s="111" t="str">
        <f>IF(L45&lt;&gt;"",L45/SUM(L$42:L$46)*100,"")</f>
        <v/>
      </c>
      <c r="M275" s="111" t="str">
        <f t="shared" si="47"/>
        <v/>
      </c>
      <c r="N275" s="111" t="str">
        <f>IF(N45&lt;&gt;"",N45/SUM(N$42:N$46)*100,"")</f>
        <v/>
      </c>
      <c r="O275" s="111" t="str">
        <f t="shared" si="47"/>
        <v/>
      </c>
      <c r="P275" s="111" t="str">
        <f>IF(P45&lt;&gt;"",P45/SUM(P$42:P$46)*100,"")</f>
        <v/>
      </c>
      <c r="Q275" s="111"/>
      <c r="R275" s="111" t="str">
        <f t="shared" si="48"/>
        <v/>
      </c>
      <c r="S275" s="111" t="str">
        <f t="shared" si="48"/>
        <v/>
      </c>
      <c r="T275" s="111" t="str">
        <f t="shared" si="48"/>
        <v/>
      </c>
      <c r="U275" s="111" t="str">
        <f t="shared" si="48"/>
        <v/>
      </c>
      <c r="V275" s="111" t="str">
        <f t="shared" si="48"/>
        <v/>
      </c>
      <c r="W275" s="111" t="str">
        <f t="shared" si="48"/>
        <v/>
      </c>
      <c r="X275" s="111" t="str">
        <f t="shared" si="48"/>
        <v/>
      </c>
      <c r="Y275" s="111" t="str">
        <f t="shared" si="48"/>
        <v/>
      </c>
      <c r="Z275" s="111" t="str">
        <f t="shared" si="48"/>
        <v/>
      </c>
      <c r="AA275" s="111" t="str">
        <f t="shared" si="48"/>
        <v/>
      </c>
      <c r="AB275" s="111" t="str">
        <f t="shared" si="48"/>
        <v/>
      </c>
      <c r="AC275" s="111" t="str">
        <f t="shared" si="48"/>
        <v/>
      </c>
      <c r="AD275" s="111" t="str">
        <f t="shared" si="48"/>
        <v/>
      </c>
      <c r="AE275" s="111" t="str">
        <f t="shared" si="48"/>
        <v/>
      </c>
      <c r="AF275" s="111" t="str">
        <f t="shared" si="48"/>
        <v/>
      </c>
      <c r="AG275" s="111" t="str">
        <f t="shared" si="48"/>
        <v/>
      </c>
      <c r="AH275" s="112"/>
      <c r="AI275" s="112"/>
      <c r="AJ275" s="106" t="str">
        <f t="shared" si="22"/>
        <v>*Fructose-1-phosphate (1MEOX) (6TMS) MP</v>
      </c>
      <c r="AK275" s="106">
        <f t="shared" si="22"/>
        <v>220</v>
      </c>
      <c r="AL275" s="112"/>
      <c r="AM275" s="111">
        <f t="shared" si="47"/>
        <v>0.68027210884353739</v>
      </c>
      <c r="AN275" s="111">
        <f>IF(AN45&lt;&gt;"",AN45/SUM(AN$42:AN$46)*100,"")</f>
        <v>19.318181818181817</v>
      </c>
      <c r="AO275" s="113">
        <f t="shared" si="47"/>
        <v>32.396946564885496</v>
      </c>
      <c r="AP275" s="111">
        <f>IF(AP45&lt;&gt;"",AP45/SUM(AP$42:AP$46)*100,"")</f>
        <v>32.774518021793796</v>
      </c>
      <c r="AQ275" s="113">
        <f t="shared" si="47"/>
        <v>15.30398322851153</v>
      </c>
      <c r="AR275" s="111">
        <f>IF(AR45&lt;&gt;"",AR45/SUM(AR$42:AR$46)*100,"")</f>
        <v>12.223858615611192</v>
      </c>
      <c r="AS275" s="113">
        <f t="shared" si="47"/>
        <v>17.647058823529413</v>
      </c>
      <c r="AT275" s="111">
        <f>IF(AT45&lt;&gt;"",AT45/SUM(AT$42:AT$46)*100,"")</f>
        <v>16.068052930056712</v>
      </c>
      <c r="AU275" s="113">
        <f t="shared" si="47"/>
        <v>39.401496259351617</v>
      </c>
      <c r="AV275" s="111">
        <f>IF(AV45&lt;&gt;"",AV45/SUM(AV$42:AV$46)*100,"")</f>
        <v>24.736842105263158</v>
      </c>
      <c r="AW275" s="113">
        <f t="shared" si="47"/>
        <v>16.581632653061224</v>
      </c>
      <c r="AX275" s="111">
        <f>IF(AX45&lt;&gt;"",AX45/SUM(AX$42:AX$46)*100,"")</f>
        <v>29.11392405063291</v>
      </c>
      <c r="AY275" s="113" t="str">
        <f t="shared" si="47"/>
        <v/>
      </c>
      <c r="AZ275" s="111">
        <f>IF(AZ45&lt;&gt;"",AZ45/SUM(AZ$42:AZ$46)*100,"")</f>
        <v>24.397590361445783</v>
      </c>
      <c r="BA275" s="111" t="str">
        <f t="shared" si="47"/>
        <v/>
      </c>
      <c r="BB275" s="113">
        <f t="shared" si="47"/>
        <v>10.806023029229408</v>
      </c>
      <c r="BC275" s="111">
        <f>IF(BC45&lt;&gt;"",BC45/SUM(BC$42:BC$46)*100,"")</f>
        <v>14.55223880597015</v>
      </c>
      <c r="BD275" s="113">
        <f t="shared" si="47"/>
        <v>55.313874076153056</v>
      </c>
      <c r="BE275" s="111">
        <f>IF(BE45&lt;&gt;"",BE45/SUM(BE$42:BE$46)*100,"")</f>
        <v>55.667926751436006</v>
      </c>
      <c r="BF275" s="113">
        <f t="shared" si="47"/>
        <v>20.397579948141743</v>
      </c>
      <c r="BG275" s="111">
        <f t="shared" si="47"/>
        <v>15.255731922398589</v>
      </c>
      <c r="BH275" s="113" t="str">
        <f t="shared" si="47"/>
        <v/>
      </c>
      <c r="BI275" s="111">
        <f t="shared" si="47"/>
        <v>27.211646136618139</v>
      </c>
      <c r="BJ275" s="113">
        <f t="shared" si="47"/>
        <v>16.245136186770427</v>
      </c>
      <c r="BK275" s="111">
        <f>IF(BK45&lt;&gt;"",BK45/SUM(BK$42:BK$46)*100,"")</f>
        <v>14.161996943453897</v>
      </c>
      <c r="BL275" s="113">
        <f t="shared" si="47"/>
        <v>23.133826496301278</v>
      </c>
      <c r="BM275" s="111">
        <f t="shared" si="47"/>
        <v>29.570747217806044</v>
      </c>
      <c r="BN275" s="113">
        <f t="shared" si="47"/>
        <v>26.10088070456365</v>
      </c>
      <c r="BO275" s="111">
        <f t="shared" si="47"/>
        <v>32.43823845327605</v>
      </c>
      <c r="BP275" s="113">
        <f t="shared" si="47"/>
        <v>29.76588628762542</v>
      </c>
      <c r="BQ275" s="111" t="str">
        <f>IF(BQ45&lt;&gt;"",BQ45/SUM(BQ$42:BQ$46)*100,"")</f>
        <v/>
      </c>
      <c r="BR275" s="111"/>
      <c r="BS275" s="111">
        <f t="shared" si="49"/>
        <v>47.195512820512818</v>
      </c>
      <c r="BT275" s="111">
        <f t="shared" si="49"/>
        <v>46.381418092909534</v>
      </c>
      <c r="BU275" s="111">
        <f t="shared" si="47"/>
        <v>49.321266968325794</v>
      </c>
      <c r="BV275" s="94" t="str">
        <f t="shared" si="33"/>
        <v>*Fructose-1-phosphate (1MEOX) (6TMS) MP</v>
      </c>
      <c r="BW275">
        <f t="shared" si="33"/>
        <v>220</v>
      </c>
    </row>
    <row r="276" spans="2:75">
      <c r="B276" s="4" t="s">
        <v>23</v>
      </c>
      <c r="C276" s="4">
        <v>221</v>
      </c>
      <c r="D276" s="4">
        <v>2289.1999999999998</v>
      </c>
      <c r="E276" s="4">
        <v>0.44927537400000001</v>
      </c>
      <c r="F276" s="4"/>
      <c r="G276" s="111" t="str">
        <f t="shared" si="47"/>
        <v/>
      </c>
      <c r="H276" s="111" t="str">
        <f t="shared" si="47"/>
        <v/>
      </c>
      <c r="I276" s="111" t="str">
        <f t="shared" si="47"/>
        <v/>
      </c>
      <c r="J276" s="111" t="str">
        <f>IF(J46&lt;&gt;"",J46/SUM(J$42:J$46)*100,"")</f>
        <v/>
      </c>
      <c r="K276" s="111">
        <f t="shared" si="47"/>
        <v>3.1292517006802725</v>
      </c>
      <c r="L276" s="111" t="str">
        <f>IF(L46&lt;&gt;"",L46/SUM(L$42:L$46)*100,"")</f>
        <v/>
      </c>
      <c r="M276" s="111" t="str">
        <f t="shared" si="47"/>
        <v/>
      </c>
      <c r="N276" s="111" t="str">
        <f>IF(N46&lt;&gt;"",N46/SUM(N$42:N$46)*100,"")</f>
        <v/>
      </c>
      <c r="O276" s="111" t="str">
        <f t="shared" si="47"/>
        <v/>
      </c>
      <c r="P276" s="111" t="str">
        <f>IF(P46&lt;&gt;"",P46/SUM(P$42:P$46)*100,"")</f>
        <v/>
      </c>
      <c r="Q276" s="111"/>
      <c r="R276" s="111" t="str">
        <f t="shared" si="48"/>
        <v/>
      </c>
      <c r="S276" s="111" t="str">
        <f t="shared" si="48"/>
        <v/>
      </c>
      <c r="T276" s="111" t="str">
        <f t="shared" si="48"/>
        <v/>
      </c>
      <c r="U276" s="111" t="str">
        <f t="shared" si="48"/>
        <v/>
      </c>
      <c r="V276" s="111" t="str">
        <f t="shared" si="48"/>
        <v/>
      </c>
      <c r="W276" s="111" t="str">
        <f t="shared" si="48"/>
        <v/>
      </c>
      <c r="X276" s="111" t="str">
        <f t="shared" si="48"/>
        <v/>
      </c>
      <c r="Y276" s="111" t="str">
        <f t="shared" si="48"/>
        <v/>
      </c>
      <c r="Z276" s="111" t="str">
        <f t="shared" si="48"/>
        <v/>
      </c>
      <c r="AA276" s="111" t="str">
        <f t="shared" si="48"/>
        <v/>
      </c>
      <c r="AB276" s="111" t="str">
        <f t="shared" si="48"/>
        <v/>
      </c>
      <c r="AC276" s="111" t="str">
        <f t="shared" si="48"/>
        <v/>
      </c>
      <c r="AD276" s="111" t="str">
        <f t="shared" si="48"/>
        <v/>
      </c>
      <c r="AE276" s="111" t="str">
        <f t="shared" si="48"/>
        <v/>
      </c>
      <c r="AF276" s="111" t="str">
        <f t="shared" si="48"/>
        <v/>
      </c>
      <c r="AG276" s="111" t="str">
        <f t="shared" si="48"/>
        <v/>
      </c>
      <c r="AH276" s="112"/>
      <c r="AI276" s="112"/>
      <c r="AJ276" s="106" t="str">
        <f t="shared" si="22"/>
        <v>*Fructose-1-phosphate (1MEOX) (6TMS) MP</v>
      </c>
      <c r="AK276" s="106">
        <f t="shared" si="22"/>
        <v>221</v>
      </c>
      <c r="AL276" s="112"/>
      <c r="AM276" s="111">
        <f t="shared" si="47"/>
        <v>0</v>
      </c>
      <c r="AN276" s="111">
        <f>IF(AN46&lt;&gt;"",AN46/SUM(AN$42:AN$46)*100,"")</f>
        <v>15.746753246753247</v>
      </c>
      <c r="AO276" s="113">
        <f t="shared" si="47"/>
        <v>11.526717557251908</v>
      </c>
      <c r="AP276" s="111">
        <f>IF(AP46&lt;&gt;"",AP46/SUM(AP$42:AP$46)*100,"")</f>
        <v>9.9469125454037446</v>
      </c>
      <c r="AQ276" s="113">
        <f t="shared" si="47"/>
        <v>3.3542976939203357</v>
      </c>
      <c r="AR276" s="111">
        <f>IF(AR46&lt;&gt;"",AR46/SUM(AR$42:AR$46)*100,"")</f>
        <v>3.8291605301914582</v>
      </c>
      <c r="AS276" s="113">
        <f t="shared" si="47"/>
        <v>0</v>
      </c>
      <c r="AT276" s="111">
        <f>IF(AT46&lt;&gt;"",AT46/SUM(AT$42:AT$46)*100,"")</f>
        <v>0</v>
      </c>
      <c r="AU276" s="113">
        <f t="shared" si="47"/>
        <v>6.4837905236907734</v>
      </c>
      <c r="AV276" s="111">
        <f>IF(AV46&lt;&gt;"",AV46/SUM(AV$42:AV$46)*100,"")</f>
        <v>0</v>
      </c>
      <c r="AW276" s="113">
        <f t="shared" si="47"/>
        <v>17.857142857142858</v>
      </c>
      <c r="AX276" s="111">
        <f>IF(AX46&lt;&gt;"",AX46/SUM(AX$42:AX$46)*100,"")</f>
        <v>20.88607594936709</v>
      </c>
      <c r="AY276" s="113" t="str">
        <f t="shared" si="47"/>
        <v/>
      </c>
      <c r="AZ276" s="111">
        <f>IF(AZ46&lt;&gt;"",AZ46/SUM(AZ$42:AZ$46)*100,"")</f>
        <v>13.353413654618473</v>
      </c>
      <c r="BA276" s="111" t="str">
        <f t="shared" si="47"/>
        <v/>
      </c>
      <c r="BB276" s="113">
        <f t="shared" si="47"/>
        <v>4.9601417183348095</v>
      </c>
      <c r="BC276" s="111">
        <f>IF(BC46&lt;&gt;"",BC46/SUM(BC$42:BC$46)*100,"")</f>
        <v>0.89552238805970152</v>
      </c>
      <c r="BD276" s="113">
        <f t="shared" si="47"/>
        <v>14.234259519131816</v>
      </c>
      <c r="BE276" s="111">
        <f>IF(BE46&lt;&gt;"",BE46/SUM(BE$42:BE$46)*100,"")</f>
        <v>13.45181403112573</v>
      </c>
      <c r="BF276" s="113">
        <f t="shared" si="47"/>
        <v>8.4701815038893695</v>
      </c>
      <c r="BG276" s="111">
        <f t="shared" si="47"/>
        <v>5.7319223985890648</v>
      </c>
      <c r="BH276" s="113" t="str">
        <f t="shared" si="47"/>
        <v/>
      </c>
      <c r="BI276" s="111">
        <f t="shared" si="47"/>
        <v>8.2866741321388577</v>
      </c>
      <c r="BJ276" s="113">
        <f t="shared" si="47"/>
        <v>1.3618677042801557</v>
      </c>
      <c r="BK276" s="111">
        <f>IF(BK46&lt;&gt;"",BK46/SUM(BK$42:BK$46)*100,"")</f>
        <v>9.6790626591951092</v>
      </c>
      <c r="BL276" s="113">
        <f t="shared" si="47"/>
        <v>10.423671822461332</v>
      </c>
      <c r="BM276" s="111">
        <f t="shared" si="47"/>
        <v>0</v>
      </c>
      <c r="BN276" s="113">
        <f t="shared" si="47"/>
        <v>15.532425940752603</v>
      </c>
      <c r="BO276" s="111">
        <f t="shared" si="47"/>
        <v>1.0741138560687433</v>
      </c>
      <c r="BP276" s="113">
        <f t="shared" si="47"/>
        <v>5.936454849498328</v>
      </c>
      <c r="BQ276" s="111" t="str">
        <f>IF(BQ46&lt;&gt;"",BQ46/SUM(BQ$42:BQ$46)*100,"")</f>
        <v/>
      </c>
      <c r="BR276" s="111"/>
      <c r="BS276" s="111">
        <f t="shared" si="49"/>
        <v>13.11431623931624</v>
      </c>
      <c r="BT276" s="111">
        <f t="shared" si="49"/>
        <v>14.621026894865526</v>
      </c>
      <c r="BU276" s="111">
        <f t="shared" si="47"/>
        <v>12.110726643598616</v>
      </c>
      <c r="BV276" s="94" t="str">
        <f t="shared" si="33"/>
        <v>*Fructose-1-phosphate (1MEOX) (6TMS) MP</v>
      </c>
      <c r="BW276">
        <f t="shared" si="33"/>
        <v>221</v>
      </c>
    </row>
    <row r="277" spans="2:75" ht="43.5" customHeight="1">
      <c r="B277" s="4" t="s">
        <v>24</v>
      </c>
      <c r="C277" s="4">
        <v>129</v>
      </c>
      <c r="D277" s="4">
        <v>2303.3000000000002</v>
      </c>
      <c r="E277" s="4">
        <v>0.49275362499999997</v>
      </c>
      <c r="F277" s="4"/>
      <c r="G277" s="111" t="str">
        <f t="shared" ref="G277:BU281" si="50">IF(G47&lt;&gt;"",G47/SUM(G$47:G$51)*100,"")</f>
        <v/>
      </c>
      <c r="H277" s="111" t="str">
        <f t="shared" si="50"/>
        <v/>
      </c>
      <c r="I277" s="111" t="str">
        <f t="shared" si="50"/>
        <v/>
      </c>
      <c r="J277" s="111">
        <f>IF(J47&lt;&gt;"",J47/SUM(J$47:J$51)*100,"")</f>
        <v>51.596023024594452</v>
      </c>
      <c r="K277" s="111" t="str">
        <f t="shared" si="50"/>
        <v/>
      </c>
      <c r="L277" s="111" t="str">
        <f>IF(L47&lt;&gt;"",L47/SUM(L$47:L$51)*100,"")</f>
        <v/>
      </c>
      <c r="M277" s="111">
        <f t="shared" si="50"/>
        <v>47.533986721466967</v>
      </c>
      <c r="N277" s="111">
        <f>IF(N47&lt;&gt;"",N47/SUM(N$47:N$51)*100,"")</f>
        <v>50.24850042844902</v>
      </c>
      <c r="O277" s="111" t="str">
        <f t="shared" si="50"/>
        <v/>
      </c>
      <c r="P277" s="111" t="str">
        <f>IF(P47&lt;&gt;"",P47/SUM(P$47:P$51)*100,"")</f>
        <v/>
      </c>
      <c r="Q277" s="111"/>
      <c r="R277" s="111" t="str">
        <f t="shared" ref="R277:AG281" si="51">IF(R47&lt;&gt;"",R47/SUM(R$47:R$51)*100,"")</f>
        <v/>
      </c>
      <c r="S277" s="111" t="str">
        <f t="shared" si="51"/>
        <v/>
      </c>
      <c r="T277" s="111" t="str">
        <f t="shared" si="51"/>
        <v/>
      </c>
      <c r="U277" s="111" t="str">
        <f t="shared" si="51"/>
        <v/>
      </c>
      <c r="V277" s="111" t="str">
        <f t="shared" si="51"/>
        <v/>
      </c>
      <c r="W277" s="111" t="str">
        <f t="shared" si="51"/>
        <v/>
      </c>
      <c r="X277" s="111" t="str">
        <f t="shared" si="51"/>
        <v/>
      </c>
      <c r="Y277" s="111" t="str">
        <f t="shared" si="51"/>
        <v/>
      </c>
      <c r="Z277" s="111" t="str">
        <f t="shared" si="51"/>
        <v/>
      </c>
      <c r="AA277" s="111" t="str">
        <f t="shared" si="51"/>
        <v/>
      </c>
      <c r="AB277" s="111" t="str">
        <f t="shared" si="51"/>
        <v/>
      </c>
      <c r="AC277" s="111" t="str">
        <f t="shared" si="51"/>
        <v/>
      </c>
      <c r="AD277" s="111" t="str">
        <f t="shared" si="51"/>
        <v/>
      </c>
      <c r="AE277" s="111" t="str">
        <f t="shared" si="51"/>
        <v/>
      </c>
      <c r="AF277" s="111" t="str">
        <f t="shared" si="51"/>
        <v/>
      </c>
      <c r="AG277" s="111" t="str">
        <f t="shared" si="51"/>
        <v/>
      </c>
      <c r="AH277" s="112"/>
      <c r="AI277" s="112"/>
      <c r="AJ277" s="106" t="str">
        <f t="shared" si="22"/>
        <v>*Fructose-6-phosphate (1MEOX) (6TMS) MP</v>
      </c>
      <c r="AK277" s="106">
        <f t="shared" si="22"/>
        <v>129</v>
      </c>
      <c r="AL277" s="112"/>
      <c r="AM277" s="111">
        <f t="shared" si="50"/>
        <v>10.973187686196624</v>
      </c>
      <c r="AN277" s="111">
        <f>IF(AN47&lt;&gt;"",AN47/SUM(AN$47:AN$51)*100,"")</f>
        <v>8.2066869300911858</v>
      </c>
      <c r="AO277" s="113">
        <f t="shared" si="50"/>
        <v>35.151423836070514</v>
      </c>
      <c r="AP277" s="111">
        <f>IF(AP47&lt;&gt;"",AP47/SUM(AP$47:AP$51)*100,"")</f>
        <v>23.146270002253775</v>
      </c>
      <c r="AQ277" s="113">
        <f t="shared" si="50"/>
        <v>9.8345686969599324</v>
      </c>
      <c r="AR277" s="111">
        <f>IF(AR47&lt;&gt;"",AR47/SUM(AR$47:AR$51)*100,"")</f>
        <v>10.387369961838047</v>
      </c>
      <c r="AS277" s="113">
        <f t="shared" si="50"/>
        <v>17.657004830917874</v>
      </c>
      <c r="AT277" s="111">
        <f>IF(AT47&lt;&gt;"",AT47/SUM(AT$47:AT$51)*100,"")</f>
        <v>10.762529635551635</v>
      </c>
      <c r="AU277" s="113">
        <f t="shared" si="50"/>
        <v>9.4276094276094273</v>
      </c>
      <c r="AV277" s="111">
        <f>IF(AV47&lt;&gt;"",AV47/SUM(AV$47:AV$51)*100,"")</f>
        <v>12.282991776530478</v>
      </c>
      <c r="AW277" s="113">
        <f t="shared" si="50"/>
        <v>14.691656590084643</v>
      </c>
      <c r="AX277" s="111">
        <f>IF(AX47&lt;&gt;"",AX47/SUM(AX$47:AX$51)*100,"")</f>
        <v>13.285714285714286</v>
      </c>
      <c r="AY277" s="113" t="str">
        <f t="shared" si="50"/>
        <v/>
      </c>
      <c r="AZ277" s="111">
        <f>IF(AZ47&lt;&gt;"",AZ47/SUM(AZ$47:AZ$51)*100,"")</f>
        <v>17.879723570063227</v>
      </c>
      <c r="BA277" s="111" t="str">
        <f t="shared" si="50"/>
        <v/>
      </c>
      <c r="BB277" s="113">
        <f t="shared" si="50"/>
        <v>9.4135115070527107</v>
      </c>
      <c r="BC277" s="111">
        <f>IF(BC47&lt;&gt;"",BC47/SUM(BC$47:BC$51)*100,"")</f>
        <v>8.618515092911796</v>
      </c>
      <c r="BD277" s="113">
        <f t="shared" si="50"/>
        <v>7.0420965836917526</v>
      </c>
      <c r="BE277" s="111">
        <f>IF(BE47&lt;&gt;"",BE47/SUM(BE$47:BE$51)*100,"")</f>
        <v>28.983668939273819</v>
      </c>
      <c r="BF277" s="113">
        <f t="shared" si="50"/>
        <v>12.018082565677243</v>
      </c>
      <c r="BG277" s="111">
        <f t="shared" si="50"/>
        <v>12.080307560871423</v>
      </c>
      <c r="BH277" s="113" t="str">
        <f t="shared" si="50"/>
        <v/>
      </c>
      <c r="BI277" s="111">
        <f t="shared" si="50"/>
        <v>12.294885615043718</v>
      </c>
      <c r="BJ277" s="113">
        <f t="shared" si="50"/>
        <v>10.364464692482915</v>
      </c>
      <c r="BK277" s="111">
        <f>IF(BK47&lt;&gt;"",BK47/SUM(BK$47:BK$51)*100,"")</f>
        <v>18.981481481481481</v>
      </c>
      <c r="BL277" s="113">
        <f t="shared" si="50"/>
        <v>8.5961123110151192</v>
      </c>
      <c r="BM277" s="111">
        <f t="shared" si="50"/>
        <v>9.9461345876640621</v>
      </c>
      <c r="BN277" s="113">
        <f t="shared" si="50"/>
        <v>12.056392805055907</v>
      </c>
      <c r="BO277" s="111">
        <f t="shared" si="50"/>
        <v>10.494264268517208</v>
      </c>
      <c r="BP277" s="113">
        <f t="shared" si="50"/>
        <v>24.320270016876055</v>
      </c>
      <c r="BQ277" s="111">
        <f>IF(BQ47&lt;&gt;"",BQ47/SUM(BQ$47:BQ$51)*100,"")</f>
        <v>15.261958997722095</v>
      </c>
      <c r="BR277" s="111"/>
      <c r="BS277" s="111">
        <f t="shared" ref="BS277:BT281" si="52">IF(BS47&lt;&gt;"",BS47/SUM(BS$47:BS$51)*100,"")</f>
        <v>12.061052406873733</v>
      </c>
      <c r="BT277" s="111">
        <f t="shared" si="52"/>
        <v>12.211580322159337</v>
      </c>
      <c r="BU277" s="111">
        <f t="shared" si="50"/>
        <v>11.62881562881563</v>
      </c>
      <c r="BV277" s="94" t="str">
        <f t="shared" si="33"/>
        <v>*Fructose-6-phosphate (1MEOX) (6TMS) MP</v>
      </c>
      <c r="BW277">
        <f t="shared" si="33"/>
        <v>129</v>
      </c>
    </row>
    <row r="278" spans="2:75">
      <c r="B278" s="4" t="s">
        <v>24</v>
      </c>
      <c r="C278" s="4">
        <v>130</v>
      </c>
      <c r="D278" s="4">
        <v>2303.3000000000002</v>
      </c>
      <c r="E278" s="4">
        <v>0.49275362499999997</v>
      </c>
      <c r="F278" s="4"/>
      <c r="G278" s="111" t="str">
        <f t="shared" si="50"/>
        <v/>
      </c>
      <c r="H278" s="111" t="str">
        <f t="shared" si="50"/>
        <v/>
      </c>
      <c r="I278" s="111" t="str">
        <f t="shared" si="50"/>
        <v/>
      </c>
      <c r="J278" s="111">
        <f>IF(J48&lt;&gt;"",J48/SUM(J$47:J$51)*100,"")</f>
        <v>6.6980638409209838</v>
      </c>
      <c r="K278" s="111" t="str">
        <f t="shared" si="50"/>
        <v/>
      </c>
      <c r="L278" s="111" t="str">
        <f>IF(L48&lt;&gt;"",L48/SUM(L$47:L$51)*100,"")</f>
        <v/>
      </c>
      <c r="M278" s="111">
        <f t="shared" si="50"/>
        <v>7.8880809358204242</v>
      </c>
      <c r="N278" s="111">
        <f>IF(N48&lt;&gt;"",N48/SUM(N$47:N$51)*100,"")</f>
        <v>4.987146529562982</v>
      </c>
      <c r="O278" s="111" t="str">
        <f t="shared" si="50"/>
        <v/>
      </c>
      <c r="P278" s="111" t="str">
        <f>IF(P48&lt;&gt;"",P48/SUM(P$47:P$51)*100,"")</f>
        <v/>
      </c>
      <c r="Q278" s="111"/>
      <c r="R278" s="111" t="str">
        <f t="shared" si="51"/>
        <v/>
      </c>
      <c r="S278" s="111" t="str">
        <f t="shared" si="51"/>
        <v/>
      </c>
      <c r="T278" s="111" t="str">
        <f t="shared" si="51"/>
        <v/>
      </c>
      <c r="U278" s="111" t="str">
        <f t="shared" si="51"/>
        <v/>
      </c>
      <c r="V278" s="111" t="str">
        <f t="shared" si="51"/>
        <v/>
      </c>
      <c r="W278" s="111" t="str">
        <f t="shared" si="51"/>
        <v/>
      </c>
      <c r="X278" s="111" t="str">
        <f t="shared" si="51"/>
        <v/>
      </c>
      <c r="Y278" s="111" t="str">
        <f t="shared" si="51"/>
        <v/>
      </c>
      <c r="Z278" s="111" t="str">
        <f t="shared" si="51"/>
        <v/>
      </c>
      <c r="AA278" s="111" t="str">
        <f t="shared" si="51"/>
        <v/>
      </c>
      <c r="AB278" s="111" t="str">
        <f t="shared" si="51"/>
        <v/>
      </c>
      <c r="AC278" s="111" t="str">
        <f t="shared" si="51"/>
        <v/>
      </c>
      <c r="AD278" s="111" t="str">
        <f t="shared" si="51"/>
        <v/>
      </c>
      <c r="AE278" s="111" t="str">
        <f t="shared" si="51"/>
        <v/>
      </c>
      <c r="AF278" s="111" t="str">
        <f t="shared" si="51"/>
        <v/>
      </c>
      <c r="AG278" s="111" t="str">
        <f t="shared" si="51"/>
        <v/>
      </c>
      <c r="AH278" s="112"/>
      <c r="AI278" s="112"/>
      <c r="AJ278" s="106" t="str">
        <f t="shared" si="22"/>
        <v>*Fructose-6-phosphate (1MEOX) (6TMS) MP</v>
      </c>
      <c r="AK278" s="106">
        <f t="shared" si="22"/>
        <v>130</v>
      </c>
      <c r="AL278" s="112"/>
      <c r="AM278" s="111">
        <f t="shared" si="50"/>
        <v>54.642502482621644</v>
      </c>
      <c r="AN278" s="111">
        <f>IF(AN48&lt;&gt;"",AN48/SUM(AN$47:AN$51)*100,"")</f>
        <v>59.130231470657002</v>
      </c>
      <c r="AO278" s="113">
        <f t="shared" si="50"/>
        <v>3.6914268494801865</v>
      </c>
      <c r="AP278" s="111">
        <f>IF(AP48&lt;&gt;"",AP48/SUM(AP$47:AP$51)*100,"")</f>
        <v>12.932161370295244</v>
      </c>
      <c r="AQ278" s="113">
        <f t="shared" si="50"/>
        <v>48.539048232892902</v>
      </c>
      <c r="AR278" s="111">
        <f>IF(AR48&lt;&gt;"",AR48/SUM(AR$47:AR$51)*100,"")</f>
        <v>51.649328245072923</v>
      </c>
      <c r="AS278" s="113">
        <f t="shared" si="50"/>
        <v>0</v>
      </c>
      <c r="AT278" s="111">
        <f>IF(AT48&lt;&gt;"",AT48/SUM(AT$47:AT$51)*100,"")</f>
        <v>52.136516513205052</v>
      </c>
      <c r="AU278" s="113">
        <f t="shared" si="50"/>
        <v>48.238798238798239</v>
      </c>
      <c r="AV278" s="111">
        <f>IF(AV48&lt;&gt;"",AV48/SUM(AV$47:AV$51)*100,"")</f>
        <v>58.269155462733323</v>
      </c>
      <c r="AW278" s="113">
        <f t="shared" si="50"/>
        <v>43.954050785973401</v>
      </c>
      <c r="AX278" s="111">
        <f>IF(AX48&lt;&gt;"",AX48/SUM(AX$47:AX$51)*100,"")</f>
        <v>49.5</v>
      </c>
      <c r="AY278" s="113" t="str">
        <f t="shared" si="50"/>
        <v/>
      </c>
      <c r="AZ278" s="111">
        <f>IF(AZ48&lt;&gt;"",AZ48/SUM(AZ$47:AZ$51)*100,"")</f>
        <v>13.718570798411998</v>
      </c>
      <c r="BA278" s="111" t="str">
        <f t="shared" si="50"/>
        <v/>
      </c>
      <c r="BB278" s="113">
        <f t="shared" si="50"/>
        <v>55.83766394456817</v>
      </c>
      <c r="BC278" s="111">
        <f>IF(BC48&lt;&gt;"",BC48/SUM(BC$47:BC$51)*100,"")</f>
        <v>47.876902379550998</v>
      </c>
      <c r="BD278" s="113">
        <f t="shared" si="50"/>
        <v>11.048960399349275</v>
      </c>
      <c r="BE278" s="111">
        <f>IF(BE48&lt;&gt;"",BE48/SUM(BE$47:BE$51)*100,"")</f>
        <v>15.704772475027747</v>
      </c>
      <c r="BF278" s="113">
        <f t="shared" si="50"/>
        <v>45.172296144660521</v>
      </c>
      <c r="BG278" s="111">
        <f t="shared" si="50"/>
        <v>47.244767193507045</v>
      </c>
      <c r="BH278" s="113" t="str">
        <f t="shared" si="50"/>
        <v/>
      </c>
      <c r="BI278" s="111">
        <f t="shared" si="50"/>
        <v>50.550964187327821</v>
      </c>
      <c r="BJ278" s="113">
        <f t="shared" si="50"/>
        <v>10.744115413819285</v>
      </c>
      <c r="BK278" s="111">
        <f>IF(BK48&lt;&gt;"",BK48/SUM(BK$47:BK$51)*100,"")</f>
        <v>6.25</v>
      </c>
      <c r="BL278" s="113">
        <f t="shared" si="50"/>
        <v>56.573074154067669</v>
      </c>
      <c r="BM278" s="111">
        <f t="shared" si="50"/>
        <v>58.394658978833171</v>
      </c>
      <c r="BN278" s="113">
        <f t="shared" si="50"/>
        <v>43.911035488575592</v>
      </c>
      <c r="BO278" s="111">
        <f t="shared" si="50"/>
        <v>51.380824245857525</v>
      </c>
      <c r="BP278" s="113">
        <f t="shared" si="50"/>
        <v>10.331895743483969</v>
      </c>
      <c r="BQ278" s="111">
        <f>IF(BQ48&lt;&gt;"",BQ48/SUM(BQ$47:BQ$51)*100,"")</f>
        <v>13.439635535307518</v>
      </c>
      <c r="BR278" s="111"/>
      <c r="BS278" s="111">
        <f t="shared" si="52"/>
        <v>35.339950901910555</v>
      </c>
      <c r="BT278" s="111">
        <f t="shared" si="52"/>
        <v>32.686112320417934</v>
      </c>
      <c r="BU278" s="111">
        <f t="shared" si="50"/>
        <v>33.733821733821735</v>
      </c>
      <c r="BV278" s="94" t="str">
        <f t="shared" si="33"/>
        <v>*Fructose-6-phosphate (1MEOX) (6TMS) MP</v>
      </c>
      <c r="BW278">
        <f t="shared" si="33"/>
        <v>130</v>
      </c>
    </row>
    <row r="279" spans="2:75">
      <c r="B279" s="4" t="s">
        <v>24</v>
      </c>
      <c r="C279" s="4">
        <v>131</v>
      </c>
      <c r="D279" s="4">
        <v>2303.3000000000002</v>
      </c>
      <c r="E279" s="4">
        <v>0.49275362499999997</v>
      </c>
      <c r="F279" s="4"/>
      <c r="G279" s="111" t="str">
        <f t="shared" si="50"/>
        <v/>
      </c>
      <c r="H279" s="111" t="str">
        <f t="shared" si="50"/>
        <v/>
      </c>
      <c r="I279" s="111" t="str">
        <f t="shared" si="50"/>
        <v/>
      </c>
      <c r="J279" s="111">
        <f>IF(J49&lt;&gt;"",J49/SUM(J$47:J$51)*100,"")</f>
        <v>10.020931449502877</v>
      </c>
      <c r="K279" s="111" t="str">
        <f t="shared" si="50"/>
        <v/>
      </c>
      <c r="L279" s="111" t="str">
        <f>IF(L49&lt;&gt;"",L49/SUM(L$47:L$51)*100,"")</f>
        <v/>
      </c>
      <c r="M279" s="111">
        <f t="shared" si="50"/>
        <v>5.4694909895668671</v>
      </c>
      <c r="N279" s="111">
        <f>IF(N49&lt;&gt;"",N49/SUM(N$47:N$51)*100,"")</f>
        <v>9.7686375321336758</v>
      </c>
      <c r="O279" s="111" t="str">
        <f t="shared" si="50"/>
        <v/>
      </c>
      <c r="P279" s="111" t="str">
        <f>IF(P49&lt;&gt;"",P49/SUM(P$47:P$51)*100,"")</f>
        <v/>
      </c>
      <c r="Q279" s="111"/>
      <c r="R279" s="111" t="str">
        <f t="shared" si="51"/>
        <v/>
      </c>
      <c r="S279" s="111" t="str">
        <f t="shared" si="51"/>
        <v/>
      </c>
      <c r="T279" s="111" t="str">
        <f t="shared" si="51"/>
        <v/>
      </c>
      <c r="U279" s="111" t="str">
        <f t="shared" si="51"/>
        <v/>
      </c>
      <c r="V279" s="111" t="str">
        <f t="shared" si="51"/>
        <v/>
      </c>
      <c r="W279" s="111" t="str">
        <f t="shared" si="51"/>
        <v/>
      </c>
      <c r="X279" s="111" t="str">
        <f t="shared" si="51"/>
        <v/>
      </c>
      <c r="Y279" s="111" t="str">
        <f t="shared" si="51"/>
        <v/>
      </c>
      <c r="Z279" s="111" t="str">
        <f t="shared" si="51"/>
        <v/>
      </c>
      <c r="AA279" s="111" t="str">
        <f t="shared" si="51"/>
        <v/>
      </c>
      <c r="AB279" s="111" t="str">
        <f t="shared" si="51"/>
        <v/>
      </c>
      <c r="AC279" s="111" t="str">
        <f t="shared" si="51"/>
        <v/>
      </c>
      <c r="AD279" s="111" t="str">
        <f t="shared" si="51"/>
        <v/>
      </c>
      <c r="AE279" s="111" t="str">
        <f t="shared" si="51"/>
        <v/>
      </c>
      <c r="AF279" s="111" t="str">
        <f t="shared" si="51"/>
        <v/>
      </c>
      <c r="AG279" s="111" t="str">
        <f t="shared" si="51"/>
        <v/>
      </c>
      <c r="AH279" s="112"/>
      <c r="AI279" s="112"/>
      <c r="AJ279" s="106" t="str">
        <f t="shared" si="22"/>
        <v>*Fructose-6-phosphate (1MEOX) (6TMS) MP</v>
      </c>
      <c r="AK279" s="106">
        <f t="shared" si="22"/>
        <v>131</v>
      </c>
      <c r="AL279" s="112"/>
      <c r="AM279" s="111">
        <f t="shared" si="50"/>
        <v>8.1926514399205566</v>
      </c>
      <c r="AN279" s="111">
        <f>IF(AN49&lt;&gt;"",AN49/SUM(AN$47:AN$51)*100,"")</f>
        <v>9.9719429506663548</v>
      </c>
      <c r="AO279" s="113">
        <f t="shared" si="50"/>
        <v>13.19873436793732</v>
      </c>
      <c r="AP279" s="111">
        <f>IF(AP49&lt;&gt;"",AP49/SUM(AP$47:AP$51)*100,"")</f>
        <v>12.026143790849673</v>
      </c>
      <c r="AQ279" s="113">
        <f t="shared" si="50"/>
        <v>9.1739177140401758</v>
      </c>
      <c r="AR279" s="111">
        <f>IF(AR49&lt;&gt;"",AR49/SUM(AR$47:AR$51)*100,"")</f>
        <v>8.5315489570808722</v>
      </c>
      <c r="AS279" s="113">
        <f t="shared" si="50"/>
        <v>13.937198067632849</v>
      </c>
      <c r="AT279" s="111">
        <f>IF(AT49&lt;&gt;"",AT49/SUM(AT$47:AT$51)*100,"")</f>
        <v>8.7225009648784262</v>
      </c>
      <c r="AU279" s="113">
        <f t="shared" si="50"/>
        <v>9.7772597772597774</v>
      </c>
      <c r="AV279" s="111">
        <f>IF(AV49&lt;&gt;"",AV49/SUM(AV$47:AV$51)*100,"")</f>
        <v>8.719488317452031</v>
      </c>
      <c r="AW279" s="113">
        <f t="shared" si="50"/>
        <v>10.822249093107619</v>
      </c>
      <c r="AX279" s="111">
        <f>IF(AX49&lt;&gt;"",AX49/SUM(AX$47:AX$51)*100,"")</f>
        <v>11.214285714285714</v>
      </c>
      <c r="AY279" s="113" t="str">
        <f t="shared" si="50"/>
        <v/>
      </c>
      <c r="AZ279" s="111">
        <f>IF(AZ49&lt;&gt;"",AZ49/SUM(AZ$47:AZ$51)*100,"")</f>
        <v>12.645199235406556</v>
      </c>
      <c r="BA279" s="111" t="str">
        <f t="shared" si="50"/>
        <v/>
      </c>
      <c r="BB279" s="113">
        <f t="shared" si="50"/>
        <v>10.259836674090572</v>
      </c>
      <c r="BC279" s="111">
        <f>IF(BC49&lt;&gt;"",BC49/SUM(BC$47:BC$51)*100,"")</f>
        <v>10.577650718910284</v>
      </c>
      <c r="BD279" s="113">
        <f t="shared" si="50"/>
        <v>10.233325162124217</v>
      </c>
      <c r="BE279" s="111">
        <f>IF(BE49&lt;&gt;"",BE49/SUM(BE$47:BE$51)*100,"")</f>
        <v>17.805612811162199</v>
      </c>
      <c r="BF279" s="113">
        <f t="shared" si="50"/>
        <v>9.5274650290003411</v>
      </c>
      <c r="BG279" s="111">
        <f t="shared" si="50"/>
        <v>9.4233233660828706</v>
      </c>
      <c r="BH279" s="113" t="str">
        <f t="shared" si="50"/>
        <v/>
      </c>
      <c r="BI279" s="111">
        <f t="shared" si="50"/>
        <v>7.3721403760929451</v>
      </c>
      <c r="BJ279" s="113">
        <f t="shared" si="50"/>
        <v>11.313591495823843</v>
      </c>
      <c r="BK279" s="111">
        <f>IF(BK49&lt;&gt;"",BK49/SUM(BK$47:BK$51)*100,"")</f>
        <v>21.450617283950617</v>
      </c>
      <c r="BL279" s="113">
        <f t="shared" si="50"/>
        <v>9.2152627789776815</v>
      </c>
      <c r="BM279" s="111">
        <f t="shared" si="50"/>
        <v>9.6881875426750632</v>
      </c>
      <c r="BN279" s="113">
        <f t="shared" si="50"/>
        <v>9.2245989304812834</v>
      </c>
      <c r="BO279" s="111">
        <f t="shared" si="50"/>
        <v>10.819997167540009</v>
      </c>
      <c r="BP279" s="113">
        <f t="shared" si="50"/>
        <v>11.53197074817176</v>
      </c>
      <c r="BQ279" s="111">
        <f>IF(BQ49&lt;&gt;"",BQ49/SUM(BQ$47:BQ$51)*100,"")</f>
        <v>4.7835990888382689</v>
      </c>
      <c r="BR279" s="111"/>
      <c r="BS279" s="111">
        <f t="shared" si="52"/>
        <v>10.091792080264703</v>
      </c>
      <c r="BT279" s="111">
        <f t="shared" si="52"/>
        <v>10.753156290814106</v>
      </c>
      <c r="BU279" s="111">
        <f t="shared" si="50"/>
        <v>10.7008547008547</v>
      </c>
      <c r="BV279" s="94" t="str">
        <f t="shared" si="33"/>
        <v>*Fructose-6-phosphate (1MEOX) (6TMS) MP</v>
      </c>
      <c r="BW279">
        <f t="shared" si="33"/>
        <v>131</v>
      </c>
    </row>
    <row r="280" spans="2:75">
      <c r="B280" s="4" t="s">
        <v>24</v>
      </c>
      <c r="C280" s="4">
        <v>132</v>
      </c>
      <c r="D280" s="4">
        <v>2303.3000000000002</v>
      </c>
      <c r="E280" s="4">
        <v>0.49275362499999997</v>
      </c>
      <c r="F280" s="4"/>
      <c r="G280" s="111" t="str">
        <f t="shared" si="50"/>
        <v/>
      </c>
      <c r="H280" s="111" t="str">
        <f t="shared" si="50"/>
        <v/>
      </c>
      <c r="I280" s="111" t="str">
        <f t="shared" si="50"/>
        <v/>
      </c>
      <c r="J280" s="111">
        <f>IF(J50&lt;&gt;"",J50/SUM(J$47:J$51)*100,"")</f>
        <v>1.3082155939298797E-2</v>
      </c>
      <c r="K280" s="111" t="str">
        <f t="shared" si="50"/>
        <v/>
      </c>
      <c r="L280" s="111" t="str">
        <f>IF(L50&lt;&gt;"",L50/SUM(L$47:L$51)*100,"")</f>
        <v/>
      </c>
      <c r="M280" s="111">
        <f t="shared" si="50"/>
        <v>2.4185899462535567</v>
      </c>
      <c r="N280" s="111">
        <f>IF(N50&lt;&gt;"",N50/SUM(N$47:N$51)*100,"")</f>
        <v>0.39417309340188517</v>
      </c>
      <c r="O280" s="111" t="str">
        <f t="shared" si="50"/>
        <v/>
      </c>
      <c r="P280" s="111" t="str">
        <f>IF(P50&lt;&gt;"",P50/SUM(P$47:P$51)*100,"")</f>
        <v/>
      </c>
      <c r="Q280" s="111"/>
      <c r="R280" s="111" t="str">
        <f t="shared" si="51"/>
        <v/>
      </c>
      <c r="S280" s="111" t="str">
        <f t="shared" si="51"/>
        <v/>
      </c>
      <c r="T280" s="111" t="str">
        <f t="shared" si="51"/>
        <v/>
      </c>
      <c r="U280" s="111" t="str">
        <f t="shared" si="51"/>
        <v/>
      </c>
      <c r="V280" s="111" t="str">
        <f t="shared" si="51"/>
        <v/>
      </c>
      <c r="W280" s="111" t="str">
        <f t="shared" si="51"/>
        <v/>
      </c>
      <c r="X280" s="111" t="str">
        <f t="shared" si="51"/>
        <v/>
      </c>
      <c r="Y280" s="111" t="str">
        <f t="shared" si="51"/>
        <v/>
      </c>
      <c r="Z280" s="111" t="str">
        <f t="shared" si="51"/>
        <v/>
      </c>
      <c r="AA280" s="111" t="str">
        <f t="shared" si="51"/>
        <v/>
      </c>
      <c r="AB280" s="111" t="str">
        <f t="shared" si="51"/>
        <v/>
      </c>
      <c r="AC280" s="111" t="str">
        <f t="shared" si="51"/>
        <v/>
      </c>
      <c r="AD280" s="111" t="str">
        <f t="shared" si="51"/>
        <v/>
      </c>
      <c r="AE280" s="111" t="str">
        <f t="shared" si="51"/>
        <v/>
      </c>
      <c r="AF280" s="111" t="str">
        <f t="shared" si="51"/>
        <v/>
      </c>
      <c r="AG280" s="111" t="str">
        <f t="shared" si="51"/>
        <v/>
      </c>
      <c r="AH280" s="112"/>
      <c r="AI280" s="112"/>
      <c r="AJ280" s="106" t="str">
        <f t="shared" si="22"/>
        <v>*Fructose-6-phosphate (1MEOX) (6TMS) MP</v>
      </c>
      <c r="AK280" s="106">
        <f t="shared" si="22"/>
        <v>132</v>
      </c>
      <c r="AL280" s="112"/>
      <c r="AM280" s="111">
        <f t="shared" si="50"/>
        <v>17.514895729890764</v>
      </c>
      <c r="AN280" s="111">
        <f>IF(AN50&lt;&gt;"",AN50/SUM(AN$47:AN$51)*100,"")</f>
        <v>14.040215104044892</v>
      </c>
      <c r="AO280" s="113">
        <f t="shared" si="50"/>
        <v>17.628446587313544</v>
      </c>
      <c r="AP280" s="111">
        <f>IF(AP50&lt;&gt;"",AP50/SUM(AP$47:AP$51)*100,"")</f>
        <v>22.844264142438583</v>
      </c>
      <c r="AQ280" s="113">
        <f t="shared" si="50"/>
        <v>20.829304973681385</v>
      </c>
      <c r="AR280" s="111">
        <f>IF(AR50&lt;&gt;"",AR50/SUM(AR$47:AR$51)*100,"")</f>
        <v>18.960740237335983</v>
      </c>
      <c r="AS280" s="113">
        <f t="shared" si="50"/>
        <v>40.555555555555557</v>
      </c>
      <c r="AT280" s="111">
        <f>IF(AT50&lt;&gt;"",AT50/SUM(AT$47:AT$51)*100,"")</f>
        <v>18.288581353035234</v>
      </c>
      <c r="AU280" s="113">
        <f t="shared" si="50"/>
        <v>20.551670551670551</v>
      </c>
      <c r="AV280" s="111">
        <f>IF(AV50&lt;&gt;"",AV50/SUM(AV$47:AV$51)*100,"")</f>
        <v>20.728364443284168</v>
      </c>
      <c r="AW280" s="113">
        <f t="shared" si="50"/>
        <v>21.856106408706168</v>
      </c>
      <c r="AX280" s="111">
        <f>IF(AX50&lt;&gt;"",AX50/SUM(AX$47:AX$51)*100,"")</f>
        <v>26</v>
      </c>
      <c r="AY280" s="113" t="str">
        <f t="shared" si="50"/>
        <v/>
      </c>
      <c r="AZ280" s="111">
        <f>IF(AZ50&lt;&gt;"",AZ50/SUM(AZ$47:AZ$51)*100,"")</f>
        <v>27.334215556535803</v>
      </c>
      <c r="BA280" s="111" t="str">
        <f t="shared" si="50"/>
        <v/>
      </c>
      <c r="BB280" s="113">
        <f t="shared" si="50"/>
        <v>15.273447166542937</v>
      </c>
      <c r="BC280" s="111">
        <f>IF(BC50&lt;&gt;"",BC50/SUM(BC$47:BC$51)*100,"")</f>
        <v>20.322879004456404</v>
      </c>
      <c r="BD280" s="113">
        <f t="shared" si="50"/>
        <v>44.171327970048807</v>
      </c>
      <c r="BE280" s="111">
        <f>IF(BE50&lt;&gt;"",BE50/SUM(BE$47:BE$51)*100,"")</f>
        <v>0</v>
      </c>
      <c r="BF280" s="113">
        <f t="shared" si="50"/>
        <v>20.112589559877176</v>
      </c>
      <c r="BG280" s="111">
        <f t="shared" si="50"/>
        <v>18.735583084152072</v>
      </c>
      <c r="BH280" s="113" t="str">
        <f t="shared" si="50"/>
        <v/>
      </c>
      <c r="BI280" s="111">
        <f t="shared" si="50"/>
        <v>20.619235836627141</v>
      </c>
      <c r="BJ280" s="113">
        <f t="shared" si="50"/>
        <v>26.575550493545936</v>
      </c>
      <c r="BK280" s="111">
        <f>IF(BK50&lt;&gt;"",BK50/SUM(BK$47:BK$51)*100,"")</f>
        <v>18.055555555555554</v>
      </c>
      <c r="BL280" s="113">
        <f t="shared" si="50"/>
        <v>17.055435565154788</v>
      </c>
      <c r="BM280" s="111">
        <f t="shared" si="50"/>
        <v>14.809195053486079</v>
      </c>
      <c r="BN280" s="113">
        <f t="shared" si="50"/>
        <v>20.442391832766162</v>
      </c>
      <c r="BO280" s="111">
        <f t="shared" si="50"/>
        <v>18.014445545956665</v>
      </c>
      <c r="BP280" s="113">
        <f t="shared" si="50"/>
        <v>19.65122820176261</v>
      </c>
      <c r="BQ280" s="111">
        <f>IF(BQ50&lt;&gt;"",BQ50/SUM(BQ$47:BQ$51)*100,"")</f>
        <v>16.173120728929387</v>
      </c>
      <c r="BR280" s="111"/>
      <c r="BS280" s="111">
        <f t="shared" si="52"/>
        <v>23.897961361938307</v>
      </c>
      <c r="BT280" s="111">
        <f t="shared" si="52"/>
        <v>24.606007836308226</v>
      </c>
      <c r="BU280" s="111">
        <f t="shared" si="50"/>
        <v>24.737484737484738</v>
      </c>
      <c r="BV280" s="94" t="str">
        <f t="shared" si="33"/>
        <v>*Fructose-6-phosphate (1MEOX) (6TMS) MP</v>
      </c>
      <c r="BW280">
        <f t="shared" si="33"/>
        <v>132</v>
      </c>
    </row>
    <row r="281" spans="2:75">
      <c r="B281" s="4" t="s">
        <v>24</v>
      </c>
      <c r="C281" s="4">
        <v>133</v>
      </c>
      <c r="D281" s="4">
        <v>2303.3000000000002</v>
      </c>
      <c r="E281" s="4">
        <v>0.49275362499999997</v>
      </c>
      <c r="F281" s="4"/>
      <c r="G281" s="111" t="str">
        <f t="shared" si="50"/>
        <v/>
      </c>
      <c r="H281" s="111" t="str">
        <f t="shared" si="50"/>
        <v/>
      </c>
      <c r="I281" s="111" t="str">
        <f t="shared" si="50"/>
        <v/>
      </c>
      <c r="J281" s="111">
        <f>IF(J51&lt;&gt;"",J51/SUM(J$47:J$51)*100,"")</f>
        <v>31.671899529042385</v>
      </c>
      <c r="K281" s="111" t="str">
        <f t="shared" si="50"/>
        <v/>
      </c>
      <c r="L281" s="111" t="str">
        <f>IF(L51&lt;&gt;"",L51/SUM(L$47:L$51)*100,"")</f>
        <v/>
      </c>
      <c r="M281" s="111">
        <f t="shared" si="50"/>
        <v>36.689851406892195</v>
      </c>
      <c r="N281" s="111">
        <f>IF(N51&lt;&gt;"",N51/SUM(N$47:N$51)*100,"")</f>
        <v>34.601542416452439</v>
      </c>
      <c r="O281" s="111" t="str">
        <f t="shared" si="50"/>
        <v/>
      </c>
      <c r="P281" s="111" t="str">
        <f>IF(P51&lt;&gt;"",P51/SUM(P$47:P$51)*100,"")</f>
        <v/>
      </c>
      <c r="Q281" s="111"/>
      <c r="R281" s="111" t="str">
        <f t="shared" si="51"/>
        <v/>
      </c>
      <c r="S281" s="111" t="str">
        <f t="shared" si="51"/>
        <v/>
      </c>
      <c r="T281" s="111" t="str">
        <f t="shared" si="51"/>
        <v/>
      </c>
      <c r="U281" s="111" t="str">
        <f t="shared" si="51"/>
        <v/>
      </c>
      <c r="V281" s="111" t="str">
        <f t="shared" si="51"/>
        <v/>
      </c>
      <c r="W281" s="111" t="str">
        <f t="shared" si="51"/>
        <v/>
      </c>
      <c r="X281" s="111" t="str">
        <f t="shared" si="51"/>
        <v/>
      </c>
      <c r="Y281" s="111" t="str">
        <f t="shared" si="51"/>
        <v/>
      </c>
      <c r="Z281" s="111" t="str">
        <f t="shared" si="51"/>
        <v/>
      </c>
      <c r="AA281" s="111" t="str">
        <f t="shared" si="51"/>
        <v/>
      </c>
      <c r="AB281" s="111" t="str">
        <f t="shared" si="51"/>
        <v/>
      </c>
      <c r="AC281" s="111" t="str">
        <f t="shared" si="51"/>
        <v/>
      </c>
      <c r="AD281" s="111" t="str">
        <f t="shared" si="51"/>
        <v/>
      </c>
      <c r="AE281" s="111" t="str">
        <f t="shared" si="51"/>
        <v/>
      </c>
      <c r="AF281" s="111" t="str">
        <f t="shared" si="51"/>
        <v/>
      </c>
      <c r="AG281" s="111" t="str">
        <f t="shared" si="51"/>
        <v/>
      </c>
      <c r="AH281" s="112"/>
      <c r="AI281" s="112"/>
      <c r="AJ281" s="106" t="str">
        <f t="shared" si="22"/>
        <v>*Fructose-6-phosphate (1MEOX) (6TMS) MP</v>
      </c>
      <c r="AK281" s="106">
        <f t="shared" si="22"/>
        <v>133</v>
      </c>
      <c r="AL281" s="112"/>
      <c r="AM281" s="111">
        <f t="shared" si="50"/>
        <v>8.6767626613704074</v>
      </c>
      <c r="AN281" s="111">
        <f>IF(AN51&lt;&gt;"",AN51/SUM(AN$47:AN$51)*100,"")</f>
        <v>8.6509235445405661</v>
      </c>
      <c r="AO281" s="113">
        <f t="shared" si="50"/>
        <v>30.329968359198432</v>
      </c>
      <c r="AP281" s="111">
        <f>IF(AP51&lt;&gt;"",AP51/SUM(AP$47:AP$51)*100,"")</f>
        <v>29.051160694162721</v>
      </c>
      <c r="AQ281" s="113">
        <f t="shared" si="50"/>
        <v>11.62316038242561</v>
      </c>
      <c r="AR281" s="111">
        <f>IF(AR51&lt;&gt;"",AR51/SUM(AR$47:AR$51)*100,"")</f>
        <v>10.471012598672173</v>
      </c>
      <c r="AS281" s="113">
        <f t="shared" si="50"/>
        <v>27.850241545893724</v>
      </c>
      <c r="AT281" s="111">
        <f>IF(AT51&lt;&gt;"",AT51/SUM(AT$47:AT$51)*100,"")</f>
        <v>10.089871533329656</v>
      </c>
      <c r="AU281" s="113">
        <f t="shared" si="50"/>
        <v>12.004662004662006</v>
      </c>
      <c r="AV281" s="111">
        <f>IF(AV51&lt;&gt;"",AV51/SUM(AV$47:AV$51)*100,"")</f>
        <v>0</v>
      </c>
      <c r="AW281" s="113">
        <f t="shared" si="50"/>
        <v>8.6759371221281754</v>
      </c>
      <c r="AX281" s="111">
        <f>IF(AX51&lt;&gt;"",AX51/SUM(AX$47:AX$51)*100,"")</f>
        <v>0</v>
      </c>
      <c r="AY281" s="113" t="str">
        <f t="shared" si="50"/>
        <v/>
      </c>
      <c r="AZ281" s="111">
        <f>IF(AZ51&lt;&gt;"",AZ51/SUM(AZ$47:AZ$51)*100,"")</f>
        <v>28.422290839582416</v>
      </c>
      <c r="BA281" s="111" t="str">
        <f t="shared" si="50"/>
        <v/>
      </c>
      <c r="BB281" s="113">
        <f t="shared" si="50"/>
        <v>9.2155407077456086</v>
      </c>
      <c r="BC281" s="111">
        <f>IF(BC51&lt;&gt;"",BC51/SUM(BC$47:BC$51)*100,"")</f>
        <v>12.604052804170522</v>
      </c>
      <c r="BD281" s="113">
        <f t="shared" si="50"/>
        <v>27.504289884785955</v>
      </c>
      <c r="BE281" s="111">
        <f>IF(BE51&lt;&gt;"",BE51/SUM(BE$47:BE$51)*100,"")</f>
        <v>37.505945774536229</v>
      </c>
      <c r="BF281" s="113">
        <f t="shared" si="50"/>
        <v>13.169566700784715</v>
      </c>
      <c r="BG281" s="111">
        <f t="shared" si="50"/>
        <v>12.516018795386588</v>
      </c>
      <c r="BH281" s="113" t="str">
        <f t="shared" si="50"/>
        <v/>
      </c>
      <c r="BI281" s="111">
        <f t="shared" si="50"/>
        <v>9.1627739849083714</v>
      </c>
      <c r="BJ281" s="113">
        <f t="shared" si="50"/>
        <v>41.002277904328018</v>
      </c>
      <c r="BK281" s="111">
        <f>IF(BK51&lt;&gt;"",BK51/SUM(BK$47:BK$51)*100,"")</f>
        <v>35.262345679012348</v>
      </c>
      <c r="BL281" s="113">
        <f t="shared" si="50"/>
        <v>8.560115190784737</v>
      </c>
      <c r="BM281" s="111">
        <f t="shared" si="50"/>
        <v>7.1618238373416281</v>
      </c>
      <c r="BN281" s="113">
        <f t="shared" si="50"/>
        <v>14.365580943121051</v>
      </c>
      <c r="BO281" s="111">
        <f t="shared" si="50"/>
        <v>9.2904687721285928</v>
      </c>
      <c r="BP281" s="113">
        <f t="shared" si="50"/>
        <v>34.164635289705608</v>
      </c>
      <c r="BQ281" s="111">
        <f>IF(BQ51&lt;&gt;"",BQ51/SUM(BQ$47:BQ$51)*100,"")</f>
        <v>50.341685649202738</v>
      </c>
      <c r="BR281" s="111"/>
      <c r="BS281" s="111">
        <f t="shared" si="52"/>
        <v>18.609243249012703</v>
      </c>
      <c r="BT281" s="111">
        <f t="shared" si="52"/>
        <v>19.74314323030039</v>
      </c>
      <c r="BU281" s="111">
        <f t="shared" si="50"/>
        <v>19.199023199023198</v>
      </c>
      <c r="BV281" s="94" t="str">
        <f t="shared" si="33"/>
        <v>*Fructose-6-phosphate (1MEOX) (6TMS) MP</v>
      </c>
      <c r="BW281">
        <f t="shared" si="33"/>
        <v>133</v>
      </c>
    </row>
    <row r="282" spans="2:75" ht="36.75" customHeight="1">
      <c r="B282" s="4" t="s">
        <v>24</v>
      </c>
      <c r="C282" s="4">
        <v>217</v>
      </c>
      <c r="D282" s="4">
        <v>2303.3000000000002</v>
      </c>
      <c r="E282" s="4">
        <v>0.49275362499999997</v>
      </c>
      <c r="F282" s="4"/>
      <c r="G282" s="111" t="str">
        <f t="shared" ref="G282:BU286" si="53">IF(G52&lt;&gt;"",G52/SUM(G$52:G$56)*100,"")</f>
        <v/>
      </c>
      <c r="H282" s="111" t="str">
        <f t="shared" si="53"/>
        <v/>
      </c>
      <c r="I282" s="111" t="str">
        <f t="shared" si="53"/>
        <v/>
      </c>
      <c r="J282" s="111">
        <f>IF(J52&lt;&gt;"",J52/SUM(J$52:J$56)*100,"")</f>
        <v>76.921948356807519</v>
      </c>
      <c r="K282" s="111" t="str">
        <f t="shared" si="53"/>
        <v/>
      </c>
      <c r="L282" s="111" t="str">
        <f>IF(L52&lt;&gt;"",L52/SUM(L$52:L$56)*100,"")</f>
        <v/>
      </c>
      <c r="M282" s="111">
        <f t="shared" si="53"/>
        <v>76.501700037778619</v>
      </c>
      <c r="N282" s="111">
        <f>IF(N52&lt;&gt;"",N52/SUM(N$52:N$56)*100,"")</f>
        <v>78.389261744966447</v>
      </c>
      <c r="O282" s="111" t="str">
        <f t="shared" si="53"/>
        <v/>
      </c>
      <c r="P282" s="111" t="str">
        <f>IF(P52&lt;&gt;"",P52/SUM(P$52:P$56)*100,"")</f>
        <v/>
      </c>
      <c r="Q282" s="111"/>
      <c r="R282" s="111" t="str">
        <f t="shared" ref="R282:AG286" si="54">IF(R52&lt;&gt;"",R52/SUM(R$52:R$56)*100,"")</f>
        <v/>
      </c>
      <c r="S282" s="111" t="str">
        <f t="shared" si="54"/>
        <v/>
      </c>
      <c r="T282" s="111" t="str">
        <f t="shared" si="54"/>
        <v/>
      </c>
      <c r="U282" s="111" t="str">
        <f t="shared" si="54"/>
        <v/>
      </c>
      <c r="V282" s="111" t="str">
        <f t="shared" si="54"/>
        <v/>
      </c>
      <c r="W282" s="111" t="str">
        <f t="shared" si="54"/>
        <v/>
      </c>
      <c r="X282" s="111" t="str">
        <f t="shared" si="54"/>
        <v/>
      </c>
      <c r="Y282" s="111" t="str">
        <f t="shared" si="54"/>
        <v/>
      </c>
      <c r="Z282" s="111" t="str">
        <f t="shared" si="54"/>
        <v/>
      </c>
      <c r="AA282" s="111" t="str">
        <f t="shared" si="54"/>
        <v/>
      </c>
      <c r="AB282" s="111" t="str">
        <f t="shared" si="54"/>
        <v/>
      </c>
      <c r="AC282" s="111" t="str">
        <f t="shared" si="54"/>
        <v/>
      </c>
      <c r="AD282" s="111" t="str">
        <f t="shared" si="54"/>
        <v/>
      </c>
      <c r="AE282" s="111" t="str">
        <f t="shared" si="54"/>
        <v/>
      </c>
      <c r="AF282" s="111" t="str">
        <f t="shared" si="54"/>
        <v/>
      </c>
      <c r="AG282" s="111" t="str">
        <f t="shared" si="54"/>
        <v/>
      </c>
      <c r="AH282" s="112"/>
      <c r="AI282" s="112"/>
      <c r="AJ282" s="106" t="str">
        <f t="shared" si="22"/>
        <v>*Fructose-6-phosphate (1MEOX) (6TMS) MP</v>
      </c>
      <c r="AK282" s="106">
        <f t="shared" si="22"/>
        <v>217</v>
      </c>
      <c r="AL282" s="112"/>
      <c r="AM282" s="111">
        <f t="shared" si="53"/>
        <v>0.91818205069183356</v>
      </c>
      <c r="AN282" s="111">
        <f>IF(AN52&lt;&gt;"",AN52/SUM(AN$52:AN$56)*100,"")</f>
        <v>0.42410196987253768</v>
      </c>
      <c r="AO282" s="113">
        <f t="shared" si="53"/>
        <v>22.498519834221433</v>
      </c>
      <c r="AP282" s="111">
        <f>IF(AP52&lt;&gt;"",AP52/SUM(AP$52:AP$56)*100,"")</f>
        <v>20.661076124906188</v>
      </c>
      <c r="AQ282" s="113">
        <f t="shared" si="53"/>
        <v>1.2561397858120622</v>
      </c>
      <c r="AR282" s="111">
        <f>IF(AR52&lt;&gt;"",AR52/SUM(AR$52:AR$56)*100,"")</f>
        <v>0.6562990440861749</v>
      </c>
      <c r="AS282" s="113">
        <f t="shared" si="53"/>
        <v>1.4509829880187992</v>
      </c>
      <c r="AT282" s="111">
        <f>IF(AT52&lt;&gt;"",AT52/SUM(AT$52:AT$56)*100,"")</f>
        <v>0.80858046564722097</v>
      </c>
      <c r="AU282" s="113">
        <f t="shared" si="53"/>
        <v>1.0359730519893224</v>
      </c>
      <c r="AV282" s="111">
        <f>IF(AV52&lt;&gt;"",AV52/SUM(AV$52:AV$56)*100,"")</f>
        <v>0.77294431107710981</v>
      </c>
      <c r="AW282" s="113">
        <f t="shared" si="53"/>
        <v>1.5841584158415842</v>
      </c>
      <c r="AX282" s="111">
        <f>IF(AX52&lt;&gt;"",AX52/SUM(AX$52:AX$56)*100,"")</f>
        <v>1.7250276446737929</v>
      </c>
      <c r="AY282" s="113" t="str">
        <f t="shared" si="53"/>
        <v/>
      </c>
      <c r="AZ282" s="111">
        <f>IF(AZ52&lt;&gt;"",AZ52/SUM(AZ$52:AZ$56)*100,"")</f>
        <v>14.948505149485051</v>
      </c>
      <c r="BA282" s="111" t="str">
        <f t="shared" si="53"/>
        <v/>
      </c>
      <c r="BB282" s="113">
        <f t="shared" si="53"/>
        <v>0.72223366989491034</v>
      </c>
      <c r="BC282" s="111">
        <f>IF(BC52&lt;&gt;"",BC52/SUM(BC$52:BC$56)*100,"")</f>
        <v>1.2309236947791165</v>
      </c>
      <c r="BD282" s="113">
        <f t="shared" si="53"/>
        <v>7.2362815759780776</v>
      </c>
      <c r="BE282" s="111">
        <f>IF(BE52&lt;&gt;"",BE52/SUM(BE$52:BE$56)*100,"")</f>
        <v>7.6203052328978425</v>
      </c>
      <c r="BF282" s="113">
        <f t="shared" si="53"/>
        <v>1.6113582664594819</v>
      </c>
      <c r="BG282" s="111">
        <f t="shared" si="53"/>
        <v>1.6943678952807442</v>
      </c>
      <c r="BH282" s="113" t="str">
        <f t="shared" si="53"/>
        <v/>
      </c>
      <c r="BI282" s="111">
        <f t="shared" si="53"/>
        <v>1.4868920530073593</v>
      </c>
      <c r="BJ282" s="113">
        <f t="shared" si="53"/>
        <v>10.345871948634077</v>
      </c>
      <c r="BK282" s="111">
        <f>IF(BK52&lt;&gt;"",BK52/SUM(BK$52:BK$56)*100,"")</f>
        <v>9.2050768203072817</v>
      </c>
      <c r="BL282" s="113">
        <f t="shared" si="53"/>
        <v>0.8013846064343475</v>
      </c>
      <c r="BM282" s="111">
        <f t="shared" si="53"/>
        <v>0.46783104615932991</v>
      </c>
      <c r="BN282" s="113">
        <f t="shared" si="53"/>
        <v>2.3111261795784594</v>
      </c>
      <c r="BO282" s="111">
        <f t="shared" si="53"/>
        <v>1.2278888821348246</v>
      </c>
      <c r="BP282" s="113">
        <f t="shared" si="53"/>
        <v>27.144992526158447</v>
      </c>
      <c r="BQ282" s="111">
        <f>IF(BQ52&lt;&gt;"",BQ52/SUM(BQ$52:BQ$56)*100,"")</f>
        <v>11.282545805207329</v>
      </c>
      <c r="BR282" s="111"/>
      <c r="BS282" s="111">
        <f t="shared" ref="BS282:BT286" si="55">IF(BS52&lt;&gt;"",BS52/SUM(BS$52:BS$56)*100,"")</f>
        <v>2.6893474821806289</v>
      </c>
      <c r="BT282" s="111">
        <f t="shared" si="55"/>
        <v>3.038979823771641</v>
      </c>
      <c r="BU282" s="111">
        <f t="shared" si="53"/>
        <v>2.8445565308528757</v>
      </c>
      <c r="BV282" s="94" t="str">
        <f t="shared" si="33"/>
        <v>*Fructose-6-phosphate (1MEOX) (6TMS) MP</v>
      </c>
      <c r="BW282">
        <f t="shared" si="33"/>
        <v>217</v>
      </c>
    </row>
    <row r="283" spans="2:75">
      <c r="B283" s="4" t="s">
        <v>24</v>
      </c>
      <c r="C283" s="4">
        <v>218</v>
      </c>
      <c r="D283" s="4">
        <v>2303.3000000000002</v>
      </c>
      <c r="E283" s="4">
        <v>0.49275362499999997</v>
      </c>
      <c r="F283" s="4"/>
      <c r="G283" s="111" t="str">
        <f t="shared" si="53"/>
        <v/>
      </c>
      <c r="H283" s="111" t="str">
        <f t="shared" si="53"/>
        <v/>
      </c>
      <c r="I283" s="111" t="str">
        <f t="shared" si="53"/>
        <v/>
      </c>
      <c r="J283" s="111">
        <f>IF(J53&lt;&gt;"",J53/SUM(J$52:J$56)*100,"")</f>
        <v>16.725352112676056</v>
      </c>
      <c r="K283" s="111" t="str">
        <f t="shared" si="53"/>
        <v/>
      </c>
      <c r="L283" s="111" t="str">
        <f>IF(L53&lt;&gt;"",L53/SUM(L$52:L$56)*100,"")</f>
        <v/>
      </c>
      <c r="M283" s="111">
        <f t="shared" si="53"/>
        <v>13.354741216471478</v>
      </c>
      <c r="N283" s="111">
        <f>IF(N53&lt;&gt;"",N53/SUM(N$52:N$56)*100,"")</f>
        <v>14.36241610738255</v>
      </c>
      <c r="O283" s="111" t="str">
        <f t="shared" si="53"/>
        <v/>
      </c>
      <c r="P283" s="111" t="str">
        <f>IF(P53&lt;&gt;"",P53/SUM(P$52:P$56)*100,"")</f>
        <v/>
      </c>
      <c r="Q283" s="111"/>
      <c r="R283" s="111" t="str">
        <f t="shared" si="54"/>
        <v/>
      </c>
      <c r="S283" s="111" t="str">
        <f t="shared" si="54"/>
        <v/>
      </c>
      <c r="T283" s="111" t="str">
        <f t="shared" si="54"/>
        <v/>
      </c>
      <c r="U283" s="111" t="str">
        <f t="shared" si="54"/>
        <v/>
      </c>
      <c r="V283" s="111" t="str">
        <f t="shared" si="54"/>
        <v/>
      </c>
      <c r="W283" s="111" t="str">
        <f t="shared" si="54"/>
        <v/>
      </c>
      <c r="X283" s="111" t="str">
        <f t="shared" si="54"/>
        <v/>
      </c>
      <c r="Y283" s="111" t="str">
        <f t="shared" si="54"/>
        <v/>
      </c>
      <c r="Z283" s="111" t="str">
        <f t="shared" si="54"/>
        <v/>
      </c>
      <c r="AA283" s="111" t="str">
        <f t="shared" si="54"/>
        <v/>
      </c>
      <c r="AB283" s="111" t="str">
        <f t="shared" si="54"/>
        <v/>
      </c>
      <c r="AC283" s="111" t="str">
        <f t="shared" si="54"/>
        <v/>
      </c>
      <c r="AD283" s="111" t="str">
        <f t="shared" si="54"/>
        <v/>
      </c>
      <c r="AE283" s="111" t="str">
        <f t="shared" si="54"/>
        <v/>
      </c>
      <c r="AF283" s="111" t="str">
        <f t="shared" si="54"/>
        <v/>
      </c>
      <c r="AG283" s="111" t="str">
        <f t="shared" si="54"/>
        <v/>
      </c>
      <c r="AH283" s="112"/>
      <c r="AI283" s="112"/>
      <c r="AJ283" s="106" t="str">
        <f t="shared" si="22"/>
        <v>*Fructose-6-phosphate (1MEOX) (6TMS) MP</v>
      </c>
      <c r="AK283" s="106">
        <f t="shared" si="22"/>
        <v>218</v>
      </c>
      <c r="AL283" s="112"/>
      <c r="AM283" s="111">
        <f t="shared" si="53"/>
        <v>2.5601677792270903</v>
      </c>
      <c r="AN283" s="111">
        <f>IF(AN53&lt;&gt;"",AN53/SUM(AN$52:AN$56)*100,"")</f>
        <v>2.3128621089223635</v>
      </c>
      <c r="AO283" s="113">
        <f t="shared" si="53"/>
        <v>6.7890270376948889</v>
      </c>
      <c r="AP283" s="111">
        <f>IF(AP53&lt;&gt;"",AP53/SUM(AP$52:AP$56)*100,"")</f>
        <v>6.5455020067217022</v>
      </c>
      <c r="AQ283" s="113">
        <f t="shared" si="53"/>
        <v>2.8447194966238367</v>
      </c>
      <c r="AR283" s="111">
        <f>IF(AR53&lt;&gt;"",AR53/SUM(AR$52:AR$56)*100,"")</f>
        <v>2.7702477766680933</v>
      </c>
      <c r="AS283" s="113">
        <f t="shared" si="53"/>
        <v>3.0224399285099626</v>
      </c>
      <c r="AT283" s="111">
        <f>IF(AT53&lt;&gt;"",AT53/SUM(AT$52:AT$56)*100,"")</f>
        <v>2.6932864039572881</v>
      </c>
      <c r="AU283" s="113">
        <f t="shared" si="53"/>
        <v>2.5263760010169061</v>
      </c>
      <c r="AV283" s="111">
        <f>IF(AV53&lt;&gt;"",AV53/SUM(AV$52:AV$56)*100,"")</f>
        <v>2.3267470388054976</v>
      </c>
      <c r="AW283" s="113">
        <f t="shared" si="53"/>
        <v>2.5495049504950495</v>
      </c>
      <c r="AX283" s="111">
        <f>IF(AX53&lt;&gt;"",AX53/SUM(AX$52:AX$56)*100,"")</f>
        <v>3.1920383339476595</v>
      </c>
      <c r="AY283" s="113" t="str">
        <f t="shared" si="53"/>
        <v/>
      </c>
      <c r="AZ283" s="111">
        <f>IF(AZ53&lt;&gt;"",AZ53/SUM(AZ$52:AZ$56)*100,"")</f>
        <v>4.9195080491950804</v>
      </c>
      <c r="BA283" s="111" t="str">
        <f t="shared" si="53"/>
        <v/>
      </c>
      <c r="BB283" s="113">
        <f t="shared" si="53"/>
        <v>2.84463218627653</v>
      </c>
      <c r="BC283" s="111">
        <f>IF(BC53&lt;&gt;"",BC53/SUM(BC$52:BC$56)*100,"")</f>
        <v>2.821285140562249</v>
      </c>
      <c r="BD283" s="113">
        <f t="shared" si="53"/>
        <v>4.0804108043383147</v>
      </c>
      <c r="BE283" s="111">
        <f>IF(BE53&lt;&gt;"",BE53/SUM(BE$52:BE$56)*100,"")</f>
        <v>3.8761773435856686</v>
      </c>
      <c r="BF283" s="113">
        <f t="shared" si="53"/>
        <v>2.914067987824347</v>
      </c>
      <c r="BG283" s="111">
        <f t="shared" si="53"/>
        <v>2.6804168101963488</v>
      </c>
      <c r="BH283" s="113" t="str">
        <f t="shared" si="53"/>
        <v/>
      </c>
      <c r="BI283" s="111">
        <f t="shared" si="53"/>
        <v>2.1912814679804304</v>
      </c>
      <c r="BJ283" s="113">
        <f t="shared" si="53"/>
        <v>4.6944091101823249</v>
      </c>
      <c r="BK283" s="111">
        <f>IF(BK53&lt;&gt;"",BK53/SUM(BK$52:BK$56)*100,"")</f>
        <v>4.5758183032732127</v>
      </c>
      <c r="BL283" s="113">
        <f t="shared" si="53"/>
        <v>3.0382802955378438</v>
      </c>
      <c r="BM283" s="111">
        <f t="shared" si="53"/>
        <v>3.1010515059704153</v>
      </c>
      <c r="BN283" s="113">
        <f t="shared" si="53"/>
        <v>2.2659207775329153</v>
      </c>
      <c r="BO283" s="111">
        <f t="shared" si="53"/>
        <v>2.4861710534314021</v>
      </c>
      <c r="BP283" s="113">
        <f t="shared" si="53"/>
        <v>7.6831091180866968</v>
      </c>
      <c r="BQ283" s="111">
        <f>IF(BQ53&lt;&gt;"",BQ53/SUM(BQ$52:BQ$56)*100,"")</f>
        <v>1.0607521697203472</v>
      </c>
      <c r="BR283" s="111"/>
      <c r="BS283" s="111">
        <f t="shared" si="55"/>
        <v>3.1497182672994541</v>
      </c>
      <c r="BT283" s="111">
        <f t="shared" si="55"/>
        <v>2.9150000737974699</v>
      </c>
      <c r="BU283" s="111">
        <f t="shared" si="53"/>
        <v>2.970653740338006</v>
      </c>
      <c r="BV283" s="94" t="str">
        <f t="shared" si="33"/>
        <v>*Fructose-6-phosphate (1MEOX) (6TMS) MP</v>
      </c>
      <c r="BW283">
        <f t="shared" si="33"/>
        <v>218</v>
      </c>
    </row>
    <row r="284" spans="2:75">
      <c r="B284" s="4" t="s">
        <v>24</v>
      </c>
      <c r="C284" s="4">
        <v>219</v>
      </c>
      <c r="D284" s="4">
        <v>2303.3000000000002</v>
      </c>
      <c r="E284" s="4">
        <v>0.49275362499999997</v>
      </c>
      <c r="F284" s="4"/>
      <c r="G284" s="111" t="str">
        <f t="shared" si="53"/>
        <v/>
      </c>
      <c r="H284" s="111" t="str">
        <f t="shared" si="53"/>
        <v/>
      </c>
      <c r="I284" s="111" t="str">
        <f t="shared" si="53"/>
        <v/>
      </c>
      <c r="J284" s="111">
        <f>IF(J54&lt;&gt;"",J54/SUM(J$52:J$56)*100,"")</f>
        <v>4.5481220657276991</v>
      </c>
      <c r="K284" s="111" t="str">
        <f t="shared" si="53"/>
        <v/>
      </c>
      <c r="L284" s="111" t="str">
        <f>IF(L54&lt;&gt;"",L54/SUM(L$52:L$56)*100,"")</f>
        <v/>
      </c>
      <c r="M284" s="111">
        <f t="shared" si="53"/>
        <v>7.385719682659615</v>
      </c>
      <c r="N284" s="111">
        <f>IF(N54&lt;&gt;"",N54/SUM(N$52:N$56)*100,"")</f>
        <v>5.6759348034515824</v>
      </c>
      <c r="O284" s="111" t="str">
        <f t="shared" si="53"/>
        <v/>
      </c>
      <c r="P284" s="111" t="str">
        <f>IF(P54&lt;&gt;"",P54/SUM(P$52:P$56)*100,"")</f>
        <v/>
      </c>
      <c r="Q284" s="111"/>
      <c r="R284" s="111" t="str">
        <f t="shared" si="54"/>
        <v/>
      </c>
      <c r="S284" s="111" t="str">
        <f t="shared" si="54"/>
        <v/>
      </c>
      <c r="T284" s="111" t="str">
        <f t="shared" si="54"/>
        <v/>
      </c>
      <c r="U284" s="111" t="str">
        <f t="shared" si="54"/>
        <v/>
      </c>
      <c r="V284" s="111" t="str">
        <f t="shared" si="54"/>
        <v/>
      </c>
      <c r="W284" s="111" t="str">
        <f t="shared" si="54"/>
        <v/>
      </c>
      <c r="X284" s="111" t="str">
        <f t="shared" si="54"/>
        <v/>
      </c>
      <c r="Y284" s="111" t="str">
        <f t="shared" si="54"/>
        <v/>
      </c>
      <c r="Z284" s="111" t="str">
        <f t="shared" si="54"/>
        <v/>
      </c>
      <c r="AA284" s="111" t="str">
        <f t="shared" si="54"/>
        <v/>
      </c>
      <c r="AB284" s="111" t="str">
        <f t="shared" si="54"/>
        <v/>
      </c>
      <c r="AC284" s="111" t="str">
        <f t="shared" si="54"/>
        <v/>
      </c>
      <c r="AD284" s="111" t="str">
        <f t="shared" si="54"/>
        <v/>
      </c>
      <c r="AE284" s="111" t="str">
        <f t="shared" si="54"/>
        <v/>
      </c>
      <c r="AF284" s="111" t="str">
        <f t="shared" si="54"/>
        <v/>
      </c>
      <c r="AG284" s="111" t="str">
        <f t="shared" si="54"/>
        <v/>
      </c>
      <c r="AH284" s="112"/>
      <c r="AI284" s="112"/>
      <c r="AJ284" s="106" t="str">
        <f t="shared" si="22"/>
        <v>*Fructose-6-phosphate (1MEOX) (6TMS) MP</v>
      </c>
      <c r="AK284" s="106">
        <f t="shared" si="22"/>
        <v>219</v>
      </c>
      <c r="AL284" s="112"/>
      <c r="AM284" s="111">
        <f t="shared" si="53"/>
        <v>0.62917210158827586</v>
      </c>
      <c r="AN284" s="111">
        <f>IF(AN54&lt;&gt;"",AN54/SUM(AN$52:AN$56)*100,"")</f>
        <v>0.3777520278099652</v>
      </c>
      <c r="AO284" s="113">
        <f t="shared" si="53"/>
        <v>3.0076968620485496</v>
      </c>
      <c r="AP284" s="111">
        <f>IF(AP54&lt;&gt;"",AP54/SUM(AP$52:AP$56)*100,"")</f>
        <v>3.2792769275948705</v>
      </c>
      <c r="AQ284" s="113">
        <f t="shared" si="53"/>
        <v>0.83512590155637101</v>
      </c>
      <c r="AR284" s="111">
        <f>IF(AR54&lt;&gt;"",AR54/SUM(AR$52:AR$56)*100,"")</f>
        <v>0.71099063109335614</v>
      </c>
      <c r="AS284" s="113">
        <f t="shared" si="53"/>
        <v>0.96114384060369362</v>
      </c>
      <c r="AT284" s="111">
        <f>IF(AT54&lt;&gt;"",AT54/SUM(AT$52:AT$56)*100,"")</f>
        <v>0.73485695260291561</v>
      </c>
      <c r="AU284" s="113">
        <f t="shared" si="53"/>
        <v>0.66098894114656159</v>
      </c>
      <c r="AV284" s="111">
        <f>IF(AV54&lt;&gt;"",AV54/SUM(AV$52:AV$56)*100,"")</f>
        <v>0.45901812330176484</v>
      </c>
      <c r="AW284" s="113">
        <f t="shared" si="53"/>
        <v>0.73432343234323427</v>
      </c>
      <c r="AX284" s="111">
        <f>IF(AX54&lt;&gt;"",AX54/SUM(AX$52:AX$56)*100,"")</f>
        <v>0.78879469222263177</v>
      </c>
      <c r="AY284" s="113" t="str">
        <f t="shared" si="53"/>
        <v/>
      </c>
      <c r="AZ284" s="111">
        <f>IF(AZ54&lt;&gt;"",AZ54/SUM(AZ$52:AZ$56)*100,"")</f>
        <v>3.1696830316968301</v>
      </c>
      <c r="BA284" s="111" t="str">
        <f t="shared" si="53"/>
        <v/>
      </c>
      <c r="BB284" s="113">
        <f t="shared" si="53"/>
        <v>0.51514527096641249</v>
      </c>
      <c r="BC284" s="111">
        <f>IF(BC54&lt;&gt;"",BC54/SUM(BC$52:BC$56)*100,"")</f>
        <v>0.84136546184738947</v>
      </c>
      <c r="BD284" s="113">
        <f t="shared" si="53"/>
        <v>2.6964791489165729</v>
      </c>
      <c r="BE284" s="111">
        <f>IF(BE54&lt;&gt;"",BE54/SUM(BE$52:BE$56)*100,"")</f>
        <v>2.7286325285717625</v>
      </c>
      <c r="BF284" s="113">
        <f t="shared" si="53"/>
        <v>0.71095595904553099</v>
      </c>
      <c r="BG284" s="111">
        <f t="shared" si="53"/>
        <v>1.0484843265587322</v>
      </c>
      <c r="BH284" s="113" t="str">
        <f t="shared" si="53"/>
        <v/>
      </c>
      <c r="BI284" s="111">
        <f t="shared" si="53"/>
        <v>0.92639541735758046</v>
      </c>
      <c r="BJ284" s="113">
        <f t="shared" si="53"/>
        <v>1.7566176025198377</v>
      </c>
      <c r="BK284" s="111">
        <f>IF(BK54&lt;&gt;"",BK54/SUM(BK$52:BK$56)*100,"")</f>
        <v>1.9305277221108883</v>
      </c>
      <c r="BL284" s="113">
        <f t="shared" si="53"/>
        <v>0.59631159462446914</v>
      </c>
      <c r="BM284" s="111">
        <f t="shared" si="53"/>
        <v>0.37426483692746387</v>
      </c>
      <c r="BN284" s="113">
        <f t="shared" si="53"/>
        <v>0.82782392495903256</v>
      </c>
      <c r="BO284" s="111">
        <f t="shared" si="53"/>
        <v>0.54403987599538017</v>
      </c>
      <c r="BP284" s="113">
        <f t="shared" si="53"/>
        <v>3.2585949177877431</v>
      </c>
      <c r="BQ284" s="111">
        <f>IF(BQ54&lt;&gt;"",BQ54/SUM(BQ$52:BQ$56)*100,"")</f>
        <v>0.57859209257473487</v>
      </c>
      <c r="BR284" s="111"/>
      <c r="BS284" s="111">
        <f t="shared" si="55"/>
        <v>0.96162391795090552</v>
      </c>
      <c r="BT284" s="111">
        <f t="shared" si="55"/>
        <v>1.1468126872610807</v>
      </c>
      <c r="BU284" s="111">
        <f t="shared" si="53"/>
        <v>1.2707978514345604</v>
      </c>
      <c r="BV284" s="94" t="str">
        <f t="shared" si="33"/>
        <v>*Fructose-6-phosphate (1MEOX) (6TMS) MP</v>
      </c>
      <c r="BW284">
        <f t="shared" si="33"/>
        <v>219</v>
      </c>
    </row>
    <row r="285" spans="2:75">
      <c r="B285" s="4" t="s">
        <v>24</v>
      </c>
      <c r="C285" s="4">
        <v>220</v>
      </c>
      <c r="D285" s="4">
        <v>2303.3000000000002</v>
      </c>
      <c r="E285" s="4">
        <v>0.49275362499999997</v>
      </c>
      <c r="F285" s="4"/>
      <c r="G285" s="111" t="str">
        <f t="shared" si="53"/>
        <v/>
      </c>
      <c r="H285" s="111" t="str">
        <f t="shared" si="53"/>
        <v/>
      </c>
      <c r="I285" s="111" t="str">
        <f t="shared" si="53"/>
        <v/>
      </c>
      <c r="J285" s="111">
        <f>IF(J55&lt;&gt;"",J55/SUM(J$52:J$56)*100,"")</f>
        <v>0.85093896713615025</v>
      </c>
      <c r="K285" s="111" t="str">
        <f t="shared" si="53"/>
        <v/>
      </c>
      <c r="L285" s="111" t="str">
        <f>IF(L55&lt;&gt;"",L55/SUM(L$52:L$56)*100,"")</f>
        <v/>
      </c>
      <c r="M285" s="111">
        <f t="shared" si="53"/>
        <v>2.2478277295051003</v>
      </c>
      <c r="N285" s="111">
        <f>IF(N55&lt;&gt;"",N55/SUM(N$52:N$56)*100,"")</f>
        <v>0.76701821668264614</v>
      </c>
      <c r="O285" s="111" t="str">
        <f t="shared" si="53"/>
        <v/>
      </c>
      <c r="P285" s="111" t="str">
        <f>IF(P55&lt;&gt;"",P55/SUM(P$52:P$56)*100,"")</f>
        <v/>
      </c>
      <c r="Q285" s="111"/>
      <c r="R285" s="111" t="str">
        <f t="shared" si="54"/>
        <v/>
      </c>
      <c r="S285" s="111" t="str">
        <f t="shared" si="54"/>
        <v/>
      </c>
      <c r="T285" s="111" t="str">
        <f t="shared" si="54"/>
        <v/>
      </c>
      <c r="U285" s="111" t="str">
        <f t="shared" si="54"/>
        <v/>
      </c>
      <c r="V285" s="111" t="str">
        <f t="shared" si="54"/>
        <v/>
      </c>
      <c r="W285" s="111" t="str">
        <f t="shared" si="54"/>
        <v/>
      </c>
      <c r="X285" s="111" t="str">
        <f t="shared" si="54"/>
        <v/>
      </c>
      <c r="Y285" s="111" t="str">
        <f t="shared" si="54"/>
        <v/>
      </c>
      <c r="Z285" s="111" t="str">
        <f t="shared" si="54"/>
        <v/>
      </c>
      <c r="AA285" s="111" t="str">
        <f t="shared" si="54"/>
        <v/>
      </c>
      <c r="AB285" s="111" t="str">
        <f t="shared" si="54"/>
        <v/>
      </c>
      <c r="AC285" s="111" t="str">
        <f t="shared" si="54"/>
        <v/>
      </c>
      <c r="AD285" s="111" t="str">
        <f t="shared" si="54"/>
        <v/>
      </c>
      <c r="AE285" s="111" t="str">
        <f t="shared" si="54"/>
        <v/>
      </c>
      <c r="AF285" s="111" t="str">
        <f t="shared" si="54"/>
        <v/>
      </c>
      <c r="AG285" s="111" t="str">
        <f t="shared" si="54"/>
        <v/>
      </c>
      <c r="AH285" s="112"/>
      <c r="AI285" s="112"/>
      <c r="AJ285" s="106" t="str">
        <f t="shared" si="22"/>
        <v>*Fructose-6-phosphate (1MEOX) (6TMS) MP</v>
      </c>
      <c r="AK285" s="106">
        <f t="shared" si="22"/>
        <v>220</v>
      </c>
      <c r="AL285" s="112"/>
      <c r="AM285" s="111">
        <f t="shared" si="53"/>
        <v>86.472799815852071</v>
      </c>
      <c r="AN285" s="111">
        <f>IF(AN55&lt;&gt;"",AN55/SUM(AN$52:AN$56)*100,"")</f>
        <v>88.113557358053313</v>
      </c>
      <c r="AO285" s="113">
        <f t="shared" si="53"/>
        <v>58.602723505032564</v>
      </c>
      <c r="AP285" s="111">
        <f>IF(AP55&lt;&gt;"",AP55/SUM(AP$52:AP$56)*100,"")</f>
        <v>60.49205468724508</v>
      </c>
      <c r="AQ285" s="113">
        <f t="shared" si="53"/>
        <v>85.605006154164698</v>
      </c>
      <c r="AR285" s="111">
        <f>IF(AR55&lt;&gt;"",AR55/SUM(AR$52:AR$56)*100,"")</f>
        <v>86.274789556284787</v>
      </c>
      <c r="AS285" s="113">
        <f t="shared" si="53"/>
        <v>84.869265903223663</v>
      </c>
      <c r="AT285" s="111">
        <f>IF(AT55&lt;&gt;"",AT55/SUM(AT$52:AT$56)*100,"")</f>
        <v>86.791600275868632</v>
      </c>
      <c r="AU285" s="113">
        <f t="shared" si="53"/>
        <v>86.541883818482262</v>
      </c>
      <c r="AV285" s="111">
        <f>IF(AV55&lt;&gt;"",AV55/SUM(AV$52:AV$56)*100,"")</f>
        <v>87.100007914105575</v>
      </c>
      <c r="AW285" s="113">
        <f t="shared" si="53"/>
        <v>86.427392739273927</v>
      </c>
      <c r="AX285" s="111">
        <f>IF(AX55&lt;&gt;"",AX55/SUM(AX$52:AX$56)*100,"")</f>
        <v>84.681164762255804</v>
      </c>
      <c r="AY285" s="113" t="str">
        <f t="shared" si="53"/>
        <v/>
      </c>
      <c r="AZ285" s="111">
        <f>IF(AZ55&lt;&gt;"",AZ55/SUM(AZ$52:AZ$56)*100,"")</f>
        <v>67.843215678432159</v>
      </c>
      <c r="BA285" s="111" t="str">
        <f t="shared" si="53"/>
        <v/>
      </c>
      <c r="BB285" s="113">
        <f t="shared" si="53"/>
        <v>86.628889346795802</v>
      </c>
      <c r="BC285" s="111">
        <f>IF(BC55&lt;&gt;"",BC55/SUM(BC$52:BC$56)*100,"")</f>
        <v>85.636546184738961</v>
      </c>
      <c r="BD285" s="113">
        <f t="shared" si="53"/>
        <v>74.332788357473461</v>
      </c>
      <c r="BE285" s="111">
        <f>IF(BE55&lt;&gt;"",BE55/SUM(BE$52:BE$56)*100,"")</f>
        <v>73.968728819501251</v>
      </c>
      <c r="BF285" s="113">
        <f t="shared" si="53"/>
        <v>85.355158687924387</v>
      </c>
      <c r="BG285" s="111">
        <f t="shared" si="53"/>
        <v>85.039183603169135</v>
      </c>
      <c r="BH285" s="113" t="str">
        <f t="shared" si="53"/>
        <v/>
      </c>
      <c r="BI285" s="111">
        <f t="shared" si="53"/>
        <v>85.709391402063829</v>
      </c>
      <c r="BJ285" s="113">
        <f t="shared" si="53"/>
        <v>73.172209098067725</v>
      </c>
      <c r="BK285" s="111">
        <f>IF(BK55&lt;&gt;"",BK55/SUM(BK$52:BK$56)*100,"")</f>
        <v>74.796259185036746</v>
      </c>
      <c r="BL285" s="113">
        <f t="shared" si="53"/>
        <v>86.553900750479968</v>
      </c>
      <c r="BM285" s="111">
        <f t="shared" si="53"/>
        <v>88.182439256222906</v>
      </c>
      <c r="BN285" s="113">
        <f t="shared" si="53"/>
        <v>85.263038933152515</v>
      </c>
      <c r="BO285" s="111">
        <f t="shared" si="53"/>
        <v>86.450671691690474</v>
      </c>
      <c r="BP285" s="113">
        <f t="shared" si="53"/>
        <v>56.128550074738413</v>
      </c>
      <c r="BQ285" s="111">
        <f>IF(BQ55&lt;&gt;"",BQ55/SUM(BQ$52:BQ$56)*100,"")</f>
        <v>84.378013500482169</v>
      </c>
      <c r="BR285" s="111"/>
      <c r="BS285" s="111">
        <f t="shared" si="55"/>
        <v>83.510193924527627</v>
      </c>
      <c r="BT285" s="111">
        <f t="shared" si="55"/>
        <v>83.153513497557313</v>
      </c>
      <c r="BU285" s="111">
        <f t="shared" si="53"/>
        <v>83.150465085811604</v>
      </c>
      <c r="BV285" s="94" t="str">
        <f t="shared" si="33"/>
        <v>*Fructose-6-phosphate (1MEOX) (6TMS) MP</v>
      </c>
      <c r="BW285">
        <f t="shared" si="33"/>
        <v>220</v>
      </c>
    </row>
    <row r="286" spans="2:75">
      <c r="B286" s="4" t="s">
        <v>24</v>
      </c>
      <c r="C286" s="4">
        <v>221</v>
      </c>
      <c r="D286" s="4">
        <v>2303.3000000000002</v>
      </c>
      <c r="E286" s="4">
        <v>0.49275362499999997</v>
      </c>
      <c r="F286" s="4"/>
      <c r="G286" s="111" t="str">
        <f t="shared" si="53"/>
        <v/>
      </c>
      <c r="H286" s="111" t="str">
        <f t="shared" si="53"/>
        <v/>
      </c>
      <c r="I286" s="111" t="str">
        <f t="shared" si="53"/>
        <v/>
      </c>
      <c r="J286" s="111">
        <f>IF(J56&lt;&gt;"",J56/SUM(J$52:J$56)*100,"")</f>
        <v>0.95363849765258224</v>
      </c>
      <c r="K286" s="111" t="str">
        <f t="shared" si="53"/>
        <v/>
      </c>
      <c r="L286" s="111" t="str">
        <f>IF(L56&lt;&gt;"",L56/SUM(L$52:L$56)*100,"")</f>
        <v/>
      </c>
      <c r="M286" s="111">
        <f t="shared" si="53"/>
        <v>0.5100113335851908</v>
      </c>
      <c r="N286" s="111">
        <f>IF(N56&lt;&gt;"",N56/SUM(N$52:N$56)*100,"")</f>
        <v>0.80536912751677858</v>
      </c>
      <c r="O286" s="111" t="str">
        <f t="shared" si="53"/>
        <v/>
      </c>
      <c r="P286" s="111" t="str">
        <f>IF(P56&lt;&gt;"",P56/SUM(P$52:P$56)*100,"")</f>
        <v/>
      </c>
      <c r="Q286" s="111"/>
      <c r="R286" s="111" t="str">
        <f t="shared" si="54"/>
        <v/>
      </c>
      <c r="S286" s="111" t="str">
        <f t="shared" si="54"/>
        <v/>
      </c>
      <c r="T286" s="111" t="str">
        <f t="shared" si="54"/>
        <v/>
      </c>
      <c r="U286" s="111" t="str">
        <f t="shared" si="54"/>
        <v/>
      </c>
      <c r="V286" s="111" t="str">
        <f t="shared" si="54"/>
        <v/>
      </c>
      <c r="W286" s="111" t="str">
        <f t="shared" si="54"/>
        <v/>
      </c>
      <c r="X286" s="111" t="str">
        <f t="shared" si="54"/>
        <v/>
      </c>
      <c r="Y286" s="111" t="str">
        <f t="shared" si="54"/>
        <v/>
      </c>
      <c r="Z286" s="111" t="str">
        <f t="shared" si="54"/>
        <v/>
      </c>
      <c r="AA286" s="111" t="str">
        <f t="shared" si="54"/>
        <v/>
      </c>
      <c r="AB286" s="111" t="str">
        <f t="shared" si="54"/>
        <v/>
      </c>
      <c r="AC286" s="111" t="str">
        <f t="shared" si="54"/>
        <v/>
      </c>
      <c r="AD286" s="111" t="str">
        <f t="shared" si="54"/>
        <v/>
      </c>
      <c r="AE286" s="111" t="str">
        <f t="shared" si="54"/>
        <v/>
      </c>
      <c r="AF286" s="111" t="str">
        <f t="shared" si="54"/>
        <v/>
      </c>
      <c r="AG286" s="111" t="str">
        <f t="shared" si="54"/>
        <v/>
      </c>
      <c r="AH286" s="112"/>
      <c r="AI286" s="112"/>
      <c r="AJ286" s="106" t="str">
        <f t="shared" si="22"/>
        <v>*Fructose-6-phosphate (1MEOX) (6TMS) MP</v>
      </c>
      <c r="AK286" s="106">
        <f t="shared" si="22"/>
        <v>221</v>
      </c>
      <c r="AL286" s="112"/>
      <c r="AM286" s="111">
        <f t="shared" si="53"/>
        <v>9.4196782526407326</v>
      </c>
      <c r="AN286" s="111">
        <f>IF(AN56&lt;&gt;"",AN56/SUM(AN$52:AN$56)*100,"")</f>
        <v>8.7717265353418306</v>
      </c>
      <c r="AO286" s="113">
        <f t="shared" si="53"/>
        <v>9.1020327610025653</v>
      </c>
      <c r="AP286" s="111">
        <f>IF(AP56&lt;&gt;"",AP56/SUM(AP$52:AP$56)*100,"")</f>
        <v>9.0220902535321574</v>
      </c>
      <c r="AQ286" s="113">
        <f t="shared" si="53"/>
        <v>9.4590086618430291</v>
      </c>
      <c r="AR286" s="111">
        <f>IF(AR56&lt;&gt;"",AR56/SUM(AR$52:AR$56)*100,"")</f>
        <v>9.5876729918675991</v>
      </c>
      <c r="AS286" s="113">
        <f t="shared" si="53"/>
        <v>9.6961673396438748</v>
      </c>
      <c r="AT286" s="111">
        <f>IF(AT56&lt;&gt;"",AT56/SUM(AT$52:AT$56)*100,"")</f>
        <v>8.9716759019239465</v>
      </c>
      <c r="AU286" s="113">
        <f t="shared" si="53"/>
        <v>9.2347781873649417</v>
      </c>
      <c r="AV286" s="111">
        <f>IF(AV56&lt;&gt;"",AV56/SUM(AV$52:AV$56)*100,"")</f>
        <v>9.341282612710053</v>
      </c>
      <c r="AW286" s="113">
        <f t="shared" si="53"/>
        <v>8.7046204620462042</v>
      </c>
      <c r="AX286" s="111">
        <f>IF(AX56&lt;&gt;"",AX56/SUM(AX$52:AX$56)*100,"")</f>
        <v>9.6129745669001103</v>
      </c>
      <c r="AY286" s="113" t="str">
        <f t="shared" si="53"/>
        <v/>
      </c>
      <c r="AZ286" s="111">
        <f>IF(AZ56&lt;&gt;"",AZ56/SUM(AZ$52:AZ$56)*100,"")</f>
        <v>9.119088091190882</v>
      </c>
      <c r="BA286" s="111" t="str">
        <f t="shared" si="53"/>
        <v/>
      </c>
      <c r="BB286" s="113">
        <f t="shared" si="53"/>
        <v>9.2890995260663516</v>
      </c>
      <c r="BC286" s="111">
        <f>IF(BC56&lt;&gt;"",BC56/SUM(BC$52:BC$56)*100,"")</f>
        <v>9.4698795180722897</v>
      </c>
      <c r="BD286" s="113">
        <f t="shared" si="53"/>
        <v>11.654040113293574</v>
      </c>
      <c r="BE286" s="111">
        <f>IF(BE56&lt;&gt;"",BE56/SUM(BE$52:BE$56)*100,"")</f>
        <v>11.806156075443477</v>
      </c>
      <c r="BF286" s="113">
        <f t="shared" si="53"/>
        <v>9.4084590987462491</v>
      </c>
      <c r="BG286" s="111">
        <f t="shared" si="53"/>
        <v>9.5375473647950386</v>
      </c>
      <c r="BH286" s="113" t="str">
        <f t="shared" si="53"/>
        <v/>
      </c>
      <c r="BI286" s="111">
        <f t="shared" si="53"/>
        <v>9.6860396595907972</v>
      </c>
      <c r="BJ286" s="113">
        <f t="shared" si="53"/>
        <v>10.030892240596039</v>
      </c>
      <c r="BK286" s="111">
        <f>IF(BK56&lt;&gt;"",BK56/SUM(BK$52:BK$56)*100,"")</f>
        <v>9.4923179692718769</v>
      </c>
      <c r="BL286" s="113">
        <f t="shared" si="53"/>
        <v>9.0101227529233814</v>
      </c>
      <c r="BM286" s="111">
        <f t="shared" si="53"/>
        <v>7.8744133547198958</v>
      </c>
      <c r="BN286" s="113">
        <f t="shared" si="53"/>
        <v>9.3320901847770816</v>
      </c>
      <c r="BO286" s="111">
        <f t="shared" si="53"/>
        <v>9.2912284967479177</v>
      </c>
      <c r="BP286" s="113">
        <f t="shared" si="53"/>
        <v>5.7847533632286989</v>
      </c>
      <c r="BQ286" s="111">
        <f>IF(BQ56&lt;&gt;"",BQ56/SUM(BQ$52:BQ$56)*100,"")</f>
        <v>2.700096432015429</v>
      </c>
      <c r="BR286" s="111"/>
      <c r="BS286" s="111">
        <f t="shared" si="55"/>
        <v>9.6891164080413805</v>
      </c>
      <c r="BT286" s="111">
        <f t="shared" si="55"/>
        <v>9.7456939176125044</v>
      </c>
      <c r="BU286" s="111">
        <f t="shared" si="53"/>
        <v>9.7635267915629509</v>
      </c>
      <c r="BV286" s="94" t="str">
        <f t="shared" si="33"/>
        <v>*Fructose-6-phosphate (1MEOX) (6TMS) MP</v>
      </c>
      <c r="BW286">
        <f t="shared" si="33"/>
        <v>221</v>
      </c>
    </row>
    <row r="287" spans="2:75" ht="30" customHeight="1">
      <c r="B287" s="4" t="s">
        <v>25</v>
      </c>
      <c r="C287" s="4">
        <v>245</v>
      </c>
      <c r="D287" s="4">
        <v>1351.6</v>
      </c>
      <c r="E287" s="4">
        <v>0.69565220000000005</v>
      </c>
      <c r="F287" s="4"/>
      <c r="G287" s="111" t="str">
        <f t="shared" ref="G287:BU292" si="56">IF(G57&lt;&gt;"",G57/SUM(G$57:G$62)*100,"")</f>
        <v/>
      </c>
      <c r="H287" s="111" t="str">
        <f t="shared" si="56"/>
        <v/>
      </c>
      <c r="I287" s="111">
        <f t="shared" si="56"/>
        <v>76.359163740321918</v>
      </c>
      <c r="J287" s="111">
        <f t="shared" si="56"/>
        <v>76.667083524393121</v>
      </c>
      <c r="K287" s="111">
        <f t="shared" si="56"/>
        <v>78.058071188920565</v>
      </c>
      <c r="L287" s="111">
        <f t="shared" si="56"/>
        <v>77.542372881355931</v>
      </c>
      <c r="M287" s="111">
        <f t="shared" si="56"/>
        <v>76.157896640639933</v>
      </c>
      <c r="N287" s="111">
        <f t="shared" si="56"/>
        <v>76.345435191266731</v>
      </c>
      <c r="O287" s="111">
        <f t="shared" si="56"/>
        <v>79.437365964425382</v>
      </c>
      <c r="P287" s="111">
        <f t="shared" si="56"/>
        <v>77.001013171225935</v>
      </c>
      <c r="Q287" s="111"/>
      <c r="R287" s="111" t="str">
        <f t="shared" ref="R287:AG292" si="57">IF(R57&lt;&gt;"",R57/SUM(R$57:R$62)*100,"")</f>
        <v/>
      </c>
      <c r="S287" s="111" t="str">
        <f t="shared" si="57"/>
        <v/>
      </c>
      <c r="T287" s="111" t="str">
        <f t="shared" si="57"/>
        <v/>
      </c>
      <c r="U287" s="111" t="str">
        <f t="shared" si="57"/>
        <v/>
      </c>
      <c r="V287" s="111" t="str">
        <f t="shared" si="57"/>
        <v/>
      </c>
      <c r="W287" s="111" t="str">
        <f t="shared" si="57"/>
        <v/>
      </c>
      <c r="X287" s="111">
        <f t="shared" si="57"/>
        <v>80.098684210526315</v>
      </c>
      <c r="Y287" s="111">
        <f t="shared" si="57"/>
        <v>67.594108019639933</v>
      </c>
      <c r="Z287" s="111">
        <f t="shared" si="57"/>
        <v>79.293930979769939</v>
      </c>
      <c r="AA287" s="111">
        <f t="shared" si="57"/>
        <v>77.219626168224295</v>
      </c>
      <c r="AB287" s="111">
        <f t="shared" si="57"/>
        <v>74.88339955087234</v>
      </c>
      <c r="AC287" s="111">
        <f t="shared" si="57"/>
        <v>84.234010907288052</v>
      </c>
      <c r="AD287" s="111">
        <f t="shared" si="57"/>
        <v>79.129746238829597</v>
      </c>
      <c r="AE287" s="111">
        <f t="shared" si="57"/>
        <v>77.528949093292553</v>
      </c>
      <c r="AF287" s="111">
        <f t="shared" si="57"/>
        <v>78.044919608818162</v>
      </c>
      <c r="AG287" s="111">
        <f t="shared" si="57"/>
        <v>77.47888645605255</v>
      </c>
      <c r="AH287" s="112"/>
      <c r="AI287" s="112"/>
      <c r="AJ287" s="106" t="str">
        <f t="shared" si="22"/>
        <v>*Fumaric acid (2TMS)</v>
      </c>
      <c r="AK287" s="106">
        <f t="shared" si="22"/>
        <v>245</v>
      </c>
      <c r="AL287" s="112"/>
      <c r="AM287" s="111">
        <f t="shared" si="56"/>
        <v>78.161567742845065</v>
      </c>
      <c r="AN287" s="111">
        <f t="shared" si="56"/>
        <v>78.251477944520232</v>
      </c>
      <c r="AO287" s="113">
        <f t="shared" si="56"/>
        <v>76.660004441483451</v>
      </c>
      <c r="AP287" s="111">
        <f t="shared" si="56"/>
        <v>77.453118185782827</v>
      </c>
      <c r="AQ287" s="113">
        <f t="shared" si="56"/>
        <v>76.111657868837796</v>
      </c>
      <c r="AR287" s="111">
        <f t="shared" si="56"/>
        <v>76.880465785069418</v>
      </c>
      <c r="AS287" s="113">
        <f t="shared" si="56"/>
        <v>77.108194988770975</v>
      </c>
      <c r="AT287" s="111">
        <f t="shared" si="56"/>
        <v>76.374714059475622</v>
      </c>
      <c r="AU287" s="113">
        <f t="shared" si="56"/>
        <v>76.631890596362609</v>
      </c>
      <c r="AV287" s="111">
        <f t="shared" si="56"/>
        <v>77.146195614818893</v>
      </c>
      <c r="AW287" s="113">
        <f t="shared" si="56"/>
        <v>76.997315144038893</v>
      </c>
      <c r="AX287" s="111">
        <f t="shared" si="56"/>
        <v>77.390686100248843</v>
      </c>
      <c r="AY287" s="113" t="str">
        <f t="shared" si="56"/>
        <v/>
      </c>
      <c r="AZ287" s="111">
        <f t="shared" si="56"/>
        <v>77.03387305056124</v>
      </c>
      <c r="BA287" s="111" t="str">
        <f t="shared" si="56"/>
        <v/>
      </c>
      <c r="BB287" s="113" t="str">
        <f t="shared" si="56"/>
        <v/>
      </c>
      <c r="BC287" s="111">
        <f t="shared" si="56"/>
        <v>75.807982985834187</v>
      </c>
      <c r="BD287" s="113">
        <f t="shared" si="56"/>
        <v>76.051531132793983</v>
      </c>
      <c r="BE287" s="111">
        <f t="shared" si="56"/>
        <v>75.615765510752482</v>
      </c>
      <c r="BF287" s="113">
        <f t="shared" si="56"/>
        <v>77.168127264263603</v>
      </c>
      <c r="BG287" s="111">
        <f t="shared" si="56"/>
        <v>77.708144846304918</v>
      </c>
      <c r="BH287" s="113" t="str">
        <f t="shared" si="56"/>
        <v/>
      </c>
      <c r="BI287" s="111">
        <f t="shared" si="56"/>
        <v>76.361737054171016</v>
      </c>
      <c r="BJ287" s="113">
        <f t="shared" si="56"/>
        <v>76.942086601482757</v>
      </c>
      <c r="BK287" s="111">
        <f t="shared" si="56"/>
        <v>78.555087296809162</v>
      </c>
      <c r="BL287" s="113">
        <f t="shared" si="56"/>
        <v>76.659057557475947</v>
      </c>
      <c r="BM287" s="111" t="str">
        <f t="shared" si="56"/>
        <v/>
      </c>
      <c r="BN287" s="113">
        <f t="shared" si="56"/>
        <v>76.413486476472769</v>
      </c>
      <c r="BO287" s="111">
        <f t="shared" si="56"/>
        <v>76.494991399372651</v>
      </c>
      <c r="BP287" s="113">
        <f t="shared" si="56"/>
        <v>77.166947723440131</v>
      </c>
      <c r="BQ287" s="111">
        <f t="shared" si="56"/>
        <v>96.629213483146074</v>
      </c>
      <c r="BR287" s="111"/>
      <c r="BS287" s="111">
        <f t="shared" ref="BS287:BT292" si="58">IF(BS57&lt;&gt;"",BS57/SUM(BS$57:BS$62)*100,"")</f>
        <v>76.563913266678071</v>
      </c>
      <c r="BT287" s="111">
        <f t="shared" si="58"/>
        <v>77.159809357066436</v>
      </c>
      <c r="BU287" s="111">
        <f t="shared" si="56"/>
        <v>76.543101749469031</v>
      </c>
      <c r="BV287" s="94" t="str">
        <f t="shared" si="33"/>
        <v>*Fumaric acid (2TMS)</v>
      </c>
      <c r="BW287">
        <f t="shared" si="33"/>
        <v>245</v>
      </c>
    </row>
    <row r="288" spans="2:75">
      <c r="B288" s="4" t="s">
        <v>25</v>
      </c>
      <c r="C288" s="4">
        <v>246</v>
      </c>
      <c r="D288" s="4">
        <v>1351.6</v>
      </c>
      <c r="E288" s="4">
        <v>0.69565220000000005</v>
      </c>
      <c r="F288" s="4"/>
      <c r="G288" s="111" t="str">
        <f t="shared" si="56"/>
        <v/>
      </c>
      <c r="H288" s="111" t="str">
        <f t="shared" si="56"/>
        <v/>
      </c>
      <c r="I288" s="111">
        <f t="shared" si="56"/>
        <v>15.505497095816889</v>
      </c>
      <c r="J288" s="111">
        <f t="shared" si="56"/>
        <v>15.335500993510914</v>
      </c>
      <c r="K288" s="111">
        <f t="shared" si="56"/>
        <v>14.936555586387831</v>
      </c>
      <c r="L288" s="111">
        <f t="shared" si="56"/>
        <v>15.073410342221743</v>
      </c>
      <c r="M288" s="111">
        <f t="shared" si="56"/>
        <v>15.596401386943917</v>
      </c>
      <c r="N288" s="111">
        <f t="shared" si="56"/>
        <v>15.544130636649831</v>
      </c>
      <c r="O288" s="111">
        <f t="shared" si="56"/>
        <v>15.188595937933643</v>
      </c>
      <c r="P288" s="111">
        <f t="shared" si="56"/>
        <v>15.771698750422155</v>
      </c>
      <c r="Q288" s="111"/>
      <c r="R288" s="111" t="str">
        <f t="shared" si="57"/>
        <v/>
      </c>
      <c r="S288" s="111" t="str">
        <f t="shared" si="57"/>
        <v/>
      </c>
      <c r="T288" s="111" t="str">
        <f t="shared" si="57"/>
        <v/>
      </c>
      <c r="U288" s="111" t="str">
        <f t="shared" si="57"/>
        <v/>
      </c>
      <c r="V288" s="111" t="str">
        <f t="shared" si="57"/>
        <v/>
      </c>
      <c r="W288" s="111" t="str">
        <f t="shared" si="57"/>
        <v/>
      </c>
      <c r="X288" s="111">
        <f t="shared" si="57"/>
        <v>12.006578947368421</v>
      </c>
      <c r="Y288" s="111">
        <f t="shared" si="57"/>
        <v>19.639934533551553</v>
      </c>
      <c r="Z288" s="111">
        <f t="shared" si="57"/>
        <v>15.033716779055931</v>
      </c>
      <c r="AA288" s="111">
        <f t="shared" si="57"/>
        <v>17.640186915887853</v>
      </c>
      <c r="AB288" s="111">
        <f t="shared" si="57"/>
        <v>16.168595612368282</v>
      </c>
      <c r="AC288" s="111">
        <f t="shared" si="57"/>
        <v>11.700545364402579</v>
      </c>
      <c r="AD288" s="111">
        <f t="shared" si="57"/>
        <v>14.430074280758646</v>
      </c>
      <c r="AE288" s="111">
        <f t="shared" si="57"/>
        <v>14.310683854052872</v>
      </c>
      <c r="AF288" s="111">
        <f t="shared" si="57"/>
        <v>14.972650422675285</v>
      </c>
      <c r="AG288" s="111">
        <f t="shared" si="57"/>
        <v>15.022764397177909</v>
      </c>
      <c r="AH288" s="112"/>
      <c r="AI288" s="112"/>
      <c r="AJ288" s="106" t="str">
        <f t="shared" si="22"/>
        <v>*Fumaric acid (2TMS)</v>
      </c>
      <c r="AK288" s="106">
        <f t="shared" si="22"/>
        <v>246</v>
      </c>
      <c r="AL288" s="112"/>
      <c r="AM288" s="111">
        <f t="shared" si="56"/>
        <v>14.690539968983504</v>
      </c>
      <c r="AN288" s="111">
        <f t="shared" si="56"/>
        <v>14.671441564347433</v>
      </c>
      <c r="AO288" s="113">
        <f t="shared" si="56"/>
        <v>15.123251165889407</v>
      </c>
      <c r="AP288" s="111">
        <f t="shared" si="56"/>
        <v>15.314725977613024</v>
      </c>
      <c r="AQ288" s="113">
        <f t="shared" si="56"/>
        <v>15.04876084817035</v>
      </c>
      <c r="AR288" s="111">
        <f t="shared" si="56"/>
        <v>15.128585908587322</v>
      </c>
      <c r="AS288" s="113">
        <f t="shared" si="56"/>
        <v>14.85974723677837</v>
      </c>
      <c r="AT288" s="111">
        <f t="shared" si="56"/>
        <v>15.0778638043287</v>
      </c>
      <c r="AU288" s="113">
        <f t="shared" si="56"/>
        <v>15.254476244184406</v>
      </c>
      <c r="AV288" s="111">
        <f t="shared" si="56"/>
        <v>14.887621142346552</v>
      </c>
      <c r="AW288" s="113">
        <f t="shared" si="56"/>
        <v>15.245628038603876</v>
      </c>
      <c r="AX288" s="111">
        <f t="shared" si="56"/>
        <v>15.399928901528618</v>
      </c>
      <c r="AY288" s="113" t="str">
        <f t="shared" si="56"/>
        <v/>
      </c>
      <c r="AZ288" s="111">
        <f t="shared" si="56"/>
        <v>15.218039137776895</v>
      </c>
      <c r="BA288" s="111" t="str">
        <f t="shared" si="56"/>
        <v/>
      </c>
      <c r="BB288" s="113" t="str">
        <f t="shared" si="56"/>
        <v/>
      </c>
      <c r="BC288" s="111">
        <f t="shared" si="56"/>
        <v>15.181724962971401</v>
      </c>
      <c r="BD288" s="113">
        <f t="shared" si="56"/>
        <v>15.2646251562747</v>
      </c>
      <c r="BE288" s="111">
        <f t="shared" si="56"/>
        <v>15.370814827808918</v>
      </c>
      <c r="BF288" s="113">
        <f t="shared" si="56"/>
        <v>15.120726993057945</v>
      </c>
      <c r="BG288" s="111">
        <f t="shared" si="56"/>
        <v>14.877419070106141</v>
      </c>
      <c r="BH288" s="113" t="str">
        <f t="shared" si="56"/>
        <v/>
      </c>
      <c r="BI288" s="111">
        <f t="shared" si="56"/>
        <v>15.306883833969342</v>
      </c>
      <c r="BJ288" s="113">
        <f t="shared" si="56"/>
        <v>14.886644461158269</v>
      </c>
      <c r="BK288" s="111">
        <f t="shared" si="56"/>
        <v>14.56351595424443</v>
      </c>
      <c r="BL288" s="113">
        <f t="shared" si="56"/>
        <v>15.247431925648133</v>
      </c>
      <c r="BM288" s="111" t="str">
        <f t="shared" si="56"/>
        <v/>
      </c>
      <c r="BN288" s="113">
        <f t="shared" si="56"/>
        <v>15.194516487587995</v>
      </c>
      <c r="BO288" s="111">
        <f t="shared" si="56"/>
        <v>15.238287969240108</v>
      </c>
      <c r="BP288" s="113">
        <f t="shared" si="56"/>
        <v>16.340640809443506</v>
      </c>
      <c r="BQ288" s="111">
        <f t="shared" si="56"/>
        <v>3.3707865168539324</v>
      </c>
      <c r="BR288" s="111"/>
      <c r="BS288" s="111">
        <f t="shared" si="58"/>
        <v>14.982765785806832</v>
      </c>
      <c r="BT288" s="111">
        <f t="shared" si="58"/>
        <v>15.014103686411829</v>
      </c>
      <c r="BU288" s="111">
        <f t="shared" si="56"/>
        <v>15.57005539620328</v>
      </c>
      <c r="BV288" s="94" t="str">
        <f t="shared" si="33"/>
        <v>*Fumaric acid (2TMS)</v>
      </c>
      <c r="BW288">
        <f t="shared" si="33"/>
        <v>246</v>
      </c>
    </row>
    <row r="289" spans="2:75">
      <c r="B289" s="4" t="s">
        <v>25</v>
      </c>
      <c r="C289" s="4">
        <v>247</v>
      </c>
      <c r="D289" s="4">
        <v>1351.6</v>
      </c>
      <c r="E289" s="4">
        <v>0.69565220000000005</v>
      </c>
      <c r="F289" s="4"/>
      <c r="G289" s="111" t="str">
        <f t="shared" si="56"/>
        <v/>
      </c>
      <c r="H289" s="111" t="str">
        <f t="shared" si="56"/>
        <v/>
      </c>
      <c r="I289" s="111">
        <f t="shared" si="56"/>
        <v>7.1011961245323381</v>
      </c>
      <c r="J289" s="111">
        <f t="shared" si="56"/>
        <v>6.9955674128419965</v>
      </c>
      <c r="K289" s="111">
        <f t="shared" si="56"/>
        <v>6.3797583310209127</v>
      </c>
      <c r="L289" s="111">
        <f t="shared" si="56"/>
        <v>6.2992551009392201</v>
      </c>
      <c r="M289" s="111">
        <f t="shared" si="56"/>
        <v>7.1564032472263701</v>
      </c>
      <c r="N289" s="111">
        <f t="shared" si="56"/>
        <v>7.0427830498493869</v>
      </c>
      <c r="O289" s="111">
        <f t="shared" si="56"/>
        <v>5.1091207266305032</v>
      </c>
      <c r="P289" s="111">
        <f t="shared" si="56"/>
        <v>6.2141168524147252</v>
      </c>
      <c r="Q289" s="111"/>
      <c r="R289" s="111" t="str">
        <f t="shared" si="57"/>
        <v/>
      </c>
      <c r="S289" s="111" t="str">
        <f t="shared" si="57"/>
        <v/>
      </c>
      <c r="T289" s="111" t="str">
        <f t="shared" si="57"/>
        <v/>
      </c>
      <c r="U289" s="111" t="str">
        <f t="shared" si="57"/>
        <v/>
      </c>
      <c r="V289" s="111" t="str">
        <f t="shared" si="57"/>
        <v/>
      </c>
      <c r="W289" s="111" t="str">
        <f t="shared" si="57"/>
        <v/>
      </c>
      <c r="X289" s="111">
        <f t="shared" si="57"/>
        <v>7.8947368421052628</v>
      </c>
      <c r="Y289" s="111">
        <f t="shared" si="57"/>
        <v>12.76595744680851</v>
      </c>
      <c r="Z289" s="111">
        <f t="shared" si="57"/>
        <v>5.5136850456168185</v>
      </c>
      <c r="AA289" s="111">
        <f t="shared" si="57"/>
        <v>5.1401869158878499</v>
      </c>
      <c r="AB289" s="111">
        <f t="shared" si="57"/>
        <v>6.6678182760407667</v>
      </c>
      <c r="AC289" s="111">
        <f t="shared" si="57"/>
        <v>4.0654437283093703</v>
      </c>
      <c r="AD289" s="111">
        <f t="shared" si="57"/>
        <v>5.8331133818483467</v>
      </c>
      <c r="AE289" s="111">
        <f t="shared" si="57"/>
        <v>6.6965261088048944</v>
      </c>
      <c r="AF289" s="111">
        <f t="shared" si="57"/>
        <v>6.1544836731311126</v>
      </c>
      <c r="AG289" s="111">
        <f t="shared" si="57"/>
        <v>6.5147881694644294</v>
      </c>
      <c r="AH289" s="112"/>
      <c r="AI289" s="112"/>
      <c r="AJ289" s="106" t="str">
        <f t="shared" si="22"/>
        <v>*Fumaric acid (2TMS)</v>
      </c>
      <c r="AK289" s="106">
        <f t="shared" si="22"/>
        <v>247</v>
      </c>
      <c r="AL289" s="112"/>
      <c r="AM289" s="111">
        <f t="shared" si="56"/>
        <v>6.7249400817707601</v>
      </c>
      <c r="AN289" s="111">
        <f t="shared" si="56"/>
        <v>6.1277853569804455</v>
      </c>
      <c r="AO289" s="113">
        <f t="shared" si="56"/>
        <v>7.1581908357391368</v>
      </c>
      <c r="AP289" s="111">
        <f t="shared" si="56"/>
        <v>6.8541939235353979</v>
      </c>
      <c r="AQ289" s="113">
        <f t="shared" si="56"/>
        <v>7.0211147892994541</v>
      </c>
      <c r="AR289" s="111">
        <f t="shared" si="56"/>
        <v>6.6308370459420605</v>
      </c>
      <c r="AS289" s="113">
        <f t="shared" si="56"/>
        <v>6.3873354176758115</v>
      </c>
      <c r="AT289" s="111">
        <f t="shared" si="56"/>
        <v>6.7349991201830024</v>
      </c>
      <c r="AU289" s="113">
        <f t="shared" si="56"/>
        <v>6.6791202594106869</v>
      </c>
      <c r="AV289" s="111">
        <f t="shared" si="56"/>
        <v>6.8939446010035059</v>
      </c>
      <c r="AW289" s="113">
        <f t="shared" si="56"/>
        <v>6.704883535302228</v>
      </c>
      <c r="AX289" s="111">
        <f t="shared" si="56"/>
        <v>6.5126199786704584</v>
      </c>
      <c r="AY289" s="113" t="str">
        <f t="shared" si="56"/>
        <v/>
      </c>
      <c r="AZ289" s="111">
        <f t="shared" si="56"/>
        <v>6.2978047084533628</v>
      </c>
      <c r="BA289" s="111" t="str">
        <f t="shared" si="56"/>
        <v/>
      </c>
      <c r="BB289" s="113" t="str">
        <f t="shared" si="56"/>
        <v/>
      </c>
      <c r="BC289" s="111">
        <f t="shared" si="56"/>
        <v>6.9575785196156623</v>
      </c>
      <c r="BD289" s="113">
        <f t="shared" si="56"/>
        <v>6.7352598830274903</v>
      </c>
      <c r="BE289" s="111">
        <f t="shared" si="56"/>
        <v>6.7616594770877017</v>
      </c>
      <c r="BF289" s="113">
        <f t="shared" si="56"/>
        <v>6.5048877734825634</v>
      </c>
      <c r="BG289" s="111">
        <f t="shared" si="56"/>
        <v>6.3905377672838011</v>
      </c>
      <c r="BH289" s="113" t="str">
        <f t="shared" si="56"/>
        <v/>
      </c>
      <c r="BI289" s="111">
        <f t="shared" si="56"/>
        <v>6.7452619012087753</v>
      </c>
      <c r="BJ289" s="113">
        <f t="shared" si="56"/>
        <v>6.3339421940474914</v>
      </c>
      <c r="BK289" s="111">
        <f t="shared" si="56"/>
        <v>6.1649608669476219</v>
      </c>
      <c r="BL289" s="113">
        <f t="shared" si="56"/>
        <v>6.8094733409424428</v>
      </c>
      <c r="BM289" s="111" t="str">
        <f t="shared" si="56"/>
        <v/>
      </c>
      <c r="BN289" s="113">
        <f t="shared" si="56"/>
        <v>6.8321600592812155</v>
      </c>
      <c r="BO289" s="111">
        <f t="shared" si="56"/>
        <v>6.9412121825356676</v>
      </c>
      <c r="BP289" s="113">
        <f t="shared" si="56"/>
        <v>5.801011804384486</v>
      </c>
      <c r="BQ289" s="111">
        <f t="shared" si="56"/>
        <v>0</v>
      </c>
      <c r="BR289" s="111"/>
      <c r="BS289" s="111">
        <f t="shared" si="58"/>
        <v>6.8790182609333366</v>
      </c>
      <c r="BT289" s="111">
        <f t="shared" si="58"/>
        <v>6.59663456862173</v>
      </c>
      <c r="BU289" s="111">
        <f t="shared" si="56"/>
        <v>6.6584922598585532</v>
      </c>
      <c r="BV289" s="94" t="str">
        <f t="shared" si="33"/>
        <v>*Fumaric acid (2TMS)</v>
      </c>
      <c r="BW289">
        <f t="shared" si="33"/>
        <v>247</v>
      </c>
    </row>
    <row r="290" spans="2:75">
      <c r="B290" s="4" t="s">
        <v>25</v>
      </c>
      <c r="C290" s="4">
        <v>248</v>
      </c>
      <c r="D290" s="4">
        <v>1351.6</v>
      </c>
      <c r="E290" s="4">
        <v>0.69565220000000005</v>
      </c>
      <c r="F290" s="4"/>
      <c r="G290" s="111" t="str">
        <f t="shared" si="56"/>
        <v/>
      </c>
      <c r="H290" s="111" t="str">
        <f t="shared" si="56"/>
        <v/>
      </c>
      <c r="I290" s="111">
        <f t="shared" si="56"/>
        <v>0.89150262011109038</v>
      </c>
      <c r="J290" s="111">
        <f t="shared" si="56"/>
        <v>0.83857879305792926</v>
      </c>
      <c r="K290" s="111">
        <f t="shared" si="56"/>
        <v>0.62561489367069456</v>
      </c>
      <c r="L290" s="111">
        <f t="shared" si="56"/>
        <v>0.90683363920975923</v>
      </c>
      <c r="M290" s="111">
        <f t="shared" si="56"/>
        <v>0.921873304430056</v>
      </c>
      <c r="N290" s="111">
        <f t="shared" si="56"/>
        <v>0.90503476547459971</v>
      </c>
      <c r="O290" s="111">
        <f t="shared" si="56"/>
        <v>0.26491737101047053</v>
      </c>
      <c r="P290" s="111">
        <f t="shared" si="56"/>
        <v>0.72047731622199707</v>
      </c>
      <c r="Q290" s="111"/>
      <c r="R290" s="111" t="str">
        <f t="shared" si="57"/>
        <v/>
      </c>
      <c r="S290" s="111" t="str">
        <f t="shared" si="57"/>
        <v/>
      </c>
      <c r="T290" s="111" t="str">
        <f t="shared" si="57"/>
        <v/>
      </c>
      <c r="U290" s="111" t="str">
        <f t="shared" si="57"/>
        <v/>
      </c>
      <c r="V290" s="111" t="str">
        <f t="shared" si="57"/>
        <v/>
      </c>
      <c r="W290" s="111" t="str">
        <f t="shared" si="57"/>
        <v/>
      </c>
      <c r="X290" s="111">
        <f t="shared" si="57"/>
        <v>0</v>
      </c>
      <c r="Y290" s="111">
        <f t="shared" si="57"/>
        <v>0</v>
      </c>
      <c r="Z290" s="111">
        <f t="shared" si="57"/>
        <v>0</v>
      </c>
      <c r="AA290" s="111">
        <f t="shared" si="57"/>
        <v>0</v>
      </c>
      <c r="AB290" s="111">
        <f t="shared" si="57"/>
        <v>1.0364484366902746</v>
      </c>
      <c r="AC290" s="111">
        <f t="shared" si="57"/>
        <v>0</v>
      </c>
      <c r="AD290" s="111">
        <f t="shared" si="57"/>
        <v>0.60706609856340266</v>
      </c>
      <c r="AE290" s="111">
        <f t="shared" si="57"/>
        <v>1.1470395455538562</v>
      </c>
      <c r="AF290" s="111">
        <f t="shared" si="57"/>
        <v>0.69699983424498591</v>
      </c>
      <c r="AG290" s="111">
        <f t="shared" si="57"/>
        <v>0.84801723838320642</v>
      </c>
      <c r="AH290" s="112"/>
      <c r="AI290" s="112"/>
      <c r="AJ290" s="106" t="str">
        <f t="shared" si="22"/>
        <v>*Fumaric acid (2TMS)</v>
      </c>
      <c r="AK290" s="106">
        <f t="shared" si="22"/>
        <v>248</v>
      </c>
      <c r="AL290" s="112"/>
      <c r="AM290" s="111">
        <f t="shared" si="56"/>
        <v>0.42295220640067671</v>
      </c>
      <c r="AN290" s="111">
        <f t="shared" si="56"/>
        <v>0.75034106412005463</v>
      </c>
      <c r="AO290" s="113">
        <f t="shared" si="56"/>
        <v>0.95491894292693769</v>
      </c>
      <c r="AP290" s="111">
        <f t="shared" si="56"/>
        <v>0.25439744148858845</v>
      </c>
      <c r="AQ290" s="113">
        <f t="shared" si="56"/>
        <v>1.1832334257850943</v>
      </c>
      <c r="AR290" s="111">
        <f t="shared" si="56"/>
        <v>1.0819602574075384</v>
      </c>
      <c r="AS290" s="113">
        <f t="shared" si="56"/>
        <v>1.4465630366814919</v>
      </c>
      <c r="AT290" s="111">
        <f t="shared" si="56"/>
        <v>1.4077071969030441</v>
      </c>
      <c r="AU290" s="113">
        <f t="shared" si="56"/>
        <v>1.1137741435217821</v>
      </c>
      <c r="AV290" s="111">
        <f t="shared" si="56"/>
        <v>0.8626022407038284</v>
      </c>
      <c r="AW290" s="113">
        <f t="shared" si="56"/>
        <v>0.79820042086931275</v>
      </c>
      <c r="AX290" s="111">
        <f t="shared" si="56"/>
        <v>0.69676501955207959</v>
      </c>
      <c r="AY290" s="113" t="str">
        <f t="shared" si="56"/>
        <v/>
      </c>
      <c r="AZ290" s="111">
        <f t="shared" si="56"/>
        <v>0.83440945664050858</v>
      </c>
      <c r="BA290" s="111" t="str">
        <f t="shared" si="56"/>
        <v/>
      </c>
      <c r="BB290" s="113" t="str">
        <f t="shared" si="56"/>
        <v/>
      </c>
      <c r="BC290" s="111">
        <f t="shared" si="56"/>
        <v>1.3007481675591508</v>
      </c>
      <c r="BD290" s="113">
        <f t="shared" si="56"/>
        <v>1.5634654902355258</v>
      </c>
      <c r="BE290" s="111">
        <f t="shared" si="56"/>
        <v>1.7829092677792573</v>
      </c>
      <c r="BF290" s="113">
        <f t="shared" si="56"/>
        <v>1.005889615252282</v>
      </c>
      <c r="BG290" s="111">
        <f t="shared" si="56"/>
        <v>0.87605093011452662</v>
      </c>
      <c r="BH290" s="113" t="str">
        <f t="shared" si="56"/>
        <v/>
      </c>
      <c r="BI290" s="111">
        <f t="shared" si="56"/>
        <v>1.2876542946681733</v>
      </c>
      <c r="BJ290" s="113">
        <f t="shared" si="56"/>
        <v>1.2087675942838723</v>
      </c>
      <c r="BK290" s="111">
        <f t="shared" si="56"/>
        <v>0.62010836845273931</v>
      </c>
      <c r="BL290" s="113">
        <f t="shared" si="56"/>
        <v>0.98442850154899719</v>
      </c>
      <c r="BM290" s="111" t="str">
        <f t="shared" si="56"/>
        <v/>
      </c>
      <c r="BN290" s="113">
        <f t="shared" si="56"/>
        <v>1.2300852167469434</v>
      </c>
      <c r="BO290" s="111">
        <f t="shared" si="56"/>
        <v>1.0894127963843636</v>
      </c>
      <c r="BP290" s="113">
        <f t="shared" si="56"/>
        <v>0.69139966273187181</v>
      </c>
      <c r="BQ290" s="111">
        <f t="shared" si="56"/>
        <v>0</v>
      </c>
      <c r="BR290" s="111"/>
      <c r="BS290" s="111">
        <f t="shared" si="58"/>
        <v>1.2882880680568118</v>
      </c>
      <c r="BT290" s="111">
        <f t="shared" si="58"/>
        <v>1.1244042408326038</v>
      </c>
      <c r="BU290" s="111">
        <f t="shared" si="56"/>
        <v>1.0991657725909221</v>
      </c>
      <c r="BV290" s="94" t="str">
        <f t="shared" si="33"/>
        <v>*Fumaric acid (2TMS)</v>
      </c>
      <c r="BW290">
        <f t="shared" si="33"/>
        <v>248</v>
      </c>
    </row>
    <row r="291" spans="2:75">
      <c r="B291" s="4" t="s">
        <v>25</v>
      </c>
      <c r="C291" s="4">
        <v>249</v>
      </c>
      <c r="D291" s="4">
        <v>1351.6</v>
      </c>
      <c r="E291" s="4">
        <v>0.69565220000000005</v>
      </c>
      <c r="F291" s="4"/>
      <c r="G291" s="111" t="str">
        <f t="shared" si="56"/>
        <v/>
      </c>
      <c r="H291" s="111" t="str">
        <f t="shared" si="56"/>
        <v/>
      </c>
      <c r="I291" s="111">
        <f t="shared" si="56"/>
        <v>0.10818913152534587</v>
      </c>
      <c r="J291" s="111">
        <f t="shared" si="56"/>
        <v>0.16326927619603429</v>
      </c>
      <c r="K291" s="111">
        <f t="shared" si="56"/>
        <v>0</v>
      </c>
      <c r="L291" s="111">
        <f t="shared" si="56"/>
        <v>0.17812803627334559</v>
      </c>
      <c r="M291" s="111">
        <f t="shared" si="56"/>
        <v>0.1674254207597187</v>
      </c>
      <c r="N291" s="111">
        <f t="shared" si="56"/>
        <v>0.1626163567594501</v>
      </c>
      <c r="O291" s="111">
        <f t="shared" si="56"/>
        <v>0</v>
      </c>
      <c r="P291" s="111">
        <f t="shared" si="56"/>
        <v>0</v>
      </c>
      <c r="Q291" s="111"/>
      <c r="R291" s="111" t="str">
        <f t="shared" si="57"/>
        <v/>
      </c>
      <c r="S291" s="111" t="str">
        <f t="shared" si="57"/>
        <v/>
      </c>
      <c r="T291" s="111" t="str">
        <f t="shared" si="57"/>
        <v/>
      </c>
      <c r="U291" s="111" t="str">
        <f t="shared" si="57"/>
        <v/>
      </c>
      <c r="V291" s="111" t="str">
        <f t="shared" si="57"/>
        <v/>
      </c>
      <c r="W291" s="111" t="str">
        <f t="shared" si="57"/>
        <v/>
      </c>
      <c r="X291" s="111">
        <f t="shared" si="57"/>
        <v>0</v>
      </c>
      <c r="Y291" s="111">
        <f t="shared" si="57"/>
        <v>0</v>
      </c>
      <c r="Z291" s="111">
        <f t="shared" si="57"/>
        <v>0</v>
      </c>
      <c r="AA291" s="111">
        <f t="shared" si="57"/>
        <v>0</v>
      </c>
      <c r="AB291" s="111">
        <f t="shared" si="57"/>
        <v>0.88098117118673347</v>
      </c>
      <c r="AC291" s="111">
        <f t="shared" si="57"/>
        <v>0</v>
      </c>
      <c r="AD291" s="111">
        <f t="shared" si="57"/>
        <v>0</v>
      </c>
      <c r="AE291" s="111">
        <f t="shared" si="57"/>
        <v>0.31680139829582699</v>
      </c>
      <c r="AF291" s="111">
        <f t="shared" si="57"/>
        <v>0.12846013591911154</v>
      </c>
      <c r="AG291" s="111">
        <f t="shared" si="57"/>
        <v>0.13554373892190594</v>
      </c>
      <c r="AH291" s="112"/>
      <c r="AI291" s="112"/>
      <c r="AJ291" s="106" t="str">
        <f t="shared" si="22"/>
        <v>*Fumaric acid (2TMS)</v>
      </c>
      <c r="AK291" s="106">
        <f t="shared" si="22"/>
        <v>249</v>
      </c>
      <c r="AL291" s="112"/>
      <c r="AM291" s="111">
        <f t="shared" si="56"/>
        <v>0</v>
      </c>
      <c r="AN291" s="111">
        <f t="shared" si="56"/>
        <v>0.19895407003183266</v>
      </c>
      <c r="AO291" s="113">
        <f t="shared" si="56"/>
        <v>0.10363461396106299</v>
      </c>
      <c r="AP291" s="111">
        <f t="shared" si="56"/>
        <v>0.12356447158017153</v>
      </c>
      <c r="AQ291" s="113">
        <f t="shared" si="56"/>
        <v>0.42274313322000534</v>
      </c>
      <c r="AR291" s="111">
        <f t="shared" si="56"/>
        <v>0.2262923414185701</v>
      </c>
      <c r="AS291" s="113">
        <f t="shared" si="56"/>
        <v>0.18054515830727905</v>
      </c>
      <c r="AT291" s="111">
        <f t="shared" si="56"/>
        <v>0.29913777934189689</v>
      </c>
      <c r="AU291" s="113">
        <f t="shared" si="56"/>
        <v>0.3207387565205132</v>
      </c>
      <c r="AV291" s="111">
        <f t="shared" si="56"/>
        <v>0.20963640112722526</v>
      </c>
      <c r="AW291" s="113">
        <f t="shared" si="56"/>
        <v>0</v>
      </c>
      <c r="AX291" s="111">
        <f t="shared" si="56"/>
        <v>0</v>
      </c>
      <c r="AY291" s="113" t="str">
        <f t="shared" si="56"/>
        <v/>
      </c>
      <c r="AZ291" s="111">
        <f t="shared" si="56"/>
        <v>0.61587364656799437</v>
      </c>
      <c r="BA291" s="111" t="str">
        <f t="shared" si="56"/>
        <v/>
      </c>
      <c r="BB291" s="113" t="str">
        <f t="shared" si="56"/>
        <v/>
      </c>
      <c r="BC291" s="111">
        <f t="shared" si="56"/>
        <v>0.72348182750370282</v>
      </c>
      <c r="BD291" s="113">
        <f t="shared" si="56"/>
        <v>0.30249033611634024</v>
      </c>
      <c r="BE291" s="111">
        <f t="shared" si="56"/>
        <v>0.35243555293310902</v>
      </c>
      <c r="BF291" s="113">
        <f t="shared" si="56"/>
        <v>0.19632050840939907</v>
      </c>
      <c r="BG291" s="111">
        <f t="shared" si="56"/>
        <v>0.1478473861906128</v>
      </c>
      <c r="BH291" s="113" t="str">
        <f t="shared" si="56"/>
        <v/>
      </c>
      <c r="BI291" s="111">
        <f t="shared" si="56"/>
        <v>0.247297844671371</v>
      </c>
      <c r="BJ291" s="113">
        <f t="shared" si="56"/>
        <v>0.32233802514236598</v>
      </c>
      <c r="BK291" s="111">
        <f t="shared" si="56"/>
        <v>9.6327513546056592E-2</v>
      </c>
      <c r="BL291" s="113">
        <f t="shared" si="56"/>
        <v>0.23234958421653348</v>
      </c>
      <c r="BM291" s="111" t="str">
        <f t="shared" si="56"/>
        <v/>
      </c>
      <c r="BN291" s="113">
        <f t="shared" si="56"/>
        <v>0.22230455724342349</v>
      </c>
      <c r="BO291" s="111">
        <f t="shared" si="56"/>
        <v>0.23609565246719955</v>
      </c>
      <c r="BP291" s="113">
        <f t="shared" si="56"/>
        <v>0</v>
      </c>
      <c r="BQ291" s="111">
        <f t="shared" si="56"/>
        <v>0</v>
      </c>
      <c r="BR291" s="111"/>
      <c r="BS291" s="111">
        <f t="shared" si="58"/>
        <v>0.28601461852494681</v>
      </c>
      <c r="BT291" s="111">
        <f t="shared" si="58"/>
        <v>0.10504814706740589</v>
      </c>
      <c r="BU291" s="111">
        <f t="shared" si="56"/>
        <v>0.12918482187821595</v>
      </c>
      <c r="BV291" s="94" t="str">
        <f t="shared" si="33"/>
        <v>*Fumaric acid (2TMS)</v>
      </c>
      <c r="BW291">
        <f t="shared" si="33"/>
        <v>249</v>
      </c>
    </row>
    <row r="292" spans="2:75">
      <c r="B292" s="4" t="s">
        <v>25</v>
      </c>
      <c r="C292" s="4">
        <v>250</v>
      </c>
      <c r="D292" s="4">
        <v>1351.6</v>
      </c>
      <c r="E292" s="4">
        <v>0.69565220000000005</v>
      </c>
      <c r="F292" s="4"/>
      <c r="G292" s="111" t="str">
        <f t="shared" si="56"/>
        <v/>
      </c>
      <c r="H292" s="111" t="str">
        <f t="shared" si="56"/>
        <v/>
      </c>
      <c r="I292" s="111">
        <f t="shared" si="56"/>
        <v>3.445128769242857E-2</v>
      </c>
      <c r="J292" s="111">
        <f t="shared" si="56"/>
        <v>0</v>
      </c>
      <c r="K292" s="111">
        <f t="shared" si="56"/>
        <v>0</v>
      </c>
      <c r="L292" s="111">
        <f t="shared" si="56"/>
        <v>0</v>
      </c>
      <c r="M292" s="111">
        <f t="shared" si="56"/>
        <v>0</v>
      </c>
      <c r="N292" s="111">
        <f t="shared" si="56"/>
        <v>0</v>
      </c>
      <c r="O292" s="111">
        <f t="shared" si="56"/>
        <v>0</v>
      </c>
      <c r="P292" s="111">
        <f t="shared" si="56"/>
        <v>0.29269390971518633</v>
      </c>
      <c r="Q292" s="111"/>
      <c r="R292" s="111" t="str">
        <f t="shared" si="57"/>
        <v/>
      </c>
      <c r="S292" s="111" t="str">
        <f t="shared" si="57"/>
        <v/>
      </c>
      <c r="T292" s="111" t="str">
        <f t="shared" si="57"/>
        <v/>
      </c>
      <c r="U292" s="111" t="str">
        <f t="shared" si="57"/>
        <v/>
      </c>
      <c r="V292" s="111" t="str">
        <f t="shared" si="57"/>
        <v/>
      </c>
      <c r="W292" s="111" t="str">
        <f t="shared" si="57"/>
        <v/>
      </c>
      <c r="X292" s="111">
        <f t="shared" si="57"/>
        <v>0</v>
      </c>
      <c r="Y292" s="111">
        <f t="shared" si="57"/>
        <v>0</v>
      </c>
      <c r="Z292" s="111">
        <f t="shared" si="57"/>
        <v>0.15866719555731854</v>
      </c>
      <c r="AA292" s="111">
        <f t="shared" si="57"/>
        <v>0</v>
      </c>
      <c r="AB292" s="111">
        <f t="shared" si="57"/>
        <v>0.36275695284159615</v>
      </c>
      <c r="AC292" s="111">
        <f t="shared" si="57"/>
        <v>0</v>
      </c>
      <c r="AD292" s="111">
        <f t="shared" si="57"/>
        <v>0</v>
      </c>
      <c r="AE292" s="111">
        <f t="shared" si="57"/>
        <v>0</v>
      </c>
      <c r="AF292" s="111">
        <f t="shared" si="57"/>
        <v>2.4863252113376429E-3</v>
      </c>
      <c r="AG292" s="111">
        <f t="shared" si="57"/>
        <v>0</v>
      </c>
      <c r="AH292" s="112"/>
      <c r="AI292" s="112"/>
      <c r="AJ292" s="106" t="str">
        <f t="shared" si="22"/>
        <v>*Fumaric acid (2TMS)</v>
      </c>
      <c r="AK292" s="106">
        <f t="shared" si="22"/>
        <v>250</v>
      </c>
      <c r="AL292" s="112"/>
      <c r="AM292" s="111">
        <f t="shared" si="56"/>
        <v>0</v>
      </c>
      <c r="AN292" s="111">
        <f t="shared" si="56"/>
        <v>0</v>
      </c>
      <c r="AO292" s="113">
        <f t="shared" si="56"/>
        <v>0</v>
      </c>
      <c r="AP292" s="111">
        <f t="shared" si="56"/>
        <v>0</v>
      </c>
      <c r="AQ292" s="113">
        <f t="shared" si="56"/>
        <v>0.21248993468730429</v>
      </c>
      <c r="AR292" s="111">
        <f t="shared" si="56"/>
        <v>5.1858661575088984E-2</v>
      </c>
      <c r="AS292" s="113">
        <f t="shared" si="56"/>
        <v>1.7614161786076006E-2</v>
      </c>
      <c r="AT292" s="111">
        <f t="shared" si="56"/>
        <v>0.10557803976772831</v>
      </c>
      <c r="AU292" s="113">
        <f t="shared" si="56"/>
        <v>0</v>
      </c>
      <c r="AV292" s="111">
        <f t="shared" si="56"/>
        <v>0</v>
      </c>
      <c r="AW292" s="113">
        <f t="shared" si="56"/>
        <v>0.25397286118569046</v>
      </c>
      <c r="AX292" s="111">
        <f t="shared" si="56"/>
        <v>0</v>
      </c>
      <c r="AY292" s="113" t="str">
        <f t="shared" si="56"/>
        <v/>
      </c>
      <c r="AZ292" s="111">
        <f t="shared" si="56"/>
        <v>0</v>
      </c>
      <c r="BA292" s="111" t="str">
        <f t="shared" si="56"/>
        <v/>
      </c>
      <c r="BB292" s="113" t="str">
        <f t="shared" si="56"/>
        <v/>
      </c>
      <c r="BC292" s="111">
        <f t="shared" si="56"/>
        <v>2.8483536515893814E-2</v>
      </c>
      <c r="BD292" s="113">
        <f t="shared" si="56"/>
        <v>8.2628001551969421E-2</v>
      </c>
      <c r="BE292" s="111">
        <f t="shared" si="56"/>
        <v>0.11641536363853827</v>
      </c>
      <c r="BF292" s="113">
        <f t="shared" si="56"/>
        <v>4.0478455342144145E-3</v>
      </c>
      <c r="BG292" s="111">
        <f t="shared" si="56"/>
        <v>0</v>
      </c>
      <c r="BH292" s="113" t="str">
        <f t="shared" si="56"/>
        <v/>
      </c>
      <c r="BI292" s="111">
        <f t="shared" si="56"/>
        <v>5.1165071311318137E-2</v>
      </c>
      <c r="BJ292" s="113">
        <f t="shared" si="56"/>
        <v>0.30622112388524764</v>
      </c>
      <c r="BK292" s="111">
        <f t="shared" si="56"/>
        <v>0</v>
      </c>
      <c r="BL292" s="113">
        <f t="shared" si="56"/>
        <v>6.7259090167943902E-2</v>
      </c>
      <c r="BM292" s="111" t="str">
        <f t="shared" si="56"/>
        <v/>
      </c>
      <c r="BN292" s="113">
        <f t="shared" si="56"/>
        <v>0.1074472026676547</v>
      </c>
      <c r="BO292" s="111">
        <f t="shared" si="56"/>
        <v>0</v>
      </c>
      <c r="BP292" s="113">
        <f t="shared" si="56"/>
        <v>0</v>
      </c>
      <c r="BQ292" s="111">
        <f t="shared" si="56"/>
        <v>0</v>
      </c>
      <c r="BR292" s="111"/>
      <c r="BS292" s="111">
        <f t="shared" si="58"/>
        <v>0</v>
      </c>
      <c r="BT292" s="111">
        <f t="shared" si="58"/>
        <v>0</v>
      </c>
      <c r="BU292" s="111">
        <f t="shared" si="56"/>
        <v>0</v>
      </c>
      <c r="BV292" s="94" t="str">
        <f t="shared" si="33"/>
        <v>*Fumaric acid (2TMS)</v>
      </c>
      <c r="BW292">
        <f t="shared" si="33"/>
        <v>250</v>
      </c>
    </row>
    <row r="293" spans="2:75" ht="42" customHeight="1">
      <c r="B293" s="4" t="s">
        <v>26</v>
      </c>
      <c r="C293" s="4">
        <v>129</v>
      </c>
      <c r="D293" s="4">
        <v>2421.1999999999998</v>
      </c>
      <c r="E293" s="4">
        <v>0.36231884399999997</v>
      </c>
      <c r="F293" s="4"/>
      <c r="G293" s="111" t="str">
        <f t="shared" ref="G293:BU297" si="59">IF(G63&lt;&gt;"",G63/SUM(G$63:G$67)*100,"")</f>
        <v/>
      </c>
      <c r="H293" s="111" t="str">
        <f t="shared" si="59"/>
        <v/>
      </c>
      <c r="I293" s="111">
        <f t="shared" si="59"/>
        <v>36.441031633419577</v>
      </c>
      <c r="J293" s="111">
        <f>IF(J63&lt;&gt;"",J63/SUM(J$63:J$67)*100,"")</f>
        <v>38.656343253488181</v>
      </c>
      <c r="K293" s="111" t="str">
        <f t="shared" si="59"/>
        <v/>
      </c>
      <c r="L293" s="111" t="str">
        <f>IF(L63&lt;&gt;"",L63/SUM(L$63:L$67)*100,"")</f>
        <v/>
      </c>
      <c r="M293" s="111" t="str">
        <f t="shared" si="59"/>
        <v/>
      </c>
      <c r="N293" s="111" t="str">
        <f>IF(N63&lt;&gt;"",N63/SUM(N$63:N$67)*100,"")</f>
        <v/>
      </c>
      <c r="O293" s="111">
        <f t="shared" si="59"/>
        <v>37.705724752583521</v>
      </c>
      <c r="P293" s="111">
        <f>IF(P63&lt;&gt;"",P63/SUM(P$63:P$67)*100,"")</f>
        <v>39.524689501052904</v>
      </c>
      <c r="Q293" s="111"/>
      <c r="R293" s="111" t="str">
        <f t="shared" ref="R293:AG297" si="60">IF(R63&lt;&gt;"",R63/SUM(R$63:R$67)*100,"")</f>
        <v/>
      </c>
      <c r="S293" s="111" t="str">
        <f t="shared" si="60"/>
        <v/>
      </c>
      <c r="T293" s="111" t="str">
        <f t="shared" si="60"/>
        <v/>
      </c>
      <c r="U293" s="111" t="str">
        <f t="shared" si="60"/>
        <v/>
      </c>
      <c r="V293" s="111" t="str">
        <f t="shared" si="60"/>
        <v/>
      </c>
      <c r="W293" s="111" t="str">
        <f t="shared" si="60"/>
        <v/>
      </c>
      <c r="X293" s="111" t="str">
        <f t="shared" si="60"/>
        <v/>
      </c>
      <c r="Y293" s="111" t="str">
        <f t="shared" si="60"/>
        <v/>
      </c>
      <c r="Z293" s="111">
        <f t="shared" si="60"/>
        <v>27.684441197954712</v>
      </c>
      <c r="AA293" s="111" t="str">
        <f t="shared" si="60"/>
        <v/>
      </c>
      <c r="AB293" s="111">
        <f t="shared" si="60"/>
        <v>34.345794392523366</v>
      </c>
      <c r="AC293" s="111">
        <f t="shared" si="60"/>
        <v>18.933333333333334</v>
      </c>
      <c r="AD293" s="111">
        <f t="shared" si="60"/>
        <v>44.726712856043108</v>
      </c>
      <c r="AE293" s="111">
        <f t="shared" si="60"/>
        <v>35.127674258109046</v>
      </c>
      <c r="AF293" s="111">
        <f t="shared" si="60"/>
        <v>39.540191494099311</v>
      </c>
      <c r="AG293" s="111">
        <f t="shared" si="60"/>
        <v>36.407300672430353</v>
      </c>
      <c r="AH293" s="112"/>
      <c r="AI293" s="112"/>
      <c r="AJ293" s="106" t="str">
        <f t="shared" si="22"/>
        <v>*Gluconic acid-6-phosphate (7TMS)</v>
      </c>
      <c r="AK293" s="106">
        <f t="shared" si="22"/>
        <v>129</v>
      </c>
      <c r="AL293" s="112"/>
      <c r="AM293" s="111" t="str">
        <f t="shared" si="59"/>
        <v/>
      </c>
      <c r="AN293" s="111" t="str">
        <f>IF(AN63&lt;&gt;"",AN63/SUM(AN$63:AN$67)*100,"")</f>
        <v/>
      </c>
      <c r="AO293" s="113" t="str">
        <f t="shared" si="59"/>
        <v/>
      </c>
      <c r="AP293" s="111" t="str">
        <f>IF(AP63&lt;&gt;"",AP63/SUM(AP$63:AP$67)*100,"")</f>
        <v/>
      </c>
      <c r="AQ293" s="113">
        <f t="shared" si="59"/>
        <v>0</v>
      </c>
      <c r="AR293" s="111">
        <f>IF(AR63&lt;&gt;"",AR63/SUM(AR$63:AR$67)*100,"")</f>
        <v>15.882712278558339</v>
      </c>
      <c r="AS293" s="113">
        <f t="shared" si="59"/>
        <v>14.044213263979193</v>
      </c>
      <c r="AT293" s="111">
        <f>IF(AT63&lt;&gt;"",AT63/SUM(AT$63:AT$67)*100,"")</f>
        <v>16.166960611405056</v>
      </c>
      <c r="AU293" s="113">
        <f t="shared" si="59"/>
        <v>23.371335504885991</v>
      </c>
      <c r="AV293" s="111" t="str">
        <f>IF(AV63&lt;&gt;"",AV63/SUM(AV$63:AV$67)*100,"")</f>
        <v/>
      </c>
      <c r="AW293" s="113" t="str">
        <f t="shared" si="59"/>
        <v/>
      </c>
      <c r="AX293" s="111" t="str">
        <f>IF(AX63&lt;&gt;"",AX63/SUM(AX$63:AX$67)*100,"")</f>
        <v/>
      </c>
      <c r="AY293" s="113" t="str">
        <f t="shared" si="59"/>
        <v/>
      </c>
      <c r="AZ293" s="111">
        <f>IF(AZ63&lt;&gt;"",AZ63/SUM(AZ$63:AZ$67)*100,"")</f>
        <v>34.854771784232362</v>
      </c>
      <c r="BA293" s="111" t="str">
        <f t="shared" si="59"/>
        <v/>
      </c>
      <c r="BB293" s="113" t="str">
        <f t="shared" si="59"/>
        <v/>
      </c>
      <c r="BC293" s="111" t="str">
        <f>IF(BC63&lt;&gt;"",BC63/SUM(BC$63:BC$67)*100,"")</f>
        <v/>
      </c>
      <c r="BD293" s="113">
        <f t="shared" si="59"/>
        <v>0</v>
      </c>
      <c r="BE293" s="111" t="str">
        <f>IF(BE63&lt;&gt;"",BE63/SUM(BE$63:BE$67)*100,"")</f>
        <v/>
      </c>
      <c r="BF293" s="113">
        <f t="shared" si="59"/>
        <v>27.332630469161835</v>
      </c>
      <c r="BG293" s="111">
        <f t="shared" si="59"/>
        <v>27.284991568296796</v>
      </c>
      <c r="BH293" s="113" t="str">
        <f t="shared" si="59"/>
        <v/>
      </c>
      <c r="BI293" s="111">
        <f t="shared" si="59"/>
        <v>14.185639229422067</v>
      </c>
      <c r="BJ293" s="113" t="str">
        <f t="shared" si="59"/>
        <v/>
      </c>
      <c r="BK293" s="111" t="str">
        <f>IF(BK63&lt;&gt;"",BK63/SUM(BK$63:BK$67)*100,"")</f>
        <v/>
      </c>
      <c r="BL293" s="113" t="str">
        <f t="shared" si="59"/>
        <v/>
      </c>
      <c r="BM293" s="111" t="str">
        <f t="shared" si="59"/>
        <v/>
      </c>
      <c r="BN293" s="113">
        <f t="shared" si="59"/>
        <v>17.681498829039814</v>
      </c>
      <c r="BO293" s="111">
        <f t="shared" si="59"/>
        <v>24.196597353497165</v>
      </c>
      <c r="BP293" s="113" t="str">
        <f t="shared" si="59"/>
        <v/>
      </c>
      <c r="BQ293" s="111" t="str">
        <f>IF(BQ63&lt;&gt;"",BQ63/SUM(BQ$63:BQ$67)*100,"")</f>
        <v/>
      </c>
      <c r="BR293" s="111"/>
      <c r="BS293" s="111">
        <f t="shared" ref="BS293:BT297" si="61">IF(BS63&lt;&gt;"",BS63/SUM(BS$63:BS$67)*100,"")</f>
        <v>18.984838497033618</v>
      </c>
      <c r="BT293" s="111" t="str">
        <f t="shared" si="61"/>
        <v/>
      </c>
      <c r="BU293" s="111">
        <f t="shared" si="59"/>
        <v>16.748046875</v>
      </c>
      <c r="BV293" s="94" t="str">
        <f t="shared" si="33"/>
        <v>*Gluconic acid-6-phosphate (7TMS)</v>
      </c>
      <c r="BW293">
        <f t="shared" si="33"/>
        <v>129</v>
      </c>
    </row>
    <row r="294" spans="2:75">
      <c r="B294" s="4" t="s">
        <v>26</v>
      </c>
      <c r="C294" s="4">
        <v>130</v>
      </c>
      <c r="D294" s="4">
        <v>2421.1999999999998</v>
      </c>
      <c r="E294" s="4">
        <v>0.36231884399999997</v>
      </c>
      <c r="F294" s="4"/>
      <c r="G294" s="111" t="str">
        <f t="shared" si="59"/>
        <v/>
      </c>
      <c r="H294" s="111" t="str">
        <f t="shared" si="59"/>
        <v/>
      </c>
      <c r="I294" s="111">
        <f t="shared" si="59"/>
        <v>10.725315082213505</v>
      </c>
      <c r="J294" s="111">
        <f>IF(J64&lt;&gt;"",J64/SUM(J$63:J$67)*100,"")</f>
        <v>9.1297685297201383</v>
      </c>
      <c r="K294" s="111" t="str">
        <f t="shared" si="59"/>
        <v/>
      </c>
      <c r="L294" s="111" t="str">
        <f>IF(L64&lt;&gt;"",L64/SUM(L$63:L$67)*100,"")</f>
        <v/>
      </c>
      <c r="M294" s="111" t="str">
        <f t="shared" si="59"/>
        <v/>
      </c>
      <c r="N294" s="111" t="str">
        <f>IF(N64&lt;&gt;"",N64/SUM(N$63:N$67)*100,"")</f>
        <v/>
      </c>
      <c r="O294" s="111">
        <f t="shared" si="59"/>
        <v>9.743561703756356</v>
      </c>
      <c r="P294" s="111">
        <f>IF(P64&lt;&gt;"",P64/SUM(P$63:P$67)*100,"")</f>
        <v>7.1812282435858865</v>
      </c>
      <c r="Q294" s="111"/>
      <c r="R294" s="111" t="str">
        <f t="shared" si="60"/>
        <v/>
      </c>
      <c r="S294" s="111" t="str">
        <f t="shared" si="60"/>
        <v/>
      </c>
      <c r="T294" s="111" t="str">
        <f t="shared" si="60"/>
        <v/>
      </c>
      <c r="U294" s="111" t="str">
        <f t="shared" si="60"/>
        <v/>
      </c>
      <c r="V294" s="111" t="str">
        <f t="shared" si="60"/>
        <v/>
      </c>
      <c r="W294" s="111" t="str">
        <f t="shared" si="60"/>
        <v/>
      </c>
      <c r="X294" s="111" t="str">
        <f t="shared" si="60"/>
        <v/>
      </c>
      <c r="Y294" s="111" t="str">
        <f t="shared" si="60"/>
        <v/>
      </c>
      <c r="Z294" s="111">
        <f t="shared" si="60"/>
        <v>13.878743608473338</v>
      </c>
      <c r="AA294" s="111" t="str">
        <f t="shared" si="60"/>
        <v/>
      </c>
      <c r="AB294" s="111">
        <f t="shared" si="60"/>
        <v>13.971962616822431</v>
      </c>
      <c r="AC294" s="111">
        <f t="shared" si="60"/>
        <v>16.8</v>
      </c>
      <c r="AD294" s="111">
        <f t="shared" si="60"/>
        <v>8.904285347703361</v>
      </c>
      <c r="AE294" s="111">
        <f t="shared" si="60"/>
        <v>19.806763285024154</v>
      </c>
      <c r="AF294" s="111">
        <f t="shared" si="60"/>
        <v>8.795368514807393</v>
      </c>
      <c r="AG294" s="111">
        <f t="shared" si="60"/>
        <v>12.378207767256759</v>
      </c>
      <c r="AH294" s="112"/>
      <c r="AI294" s="112"/>
      <c r="AJ294" s="106" t="str">
        <f t="shared" si="22"/>
        <v>*Gluconic acid-6-phosphate (7TMS)</v>
      </c>
      <c r="AK294" s="106">
        <f t="shared" si="22"/>
        <v>130</v>
      </c>
      <c r="AL294" s="112"/>
      <c r="AM294" s="111" t="str">
        <f t="shared" si="59"/>
        <v/>
      </c>
      <c r="AN294" s="111" t="str">
        <f>IF(AN64&lt;&gt;"",AN64/SUM(AN$63:AN$67)*100,"")</f>
        <v/>
      </c>
      <c r="AO294" s="113" t="str">
        <f t="shared" si="59"/>
        <v/>
      </c>
      <c r="AP294" s="111" t="str">
        <f>IF(AP64&lt;&gt;"",AP64/SUM(AP$63:AP$67)*100,"")</f>
        <v/>
      </c>
      <c r="AQ294" s="113">
        <f t="shared" si="59"/>
        <v>13.266041816870944</v>
      </c>
      <c r="AR294" s="111">
        <f>IF(AR64&lt;&gt;"",AR64/SUM(AR$63:AR$67)*100,"")</f>
        <v>15.210751374465486</v>
      </c>
      <c r="AS294" s="113">
        <f t="shared" si="59"/>
        <v>17.620286085825747</v>
      </c>
      <c r="AT294" s="111">
        <f>IF(AT64&lt;&gt;"",AT64/SUM(AT$63:AT$67)*100,"")</f>
        <v>15.990593768371546</v>
      </c>
      <c r="AU294" s="113">
        <f t="shared" si="59"/>
        <v>9.7719869706840399</v>
      </c>
      <c r="AV294" s="111" t="str">
        <f>IF(AV64&lt;&gt;"",AV64/SUM(AV$63:AV$67)*100,"")</f>
        <v/>
      </c>
      <c r="AW294" s="113" t="str">
        <f t="shared" si="59"/>
        <v/>
      </c>
      <c r="AX294" s="111" t="str">
        <f>IF(AX64&lt;&gt;"",AX64/SUM(AX$63:AX$67)*100,"")</f>
        <v/>
      </c>
      <c r="AY294" s="113" t="str">
        <f t="shared" si="59"/>
        <v/>
      </c>
      <c r="AZ294" s="111">
        <f>IF(AZ64&lt;&gt;"",AZ64/SUM(AZ$63:AZ$67)*100,"")</f>
        <v>43.775933609958507</v>
      </c>
      <c r="BA294" s="111" t="str">
        <f t="shared" si="59"/>
        <v/>
      </c>
      <c r="BB294" s="113" t="str">
        <f t="shared" si="59"/>
        <v/>
      </c>
      <c r="BC294" s="111" t="str">
        <f>IF(BC64&lt;&gt;"",BC64/SUM(BC$63:BC$67)*100,"")</f>
        <v/>
      </c>
      <c r="BD294" s="113">
        <f t="shared" si="59"/>
        <v>20.757825370675455</v>
      </c>
      <c r="BE294" s="111" t="str">
        <f>IF(BE64&lt;&gt;"",BE64/SUM(BE$63:BE$67)*100,"")</f>
        <v/>
      </c>
      <c r="BF294" s="113">
        <f t="shared" si="59"/>
        <v>10.569319978914075</v>
      </c>
      <c r="BG294" s="111">
        <f t="shared" si="59"/>
        <v>8.2967959527824622</v>
      </c>
      <c r="BH294" s="113" t="str">
        <f t="shared" si="59"/>
        <v/>
      </c>
      <c r="BI294" s="111">
        <f t="shared" si="59"/>
        <v>9.1068301225919441</v>
      </c>
      <c r="BJ294" s="113" t="str">
        <f t="shared" si="59"/>
        <v/>
      </c>
      <c r="BK294" s="111" t="str">
        <f>IF(BK64&lt;&gt;"",BK64/SUM(BK$63:BK$67)*100,"")</f>
        <v/>
      </c>
      <c r="BL294" s="113" t="str">
        <f t="shared" si="59"/>
        <v/>
      </c>
      <c r="BM294" s="111" t="str">
        <f t="shared" si="59"/>
        <v/>
      </c>
      <c r="BN294" s="113">
        <f t="shared" si="59"/>
        <v>29.039812646370024</v>
      </c>
      <c r="BO294" s="111">
        <f t="shared" si="59"/>
        <v>11.342155009451796</v>
      </c>
      <c r="BP294" s="113" t="str">
        <f t="shared" si="59"/>
        <v/>
      </c>
      <c r="BQ294" s="111" t="str">
        <f>IF(BQ64&lt;&gt;"",BQ64/SUM(BQ$63:BQ$67)*100,"")</f>
        <v/>
      </c>
      <c r="BR294" s="111"/>
      <c r="BS294" s="111">
        <f t="shared" si="61"/>
        <v>8.1081081081081088</v>
      </c>
      <c r="BT294" s="111" t="str">
        <f t="shared" si="61"/>
        <v/>
      </c>
      <c r="BU294" s="111">
        <f t="shared" si="59"/>
        <v>18.06640625</v>
      </c>
      <c r="BV294" s="94" t="str">
        <f t="shared" si="33"/>
        <v>*Gluconic acid-6-phosphate (7TMS)</v>
      </c>
      <c r="BW294">
        <f t="shared" si="33"/>
        <v>130</v>
      </c>
    </row>
    <row r="295" spans="2:75">
      <c r="B295" s="4" t="s">
        <v>26</v>
      </c>
      <c r="C295" s="4">
        <v>131</v>
      </c>
      <c r="D295" s="4">
        <v>2421.1999999999998</v>
      </c>
      <c r="E295" s="4">
        <v>0.36231884399999997</v>
      </c>
      <c r="F295" s="4"/>
      <c r="G295" s="111" t="str">
        <f t="shared" si="59"/>
        <v/>
      </c>
      <c r="H295" s="111" t="str">
        <f t="shared" si="59"/>
        <v/>
      </c>
      <c r="I295" s="111">
        <f t="shared" si="59"/>
        <v>17.352474751690174</v>
      </c>
      <c r="J295" s="111">
        <f>IF(J65&lt;&gt;"",J65/SUM(J$63:J$67)*100,"")</f>
        <v>18.170820227437698</v>
      </c>
      <c r="K295" s="111" t="str">
        <f t="shared" si="59"/>
        <v/>
      </c>
      <c r="L295" s="111" t="str">
        <f>IF(L65&lt;&gt;"",L65/SUM(L$63:L$67)*100,"")</f>
        <v/>
      </c>
      <c r="M295" s="111" t="str">
        <f t="shared" si="59"/>
        <v/>
      </c>
      <c r="N295" s="111" t="str">
        <f>IF(N65&lt;&gt;"",N65/SUM(N$63:N$67)*100,"")</f>
        <v/>
      </c>
      <c r="O295" s="111">
        <f t="shared" si="59"/>
        <v>16.55640002187107</v>
      </c>
      <c r="P295" s="111">
        <f>IF(P65&lt;&gt;"",P65/SUM(P$63:P$67)*100,"")</f>
        <v>17.662985087455414</v>
      </c>
      <c r="Q295" s="111"/>
      <c r="R295" s="111" t="str">
        <f t="shared" si="60"/>
        <v/>
      </c>
      <c r="S295" s="111" t="str">
        <f t="shared" si="60"/>
        <v/>
      </c>
      <c r="T295" s="111" t="str">
        <f t="shared" si="60"/>
        <v/>
      </c>
      <c r="U295" s="111" t="str">
        <f t="shared" si="60"/>
        <v/>
      </c>
      <c r="V295" s="111" t="str">
        <f t="shared" si="60"/>
        <v/>
      </c>
      <c r="W295" s="111" t="str">
        <f t="shared" si="60"/>
        <v/>
      </c>
      <c r="X295" s="111" t="str">
        <f t="shared" si="60"/>
        <v/>
      </c>
      <c r="Y295" s="111" t="str">
        <f t="shared" si="60"/>
        <v/>
      </c>
      <c r="Z295" s="111">
        <f t="shared" si="60"/>
        <v>32.432432432432435</v>
      </c>
      <c r="AA295" s="111" t="str">
        <f t="shared" si="60"/>
        <v/>
      </c>
      <c r="AB295" s="111">
        <f t="shared" si="60"/>
        <v>17.289719626168225</v>
      </c>
      <c r="AC295" s="111">
        <f t="shared" si="60"/>
        <v>38.93333333333333</v>
      </c>
      <c r="AD295" s="111">
        <f t="shared" si="60"/>
        <v>6.1072619964074937</v>
      </c>
      <c r="AE295" s="111">
        <f t="shared" si="60"/>
        <v>15.873015873015872</v>
      </c>
      <c r="AF295" s="111">
        <f t="shared" si="60"/>
        <v>15.987530616789133</v>
      </c>
      <c r="AG295" s="111">
        <f t="shared" si="60"/>
        <v>16.124605461781254</v>
      </c>
      <c r="AH295" s="112"/>
      <c r="AI295" s="112"/>
      <c r="AJ295" s="106" t="str">
        <f t="shared" si="22"/>
        <v>*Gluconic acid-6-phosphate (7TMS)</v>
      </c>
      <c r="AK295" s="106">
        <f t="shared" si="22"/>
        <v>131</v>
      </c>
      <c r="AL295" s="112"/>
      <c r="AM295" s="111" t="str">
        <f t="shared" si="59"/>
        <v/>
      </c>
      <c r="AN295" s="111" t="str">
        <f>IF(AN65&lt;&gt;"",AN65/SUM(AN$63:AN$67)*100,"")</f>
        <v/>
      </c>
      <c r="AO295" s="113" t="str">
        <f t="shared" si="59"/>
        <v/>
      </c>
      <c r="AP295" s="111" t="str">
        <f>IF(AP65&lt;&gt;"",AP65/SUM(AP$63:AP$67)*100,"")</f>
        <v/>
      </c>
      <c r="AQ295" s="113">
        <f t="shared" si="59"/>
        <v>15.573179524152847</v>
      </c>
      <c r="AR295" s="111">
        <f>IF(AR65&lt;&gt;"",AR65/SUM(AR$63:AR$67)*100,"")</f>
        <v>16.737935247403787</v>
      </c>
      <c r="AS295" s="113">
        <f t="shared" si="59"/>
        <v>14.434330299089726</v>
      </c>
      <c r="AT295" s="111">
        <f>IF(AT65&lt;&gt;"",AT65/SUM(AT$63:AT$67)*100,"")</f>
        <v>10.2880658436214</v>
      </c>
      <c r="AU295" s="113">
        <f t="shared" si="59"/>
        <v>13.680781758957655</v>
      </c>
      <c r="AV295" s="111" t="str">
        <f>IF(AV65&lt;&gt;"",AV65/SUM(AV$63:AV$67)*100,"")</f>
        <v/>
      </c>
      <c r="AW295" s="113" t="str">
        <f t="shared" si="59"/>
        <v/>
      </c>
      <c r="AX295" s="111" t="str">
        <f>IF(AX65&lt;&gt;"",AX65/SUM(AX$63:AX$67)*100,"")</f>
        <v/>
      </c>
      <c r="AY295" s="113" t="str">
        <f t="shared" si="59"/>
        <v/>
      </c>
      <c r="AZ295" s="111">
        <f>IF(AZ65&lt;&gt;"",AZ65/SUM(AZ$63:AZ$67)*100,"")</f>
        <v>5.6016597510373449</v>
      </c>
      <c r="BA295" s="111" t="str">
        <f t="shared" si="59"/>
        <v/>
      </c>
      <c r="BB295" s="113" t="str">
        <f t="shared" si="59"/>
        <v/>
      </c>
      <c r="BC295" s="111" t="str">
        <f>IF(BC65&lt;&gt;"",BC65/SUM(BC$63:BC$67)*100,"")</f>
        <v/>
      </c>
      <c r="BD295" s="113">
        <f t="shared" si="59"/>
        <v>17.462932454695224</v>
      </c>
      <c r="BE295" s="111" t="str">
        <f>IF(BE65&lt;&gt;"",BE65/SUM(BE$63:BE$67)*100,"")</f>
        <v/>
      </c>
      <c r="BF295" s="113">
        <f t="shared" si="59"/>
        <v>17.474960463890355</v>
      </c>
      <c r="BG295" s="111">
        <f t="shared" si="59"/>
        <v>12.580101180438449</v>
      </c>
      <c r="BH295" s="113" t="str">
        <f t="shared" si="59"/>
        <v/>
      </c>
      <c r="BI295" s="111">
        <f t="shared" si="59"/>
        <v>14.229422066549912</v>
      </c>
      <c r="BJ295" s="113" t="str">
        <f t="shared" si="59"/>
        <v/>
      </c>
      <c r="BK295" s="111" t="str">
        <f>IF(BK65&lt;&gt;"",BK65/SUM(BK$63:BK$67)*100,"")</f>
        <v/>
      </c>
      <c r="BL295" s="113" t="str">
        <f t="shared" si="59"/>
        <v/>
      </c>
      <c r="BM295" s="111" t="str">
        <f t="shared" si="59"/>
        <v/>
      </c>
      <c r="BN295" s="113">
        <f t="shared" si="59"/>
        <v>10.070257611241217</v>
      </c>
      <c r="BO295" s="111">
        <f t="shared" si="59"/>
        <v>12.665406427221171</v>
      </c>
      <c r="BP295" s="113" t="str">
        <f t="shared" si="59"/>
        <v/>
      </c>
      <c r="BQ295" s="111" t="str">
        <f>IF(BQ65&lt;&gt;"",BQ65/SUM(BQ$63:BQ$67)*100,"")</f>
        <v/>
      </c>
      <c r="BR295" s="111"/>
      <c r="BS295" s="111">
        <f t="shared" si="61"/>
        <v>13.579433091628212</v>
      </c>
      <c r="BT295" s="111" t="str">
        <f t="shared" si="61"/>
        <v/>
      </c>
      <c r="BU295" s="111">
        <f t="shared" si="59"/>
        <v>14.16015625</v>
      </c>
      <c r="BV295" s="94" t="str">
        <f t="shared" si="33"/>
        <v>*Gluconic acid-6-phosphate (7TMS)</v>
      </c>
      <c r="BW295">
        <f t="shared" si="33"/>
        <v>131</v>
      </c>
    </row>
    <row r="296" spans="2:75">
      <c r="B296" s="4" t="s">
        <v>26</v>
      </c>
      <c r="C296" s="4">
        <v>132</v>
      </c>
      <c r="D296" s="4">
        <v>2421.1999999999998</v>
      </c>
      <c r="E296" s="4">
        <v>0.36231884399999997</v>
      </c>
      <c r="F296" s="4"/>
      <c r="G296" s="111" t="str">
        <f t="shared" si="59"/>
        <v/>
      </c>
      <c r="H296" s="111" t="str">
        <f t="shared" si="59"/>
        <v/>
      </c>
      <c r="I296" s="111">
        <f t="shared" si="59"/>
        <v>2.7543610716968532</v>
      </c>
      <c r="J296" s="111">
        <f>IF(J66&lt;&gt;"",J66/SUM(J$63:J$67)*100,"")</f>
        <v>2.7744172917170742</v>
      </c>
      <c r="K296" s="111" t="str">
        <f t="shared" si="59"/>
        <v/>
      </c>
      <c r="L296" s="111" t="str">
        <f>IF(L66&lt;&gt;"",L66/SUM(L$63:L$67)*100,"")</f>
        <v/>
      </c>
      <c r="M296" s="111" t="str">
        <f t="shared" si="59"/>
        <v/>
      </c>
      <c r="N296" s="111" t="str">
        <f>IF(N66&lt;&gt;"",N66/SUM(N$63:N$67)*100,"")</f>
        <v/>
      </c>
      <c r="O296" s="111">
        <f t="shared" si="59"/>
        <v>2.4003499371206738</v>
      </c>
      <c r="P296" s="111">
        <f>IF(P66&lt;&gt;"",P66/SUM(P$63:P$67)*100,"")</f>
        <v>2.1358889509648029</v>
      </c>
      <c r="Q296" s="111"/>
      <c r="R296" s="111" t="str">
        <f t="shared" si="60"/>
        <v/>
      </c>
      <c r="S296" s="111" t="str">
        <f t="shared" si="60"/>
        <v/>
      </c>
      <c r="T296" s="111" t="str">
        <f t="shared" si="60"/>
        <v/>
      </c>
      <c r="U296" s="111" t="str">
        <f t="shared" si="60"/>
        <v/>
      </c>
      <c r="V296" s="111" t="str">
        <f t="shared" si="60"/>
        <v/>
      </c>
      <c r="W296" s="111" t="str">
        <f t="shared" si="60"/>
        <v/>
      </c>
      <c r="X296" s="111" t="str">
        <f t="shared" si="60"/>
        <v/>
      </c>
      <c r="Y296" s="111" t="str">
        <f t="shared" si="60"/>
        <v/>
      </c>
      <c r="Z296" s="111">
        <f t="shared" si="60"/>
        <v>7.0124178232286338</v>
      </c>
      <c r="AA296" s="111" t="str">
        <f t="shared" si="60"/>
        <v/>
      </c>
      <c r="AB296" s="111">
        <f t="shared" si="60"/>
        <v>4.3457943925233646</v>
      </c>
      <c r="AC296" s="111">
        <f t="shared" si="60"/>
        <v>3.7333333333333338</v>
      </c>
      <c r="AD296" s="111">
        <f t="shared" si="60"/>
        <v>1.5653066461380549</v>
      </c>
      <c r="AE296" s="111">
        <f t="shared" si="60"/>
        <v>0</v>
      </c>
      <c r="AF296" s="111">
        <f t="shared" si="60"/>
        <v>2.2823424627031841</v>
      </c>
      <c r="AG296" s="111">
        <f t="shared" si="60"/>
        <v>2.4975984630163302</v>
      </c>
      <c r="AH296" s="112"/>
      <c r="AI296" s="112"/>
      <c r="AJ296" s="106" t="str">
        <f t="shared" si="22"/>
        <v>*Gluconic acid-6-phosphate (7TMS)</v>
      </c>
      <c r="AK296" s="106">
        <f t="shared" si="22"/>
        <v>132</v>
      </c>
      <c r="AL296" s="112"/>
      <c r="AM296" s="111" t="str">
        <f t="shared" si="59"/>
        <v/>
      </c>
      <c r="AN296" s="111" t="str">
        <f>IF(AN66&lt;&gt;"",AN66/SUM(AN$63:AN$67)*100,"")</f>
        <v/>
      </c>
      <c r="AO296" s="113" t="str">
        <f t="shared" si="59"/>
        <v/>
      </c>
      <c r="AP296" s="111" t="str">
        <f>IF(AP66&lt;&gt;"",AP66/SUM(AP$63:AP$67)*100,"")</f>
        <v/>
      </c>
      <c r="AQ296" s="113">
        <f t="shared" si="59"/>
        <v>26.748377793799566</v>
      </c>
      <c r="AR296" s="111">
        <f>IF(AR66&lt;&gt;"",AR66/SUM(AR$63:AR$67)*100,"")</f>
        <v>20.616982284667074</v>
      </c>
      <c r="AS296" s="113">
        <f t="shared" si="59"/>
        <v>21.651495448634591</v>
      </c>
      <c r="AT296" s="111">
        <f>IF(AT66&lt;&gt;"",AT66/SUM(AT$63:AT$67)*100,"")</f>
        <v>22.927689594356259</v>
      </c>
      <c r="AU296" s="113">
        <f t="shared" si="59"/>
        <v>14.169381107491857</v>
      </c>
      <c r="AV296" s="111" t="str">
        <f>IF(AV66&lt;&gt;"",AV66/SUM(AV$63:AV$67)*100,"")</f>
        <v/>
      </c>
      <c r="AW296" s="113" t="str">
        <f t="shared" si="59"/>
        <v/>
      </c>
      <c r="AX296" s="111" t="str">
        <f>IF(AX66&lt;&gt;"",AX66/SUM(AX$63:AX$67)*100,"")</f>
        <v/>
      </c>
      <c r="AY296" s="113" t="str">
        <f t="shared" si="59"/>
        <v/>
      </c>
      <c r="AZ296" s="111">
        <f>IF(AZ66&lt;&gt;"",AZ66/SUM(AZ$63:AZ$67)*100,"")</f>
        <v>15.767634854771783</v>
      </c>
      <c r="BA296" s="111" t="str">
        <f t="shared" si="59"/>
        <v/>
      </c>
      <c r="BB296" s="113" t="str">
        <f t="shared" si="59"/>
        <v/>
      </c>
      <c r="BC296" s="111" t="str">
        <f>IF(BC66&lt;&gt;"",BC66/SUM(BC$63:BC$67)*100,"")</f>
        <v/>
      </c>
      <c r="BD296" s="113">
        <f t="shared" si="59"/>
        <v>56.177924217462937</v>
      </c>
      <c r="BE296" s="111" t="str">
        <f>IF(BE66&lt;&gt;"",BE66/SUM(BE$63:BE$67)*100,"")</f>
        <v/>
      </c>
      <c r="BF296" s="113">
        <f t="shared" si="59"/>
        <v>12.915129151291513</v>
      </c>
      <c r="BG296" s="111">
        <f t="shared" si="59"/>
        <v>12.984822934232715</v>
      </c>
      <c r="BH296" s="113" t="str">
        <f t="shared" si="59"/>
        <v/>
      </c>
      <c r="BI296" s="111">
        <f t="shared" si="59"/>
        <v>24.781085814360772</v>
      </c>
      <c r="BJ296" s="113" t="str">
        <f t="shared" si="59"/>
        <v/>
      </c>
      <c r="BK296" s="111" t="str">
        <f>IF(BK66&lt;&gt;"",BK66/SUM(BK$63:BK$67)*100,"")</f>
        <v/>
      </c>
      <c r="BL296" s="113" t="str">
        <f t="shared" si="59"/>
        <v/>
      </c>
      <c r="BM296" s="111" t="str">
        <f t="shared" si="59"/>
        <v/>
      </c>
      <c r="BN296" s="113">
        <f t="shared" si="59"/>
        <v>15.456674473067917</v>
      </c>
      <c r="BO296" s="111">
        <f t="shared" si="59"/>
        <v>15.18588531821046</v>
      </c>
      <c r="BP296" s="113" t="str">
        <f t="shared" si="59"/>
        <v/>
      </c>
      <c r="BQ296" s="111" t="str">
        <f>IF(BQ66&lt;&gt;"",BQ66/SUM(BQ$63:BQ$67)*100,"")</f>
        <v/>
      </c>
      <c r="BR296" s="111"/>
      <c r="BS296" s="111">
        <f t="shared" si="61"/>
        <v>21.555702043506923</v>
      </c>
      <c r="BT296" s="111" t="str">
        <f t="shared" si="61"/>
        <v/>
      </c>
      <c r="BU296" s="111">
        <f t="shared" si="59"/>
        <v>16.2109375</v>
      </c>
      <c r="BV296" s="94" t="str">
        <f t="shared" si="33"/>
        <v>*Gluconic acid-6-phosphate (7TMS)</v>
      </c>
      <c r="BW296">
        <f t="shared" si="33"/>
        <v>132</v>
      </c>
    </row>
    <row r="297" spans="2:75">
      <c r="B297" s="4" t="s">
        <v>26</v>
      </c>
      <c r="C297" s="4">
        <v>133</v>
      </c>
      <c r="D297" s="4">
        <v>2421.1999999999998</v>
      </c>
      <c r="E297" s="4">
        <v>0.36231884399999997</v>
      </c>
      <c r="F297" s="4"/>
      <c r="G297" s="111" t="str">
        <f t="shared" si="59"/>
        <v/>
      </c>
      <c r="H297" s="111" t="str">
        <f t="shared" si="59"/>
        <v/>
      </c>
      <c r="I297" s="111">
        <f t="shared" si="59"/>
        <v>32.726817460979888</v>
      </c>
      <c r="J297" s="111">
        <f>IF(J67&lt;&gt;"",J67/SUM(J$63:J$67)*100,"")</f>
        <v>31.268650697636907</v>
      </c>
      <c r="K297" s="111" t="str">
        <f t="shared" si="59"/>
        <v/>
      </c>
      <c r="L297" s="111" t="str">
        <f>IF(L67&lt;&gt;"",L67/SUM(L$63:L$67)*100,"")</f>
        <v/>
      </c>
      <c r="M297" s="111" t="str">
        <f t="shared" si="59"/>
        <v/>
      </c>
      <c r="N297" s="111" t="str">
        <f>IF(N67&lt;&gt;"",N67/SUM(N$63:N$67)*100,"")</f>
        <v/>
      </c>
      <c r="O297" s="111">
        <f t="shared" si="59"/>
        <v>33.59396358466838</v>
      </c>
      <c r="P297" s="111">
        <f>IF(P67&lt;&gt;"",P67/SUM(P$63:P$67)*100,"")</f>
        <v>33.495208216940995</v>
      </c>
      <c r="Q297" s="111"/>
      <c r="R297" s="111" t="str">
        <f t="shared" si="60"/>
        <v/>
      </c>
      <c r="S297" s="111" t="str">
        <f t="shared" si="60"/>
        <v/>
      </c>
      <c r="T297" s="111" t="str">
        <f t="shared" si="60"/>
        <v/>
      </c>
      <c r="U297" s="111" t="str">
        <f t="shared" si="60"/>
        <v/>
      </c>
      <c r="V297" s="111" t="str">
        <f t="shared" si="60"/>
        <v/>
      </c>
      <c r="W297" s="111" t="str">
        <f t="shared" si="60"/>
        <v/>
      </c>
      <c r="X297" s="111" t="str">
        <f t="shared" si="60"/>
        <v/>
      </c>
      <c r="Y297" s="111" t="str">
        <f t="shared" si="60"/>
        <v/>
      </c>
      <c r="Z297" s="111">
        <f t="shared" si="60"/>
        <v>18.991964937910886</v>
      </c>
      <c r="AA297" s="111" t="str">
        <f t="shared" si="60"/>
        <v/>
      </c>
      <c r="AB297" s="111">
        <f t="shared" si="60"/>
        <v>30.046728971962615</v>
      </c>
      <c r="AC297" s="111">
        <f t="shared" si="60"/>
        <v>21.6</v>
      </c>
      <c r="AD297" s="111">
        <f t="shared" si="60"/>
        <v>38.696433153707979</v>
      </c>
      <c r="AE297" s="111">
        <f t="shared" si="60"/>
        <v>29.19254658385093</v>
      </c>
      <c r="AF297" s="111">
        <f t="shared" si="60"/>
        <v>33.394566911600982</v>
      </c>
      <c r="AG297" s="111">
        <f t="shared" si="60"/>
        <v>32.592287635515298</v>
      </c>
      <c r="AH297" s="112"/>
      <c r="AI297" s="112"/>
      <c r="AJ297" s="106" t="str">
        <f t="shared" si="22"/>
        <v>*Gluconic acid-6-phosphate (7TMS)</v>
      </c>
      <c r="AK297" s="106">
        <f t="shared" si="22"/>
        <v>133</v>
      </c>
      <c r="AL297" s="112"/>
      <c r="AM297" s="111" t="str">
        <f t="shared" si="59"/>
        <v/>
      </c>
      <c r="AN297" s="111" t="str">
        <f>IF(AN67&lt;&gt;"",AN67/SUM(AN$63:AN$67)*100,"")</f>
        <v/>
      </c>
      <c r="AO297" s="113" t="str">
        <f t="shared" si="59"/>
        <v/>
      </c>
      <c r="AP297" s="111" t="str">
        <f>IF(AP67&lt;&gt;"",AP67/SUM(AP$63:AP$67)*100,"")</f>
        <v/>
      </c>
      <c r="AQ297" s="113">
        <f t="shared" si="59"/>
        <v>44.412400865176636</v>
      </c>
      <c r="AR297" s="111">
        <f>IF(AR67&lt;&gt;"",AR67/SUM(AR$63:AR$67)*100,"")</f>
        <v>31.551618814905314</v>
      </c>
      <c r="AS297" s="113">
        <f t="shared" si="59"/>
        <v>32.249674902470744</v>
      </c>
      <c r="AT297" s="111">
        <f>IF(AT67&lt;&gt;"",AT67/SUM(AT$63:AT$67)*100,"")</f>
        <v>34.626690182245738</v>
      </c>
      <c r="AU297" s="113">
        <f t="shared" si="59"/>
        <v>39.006514657980453</v>
      </c>
      <c r="AV297" s="111" t="str">
        <f>IF(AV67&lt;&gt;"",AV67/SUM(AV$63:AV$67)*100,"")</f>
        <v/>
      </c>
      <c r="AW297" s="113" t="str">
        <f t="shared" si="59"/>
        <v/>
      </c>
      <c r="AX297" s="111" t="str">
        <f>IF(AX67&lt;&gt;"",AX67/SUM(AX$63:AX$67)*100,"")</f>
        <v/>
      </c>
      <c r="AY297" s="113" t="str">
        <f t="shared" si="59"/>
        <v/>
      </c>
      <c r="AZ297" s="111">
        <f>IF(AZ67&lt;&gt;"",AZ67/SUM(AZ$63:AZ$67)*100,"")</f>
        <v>0</v>
      </c>
      <c r="BA297" s="111" t="str">
        <f t="shared" si="59"/>
        <v/>
      </c>
      <c r="BB297" s="113" t="str">
        <f t="shared" si="59"/>
        <v/>
      </c>
      <c r="BC297" s="111" t="str">
        <f>IF(BC67&lt;&gt;"",BC67/SUM(BC$63:BC$67)*100,"")</f>
        <v/>
      </c>
      <c r="BD297" s="113">
        <f t="shared" si="59"/>
        <v>5.6013179571663922</v>
      </c>
      <c r="BE297" s="111" t="str">
        <f>IF(BE67&lt;&gt;"",BE67/SUM(BE$63:BE$67)*100,"")</f>
        <v/>
      </c>
      <c r="BF297" s="113">
        <f t="shared" si="59"/>
        <v>31.707959936742224</v>
      </c>
      <c r="BG297" s="111">
        <f t="shared" si="59"/>
        <v>38.853288364249579</v>
      </c>
      <c r="BH297" s="113" t="str">
        <f t="shared" si="59"/>
        <v/>
      </c>
      <c r="BI297" s="111">
        <f t="shared" si="59"/>
        <v>37.697022767075303</v>
      </c>
      <c r="BJ297" s="113" t="str">
        <f t="shared" si="59"/>
        <v/>
      </c>
      <c r="BK297" s="111" t="str">
        <f>IF(BK67&lt;&gt;"",BK67/SUM(BK$63:BK$67)*100,"")</f>
        <v/>
      </c>
      <c r="BL297" s="113" t="str">
        <f t="shared" si="59"/>
        <v/>
      </c>
      <c r="BM297" s="111" t="str">
        <f t="shared" si="59"/>
        <v/>
      </c>
      <c r="BN297" s="113">
        <f t="shared" si="59"/>
        <v>27.751756440281028</v>
      </c>
      <c r="BO297" s="111">
        <f t="shared" si="59"/>
        <v>36.609955891619407</v>
      </c>
      <c r="BP297" s="113" t="str">
        <f t="shared" si="59"/>
        <v/>
      </c>
      <c r="BQ297" s="111" t="str">
        <f>IF(BQ67&lt;&gt;"",BQ67/SUM(BQ$63:BQ$67)*100,"")</f>
        <v/>
      </c>
      <c r="BR297" s="111"/>
      <c r="BS297" s="111">
        <f t="shared" si="61"/>
        <v>37.771918259723137</v>
      </c>
      <c r="BT297" s="111" t="str">
        <f t="shared" si="61"/>
        <v/>
      </c>
      <c r="BU297" s="111">
        <f t="shared" si="59"/>
        <v>34.814453125</v>
      </c>
      <c r="BV297" s="94" t="str">
        <f t="shared" si="33"/>
        <v>*Gluconic acid-6-phosphate (7TMS)</v>
      </c>
      <c r="BW297">
        <f t="shared" si="33"/>
        <v>133</v>
      </c>
    </row>
    <row r="298" spans="2:75" ht="36.75" customHeight="1">
      <c r="B298" s="4" t="s">
        <v>26</v>
      </c>
      <c r="C298" s="4">
        <v>217</v>
      </c>
      <c r="D298" s="4">
        <v>2421.1999999999998</v>
      </c>
      <c r="E298" s="4">
        <v>0.36231884399999997</v>
      </c>
      <c r="F298" s="4"/>
      <c r="G298" s="111" t="str">
        <f t="shared" ref="G298:BU303" si="62">IF(G68&lt;&gt;"",G68/SUM(G$68:G$73)*100,"")</f>
        <v/>
      </c>
      <c r="H298" s="111" t="str">
        <f t="shared" si="62"/>
        <v/>
      </c>
      <c r="I298" s="111">
        <f t="shared" si="62"/>
        <v>48.085814684668023</v>
      </c>
      <c r="J298" s="111">
        <f t="shared" si="62"/>
        <v>51.746442432082794</v>
      </c>
      <c r="K298" s="111" t="str">
        <f t="shared" si="62"/>
        <v/>
      </c>
      <c r="L298" s="111" t="str">
        <f t="shared" si="62"/>
        <v/>
      </c>
      <c r="M298" s="111" t="str">
        <f t="shared" si="62"/>
        <v/>
      </c>
      <c r="N298" s="111" t="str">
        <f t="shared" si="62"/>
        <v/>
      </c>
      <c r="O298" s="111">
        <f t="shared" si="62"/>
        <v>52.615844544095665</v>
      </c>
      <c r="P298" s="111">
        <f t="shared" si="62"/>
        <v>55.925419757907072</v>
      </c>
      <c r="Q298" s="111"/>
      <c r="R298" s="111" t="str">
        <f t="shared" ref="R298:AG303" si="63">IF(R68&lt;&gt;"",R68/SUM(R$68:R$73)*100,"")</f>
        <v/>
      </c>
      <c r="S298" s="111" t="str">
        <f t="shared" si="63"/>
        <v/>
      </c>
      <c r="T298" s="111" t="str">
        <f t="shared" si="63"/>
        <v/>
      </c>
      <c r="U298" s="111" t="str">
        <f t="shared" si="63"/>
        <v/>
      </c>
      <c r="V298" s="111" t="str">
        <f t="shared" si="63"/>
        <v/>
      </c>
      <c r="W298" s="111" t="str">
        <f t="shared" si="63"/>
        <v/>
      </c>
      <c r="X298" s="111" t="str">
        <f t="shared" si="63"/>
        <v/>
      </c>
      <c r="Y298" s="111" t="str">
        <f t="shared" si="63"/>
        <v/>
      </c>
      <c r="Z298" s="111">
        <f t="shared" si="63"/>
        <v>34.177215189873415</v>
      </c>
      <c r="AA298" s="111" t="str">
        <f t="shared" si="63"/>
        <v/>
      </c>
      <c r="AB298" s="111">
        <f t="shared" si="63"/>
        <v>54.152445961319685</v>
      </c>
      <c r="AC298" s="111">
        <f t="shared" si="63"/>
        <v>49.541284403669728</v>
      </c>
      <c r="AD298" s="111">
        <f t="shared" si="63"/>
        <v>62.520064205457459</v>
      </c>
      <c r="AE298" s="111">
        <f t="shared" si="63"/>
        <v>63.185378590078336</v>
      </c>
      <c r="AF298" s="111">
        <f t="shared" si="63"/>
        <v>52.200626959247657</v>
      </c>
      <c r="AG298" s="111">
        <f t="shared" si="63"/>
        <v>58.383551931939024</v>
      </c>
      <c r="AH298" s="112"/>
      <c r="AI298" s="112"/>
      <c r="AJ298" s="106" t="str">
        <f t="shared" ref="AJ298:AK361" si="64">B298</f>
        <v>*Gluconic acid-6-phosphate (7TMS)</v>
      </c>
      <c r="AK298" s="106">
        <f t="shared" si="64"/>
        <v>217</v>
      </c>
      <c r="AL298" s="112"/>
      <c r="AM298" s="111" t="str">
        <f t="shared" si="62"/>
        <v/>
      </c>
      <c r="AN298" s="111" t="str">
        <f t="shared" si="62"/>
        <v/>
      </c>
      <c r="AO298" s="113" t="str">
        <f t="shared" si="62"/>
        <v/>
      </c>
      <c r="AP298" s="111" t="str">
        <f t="shared" si="62"/>
        <v/>
      </c>
      <c r="AQ298" s="113">
        <f t="shared" si="62"/>
        <v>12.115563839701771</v>
      </c>
      <c r="AR298" s="111">
        <f t="shared" si="62"/>
        <v>17.438536306460833</v>
      </c>
      <c r="AS298" s="113">
        <f t="shared" si="62"/>
        <v>23.007246376811594</v>
      </c>
      <c r="AT298" s="111">
        <f t="shared" si="62"/>
        <v>33.333333333333329</v>
      </c>
      <c r="AU298" s="113">
        <f t="shared" si="62"/>
        <v>40.273037542662117</v>
      </c>
      <c r="AV298" s="111" t="str">
        <f t="shared" si="62"/>
        <v/>
      </c>
      <c r="AW298" s="113" t="str">
        <f t="shared" si="62"/>
        <v/>
      </c>
      <c r="AX298" s="111" t="str">
        <f t="shared" si="62"/>
        <v/>
      </c>
      <c r="AY298" s="113" t="str">
        <f t="shared" si="62"/>
        <v/>
      </c>
      <c r="AZ298" s="111">
        <f t="shared" si="62"/>
        <v>0</v>
      </c>
      <c r="BA298" s="111" t="str">
        <f t="shared" si="62"/>
        <v/>
      </c>
      <c r="BB298" s="113" t="str">
        <f t="shared" si="62"/>
        <v/>
      </c>
      <c r="BC298" s="111" t="str">
        <f t="shared" si="62"/>
        <v/>
      </c>
      <c r="BD298" s="113">
        <f t="shared" si="62"/>
        <v>23.163841807909606</v>
      </c>
      <c r="BE298" s="111" t="str">
        <f t="shared" si="62"/>
        <v/>
      </c>
      <c r="BF298" s="113">
        <f t="shared" si="62"/>
        <v>35.177128651336233</v>
      </c>
      <c r="BG298" s="111">
        <f t="shared" si="62"/>
        <v>51.436031331592687</v>
      </c>
      <c r="BH298" s="113" t="str">
        <f t="shared" si="62"/>
        <v/>
      </c>
      <c r="BI298" s="111">
        <f t="shared" si="62"/>
        <v>36.532951289398277</v>
      </c>
      <c r="BJ298" s="113" t="str">
        <f t="shared" si="62"/>
        <v/>
      </c>
      <c r="BK298" s="111" t="str">
        <f t="shared" si="62"/>
        <v/>
      </c>
      <c r="BL298" s="113" t="str">
        <f t="shared" si="62"/>
        <v/>
      </c>
      <c r="BM298" s="111" t="str">
        <f t="shared" si="62"/>
        <v/>
      </c>
      <c r="BN298" s="113">
        <f t="shared" si="62"/>
        <v>38.62433862433862</v>
      </c>
      <c r="BO298" s="111">
        <f t="shared" si="62"/>
        <v>58.333333333333336</v>
      </c>
      <c r="BP298" s="113" t="str">
        <f t="shared" si="62"/>
        <v/>
      </c>
      <c r="BQ298" s="111" t="str">
        <f t="shared" si="62"/>
        <v/>
      </c>
      <c r="BR298" s="111"/>
      <c r="BS298" s="111">
        <f t="shared" ref="BS298:BT303" si="65">IF(BS68&lt;&gt;"",BS68/SUM(BS$68:BS$73)*100,"")</f>
        <v>31.589147286821706</v>
      </c>
      <c r="BT298" s="111" t="str">
        <f t="shared" si="65"/>
        <v/>
      </c>
      <c r="BU298" s="111">
        <f t="shared" si="62"/>
        <v>27.887788778877887</v>
      </c>
      <c r="BV298" s="94" t="str">
        <f t="shared" si="33"/>
        <v>*Gluconic acid-6-phosphate (7TMS)</v>
      </c>
      <c r="BW298">
        <f t="shared" si="33"/>
        <v>217</v>
      </c>
    </row>
    <row r="299" spans="2:75">
      <c r="B299" s="4" t="s">
        <v>26</v>
      </c>
      <c r="C299" s="4">
        <v>218</v>
      </c>
      <c r="D299" s="4">
        <v>2421.1999999999998</v>
      </c>
      <c r="E299" s="4">
        <v>0.36231884399999997</v>
      </c>
      <c r="F299" s="4"/>
      <c r="G299" s="111" t="str">
        <f t="shared" si="62"/>
        <v/>
      </c>
      <c r="H299" s="111" t="str">
        <f t="shared" si="62"/>
        <v/>
      </c>
      <c r="I299" s="111">
        <f t="shared" si="62"/>
        <v>13.870908082115777</v>
      </c>
      <c r="J299" s="111">
        <f t="shared" si="62"/>
        <v>13.454075032341525</v>
      </c>
      <c r="K299" s="111" t="str">
        <f t="shared" si="62"/>
        <v/>
      </c>
      <c r="L299" s="111" t="str">
        <f t="shared" si="62"/>
        <v/>
      </c>
      <c r="M299" s="111" t="str">
        <f t="shared" si="62"/>
        <v/>
      </c>
      <c r="N299" s="111" t="str">
        <f t="shared" si="62"/>
        <v/>
      </c>
      <c r="O299" s="111">
        <f t="shared" si="62"/>
        <v>13.477827603388143</v>
      </c>
      <c r="P299" s="111">
        <f t="shared" si="62"/>
        <v>15.56032799687622</v>
      </c>
      <c r="Q299" s="111"/>
      <c r="R299" s="111" t="str">
        <f t="shared" si="63"/>
        <v/>
      </c>
      <c r="S299" s="111" t="str">
        <f t="shared" si="63"/>
        <v/>
      </c>
      <c r="T299" s="111" t="str">
        <f t="shared" si="63"/>
        <v/>
      </c>
      <c r="U299" s="111" t="str">
        <f t="shared" si="63"/>
        <v/>
      </c>
      <c r="V299" s="111" t="str">
        <f t="shared" si="63"/>
        <v/>
      </c>
      <c r="W299" s="111" t="str">
        <f t="shared" si="63"/>
        <v/>
      </c>
      <c r="X299" s="111" t="str">
        <f t="shared" si="63"/>
        <v/>
      </c>
      <c r="Y299" s="111" t="str">
        <f t="shared" si="63"/>
        <v/>
      </c>
      <c r="Z299" s="111">
        <f t="shared" si="63"/>
        <v>17.246835443037973</v>
      </c>
      <c r="AA299" s="111" t="str">
        <f t="shared" si="63"/>
        <v/>
      </c>
      <c r="AB299" s="111">
        <f t="shared" si="63"/>
        <v>17.633674630261662</v>
      </c>
      <c r="AC299" s="111">
        <f t="shared" si="63"/>
        <v>25.688073394495415</v>
      </c>
      <c r="AD299" s="111">
        <f t="shared" si="63"/>
        <v>12.60032102728732</v>
      </c>
      <c r="AE299" s="111">
        <f t="shared" si="63"/>
        <v>20.887728459530024</v>
      </c>
      <c r="AF299" s="111">
        <f t="shared" si="63"/>
        <v>14.11912225705329</v>
      </c>
      <c r="AG299" s="111">
        <f t="shared" si="63"/>
        <v>16.377171215880892</v>
      </c>
      <c r="AH299" s="112"/>
      <c r="AI299" s="112"/>
      <c r="AJ299" s="106" t="str">
        <f t="shared" si="64"/>
        <v>*Gluconic acid-6-phosphate (7TMS)</v>
      </c>
      <c r="AK299" s="106">
        <f t="shared" si="64"/>
        <v>218</v>
      </c>
      <c r="AL299" s="112"/>
      <c r="AM299" s="111" t="str">
        <f t="shared" si="62"/>
        <v/>
      </c>
      <c r="AN299" s="111" t="str">
        <f t="shared" si="62"/>
        <v/>
      </c>
      <c r="AO299" s="113" t="str">
        <f t="shared" si="62"/>
        <v/>
      </c>
      <c r="AP299" s="111" t="str">
        <f t="shared" si="62"/>
        <v/>
      </c>
      <c r="AQ299" s="113">
        <f t="shared" si="62"/>
        <v>8.9468779123951538</v>
      </c>
      <c r="AR299" s="111">
        <f t="shared" si="62"/>
        <v>9.6054888507718683</v>
      </c>
      <c r="AS299" s="113">
        <f t="shared" si="62"/>
        <v>12.5</v>
      </c>
      <c r="AT299" s="111">
        <f t="shared" si="62"/>
        <v>6.0810810810810816</v>
      </c>
      <c r="AU299" s="113">
        <f t="shared" si="62"/>
        <v>0</v>
      </c>
      <c r="AV299" s="111" t="str">
        <f t="shared" si="62"/>
        <v/>
      </c>
      <c r="AW299" s="113" t="str">
        <f t="shared" si="62"/>
        <v/>
      </c>
      <c r="AX299" s="111" t="str">
        <f t="shared" si="62"/>
        <v/>
      </c>
      <c r="AY299" s="113" t="str">
        <f t="shared" si="62"/>
        <v/>
      </c>
      <c r="AZ299" s="111">
        <f t="shared" si="62"/>
        <v>27.477477477477478</v>
      </c>
      <c r="BA299" s="111" t="str">
        <f t="shared" si="62"/>
        <v/>
      </c>
      <c r="BB299" s="113" t="str">
        <f t="shared" si="62"/>
        <v/>
      </c>
      <c r="BC299" s="111" t="str">
        <f t="shared" si="62"/>
        <v/>
      </c>
      <c r="BD299" s="113">
        <f t="shared" si="62"/>
        <v>7.9096045197740121</v>
      </c>
      <c r="BE299" s="111" t="str">
        <f t="shared" si="62"/>
        <v/>
      </c>
      <c r="BF299" s="113">
        <f t="shared" si="62"/>
        <v>12.430080795525171</v>
      </c>
      <c r="BG299" s="111">
        <f t="shared" si="62"/>
        <v>13.054830287206268</v>
      </c>
      <c r="BH299" s="113" t="str">
        <f t="shared" si="62"/>
        <v/>
      </c>
      <c r="BI299" s="111">
        <f t="shared" si="62"/>
        <v>0</v>
      </c>
      <c r="BJ299" s="113" t="str">
        <f t="shared" si="62"/>
        <v/>
      </c>
      <c r="BK299" s="111" t="str">
        <f t="shared" si="62"/>
        <v/>
      </c>
      <c r="BL299" s="113" t="str">
        <f t="shared" si="62"/>
        <v/>
      </c>
      <c r="BM299" s="111" t="str">
        <f t="shared" si="62"/>
        <v/>
      </c>
      <c r="BN299" s="113">
        <f t="shared" si="62"/>
        <v>14.285714285714285</v>
      </c>
      <c r="BO299" s="111">
        <f t="shared" si="62"/>
        <v>2.7777777777777777</v>
      </c>
      <c r="BP299" s="113" t="str">
        <f t="shared" si="62"/>
        <v/>
      </c>
      <c r="BQ299" s="111" t="str">
        <f t="shared" si="62"/>
        <v/>
      </c>
      <c r="BR299" s="111"/>
      <c r="BS299" s="111">
        <f t="shared" si="65"/>
        <v>7.945736434108527</v>
      </c>
      <c r="BT299" s="111" t="str">
        <f t="shared" si="65"/>
        <v/>
      </c>
      <c r="BU299" s="111">
        <f t="shared" si="62"/>
        <v>7.9207920792079207</v>
      </c>
      <c r="BV299" s="94" t="str">
        <f t="shared" si="33"/>
        <v>*Gluconic acid-6-phosphate (7TMS)</v>
      </c>
      <c r="BW299">
        <f t="shared" si="33"/>
        <v>218</v>
      </c>
    </row>
    <row r="300" spans="2:75">
      <c r="B300" s="4" t="s">
        <v>26</v>
      </c>
      <c r="C300" s="4">
        <v>219</v>
      </c>
      <c r="D300" s="4">
        <v>2421.1999999999998</v>
      </c>
      <c r="E300" s="4">
        <v>0.36231884399999997</v>
      </c>
      <c r="F300" s="4"/>
      <c r="G300" s="111" t="str">
        <f t="shared" si="62"/>
        <v/>
      </c>
      <c r="H300" s="111" t="str">
        <f t="shared" si="62"/>
        <v/>
      </c>
      <c r="I300" s="111">
        <f t="shared" si="62"/>
        <v>13.445533567597559</v>
      </c>
      <c r="J300" s="111">
        <f t="shared" si="62"/>
        <v>12.585474034374421</v>
      </c>
      <c r="K300" s="111" t="str">
        <f t="shared" si="62"/>
        <v/>
      </c>
      <c r="L300" s="111" t="str">
        <f t="shared" si="62"/>
        <v/>
      </c>
      <c r="M300" s="111" t="str">
        <f t="shared" si="62"/>
        <v/>
      </c>
      <c r="N300" s="111" t="str">
        <f t="shared" si="62"/>
        <v/>
      </c>
      <c r="O300" s="111">
        <f t="shared" si="62"/>
        <v>12.643248629795714</v>
      </c>
      <c r="P300" s="111">
        <f t="shared" si="62"/>
        <v>13.237016790316284</v>
      </c>
      <c r="Q300" s="111"/>
      <c r="R300" s="111" t="str">
        <f t="shared" si="63"/>
        <v/>
      </c>
      <c r="S300" s="111" t="str">
        <f t="shared" si="63"/>
        <v/>
      </c>
      <c r="T300" s="111" t="str">
        <f t="shared" si="63"/>
        <v/>
      </c>
      <c r="U300" s="111" t="str">
        <f t="shared" si="63"/>
        <v/>
      </c>
      <c r="V300" s="111" t="str">
        <f t="shared" si="63"/>
        <v/>
      </c>
      <c r="W300" s="111" t="str">
        <f t="shared" si="63"/>
        <v/>
      </c>
      <c r="X300" s="111" t="str">
        <f t="shared" si="63"/>
        <v/>
      </c>
      <c r="Y300" s="111" t="str">
        <f t="shared" si="63"/>
        <v/>
      </c>
      <c r="Z300" s="111">
        <f t="shared" si="63"/>
        <v>21.202531645569618</v>
      </c>
      <c r="AA300" s="111" t="str">
        <f t="shared" si="63"/>
        <v/>
      </c>
      <c r="AB300" s="111">
        <f t="shared" si="63"/>
        <v>18.088737201365188</v>
      </c>
      <c r="AC300" s="111">
        <f t="shared" si="63"/>
        <v>24.770642201834864</v>
      </c>
      <c r="AD300" s="111">
        <f t="shared" si="63"/>
        <v>15.810593900481539</v>
      </c>
      <c r="AE300" s="111">
        <f t="shared" si="63"/>
        <v>13.315926892950392</v>
      </c>
      <c r="AF300" s="111">
        <f t="shared" si="63"/>
        <v>12.338557993730408</v>
      </c>
      <c r="AG300" s="111">
        <f t="shared" si="63"/>
        <v>14.959234314073026</v>
      </c>
      <c r="AH300" s="112"/>
      <c r="AI300" s="112"/>
      <c r="AJ300" s="106" t="str">
        <f t="shared" si="64"/>
        <v>*Gluconic acid-6-phosphate (7TMS)</v>
      </c>
      <c r="AK300" s="106">
        <f t="shared" si="64"/>
        <v>219</v>
      </c>
      <c r="AL300" s="112"/>
      <c r="AM300" s="111" t="str">
        <f t="shared" si="62"/>
        <v/>
      </c>
      <c r="AN300" s="111" t="str">
        <f t="shared" si="62"/>
        <v/>
      </c>
      <c r="AO300" s="113" t="str">
        <f t="shared" si="62"/>
        <v/>
      </c>
      <c r="AP300" s="111" t="str">
        <f t="shared" si="62"/>
        <v/>
      </c>
      <c r="AQ300" s="113">
        <f t="shared" si="62"/>
        <v>11.463187325256291</v>
      </c>
      <c r="AR300" s="111">
        <f t="shared" si="62"/>
        <v>12.34991423670669</v>
      </c>
      <c r="AS300" s="113">
        <f t="shared" si="62"/>
        <v>15.579710144927535</v>
      </c>
      <c r="AT300" s="111">
        <f t="shared" si="62"/>
        <v>0</v>
      </c>
      <c r="AU300" s="113">
        <f t="shared" si="62"/>
        <v>0</v>
      </c>
      <c r="AV300" s="111" t="str">
        <f t="shared" si="62"/>
        <v/>
      </c>
      <c r="AW300" s="113" t="str">
        <f t="shared" si="62"/>
        <v/>
      </c>
      <c r="AX300" s="111" t="str">
        <f t="shared" si="62"/>
        <v/>
      </c>
      <c r="AY300" s="113" t="str">
        <f t="shared" si="62"/>
        <v/>
      </c>
      <c r="AZ300" s="111">
        <f t="shared" si="62"/>
        <v>15.765765765765765</v>
      </c>
      <c r="BA300" s="111" t="str">
        <f t="shared" si="62"/>
        <v/>
      </c>
      <c r="BB300" s="113" t="str">
        <f t="shared" si="62"/>
        <v/>
      </c>
      <c r="BC300" s="111" t="str">
        <f t="shared" si="62"/>
        <v/>
      </c>
      <c r="BD300" s="113">
        <f t="shared" si="62"/>
        <v>9.0395480225988702</v>
      </c>
      <c r="BE300" s="111" t="str">
        <f t="shared" si="62"/>
        <v/>
      </c>
      <c r="BF300" s="113">
        <f t="shared" si="62"/>
        <v>7.5201988812927283</v>
      </c>
      <c r="BG300" s="111">
        <f t="shared" si="62"/>
        <v>8.529155787641427</v>
      </c>
      <c r="BH300" s="113" t="str">
        <f t="shared" si="62"/>
        <v/>
      </c>
      <c r="BI300" s="111">
        <f t="shared" si="62"/>
        <v>0</v>
      </c>
      <c r="BJ300" s="113" t="str">
        <f t="shared" si="62"/>
        <v/>
      </c>
      <c r="BK300" s="111" t="str">
        <f t="shared" si="62"/>
        <v/>
      </c>
      <c r="BL300" s="113" t="str">
        <f t="shared" si="62"/>
        <v/>
      </c>
      <c r="BM300" s="111" t="str">
        <f t="shared" si="62"/>
        <v/>
      </c>
      <c r="BN300" s="113">
        <f t="shared" si="62"/>
        <v>0</v>
      </c>
      <c r="BO300" s="111">
        <f t="shared" si="62"/>
        <v>3.2828282828282833</v>
      </c>
      <c r="BP300" s="113" t="str">
        <f t="shared" si="62"/>
        <v/>
      </c>
      <c r="BQ300" s="111" t="str">
        <f t="shared" si="62"/>
        <v/>
      </c>
      <c r="BR300" s="111"/>
      <c r="BS300" s="111">
        <f t="shared" si="65"/>
        <v>22.093023255813954</v>
      </c>
      <c r="BT300" s="111" t="str">
        <f t="shared" si="65"/>
        <v/>
      </c>
      <c r="BU300" s="111">
        <f t="shared" si="62"/>
        <v>9.5709570957095718</v>
      </c>
      <c r="BV300" s="94" t="str">
        <f t="shared" si="33"/>
        <v>*Gluconic acid-6-phosphate (7TMS)</v>
      </c>
      <c r="BW300">
        <f t="shared" si="33"/>
        <v>219</v>
      </c>
    </row>
    <row r="301" spans="2:75">
      <c r="B301" s="4" t="s">
        <v>26</v>
      </c>
      <c r="C301" s="4">
        <v>220</v>
      </c>
      <c r="D301" s="4">
        <v>2421.1999999999998</v>
      </c>
      <c r="E301" s="4">
        <v>0.36231884399999997</v>
      </c>
      <c r="F301" s="4"/>
      <c r="G301" s="111" t="str">
        <f t="shared" si="62"/>
        <v/>
      </c>
      <c r="H301" s="111" t="str">
        <f t="shared" si="62"/>
        <v/>
      </c>
      <c r="I301" s="111">
        <f t="shared" si="62"/>
        <v>8.2300721287220266</v>
      </c>
      <c r="J301" s="111">
        <f t="shared" si="62"/>
        <v>8.2239881722417287</v>
      </c>
      <c r="K301" s="111" t="str">
        <f t="shared" si="62"/>
        <v/>
      </c>
      <c r="L301" s="111" t="str">
        <f t="shared" si="62"/>
        <v/>
      </c>
      <c r="M301" s="111" t="str">
        <f t="shared" si="62"/>
        <v/>
      </c>
      <c r="N301" s="111" t="str">
        <f t="shared" si="62"/>
        <v/>
      </c>
      <c r="O301" s="111">
        <f t="shared" si="62"/>
        <v>8.09666168410563</v>
      </c>
      <c r="P301" s="111">
        <f t="shared" si="62"/>
        <v>6.9699336196798116</v>
      </c>
      <c r="Q301" s="111"/>
      <c r="R301" s="111" t="str">
        <f t="shared" si="63"/>
        <v/>
      </c>
      <c r="S301" s="111" t="str">
        <f t="shared" si="63"/>
        <v/>
      </c>
      <c r="T301" s="111" t="str">
        <f t="shared" si="63"/>
        <v/>
      </c>
      <c r="U301" s="111" t="str">
        <f t="shared" si="63"/>
        <v/>
      </c>
      <c r="V301" s="111" t="str">
        <f t="shared" si="63"/>
        <v/>
      </c>
      <c r="W301" s="111" t="str">
        <f t="shared" si="63"/>
        <v/>
      </c>
      <c r="X301" s="111" t="str">
        <f t="shared" si="63"/>
        <v/>
      </c>
      <c r="Y301" s="111" t="str">
        <f t="shared" si="63"/>
        <v/>
      </c>
      <c r="Z301" s="111">
        <f t="shared" si="63"/>
        <v>14.873417721518987</v>
      </c>
      <c r="AA301" s="111" t="str">
        <f t="shared" si="63"/>
        <v/>
      </c>
      <c r="AB301" s="111">
        <f t="shared" si="63"/>
        <v>10.12514220705347</v>
      </c>
      <c r="AC301" s="111">
        <f t="shared" si="63"/>
        <v>0</v>
      </c>
      <c r="AD301" s="111">
        <f t="shared" si="63"/>
        <v>9.0690208667736769</v>
      </c>
      <c r="AE301" s="111">
        <f t="shared" si="63"/>
        <v>2.610966057441253</v>
      </c>
      <c r="AF301" s="111">
        <f t="shared" si="63"/>
        <v>7.8996865203761759</v>
      </c>
      <c r="AG301" s="111">
        <f t="shared" si="63"/>
        <v>10.280042538107054</v>
      </c>
      <c r="AH301" s="112"/>
      <c r="AI301" s="112"/>
      <c r="AJ301" s="106" t="str">
        <f t="shared" si="64"/>
        <v>*Gluconic acid-6-phosphate (7TMS)</v>
      </c>
      <c r="AK301" s="106">
        <f t="shared" si="64"/>
        <v>220</v>
      </c>
      <c r="AL301" s="112"/>
      <c r="AM301" s="111" t="str">
        <f t="shared" si="62"/>
        <v/>
      </c>
      <c r="AN301" s="111" t="str">
        <f t="shared" si="62"/>
        <v/>
      </c>
      <c r="AO301" s="113" t="str">
        <f t="shared" si="62"/>
        <v/>
      </c>
      <c r="AP301" s="111" t="str">
        <f t="shared" si="62"/>
        <v/>
      </c>
      <c r="AQ301" s="113">
        <f t="shared" si="62"/>
        <v>33.084808946877914</v>
      </c>
      <c r="AR301" s="111">
        <f t="shared" si="62"/>
        <v>28.987993138936535</v>
      </c>
      <c r="AS301" s="113">
        <f t="shared" si="62"/>
        <v>48.913043478260867</v>
      </c>
      <c r="AT301" s="111">
        <f t="shared" si="62"/>
        <v>60.585585585585591</v>
      </c>
      <c r="AU301" s="113">
        <f t="shared" si="62"/>
        <v>39.931740614334473</v>
      </c>
      <c r="AV301" s="111" t="str">
        <f t="shared" si="62"/>
        <v/>
      </c>
      <c r="AW301" s="113" t="str">
        <f t="shared" si="62"/>
        <v/>
      </c>
      <c r="AX301" s="111" t="str">
        <f t="shared" si="62"/>
        <v/>
      </c>
      <c r="AY301" s="113" t="str">
        <f t="shared" si="62"/>
        <v/>
      </c>
      <c r="AZ301" s="111">
        <f t="shared" si="62"/>
        <v>25.225225225225223</v>
      </c>
      <c r="BA301" s="111" t="str">
        <f t="shared" si="62"/>
        <v/>
      </c>
      <c r="BB301" s="113" t="str">
        <f t="shared" si="62"/>
        <v/>
      </c>
      <c r="BC301" s="111" t="str">
        <f t="shared" si="62"/>
        <v/>
      </c>
      <c r="BD301" s="113">
        <f t="shared" si="62"/>
        <v>59.887005649717516</v>
      </c>
      <c r="BE301" s="111" t="str">
        <f t="shared" si="62"/>
        <v/>
      </c>
      <c r="BF301" s="113">
        <f t="shared" si="62"/>
        <v>25.419515226848976</v>
      </c>
      <c r="BG301" s="111">
        <f t="shared" si="62"/>
        <v>26.979982593559615</v>
      </c>
      <c r="BH301" s="113" t="str">
        <f t="shared" si="62"/>
        <v/>
      </c>
      <c r="BI301" s="111">
        <f t="shared" si="62"/>
        <v>51.002865329512893</v>
      </c>
      <c r="BJ301" s="113" t="str">
        <f t="shared" si="62"/>
        <v/>
      </c>
      <c r="BK301" s="111" t="str">
        <f t="shared" si="62"/>
        <v/>
      </c>
      <c r="BL301" s="113" t="str">
        <f t="shared" si="62"/>
        <v/>
      </c>
      <c r="BM301" s="111" t="str">
        <f t="shared" si="62"/>
        <v/>
      </c>
      <c r="BN301" s="113">
        <f t="shared" si="62"/>
        <v>47.089947089947088</v>
      </c>
      <c r="BO301" s="111">
        <f t="shared" si="62"/>
        <v>35.606060606060609</v>
      </c>
      <c r="BP301" s="113" t="str">
        <f t="shared" si="62"/>
        <v/>
      </c>
      <c r="BQ301" s="111" t="str">
        <f t="shared" si="62"/>
        <v/>
      </c>
      <c r="BR301" s="111"/>
      <c r="BS301" s="111">
        <f t="shared" si="65"/>
        <v>31.395348837209301</v>
      </c>
      <c r="BT301" s="111" t="str">
        <f t="shared" si="65"/>
        <v/>
      </c>
      <c r="BU301" s="111">
        <f t="shared" si="62"/>
        <v>45.379537953795378</v>
      </c>
      <c r="BV301" s="94" t="str">
        <f t="shared" si="33"/>
        <v>*Gluconic acid-6-phosphate (7TMS)</v>
      </c>
      <c r="BW301">
        <f t="shared" si="33"/>
        <v>220</v>
      </c>
    </row>
    <row r="302" spans="2:75">
      <c r="B302" s="4" t="s">
        <v>26</v>
      </c>
      <c r="C302" s="4">
        <v>221</v>
      </c>
      <c r="D302" s="4">
        <v>2421.1999999999998</v>
      </c>
      <c r="E302" s="4">
        <v>0.36231884399999997</v>
      </c>
      <c r="F302" s="4"/>
      <c r="G302" s="111" t="str">
        <f t="shared" si="62"/>
        <v/>
      </c>
      <c r="H302" s="111" t="str">
        <f t="shared" si="62"/>
        <v/>
      </c>
      <c r="I302" s="111">
        <f t="shared" si="62"/>
        <v>12.520806362123174</v>
      </c>
      <c r="J302" s="111">
        <f t="shared" si="62"/>
        <v>13.990020328959526</v>
      </c>
      <c r="K302" s="111" t="str">
        <f t="shared" si="62"/>
        <v/>
      </c>
      <c r="L302" s="111" t="str">
        <f t="shared" si="62"/>
        <v/>
      </c>
      <c r="M302" s="111" t="str">
        <f t="shared" si="62"/>
        <v/>
      </c>
      <c r="N302" s="111" t="str">
        <f t="shared" si="62"/>
        <v/>
      </c>
      <c r="O302" s="111">
        <f t="shared" si="62"/>
        <v>10.052316890881913</v>
      </c>
      <c r="P302" s="111">
        <f t="shared" si="62"/>
        <v>8.3073018352206169</v>
      </c>
      <c r="Q302" s="111"/>
      <c r="R302" s="111" t="str">
        <f t="shared" si="63"/>
        <v/>
      </c>
      <c r="S302" s="111" t="str">
        <f t="shared" si="63"/>
        <v/>
      </c>
      <c r="T302" s="111" t="str">
        <f t="shared" si="63"/>
        <v/>
      </c>
      <c r="U302" s="111" t="str">
        <f t="shared" si="63"/>
        <v/>
      </c>
      <c r="V302" s="111" t="str">
        <f t="shared" si="63"/>
        <v/>
      </c>
      <c r="W302" s="111" t="str">
        <f t="shared" si="63"/>
        <v/>
      </c>
      <c r="X302" s="111" t="str">
        <f t="shared" si="63"/>
        <v/>
      </c>
      <c r="Y302" s="111" t="str">
        <f t="shared" si="63"/>
        <v/>
      </c>
      <c r="Z302" s="111">
        <f t="shared" si="63"/>
        <v>0</v>
      </c>
      <c r="AA302" s="111" t="str">
        <f t="shared" si="63"/>
        <v/>
      </c>
      <c r="AB302" s="111">
        <f t="shared" si="63"/>
        <v>0</v>
      </c>
      <c r="AC302" s="111">
        <f t="shared" si="63"/>
        <v>0</v>
      </c>
      <c r="AD302" s="111">
        <f t="shared" si="63"/>
        <v>0</v>
      </c>
      <c r="AE302" s="111">
        <f t="shared" si="63"/>
        <v>0</v>
      </c>
      <c r="AF302" s="111">
        <f t="shared" si="63"/>
        <v>10.206896551724139</v>
      </c>
      <c r="AG302" s="111">
        <f t="shared" si="63"/>
        <v>0</v>
      </c>
      <c r="AH302" s="112"/>
      <c r="AI302" s="112"/>
      <c r="AJ302" s="106" t="str">
        <f t="shared" si="64"/>
        <v>*Gluconic acid-6-phosphate (7TMS)</v>
      </c>
      <c r="AK302" s="106">
        <f t="shared" si="64"/>
        <v>221</v>
      </c>
      <c r="AL302" s="112"/>
      <c r="AM302" s="111" t="str">
        <f t="shared" si="62"/>
        <v/>
      </c>
      <c r="AN302" s="111" t="str">
        <f t="shared" si="62"/>
        <v/>
      </c>
      <c r="AO302" s="113" t="str">
        <f t="shared" si="62"/>
        <v/>
      </c>
      <c r="AP302" s="111" t="str">
        <f t="shared" si="62"/>
        <v/>
      </c>
      <c r="AQ302" s="113">
        <f t="shared" si="62"/>
        <v>34.389561975768871</v>
      </c>
      <c r="AR302" s="111">
        <f t="shared" si="62"/>
        <v>20.811892510005716</v>
      </c>
      <c r="AS302" s="113">
        <f t="shared" si="62"/>
        <v>0</v>
      </c>
      <c r="AT302" s="111">
        <f t="shared" si="62"/>
        <v>0</v>
      </c>
      <c r="AU302" s="113">
        <f t="shared" si="62"/>
        <v>0</v>
      </c>
      <c r="AV302" s="111" t="str">
        <f t="shared" si="62"/>
        <v/>
      </c>
      <c r="AW302" s="113" t="str">
        <f t="shared" si="62"/>
        <v/>
      </c>
      <c r="AX302" s="111" t="str">
        <f t="shared" si="62"/>
        <v/>
      </c>
      <c r="AY302" s="113" t="str">
        <f t="shared" si="62"/>
        <v/>
      </c>
      <c r="AZ302" s="111">
        <f t="shared" si="62"/>
        <v>8.5585585585585591</v>
      </c>
      <c r="BA302" s="111" t="str">
        <f t="shared" si="62"/>
        <v/>
      </c>
      <c r="BB302" s="113" t="str">
        <f t="shared" si="62"/>
        <v/>
      </c>
      <c r="BC302" s="111" t="str">
        <f t="shared" si="62"/>
        <v/>
      </c>
      <c r="BD302" s="113">
        <f t="shared" si="62"/>
        <v>0</v>
      </c>
      <c r="BE302" s="111" t="str">
        <f t="shared" si="62"/>
        <v/>
      </c>
      <c r="BF302" s="113">
        <f t="shared" si="62"/>
        <v>13.983840894965818</v>
      </c>
      <c r="BG302" s="111">
        <f t="shared" si="62"/>
        <v>0</v>
      </c>
      <c r="BH302" s="113" t="str">
        <f t="shared" si="62"/>
        <v/>
      </c>
      <c r="BI302" s="111">
        <f t="shared" si="62"/>
        <v>0</v>
      </c>
      <c r="BJ302" s="113" t="str">
        <f t="shared" si="62"/>
        <v/>
      </c>
      <c r="BK302" s="111" t="str">
        <f t="shared" si="62"/>
        <v/>
      </c>
      <c r="BL302" s="113" t="str">
        <f t="shared" si="62"/>
        <v/>
      </c>
      <c r="BM302" s="111" t="str">
        <f t="shared" si="62"/>
        <v/>
      </c>
      <c r="BN302" s="113">
        <f t="shared" si="62"/>
        <v>0</v>
      </c>
      <c r="BO302" s="111">
        <f t="shared" si="62"/>
        <v>0</v>
      </c>
      <c r="BP302" s="113" t="str">
        <f t="shared" si="62"/>
        <v/>
      </c>
      <c r="BQ302" s="111" t="str">
        <f t="shared" si="62"/>
        <v/>
      </c>
      <c r="BR302" s="111"/>
      <c r="BS302" s="111">
        <f t="shared" si="65"/>
        <v>0</v>
      </c>
      <c r="BT302" s="111" t="str">
        <f t="shared" si="65"/>
        <v/>
      </c>
      <c r="BU302" s="111">
        <f t="shared" si="62"/>
        <v>0</v>
      </c>
      <c r="BV302" s="94" t="str">
        <f t="shared" si="33"/>
        <v>*Gluconic acid-6-phosphate (7TMS)</v>
      </c>
      <c r="BW302">
        <f t="shared" si="33"/>
        <v>221</v>
      </c>
    </row>
    <row r="303" spans="2:75">
      <c r="B303" s="4" t="s">
        <v>26</v>
      </c>
      <c r="C303" s="4">
        <v>222</v>
      </c>
      <c r="D303" s="4">
        <v>2421.1999999999998</v>
      </c>
      <c r="E303" s="4">
        <v>0.36231884399999997</v>
      </c>
      <c r="F303" s="4"/>
      <c r="G303" s="111" t="str">
        <f t="shared" si="62"/>
        <v/>
      </c>
      <c r="H303" s="111" t="str">
        <f t="shared" si="62"/>
        <v/>
      </c>
      <c r="I303" s="111">
        <f t="shared" si="62"/>
        <v>3.8468651747734417</v>
      </c>
      <c r="J303" s="111">
        <f t="shared" si="62"/>
        <v>0</v>
      </c>
      <c r="K303" s="111" t="str">
        <f t="shared" si="62"/>
        <v/>
      </c>
      <c r="L303" s="111" t="str">
        <f t="shared" si="62"/>
        <v/>
      </c>
      <c r="M303" s="111" t="str">
        <f t="shared" si="62"/>
        <v/>
      </c>
      <c r="N303" s="111" t="str">
        <f t="shared" si="62"/>
        <v/>
      </c>
      <c r="O303" s="111">
        <f t="shared" si="62"/>
        <v>3.1141006477329349</v>
      </c>
      <c r="P303" s="111">
        <f t="shared" si="62"/>
        <v>0</v>
      </c>
      <c r="Q303" s="111"/>
      <c r="R303" s="111" t="str">
        <f t="shared" si="63"/>
        <v/>
      </c>
      <c r="S303" s="111" t="str">
        <f t="shared" si="63"/>
        <v/>
      </c>
      <c r="T303" s="111" t="str">
        <f t="shared" si="63"/>
        <v/>
      </c>
      <c r="U303" s="111" t="str">
        <f t="shared" si="63"/>
        <v/>
      </c>
      <c r="V303" s="111" t="str">
        <f t="shared" si="63"/>
        <v/>
      </c>
      <c r="W303" s="111" t="str">
        <f t="shared" si="63"/>
        <v/>
      </c>
      <c r="X303" s="111" t="str">
        <f t="shared" si="63"/>
        <v/>
      </c>
      <c r="Y303" s="111" t="str">
        <f t="shared" si="63"/>
        <v/>
      </c>
      <c r="Z303" s="111">
        <f t="shared" si="63"/>
        <v>12.5</v>
      </c>
      <c r="AA303" s="111" t="str">
        <f t="shared" si="63"/>
        <v/>
      </c>
      <c r="AB303" s="111">
        <f t="shared" si="63"/>
        <v>0</v>
      </c>
      <c r="AC303" s="111">
        <f t="shared" si="63"/>
        <v>0</v>
      </c>
      <c r="AD303" s="111">
        <f t="shared" si="63"/>
        <v>0</v>
      </c>
      <c r="AE303" s="111">
        <f t="shared" si="63"/>
        <v>0</v>
      </c>
      <c r="AF303" s="111">
        <f t="shared" si="63"/>
        <v>3.2351097178683381</v>
      </c>
      <c r="AG303" s="111">
        <f t="shared" si="63"/>
        <v>0</v>
      </c>
      <c r="AH303" s="112"/>
      <c r="AI303" s="112"/>
      <c r="AJ303" s="106" t="str">
        <f t="shared" si="64"/>
        <v>*Gluconic acid-6-phosphate (7TMS)</v>
      </c>
      <c r="AK303" s="106">
        <f t="shared" si="64"/>
        <v>222</v>
      </c>
      <c r="AL303" s="112"/>
      <c r="AM303" s="111" t="str">
        <f t="shared" si="62"/>
        <v/>
      </c>
      <c r="AN303" s="111" t="str">
        <f t="shared" si="62"/>
        <v/>
      </c>
      <c r="AO303" s="113" t="str">
        <f t="shared" si="62"/>
        <v/>
      </c>
      <c r="AP303" s="111" t="str">
        <f t="shared" si="62"/>
        <v/>
      </c>
      <c r="AQ303" s="113">
        <f t="shared" si="62"/>
        <v>0</v>
      </c>
      <c r="AR303" s="111">
        <f t="shared" si="62"/>
        <v>10.806174957118353</v>
      </c>
      <c r="AS303" s="113">
        <f t="shared" si="62"/>
        <v>0</v>
      </c>
      <c r="AT303" s="111">
        <f t="shared" si="62"/>
        <v>0</v>
      </c>
      <c r="AU303" s="113">
        <f t="shared" si="62"/>
        <v>19.795221843003414</v>
      </c>
      <c r="AV303" s="111" t="str">
        <f t="shared" si="62"/>
        <v/>
      </c>
      <c r="AW303" s="113" t="str">
        <f t="shared" si="62"/>
        <v/>
      </c>
      <c r="AX303" s="111" t="str">
        <f t="shared" si="62"/>
        <v/>
      </c>
      <c r="AY303" s="113" t="str">
        <f t="shared" si="62"/>
        <v/>
      </c>
      <c r="AZ303" s="111">
        <f t="shared" si="62"/>
        <v>22.972972972972975</v>
      </c>
      <c r="BA303" s="111" t="str">
        <f t="shared" si="62"/>
        <v/>
      </c>
      <c r="BB303" s="113" t="str">
        <f t="shared" si="62"/>
        <v/>
      </c>
      <c r="BC303" s="111" t="str">
        <f t="shared" si="62"/>
        <v/>
      </c>
      <c r="BD303" s="113">
        <f t="shared" si="62"/>
        <v>0</v>
      </c>
      <c r="BE303" s="111" t="str">
        <f t="shared" si="62"/>
        <v/>
      </c>
      <c r="BF303" s="113">
        <f t="shared" si="62"/>
        <v>5.4692355500310752</v>
      </c>
      <c r="BG303" s="111">
        <f t="shared" si="62"/>
        <v>0</v>
      </c>
      <c r="BH303" s="113" t="str">
        <f t="shared" si="62"/>
        <v/>
      </c>
      <c r="BI303" s="111">
        <f t="shared" si="62"/>
        <v>12.464183381088825</v>
      </c>
      <c r="BJ303" s="113" t="str">
        <f t="shared" si="62"/>
        <v/>
      </c>
      <c r="BK303" s="111" t="str">
        <f t="shared" si="62"/>
        <v/>
      </c>
      <c r="BL303" s="113" t="str">
        <f t="shared" si="62"/>
        <v/>
      </c>
      <c r="BM303" s="111" t="str">
        <f t="shared" si="62"/>
        <v/>
      </c>
      <c r="BN303" s="113">
        <f t="shared" si="62"/>
        <v>0</v>
      </c>
      <c r="BO303" s="111">
        <f t="shared" si="62"/>
        <v>0</v>
      </c>
      <c r="BP303" s="113" t="str">
        <f t="shared" si="62"/>
        <v/>
      </c>
      <c r="BQ303" s="111" t="str">
        <f t="shared" si="62"/>
        <v/>
      </c>
      <c r="BR303" s="111"/>
      <c r="BS303" s="111">
        <f t="shared" si="65"/>
        <v>6.9767441860465116</v>
      </c>
      <c r="BT303" s="111" t="str">
        <f t="shared" si="65"/>
        <v/>
      </c>
      <c r="BU303" s="111">
        <f t="shared" si="62"/>
        <v>9.2409240924092408</v>
      </c>
      <c r="BV303" s="94" t="str">
        <f t="shared" si="33"/>
        <v>*Gluconic acid-6-phosphate (7TMS)</v>
      </c>
      <c r="BW303">
        <f t="shared" si="33"/>
        <v>222</v>
      </c>
    </row>
    <row r="304" spans="2:75" ht="46.5" customHeight="1">
      <c r="B304" s="4" t="s">
        <v>28</v>
      </c>
      <c r="C304" s="4">
        <v>319</v>
      </c>
      <c r="D304" s="4">
        <v>1909</v>
      </c>
      <c r="E304" s="4">
        <v>0.36231884399999997</v>
      </c>
      <c r="F304" s="4"/>
      <c r="G304" s="111" t="str">
        <f t="shared" ref="G304:BR309" si="66">IF(G74&lt;&gt;"",G74/SUM(G$74:G$79)*100,"")</f>
        <v/>
      </c>
      <c r="H304" s="111" t="str">
        <f t="shared" si="66"/>
        <v/>
      </c>
      <c r="I304" s="111" t="str">
        <f t="shared" si="66"/>
        <v/>
      </c>
      <c r="J304" s="111" t="str">
        <f t="shared" si="66"/>
        <v/>
      </c>
      <c r="K304" s="111" t="str">
        <f t="shared" si="66"/>
        <v/>
      </c>
      <c r="L304" s="111" t="str">
        <f t="shared" si="66"/>
        <v/>
      </c>
      <c r="M304" s="111" t="str">
        <f t="shared" si="66"/>
        <v/>
      </c>
      <c r="N304" s="111" t="str">
        <f t="shared" si="66"/>
        <v/>
      </c>
      <c r="O304" s="111" t="str">
        <f t="shared" si="66"/>
        <v/>
      </c>
      <c r="P304" s="111" t="str">
        <f t="shared" si="66"/>
        <v/>
      </c>
      <c r="Q304" s="111"/>
      <c r="R304" s="111" t="str">
        <f t="shared" ref="R304:AG309" si="67">IF(R74&lt;&gt;"",R74/SUM(R$74:R$79)*100,"")</f>
        <v/>
      </c>
      <c r="S304" s="111" t="str">
        <f t="shared" si="67"/>
        <v/>
      </c>
      <c r="T304" s="111" t="str">
        <f t="shared" si="67"/>
        <v/>
      </c>
      <c r="U304" s="111" t="str">
        <f t="shared" si="67"/>
        <v/>
      </c>
      <c r="V304" s="111" t="str">
        <f t="shared" si="67"/>
        <v/>
      </c>
      <c r="W304" s="111" t="str">
        <f t="shared" si="67"/>
        <v/>
      </c>
      <c r="X304" s="111" t="str">
        <f t="shared" si="67"/>
        <v/>
      </c>
      <c r="Y304" s="111" t="str">
        <f t="shared" si="67"/>
        <v/>
      </c>
      <c r="Z304" s="111" t="str">
        <f t="shared" si="67"/>
        <v/>
      </c>
      <c r="AA304" s="111" t="str">
        <f t="shared" si="67"/>
        <v/>
      </c>
      <c r="AB304" s="111" t="str">
        <f t="shared" si="67"/>
        <v/>
      </c>
      <c r="AC304" s="111" t="str">
        <f t="shared" si="67"/>
        <v/>
      </c>
      <c r="AD304" s="111" t="str">
        <f t="shared" si="67"/>
        <v/>
      </c>
      <c r="AE304" s="111" t="str">
        <f t="shared" si="67"/>
        <v/>
      </c>
      <c r="AF304" s="111" t="str">
        <f t="shared" si="67"/>
        <v/>
      </c>
      <c r="AG304" s="111" t="str">
        <f t="shared" si="67"/>
        <v/>
      </c>
      <c r="AH304" s="112"/>
      <c r="AI304" s="112"/>
      <c r="AJ304" s="106" t="str">
        <f t="shared" si="64"/>
        <v>*Glucose (1MEOX) (5TMS) BP</v>
      </c>
      <c r="AK304" s="106">
        <f t="shared" si="64"/>
        <v>319</v>
      </c>
      <c r="AL304" s="112"/>
      <c r="AM304" s="111">
        <f t="shared" si="66"/>
        <v>3.3141189245590708</v>
      </c>
      <c r="AN304" s="111">
        <f t="shared" si="66"/>
        <v>3.6361972403031175</v>
      </c>
      <c r="AO304" s="111">
        <f t="shared" si="66"/>
        <v>3.9330117179244937</v>
      </c>
      <c r="AP304" s="111">
        <f t="shared" si="66"/>
        <v>4.2053693145244493</v>
      </c>
      <c r="AQ304" s="111">
        <f t="shared" si="66"/>
        <v>2.9501386607347064</v>
      </c>
      <c r="AR304" s="111">
        <f t="shared" si="66"/>
        <v>3.1703280975387966</v>
      </c>
      <c r="AS304" s="111">
        <f t="shared" si="66"/>
        <v>3.2689235259337535</v>
      </c>
      <c r="AT304" s="111">
        <f t="shared" si="66"/>
        <v>3.4830203423719035</v>
      </c>
      <c r="AU304" s="111">
        <f t="shared" si="66"/>
        <v>3.1093947791899579</v>
      </c>
      <c r="AV304" s="111">
        <f t="shared" si="66"/>
        <v>3.4141484292619699</v>
      </c>
      <c r="AW304" s="111">
        <f t="shared" si="66"/>
        <v>3.3346469975006614</v>
      </c>
      <c r="AX304" s="111">
        <f t="shared" si="66"/>
        <v>3.4733069823140865</v>
      </c>
      <c r="AY304" s="111">
        <f t="shared" si="66"/>
        <v>1.719203181922933</v>
      </c>
      <c r="AZ304" s="111">
        <f t="shared" si="66"/>
        <v>3.5662732780115025</v>
      </c>
      <c r="BA304" s="111" t="str">
        <f t="shared" si="66"/>
        <v/>
      </c>
      <c r="BB304" s="111">
        <f t="shared" si="66"/>
        <v>2.3835435384766805</v>
      </c>
      <c r="BC304" s="111">
        <f t="shared" si="66"/>
        <v>2.6759874449383241</v>
      </c>
      <c r="BD304" s="111">
        <f t="shared" si="66"/>
        <v>3.184648613615451</v>
      </c>
      <c r="BE304" s="111">
        <f t="shared" si="66"/>
        <v>3.2796153456580837</v>
      </c>
      <c r="BF304" s="111">
        <f t="shared" si="66"/>
        <v>4.2064781681580339</v>
      </c>
      <c r="BG304" s="111">
        <f t="shared" si="66"/>
        <v>4.2842713638969991</v>
      </c>
      <c r="BH304" s="111" t="str">
        <f t="shared" si="66"/>
        <v/>
      </c>
      <c r="BI304" s="111">
        <f t="shared" si="66"/>
        <v>3.1664672687531357</v>
      </c>
      <c r="BJ304" s="111">
        <f t="shared" si="66"/>
        <v>4.0900870215211187</v>
      </c>
      <c r="BK304" s="111">
        <f t="shared" si="66"/>
        <v>4.2724426342334283</v>
      </c>
      <c r="BL304" s="111">
        <f t="shared" si="66"/>
        <v>2.80511916891732</v>
      </c>
      <c r="BM304" s="111">
        <f t="shared" si="66"/>
        <v>2.7900781822404541</v>
      </c>
      <c r="BN304" s="111">
        <f t="shared" si="66"/>
        <v>3.8793434416656494</v>
      </c>
      <c r="BO304" s="111">
        <f t="shared" si="66"/>
        <v>3.6879087642320596</v>
      </c>
      <c r="BP304" s="111">
        <f t="shared" si="66"/>
        <v>5.4274169343812186</v>
      </c>
      <c r="BQ304" s="111">
        <f t="shared" si="66"/>
        <v>5.4319113878964052</v>
      </c>
      <c r="BR304" s="111" t="str">
        <f t="shared" si="66"/>
        <v/>
      </c>
      <c r="BS304" s="111">
        <f t="shared" ref="BS304:BU309" si="68">IF(BS74&lt;&gt;"",BS74/SUM(BS$74:BS$79)*100,"")</f>
        <v>0</v>
      </c>
      <c r="BT304" s="111">
        <f t="shared" si="68"/>
        <v>55.035548563121104</v>
      </c>
      <c r="BU304" s="111">
        <f t="shared" si="68"/>
        <v>66.853536025206907</v>
      </c>
      <c r="BV304" s="94" t="str">
        <f t="shared" si="33"/>
        <v>*Glucose (1MEOX) (5TMS) BP</v>
      </c>
      <c r="BW304">
        <f t="shared" si="33"/>
        <v>319</v>
      </c>
    </row>
    <row r="305" spans="2:75">
      <c r="B305" s="4" t="s">
        <v>28</v>
      </c>
      <c r="C305" s="4">
        <v>320</v>
      </c>
      <c r="D305" s="4">
        <v>1909</v>
      </c>
      <c r="E305" s="4">
        <v>0.36231884399999997</v>
      </c>
      <c r="F305" s="4"/>
      <c r="G305" s="111" t="str">
        <f t="shared" si="66"/>
        <v/>
      </c>
      <c r="H305" s="111" t="str">
        <f t="shared" si="66"/>
        <v/>
      </c>
      <c r="I305" s="111" t="str">
        <f t="shared" si="66"/>
        <v/>
      </c>
      <c r="J305" s="111" t="str">
        <f t="shared" si="66"/>
        <v/>
      </c>
      <c r="K305" s="111" t="str">
        <f t="shared" si="66"/>
        <v/>
      </c>
      <c r="L305" s="111" t="str">
        <f t="shared" si="66"/>
        <v/>
      </c>
      <c r="M305" s="111" t="str">
        <f t="shared" si="66"/>
        <v/>
      </c>
      <c r="N305" s="111" t="str">
        <f t="shared" si="66"/>
        <v/>
      </c>
      <c r="O305" s="111" t="str">
        <f t="shared" si="66"/>
        <v/>
      </c>
      <c r="P305" s="111" t="str">
        <f t="shared" si="66"/>
        <v/>
      </c>
      <c r="Q305" s="111"/>
      <c r="R305" s="111" t="str">
        <f t="shared" si="67"/>
        <v/>
      </c>
      <c r="S305" s="111" t="str">
        <f t="shared" si="67"/>
        <v/>
      </c>
      <c r="T305" s="111" t="str">
        <f t="shared" si="67"/>
        <v/>
      </c>
      <c r="U305" s="111" t="str">
        <f t="shared" si="67"/>
        <v/>
      </c>
      <c r="V305" s="111" t="str">
        <f t="shared" si="67"/>
        <v/>
      </c>
      <c r="W305" s="111" t="str">
        <f t="shared" si="67"/>
        <v/>
      </c>
      <c r="X305" s="111" t="str">
        <f t="shared" si="67"/>
        <v/>
      </c>
      <c r="Y305" s="111" t="str">
        <f t="shared" si="67"/>
        <v/>
      </c>
      <c r="Z305" s="111" t="str">
        <f t="shared" si="67"/>
        <v/>
      </c>
      <c r="AA305" s="111" t="str">
        <f t="shared" si="67"/>
        <v/>
      </c>
      <c r="AB305" s="111" t="str">
        <f t="shared" si="67"/>
        <v/>
      </c>
      <c r="AC305" s="111" t="str">
        <f t="shared" si="67"/>
        <v/>
      </c>
      <c r="AD305" s="111" t="str">
        <f t="shared" si="67"/>
        <v/>
      </c>
      <c r="AE305" s="111" t="str">
        <f t="shared" si="67"/>
        <v/>
      </c>
      <c r="AF305" s="111" t="str">
        <f t="shared" si="67"/>
        <v/>
      </c>
      <c r="AG305" s="111" t="str">
        <f t="shared" si="67"/>
        <v/>
      </c>
      <c r="AH305" s="112"/>
      <c r="AI305" s="112"/>
      <c r="AJ305" s="106" t="str">
        <f t="shared" si="64"/>
        <v>*Glucose (1MEOX) (5TMS) BP</v>
      </c>
      <c r="AK305" s="106">
        <f t="shared" si="64"/>
        <v>320</v>
      </c>
      <c r="AL305" s="112"/>
      <c r="AM305" s="111">
        <f t="shared" si="66"/>
        <v>1.3127745076323831</v>
      </c>
      <c r="AN305" s="111">
        <f t="shared" si="66"/>
        <v>1.3287454174282021</v>
      </c>
      <c r="AO305" s="111">
        <f t="shared" si="66"/>
        <v>1.5479092800787444</v>
      </c>
      <c r="AP305" s="111">
        <f t="shared" si="66"/>
        <v>1.5312345872785491</v>
      </c>
      <c r="AQ305" s="111">
        <f t="shared" si="66"/>
        <v>1.178507542639589</v>
      </c>
      <c r="AR305" s="111">
        <f t="shared" si="66"/>
        <v>1.1701045371431247</v>
      </c>
      <c r="AS305" s="111">
        <f t="shared" si="66"/>
        <v>1.2373098841378269</v>
      </c>
      <c r="AT305" s="111">
        <f t="shared" si="66"/>
        <v>1.241281802589455</v>
      </c>
      <c r="AU305" s="111">
        <f t="shared" si="66"/>
        <v>1.2301653929379273</v>
      </c>
      <c r="AV305" s="111">
        <f t="shared" si="66"/>
        <v>1.2485228843475507</v>
      </c>
      <c r="AW305" s="111">
        <f t="shared" si="66"/>
        <v>1.3291984993835235</v>
      </c>
      <c r="AX305" s="111">
        <f t="shared" si="66"/>
        <v>1.2972716578651884</v>
      </c>
      <c r="AY305" s="111">
        <f t="shared" si="66"/>
        <v>1.0221425918916369</v>
      </c>
      <c r="AZ305" s="111">
        <f t="shared" si="66"/>
        <v>1.3156386960210167</v>
      </c>
      <c r="BA305" s="111" t="str">
        <f t="shared" si="66"/>
        <v/>
      </c>
      <c r="BB305" s="111">
        <f t="shared" si="66"/>
        <v>0.97033097244005417</v>
      </c>
      <c r="BC305" s="111">
        <f t="shared" si="66"/>
        <v>1.0335667970598232</v>
      </c>
      <c r="BD305" s="111">
        <f t="shared" si="66"/>
        <v>1.1927084184974157</v>
      </c>
      <c r="BE305" s="111">
        <f t="shared" si="66"/>
        <v>1.2145971063856464</v>
      </c>
      <c r="BF305" s="111">
        <f t="shared" si="66"/>
        <v>1.5935750542506817</v>
      </c>
      <c r="BG305" s="111">
        <f t="shared" si="66"/>
        <v>1.5969511507558547</v>
      </c>
      <c r="BH305" s="111" t="str">
        <f t="shared" si="66"/>
        <v/>
      </c>
      <c r="BI305" s="111">
        <f t="shared" si="66"/>
        <v>1.2098700212963989</v>
      </c>
      <c r="BJ305" s="111">
        <f t="shared" si="66"/>
        <v>1.5520466271820859</v>
      </c>
      <c r="BK305" s="111">
        <f t="shared" si="66"/>
        <v>1.5877145148890968</v>
      </c>
      <c r="BL305" s="111">
        <f t="shared" si="66"/>
        <v>1.1246095988328546</v>
      </c>
      <c r="BM305" s="111">
        <f t="shared" si="66"/>
        <v>1.1414119509888585</v>
      </c>
      <c r="BN305" s="111">
        <f t="shared" si="66"/>
        <v>1.4419118808780937</v>
      </c>
      <c r="BO305" s="111">
        <f t="shared" si="66"/>
        <v>1.3815788333097634</v>
      </c>
      <c r="BP305" s="111">
        <f t="shared" si="66"/>
        <v>1.9111762024922465</v>
      </c>
      <c r="BQ305" s="111">
        <f t="shared" si="66"/>
        <v>1.8717815532684159</v>
      </c>
      <c r="BR305" s="111" t="str">
        <f t="shared" si="66"/>
        <v/>
      </c>
      <c r="BS305" s="111">
        <f t="shared" si="68"/>
        <v>0</v>
      </c>
      <c r="BT305" s="111">
        <f t="shared" si="68"/>
        <v>19.932089299583776</v>
      </c>
      <c r="BU305" s="111">
        <f t="shared" si="68"/>
        <v>17.404425530173604</v>
      </c>
      <c r="BV305" s="94" t="str">
        <f t="shared" si="33"/>
        <v>*Glucose (1MEOX) (5TMS) BP</v>
      </c>
      <c r="BW305">
        <f t="shared" si="33"/>
        <v>320</v>
      </c>
    </row>
    <row r="306" spans="2:75">
      <c r="B306" s="4" t="s">
        <v>28</v>
      </c>
      <c r="C306" s="4">
        <v>321</v>
      </c>
      <c r="D306" s="4">
        <v>1909</v>
      </c>
      <c r="E306" s="4">
        <v>0.36231884399999997</v>
      </c>
      <c r="F306" s="4"/>
      <c r="G306" s="111" t="str">
        <f t="shared" si="66"/>
        <v/>
      </c>
      <c r="H306" s="111" t="str">
        <f t="shared" si="66"/>
        <v/>
      </c>
      <c r="I306" s="111" t="str">
        <f t="shared" si="66"/>
        <v/>
      </c>
      <c r="J306" s="111" t="str">
        <f t="shared" si="66"/>
        <v/>
      </c>
      <c r="K306" s="111" t="str">
        <f t="shared" si="66"/>
        <v/>
      </c>
      <c r="L306" s="111" t="str">
        <f t="shared" si="66"/>
        <v/>
      </c>
      <c r="M306" s="111" t="str">
        <f t="shared" si="66"/>
        <v/>
      </c>
      <c r="N306" s="111" t="str">
        <f t="shared" si="66"/>
        <v/>
      </c>
      <c r="O306" s="111" t="str">
        <f t="shared" si="66"/>
        <v/>
      </c>
      <c r="P306" s="111" t="str">
        <f t="shared" si="66"/>
        <v/>
      </c>
      <c r="Q306" s="111"/>
      <c r="R306" s="111" t="str">
        <f t="shared" si="67"/>
        <v/>
      </c>
      <c r="S306" s="111" t="str">
        <f t="shared" si="67"/>
        <v/>
      </c>
      <c r="T306" s="111" t="str">
        <f t="shared" si="67"/>
        <v/>
      </c>
      <c r="U306" s="111" t="str">
        <f t="shared" si="67"/>
        <v/>
      </c>
      <c r="V306" s="111" t="str">
        <f t="shared" si="67"/>
        <v/>
      </c>
      <c r="W306" s="111" t="str">
        <f t="shared" si="67"/>
        <v/>
      </c>
      <c r="X306" s="111" t="str">
        <f t="shared" si="67"/>
        <v/>
      </c>
      <c r="Y306" s="111" t="str">
        <f t="shared" si="67"/>
        <v/>
      </c>
      <c r="Z306" s="111" t="str">
        <f t="shared" si="67"/>
        <v/>
      </c>
      <c r="AA306" s="111" t="str">
        <f t="shared" si="67"/>
        <v/>
      </c>
      <c r="AB306" s="111" t="str">
        <f t="shared" si="67"/>
        <v/>
      </c>
      <c r="AC306" s="111" t="str">
        <f t="shared" si="67"/>
        <v/>
      </c>
      <c r="AD306" s="111" t="str">
        <f t="shared" si="67"/>
        <v/>
      </c>
      <c r="AE306" s="111" t="str">
        <f t="shared" si="67"/>
        <v/>
      </c>
      <c r="AF306" s="111" t="str">
        <f t="shared" si="67"/>
        <v/>
      </c>
      <c r="AG306" s="111" t="str">
        <f t="shared" si="67"/>
        <v/>
      </c>
      <c r="AH306" s="112"/>
      <c r="AI306" s="112"/>
      <c r="AJ306" s="106" t="str">
        <f t="shared" si="64"/>
        <v>*Glucose (1MEOX) (5TMS) BP</v>
      </c>
      <c r="AK306" s="106">
        <f t="shared" si="64"/>
        <v>321</v>
      </c>
      <c r="AL306" s="112"/>
      <c r="AM306" s="111">
        <f t="shared" si="66"/>
        <v>0.76605524766367039</v>
      </c>
      <c r="AN306" s="111">
        <f t="shared" si="66"/>
        <v>0.77392690330372704</v>
      </c>
      <c r="AO306" s="111">
        <f t="shared" si="66"/>
        <v>0.88491159971532862</v>
      </c>
      <c r="AP306" s="111">
        <f t="shared" si="66"/>
        <v>0.8745461054569631</v>
      </c>
      <c r="AQ306" s="111">
        <f t="shared" si="66"/>
        <v>0.67786793793355937</v>
      </c>
      <c r="AR306" s="111">
        <f t="shared" si="66"/>
        <v>0.6859754370567972</v>
      </c>
      <c r="AS306" s="111">
        <f t="shared" si="66"/>
        <v>0.72561673648589142</v>
      </c>
      <c r="AT306" s="111">
        <f t="shared" si="66"/>
        <v>0.72348661887783194</v>
      </c>
      <c r="AU306" s="111">
        <f t="shared" si="66"/>
        <v>0.72079966645977622</v>
      </c>
      <c r="AV306" s="111">
        <f t="shared" si="66"/>
        <v>0.72248635889775559</v>
      </c>
      <c r="AW306" s="111">
        <f t="shared" si="66"/>
        <v>0.78211984872262208</v>
      </c>
      <c r="AX306" s="111">
        <f t="shared" si="66"/>
        <v>0.77985677032893441</v>
      </c>
      <c r="AY306" s="111">
        <f t="shared" si="66"/>
        <v>0.66302996724701813</v>
      </c>
      <c r="AZ306" s="111">
        <f t="shared" si="66"/>
        <v>0.75994821823115832</v>
      </c>
      <c r="BA306" s="111" t="str">
        <f t="shared" si="66"/>
        <v/>
      </c>
      <c r="BB306" s="111">
        <f t="shared" si="66"/>
        <v>0.60595834755365696</v>
      </c>
      <c r="BC306" s="111">
        <f t="shared" si="66"/>
        <v>0.63492359671862397</v>
      </c>
      <c r="BD306" s="111">
        <f t="shared" si="66"/>
        <v>0.7122120463015128</v>
      </c>
      <c r="BE306" s="111">
        <f t="shared" si="66"/>
        <v>0.71987733875243898</v>
      </c>
      <c r="BF306" s="111">
        <f t="shared" si="66"/>
        <v>0.93394425126130665</v>
      </c>
      <c r="BG306" s="111">
        <f t="shared" si="66"/>
        <v>0.9309690436718624</v>
      </c>
      <c r="BH306" s="111" t="str">
        <f t="shared" si="66"/>
        <v/>
      </c>
      <c r="BI306" s="111">
        <f t="shared" si="66"/>
        <v>0.73810641984429426</v>
      </c>
      <c r="BJ306" s="111">
        <f t="shared" si="66"/>
        <v>0.92162361882541766</v>
      </c>
      <c r="BK306" s="111">
        <f t="shared" si="66"/>
        <v>0.92575188753567761</v>
      </c>
      <c r="BL306" s="111">
        <f t="shared" si="66"/>
        <v>0.69387268179444705</v>
      </c>
      <c r="BM306" s="111">
        <f t="shared" si="66"/>
        <v>0.70432023281447087</v>
      </c>
      <c r="BN306" s="111">
        <f t="shared" si="66"/>
        <v>0.84515188136743347</v>
      </c>
      <c r="BO306" s="111">
        <f t="shared" si="66"/>
        <v>0.81270508642824113</v>
      </c>
      <c r="BP306" s="111">
        <f t="shared" si="66"/>
        <v>1.1025856223390655</v>
      </c>
      <c r="BQ306" s="111">
        <f t="shared" si="66"/>
        <v>1.0085979282512745</v>
      </c>
      <c r="BR306" s="111" t="str">
        <f t="shared" si="66"/>
        <v/>
      </c>
      <c r="BS306" s="111">
        <f t="shared" si="68"/>
        <v>0</v>
      </c>
      <c r="BT306" s="111">
        <f t="shared" si="68"/>
        <v>9.6110568976161552</v>
      </c>
      <c r="BU306" s="111">
        <f t="shared" si="68"/>
        <v>7.2326625814569665</v>
      </c>
      <c r="BV306" s="94" t="str">
        <f t="shared" si="33"/>
        <v>*Glucose (1MEOX) (5TMS) BP</v>
      </c>
      <c r="BW306">
        <f t="shared" si="33"/>
        <v>321</v>
      </c>
    </row>
    <row r="307" spans="2:75">
      <c r="B307" s="4" t="s">
        <v>28</v>
      </c>
      <c r="C307" s="4">
        <v>322</v>
      </c>
      <c r="D307" s="4">
        <v>1909</v>
      </c>
      <c r="E307" s="4">
        <v>0.36231884399999997</v>
      </c>
      <c r="F307" s="4"/>
      <c r="G307" s="111" t="str">
        <f t="shared" si="66"/>
        <v/>
      </c>
      <c r="H307" s="111" t="str">
        <f t="shared" si="66"/>
        <v/>
      </c>
      <c r="I307" s="111" t="str">
        <f t="shared" si="66"/>
        <v/>
      </c>
      <c r="J307" s="111" t="str">
        <f t="shared" si="66"/>
        <v/>
      </c>
      <c r="K307" s="111" t="str">
        <f t="shared" si="66"/>
        <v/>
      </c>
      <c r="L307" s="111" t="str">
        <f t="shared" si="66"/>
        <v/>
      </c>
      <c r="M307" s="111" t="str">
        <f t="shared" si="66"/>
        <v/>
      </c>
      <c r="N307" s="111" t="str">
        <f t="shared" si="66"/>
        <v/>
      </c>
      <c r="O307" s="111" t="str">
        <f t="shared" si="66"/>
        <v/>
      </c>
      <c r="P307" s="111" t="str">
        <f t="shared" si="66"/>
        <v/>
      </c>
      <c r="Q307" s="111"/>
      <c r="R307" s="111" t="str">
        <f t="shared" si="67"/>
        <v/>
      </c>
      <c r="S307" s="111" t="str">
        <f t="shared" si="67"/>
        <v/>
      </c>
      <c r="T307" s="111" t="str">
        <f t="shared" si="67"/>
        <v/>
      </c>
      <c r="U307" s="111" t="str">
        <f t="shared" si="67"/>
        <v/>
      </c>
      <c r="V307" s="111" t="str">
        <f t="shared" si="67"/>
        <v/>
      </c>
      <c r="W307" s="111" t="str">
        <f t="shared" si="67"/>
        <v/>
      </c>
      <c r="X307" s="111" t="str">
        <f t="shared" si="67"/>
        <v/>
      </c>
      <c r="Y307" s="111" t="str">
        <f t="shared" si="67"/>
        <v/>
      </c>
      <c r="Z307" s="111" t="str">
        <f t="shared" si="67"/>
        <v/>
      </c>
      <c r="AA307" s="111" t="str">
        <f t="shared" si="67"/>
        <v/>
      </c>
      <c r="AB307" s="111" t="str">
        <f t="shared" si="67"/>
        <v/>
      </c>
      <c r="AC307" s="111" t="str">
        <f t="shared" si="67"/>
        <v/>
      </c>
      <c r="AD307" s="111" t="str">
        <f t="shared" si="67"/>
        <v/>
      </c>
      <c r="AE307" s="111" t="str">
        <f t="shared" si="67"/>
        <v/>
      </c>
      <c r="AF307" s="111" t="str">
        <f t="shared" si="67"/>
        <v/>
      </c>
      <c r="AG307" s="111" t="str">
        <f t="shared" si="67"/>
        <v/>
      </c>
      <c r="AH307" s="112"/>
      <c r="AI307" s="112"/>
      <c r="AJ307" s="106" t="str">
        <f t="shared" si="64"/>
        <v>*Glucose (1MEOX) (5TMS) BP</v>
      </c>
      <c r="AK307" s="106">
        <f t="shared" si="64"/>
        <v>322</v>
      </c>
      <c r="AL307" s="112"/>
      <c r="AM307" s="111">
        <f t="shared" si="66"/>
        <v>2.2875539561127365</v>
      </c>
      <c r="AN307" s="111">
        <f t="shared" si="66"/>
        <v>2.4510078985902246</v>
      </c>
      <c r="AO307" s="111">
        <f t="shared" si="66"/>
        <v>2.3033146676654637</v>
      </c>
      <c r="AP307" s="111">
        <f t="shared" si="66"/>
        <v>2.425120994455976</v>
      </c>
      <c r="AQ307" s="111">
        <f t="shared" si="66"/>
        <v>2.3415358687362438</v>
      </c>
      <c r="AR307" s="111">
        <f t="shared" si="66"/>
        <v>2.495492916685234</v>
      </c>
      <c r="AS307" s="111">
        <f t="shared" si="66"/>
        <v>2.4457485753104127</v>
      </c>
      <c r="AT307" s="111">
        <f t="shared" si="66"/>
        <v>2.5964285067887753</v>
      </c>
      <c r="AU307" s="111">
        <f t="shared" si="66"/>
        <v>2.3692109170280964</v>
      </c>
      <c r="AV307" s="111">
        <f t="shared" si="66"/>
        <v>2.4946509516778312</v>
      </c>
      <c r="AW307" s="111">
        <f t="shared" si="66"/>
        <v>2.3139400705731461</v>
      </c>
      <c r="AX307" s="111">
        <f t="shared" si="66"/>
        <v>2.4278312691268074</v>
      </c>
      <c r="AY307" s="111">
        <f t="shared" si="66"/>
        <v>2.274200847541616</v>
      </c>
      <c r="AZ307" s="111">
        <f t="shared" si="66"/>
        <v>2.4364118602013827</v>
      </c>
      <c r="BA307" s="111" t="str">
        <f t="shared" si="66"/>
        <v/>
      </c>
      <c r="BB307" s="111">
        <f t="shared" si="66"/>
        <v>2.4644555821001597</v>
      </c>
      <c r="BC307" s="111">
        <f t="shared" si="66"/>
        <v>2.435442059456614</v>
      </c>
      <c r="BD307" s="111">
        <f t="shared" si="66"/>
        <v>2.4095576026317</v>
      </c>
      <c r="BE307" s="111">
        <f t="shared" si="66"/>
        <v>2.4415288309364991</v>
      </c>
      <c r="BF307" s="111">
        <f t="shared" si="66"/>
        <v>2.4701094726472004</v>
      </c>
      <c r="BG307" s="111">
        <f t="shared" si="66"/>
        <v>2.4576968568638691</v>
      </c>
      <c r="BH307" s="111" t="str">
        <f t="shared" si="66"/>
        <v/>
      </c>
      <c r="BI307" s="111">
        <f t="shared" si="66"/>
        <v>2.4560526831507845</v>
      </c>
      <c r="BJ307" s="111">
        <f t="shared" si="66"/>
        <v>2.4918215558133285</v>
      </c>
      <c r="BK307" s="111">
        <f t="shared" si="66"/>
        <v>2.4648680017409665</v>
      </c>
      <c r="BL307" s="111">
        <f t="shared" si="66"/>
        <v>2.5273158587456703</v>
      </c>
      <c r="BM307" s="111">
        <f t="shared" si="66"/>
        <v>2.4107794742427178</v>
      </c>
      <c r="BN307" s="111">
        <f t="shared" si="66"/>
        <v>2.456901028211727</v>
      </c>
      <c r="BO307" s="111">
        <f t="shared" si="66"/>
        <v>2.4532726772433415</v>
      </c>
      <c r="BP307" s="111">
        <f t="shared" si="66"/>
        <v>2.4201302815727166</v>
      </c>
      <c r="BQ307" s="111">
        <f t="shared" si="66"/>
        <v>2.2917906334104217</v>
      </c>
      <c r="BR307" s="111" t="str">
        <f t="shared" si="66"/>
        <v/>
      </c>
      <c r="BS307" s="111">
        <f t="shared" si="68"/>
        <v>4.0274275725488424</v>
      </c>
      <c r="BT307" s="111">
        <f t="shared" si="68"/>
        <v>15.421305239678967</v>
      </c>
      <c r="BU307" s="111">
        <f t="shared" si="68"/>
        <v>8.5093758631625249</v>
      </c>
      <c r="BV307" s="94" t="str">
        <f t="shared" si="33"/>
        <v>*Glucose (1MEOX) (5TMS) BP</v>
      </c>
      <c r="BW307">
        <f t="shared" si="33"/>
        <v>322</v>
      </c>
    </row>
    <row r="308" spans="2:75">
      <c r="B308" s="4" t="s">
        <v>28</v>
      </c>
      <c r="C308" s="4">
        <v>323</v>
      </c>
      <c r="D308" s="4">
        <v>1909</v>
      </c>
      <c r="E308" s="4">
        <v>0.36231884399999997</v>
      </c>
      <c r="F308" s="4"/>
      <c r="G308" s="111" t="str">
        <f t="shared" si="66"/>
        <v/>
      </c>
      <c r="H308" s="111" t="str">
        <f t="shared" si="66"/>
        <v/>
      </c>
      <c r="I308" s="111" t="str">
        <f t="shared" si="66"/>
        <v/>
      </c>
      <c r="J308" s="111" t="str">
        <f t="shared" si="66"/>
        <v/>
      </c>
      <c r="K308" s="111" t="str">
        <f t="shared" si="66"/>
        <v/>
      </c>
      <c r="L308" s="111" t="str">
        <f t="shared" si="66"/>
        <v/>
      </c>
      <c r="M308" s="111" t="str">
        <f t="shared" si="66"/>
        <v/>
      </c>
      <c r="N308" s="111" t="str">
        <f t="shared" si="66"/>
        <v/>
      </c>
      <c r="O308" s="111" t="str">
        <f t="shared" si="66"/>
        <v/>
      </c>
      <c r="P308" s="111" t="str">
        <f t="shared" si="66"/>
        <v/>
      </c>
      <c r="Q308" s="111"/>
      <c r="R308" s="111" t="str">
        <f t="shared" si="67"/>
        <v/>
      </c>
      <c r="S308" s="111" t="str">
        <f t="shared" si="67"/>
        <v/>
      </c>
      <c r="T308" s="111" t="str">
        <f t="shared" si="67"/>
        <v/>
      </c>
      <c r="U308" s="111" t="str">
        <f t="shared" si="67"/>
        <v/>
      </c>
      <c r="V308" s="111" t="str">
        <f t="shared" si="67"/>
        <v/>
      </c>
      <c r="W308" s="111" t="str">
        <f t="shared" si="67"/>
        <v/>
      </c>
      <c r="X308" s="111" t="str">
        <f t="shared" si="67"/>
        <v/>
      </c>
      <c r="Y308" s="111" t="str">
        <f t="shared" si="67"/>
        <v/>
      </c>
      <c r="Z308" s="111" t="str">
        <f t="shared" si="67"/>
        <v/>
      </c>
      <c r="AA308" s="111" t="str">
        <f t="shared" si="67"/>
        <v/>
      </c>
      <c r="AB308" s="111" t="str">
        <f t="shared" si="67"/>
        <v/>
      </c>
      <c r="AC308" s="111" t="str">
        <f t="shared" si="67"/>
        <v/>
      </c>
      <c r="AD308" s="111" t="str">
        <f t="shared" si="67"/>
        <v/>
      </c>
      <c r="AE308" s="111" t="str">
        <f t="shared" si="67"/>
        <v/>
      </c>
      <c r="AF308" s="111" t="str">
        <f t="shared" si="67"/>
        <v/>
      </c>
      <c r="AG308" s="111" t="str">
        <f t="shared" si="67"/>
        <v/>
      </c>
      <c r="AH308" s="112"/>
      <c r="AI308" s="112"/>
      <c r="AJ308" s="106" t="str">
        <f t="shared" si="64"/>
        <v>*Glucose (1MEOX) (5TMS) BP</v>
      </c>
      <c r="AK308" s="106">
        <f t="shared" si="64"/>
        <v>323</v>
      </c>
      <c r="AL308" s="112"/>
      <c r="AM308" s="111">
        <f t="shared" si="66"/>
        <v>72.502004663012102</v>
      </c>
      <c r="AN308" s="111">
        <f t="shared" si="66"/>
        <v>72.448623090817748</v>
      </c>
      <c r="AO308" s="111">
        <f t="shared" si="66"/>
        <v>71.759484797631401</v>
      </c>
      <c r="AP308" s="111">
        <f t="shared" si="66"/>
        <v>71.809305800738457</v>
      </c>
      <c r="AQ308" s="111">
        <f t="shared" si="66"/>
        <v>72.985332137897203</v>
      </c>
      <c r="AR308" s="111">
        <f t="shared" si="66"/>
        <v>72.971661454033793</v>
      </c>
      <c r="AS308" s="111">
        <f t="shared" si="66"/>
        <v>72.12571234479374</v>
      </c>
      <c r="AT308" s="111">
        <f t="shared" si="66"/>
        <v>72.378898102890432</v>
      </c>
      <c r="AU308" s="111">
        <f t="shared" si="66"/>
        <v>72.60607541253907</v>
      </c>
      <c r="AV308" s="111">
        <f t="shared" si="66"/>
        <v>72.705484654835772</v>
      </c>
      <c r="AW308" s="111">
        <f t="shared" si="66"/>
        <v>72.433010725780875</v>
      </c>
      <c r="AX308" s="111">
        <f t="shared" si="66"/>
        <v>72.623691448385458</v>
      </c>
      <c r="AY308" s="111">
        <f t="shared" si="66"/>
        <v>73.840630414301927</v>
      </c>
      <c r="AZ308" s="111">
        <f t="shared" si="66"/>
        <v>72.651864262220727</v>
      </c>
      <c r="BA308" s="111" t="str">
        <f t="shared" si="66"/>
        <v/>
      </c>
      <c r="BB308" s="111">
        <f t="shared" si="66"/>
        <v>73.474373379042888</v>
      </c>
      <c r="BC308" s="111">
        <f t="shared" si="66"/>
        <v>73.657694640108232</v>
      </c>
      <c r="BD308" s="111">
        <f t="shared" si="66"/>
        <v>72.909779834433593</v>
      </c>
      <c r="BE308" s="111">
        <f t="shared" si="66"/>
        <v>73.011594250848987</v>
      </c>
      <c r="BF308" s="111">
        <f t="shared" si="66"/>
        <v>71.435994106881893</v>
      </c>
      <c r="BG308" s="111">
        <f t="shared" si="66"/>
        <v>71.529031004311278</v>
      </c>
      <c r="BH308" s="111" t="str">
        <f t="shared" si="66"/>
        <v/>
      </c>
      <c r="BI308" s="111">
        <f t="shared" si="66"/>
        <v>72.836641233617343</v>
      </c>
      <c r="BJ308" s="111">
        <f t="shared" si="66"/>
        <v>71.584940698818116</v>
      </c>
      <c r="BK308" s="111">
        <f t="shared" si="66"/>
        <v>71.52793609977347</v>
      </c>
      <c r="BL308" s="111">
        <f t="shared" si="66"/>
        <v>72.984728151713256</v>
      </c>
      <c r="BM308" s="111">
        <f t="shared" si="66"/>
        <v>72.86169070217737</v>
      </c>
      <c r="BN308" s="111">
        <f t="shared" si="66"/>
        <v>72.200984249252912</v>
      </c>
      <c r="BO308" s="111">
        <f t="shared" si="66"/>
        <v>72.292561942943223</v>
      </c>
      <c r="BP308" s="111">
        <f t="shared" si="66"/>
        <v>70.299553129759104</v>
      </c>
      <c r="BQ308" s="111">
        <f t="shared" si="66"/>
        <v>70.408459355561988</v>
      </c>
      <c r="BR308" s="111" t="str">
        <f t="shared" si="66"/>
        <v/>
      </c>
      <c r="BS308" s="111">
        <f t="shared" si="68"/>
        <v>0</v>
      </c>
      <c r="BT308" s="111">
        <f t="shared" si="68"/>
        <v>0</v>
      </c>
      <c r="BU308" s="111">
        <f t="shared" si="68"/>
        <v>0</v>
      </c>
      <c r="BV308" s="94" t="str">
        <f t="shared" si="33"/>
        <v>*Glucose (1MEOX) (5TMS) BP</v>
      </c>
      <c r="BW308">
        <f t="shared" si="33"/>
        <v>323</v>
      </c>
    </row>
    <row r="309" spans="2:75">
      <c r="B309" s="4" t="s">
        <v>28</v>
      </c>
      <c r="C309" s="4">
        <v>324</v>
      </c>
      <c r="D309" s="4">
        <v>1909</v>
      </c>
      <c r="E309" s="4">
        <v>0.36231884399999997</v>
      </c>
      <c r="F309" s="4"/>
      <c r="G309" s="111" t="str">
        <f t="shared" si="66"/>
        <v/>
      </c>
      <c r="H309" s="111" t="str">
        <f t="shared" si="66"/>
        <v/>
      </c>
      <c r="I309" s="111" t="str">
        <f t="shared" si="66"/>
        <v/>
      </c>
      <c r="J309" s="111" t="str">
        <f t="shared" si="66"/>
        <v/>
      </c>
      <c r="K309" s="111" t="str">
        <f t="shared" si="66"/>
        <v/>
      </c>
      <c r="L309" s="111" t="str">
        <f t="shared" si="66"/>
        <v/>
      </c>
      <c r="M309" s="111" t="str">
        <f t="shared" si="66"/>
        <v/>
      </c>
      <c r="N309" s="111" t="str">
        <f t="shared" si="66"/>
        <v/>
      </c>
      <c r="O309" s="111" t="str">
        <f t="shared" si="66"/>
        <v/>
      </c>
      <c r="P309" s="111" t="str">
        <f t="shared" si="66"/>
        <v/>
      </c>
      <c r="Q309" s="111"/>
      <c r="R309" s="111" t="str">
        <f t="shared" si="67"/>
        <v/>
      </c>
      <c r="S309" s="111" t="str">
        <f t="shared" si="67"/>
        <v/>
      </c>
      <c r="T309" s="111" t="str">
        <f t="shared" si="67"/>
        <v/>
      </c>
      <c r="U309" s="111" t="str">
        <f t="shared" si="67"/>
        <v/>
      </c>
      <c r="V309" s="111" t="str">
        <f t="shared" si="67"/>
        <v/>
      </c>
      <c r="W309" s="111" t="str">
        <f t="shared" si="67"/>
        <v/>
      </c>
      <c r="X309" s="111" t="str">
        <f t="shared" si="67"/>
        <v/>
      </c>
      <c r="Y309" s="111" t="str">
        <f t="shared" si="67"/>
        <v/>
      </c>
      <c r="Z309" s="111" t="str">
        <f t="shared" si="67"/>
        <v/>
      </c>
      <c r="AA309" s="111" t="str">
        <f t="shared" si="67"/>
        <v/>
      </c>
      <c r="AB309" s="111" t="str">
        <f t="shared" si="67"/>
        <v/>
      </c>
      <c r="AC309" s="111" t="str">
        <f t="shared" si="67"/>
        <v/>
      </c>
      <c r="AD309" s="111" t="str">
        <f t="shared" si="67"/>
        <v/>
      </c>
      <c r="AE309" s="111" t="str">
        <f t="shared" si="67"/>
        <v/>
      </c>
      <c r="AF309" s="111" t="str">
        <f t="shared" si="67"/>
        <v/>
      </c>
      <c r="AG309" s="111" t="str">
        <f t="shared" si="67"/>
        <v/>
      </c>
      <c r="AH309" s="112"/>
      <c r="AI309" s="112"/>
      <c r="AJ309" s="106" t="str">
        <f t="shared" si="64"/>
        <v>*Glucose (1MEOX) (5TMS) BP</v>
      </c>
      <c r="AK309" s="106">
        <f t="shared" si="64"/>
        <v>324</v>
      </c>
      <c r="AL309" s="112"/>
      <c r="AM309" s="111">
        <f t="shared" si="66"/>
        <v>19.817492701020043</v>
      </c>
      <c r="AN309" s="111">
        <f t="shared" si="66"/>
        <v>19.361499449556973</v>
      </c>
      <c r="AO309" s="111">
        <f t="shared" si="66"/>
        <v>19.571367936984572</v>
      </c>
      <c r="AP309" s="111">
        <f t="shared" si="66"/>
        <v>19.154423197545604</v>
      </c>
      <c r="AQ309" s="111">
        <f t="shared" si="66"/>
        <v>19.866617852058692</v>
      </c>
      <c r="AR309" s="111">
        <f t="shared" si="66"/>
        <v>19.506437557542256</v>
      </c>
      <c r="AS309" s="111">
        <f t="shared" si="66"/>
        <v>20.196688933338365</v>
      </c>
      <c r="AT309" s="111">
        <f t="shared" si="66"/>
        <v>19.576884626481601</v>
      </c>
      <c r="AU309" s="111">
        <f t="shared" si="66"/>
        <v>19.96435383184517</v>
      </c>
      <c r="AV309" s="111">
        <f t="shared" si="66"/>
        <v>19.414706720979122</v>
      </c>
      <c r="AW309" s="111">
        <f t="shared" si="66"/>
        <v>19.807083858039167</v>
      </c>
      <c r="AX309" s="111">
        <f t="shared" si="66"/>
        <v>19.39804187197953</v>
      </c>
      <c r="AY309" s="111">
        <f t="shared" si="66"/>
        <v>20.480792997094859</v>
      </c>
      <c r="AZ309" s="111">
        <f t="shared" si="66"/>
        <v>19.269863685314203</v>
      </c>
      <c r="BA309" s="111" t="str">
        <f t="shared" si="66"/>
        <v/>
      </c>
      <c r="BB309" s="111">
        <f t="shared" si="66"/>
        <v>20.101338180386563</v>
      </c>
      <c r="BC309" s="111">
        <f t="shared" si="66"/>
        <v>19.562385461718389</v>
      </c>
      <c r="BD309" s="111">
        <f t="shared" si="66"/>
        <v>19.591093484520329</v>
      </c>
      <c r="BE309" s="111">
        <f t="shared" si="66"/>
        <v>19.332787127418346</v>
      </c>
      <c r="BF309" s="111">
        <f t="shared" si="66"/>
        <v>19.359898946800882</v>
      </c>
      <c r="BG309" s="111">
        <f t="shared" si="66"/>
        <v>19.201080580500129</v>
      </c>
      <c r="BH309" s="111" t="str">
        <f t="shared" si="66"/>
        <v/>
      </c>
      <c r="BI309" s="111">
        <f t="shared" si="66"/>
        <v>19.59286237333805</v>
      </c>
      <c r="BJ309" s="111">
        <f t="shared" si="66"/>
        <v>19.359480477839931</v>
      </c>
      <c r="BK309" s="111">
        <f t="shared" si="66"/>
        <v>19.221286861827362</v>
      </c>
      <c r="BL309" s="111">
        <f t="shared" si="66"/>
        <v>19.864354539996441</v>
      </c>
      <c r="BM309" s="111">
        <f t="shared" si="66"/>
        <v>20.091719457536126</v>
      </c>
      <c r="BN309" s="111">
        <f t="shared" si="66"/>
        <v>19.175707518624186</v>
      </c>
      <c r="BO309" s="111">
        <f t="shared" si="66"/>
        <v>19.371972695843375</v>
      </c>
      <c r="BP309" s="111">
        <f t="shared" si="66"/>
        <v>18.839137829455641</v>
      </c>
      <c r="BQ309" s="111">
        <f t="shared" si="66"/>
        <v>18.987459141611506</v>
      </c>
      <c r="BR309" s="111" t="str">
        <f t="shared" si="66"/>
        <v/>
      </c>
      <c r="BS309" s="111">
        <f t="shared" si="68"/>
        <v>95.972572427451155</v>
      </c>
      <c r="BT309" s="111">
        <f t="shared" si="68"/>
        <v>0</v>
      </c>
      <c r="BU309" s="111">
        <f t="shared" si="68"/>
        <v>0</v>
      </c>
      <c r="BV309" s="94" t="str">
        <f t="shared" si="33"/>
        <v>*Glucose (1MEOX) (5TMS) BP</v>
      </c>
      <c r="BW309">
        <f t="shared" si="33"/>
        <v>324</v>
      </c>
    </row>
    <row r="310" spans="2:75" ht="33.75" customHeight="1">
      <c r="B310" s="4" t="s">
        <v>30</v>
      </c>
      <c r="C310" s="4">
        <v>319</v>
      </c>
      <c r="D310" s="4">
        <v>1892.5</v>
      </c>
      <c r="E310" s="4">
        <v>0.333333343</v>
      </c>
      <c r="F310" s="4"/>
      <c r="G310" s="111" t="str">
        <f t="shared" ref="G310:BU315" si="69">IF(G80&lt;&gt;"",G80/SUM(G$80:G$85)*100,"")</f>
        <v/>
      </c>
      <c r="H310" s="111" t="str">
        <f t="shared" si="69"/>
        <v/>
      </c>
      <c r="I310" s="111" t="str">
        <f t="shared" si="69"/>
        <v/>
      </c>
      <c r="J310" s="111" t="str">
        <f t="shared" si="69"/>
        <v/>
      </c>
      <c r="K310" s="111" t="str">
        <f t="shared" si="69"/>
        <v/>
      </c>
      <c r="L310" s="111" t="str">
        <f t="shared" si="69"/>
        <v/>
      </c>
      <c r="M310" s="111" t="str">
        <f t="shared" si="69"/>
        <v/>
      </c>
      <c r="N310" s="111" t="str">
        <f t="shared" si="69"/>
        <v/>
      </c>
      <c r="O310" s="111" t="str">
        <f t="shared" si="69"/>
        <v/>
      </c>
      <c r="P310" s="111" t="str">
        <f t="shared" si="69"/>
        <v/>
      </c>
      <c r="Q310" s="111"/>
      <c r="R310" s="111" t="str">
        <f t="shared" ref="R310:AG315" si="70">IF(R80&lt;&gt;"",R80/SUM(R$80:R$85)*100,"")</f>
        <v/>
      </c>
      <c r="S310" s="111" t="str">
        <f t="shared" si="70"/>
        <v/>
      </c>
      <c r="T310" s="111" t="str">
        <f t="shared" si="70"/>
        <v/>
      </c>
      <c r="U310" s="111" t="str">
        <f t="shared" si="70"/>
        <v/>
      </c>
      <c r="V310" s="111" t="str">
        <f t="shared" si="70"/>
        <v/>
      </c>
      <c r="W310" s="111" t="str">
        <f t="shared" si="70"/>
        <v/>
      </c>
      <c r="X310" s="111" t="str">
        <f t="shared" si="70"/>
        <v/>
      </c>
      <c r="Y310" s="111" t="str">
        <f t="shared" si="70"/>
        <v/>
      </c>
      <c r="Z310" s="111" t="str">
        <f t="shared" si="70"/>
        <v/>
      </c>
      <c r="AA310" s="111" t="str">
        <f t="shared" si="70"/>
        <v/>
      </c>
      <c r="AB310" s="111" t="str">
        <f t="shared" si="70"/>
        <v/>
      </c>
      <c r="AC310" s="111" t="str">
        <f t="shared" si="70"/>
        <v/>
      </c>
      <c r="AD310" s="111" t="str">
        <f t="shared" si="70"/>
        <v/>
      </c>
      <c r="AE310" s="111" t="str">
        <f t="shared" si="70"/>
        <v/>
      </c>
      <c r="AF310" s="111" t="str">
        <f t="shared" si="70"/>
        <v/>
      </c>
      <c r="AG310" s="111" t="str">
        <f t="shared" si="70"/>
        <v/>
      </c>
      <c r="AH310" s="112"/>
      <c r="AI310" s="112"/>
      <c r="AJ310" s="106" t="str">
        <f t="shared" si="64"/>
        <v>*Glucose (1MEOX) (5TMS) MP</v>
      </c>
      <c r="AK310" s="106">
        <f t="shared" si="64"/>
        <v>319</v>
      </c>
      <c r="AL310" s="112"/>
      <c r="AM310" s="111" t="str">
        <f t="shared" si="69"/>
        <v/>
      </c>
      <c r="AN310" s="111">
        <f t="shared" si="69"/>
        <v>74.063571521578737</v>
      </c>
      <c r="AO310" s="113">
        <f t="shared" si="69"/>
        <v>8.0148823659795454</v>
      </c>
      <c r="AP310" s="111" t="str">
        <f t="shared" si="69"/>
        <v/>
      </c>
      <c r="AQ310" s="113" t="str">
        <f t="shared" si="69"/>
        <v/>
      </c>
      <c r="AR310" s="111" t="str">
        <f t="shared" si="69"/>
        <v/>
      </c>
      <c r="AS310" s="113" t="str">
        <f t="shared" si="69"/>
        <v/>
      </c>
      <c r="AT310" s="111" t="str">
        <f t="shared" si="69"/>
        <v/>
      </c>
      <c r="AU310" s="113">
        <f t="shared" si="69"/>
        <v>0</v>
      </c>
      <c r="AV310" s="111" t="str">
        <f t="shared" si="69"/>
        <v/>
      </c>
      <c r="AW310" s="113">
        <f t="shared" si="69"/>
        <v>70.847289604518082</v>
      </c>
      <c r="AX310" s="111">
        <f t="shared" si="69"/>
        <v>0</v>
      </c>
      <c r="AY310" s="113">
        <f t="shared" si="69"/>
        <v>2.6524829996418675</v>
      </c>
      <c r="AZ310" s="111">
        <f t="shared" si="69"/>
        <v>8.3109332645626424</v>
      </c>
      <c r="BA310" s="111" t="str">
        <f t="shared" si="69"/>
        <v/>
      </c>
      <c r="BB310" s="113">
        <f t="shared" si="69"/>
        <v>0</v>
      </c>
      <c r="BC310" s="111" t="str">
        <f t="shared" si="69"/>
        <v/>
      </c>
      <c r="BD310" s="113">
        <f t="shared" si="69"/>
        <v>5.5151327460940287</v>
      </c>
      <c r="BE310" s="111">
        <f t="shared" si="69"/>
        <v>50.763245222565509</v>
      </c>
      <c r="BF310" s="113">
        <f t="shared" si="69"/>
        <v>0</v>
      </c>
      <c r="BG310" s="111">
        <f t="shared" si="69"/>
        <v>0</v>
      </c>
      <c r="BH310" s="113" t="str">
        <f t="shared" si="69"/>
        <v/>
      </c>
      <c r="BI310" s="111">
        <f t="shared" si="69"/>
        <v>0</v>
      </c>
      <c r="BJ310" s="113">
        <f t="shared" si="69"/>
        <v>0</v>
      </c>
      <c r="BK310" s="111">
        <f t="shared" si="69"/>
        <v>0</v>
      </c>
      <c r="BL310" s="113">
        <f t="shared" si="69"/>
        <v>10.123723463666535</v>
      </c>
      <c r="BM310" s="111">
        <f t="shared" si="69"/>
        <v>1.728655101094476</v>
      </c>
      <c r="BN310" s="113">
        <f t="shared" si="69"/>
        <v>0</v>
      </c>
      <c r="BO310" s="111">
        <f t="shared" si="69"/>
        <v>21.956566123295474</v>
      </c>
      <c r="BP310" s="113">
        <f t="shared" si="69"/>
        <v>58.737212376026392</v>
      </c>
      <c r="BQ310" s="111" t="str">
        <f t="shared" si="69"/>
        <v/>
      </c>
      <c r="BR310" s="111"/>
      <c r="BS310" s="111">
        <f t="shared" ref="BS310:BT315" si="71">IF(BS80&lt;&gt;"",BS80/SUM(BS$80:BS$85)*100,"")</f>
        <v>2.8850746894760841</v>
      </c>
      <c r="BT310" s="111">
        <f t="shared" si="71"/>
        <v>54.291882107699493</v>
      </c>
      <c r="BU310" s="111">
        <f t="shared" si="69"/>
        <v>22.547909428652659</v>
      </c>
      <c r="BV310" s="94" t="str">
        <f t="shared" si="33"/>
        <v>*Glucose (1MEOX) (5TMS) MP</v>
      </c>
      <c r="BW310">
        <f t="shared" si="33"/>
        <v>319</v>
      </c>
    </row>
    <row r="311" spans="2:75">
      <c r="B311" s="4" t="s">
        <v>30</v>
      </c>
      <c r="C311" s="4">
        <v>320</v>
      </c>
      <c r="D311" s="4">
        <v>1892.5</v>
      </c>
      <c r="E311" s="4">
        <v>0.333333343</v>
      </c>
      <c r="F311" s="4"/>
      <c r="G311" s="111" t="str">
        <f t="shared" si="69"/>
        <v/>
      </c>
      <c r="H311" s="111" t="str">
        <f t="shared" si="69"/>
        <v/>
      </c>
      <c r="I311" s="111" t="str">
        <f t="shared" si="69"/>
        <v/>
      </c>
      <c r="J311" s="111" t="str">
        <f t="shared" si="69"/>
        <v/>
      </c>
      <c r="K311" s="111" t="str">
        <f t="shared" si="69"/>
        <v/>
      </c>
      <c r="L311" s="111" t="str">
        <f t="shared" si="69"/>
        <v/>
      </c>
      <c r="M311" s="111" t="str">
        <f t="shared" si="69"/>
        <v/>
      </c>
      <c r="N311" s="111" t="str">
        <f t="shared" si="69"/>
        <v/>
      </c>
      <c r="O311" s="111" t="str">
        <f t="shared" si="69"/>
        <v/>
      </c>
      <c r="P311" s="111" t="str">
        <f t="shared" si="69"/>
        <v/>
      </c>
      <c r="Q311" s="111"/>
      <c r="R311" s="111" t="str">
        <f t="shared" si="70"/>
        <v/>
      </c>
      <c r="S311" s="111" t="str">
        <f t="shared" si="70"/>
        <v/>
      </c>
      <c r="T311" s="111" t="str">
        <f t="shared" si="70"/>
        <v/>
      </c>
      <c r="U311" s="111" t="str">
        <f t="shared" si="70"/>
        <v/>
      </c>
      <c r="V311" s="111" t="str">
        <f t="shared" si="70"/>
        <v/>
      </c>
      <c r="W311" s="111" t="str">
        <f t="shared" si="70"/>
        <v/>
      </c>
      <c r="X311" s="111" t="str">
        <f t="shared" si="70"/>
        <v/>
      </c>
      <c r="Y311" s="111" t="str">
        <f t="shared" si="70"/>
        <v/>
      </c>
      <c r="Z311" s="111" t="str">
        <f t="shared" si="70"/>
        <v/>
      </c>
      <c r="AA311" s="111" t="str">
        <f t="shared" si="70"/>
        <v/>
      </c>
      <c r="AB311" s="111" t="str">
        <f t="shared" si="70"/>
        <v/>
      </c>
      <c r="AC311" s="111" t="str">
        <f t="shared" si="70"/>
        <v/>
      </c>
      <c r="AD311" s="111" t="str">
        <f t="shared" si="70"/>
        <v/>
      </c>
      <c r="AE311" s="111" t="str">
        <f t="shared" si="70"/>
        <v/>
      </c>
      <c r="AF311" s="111" t="str">
        <f t="shared" si="70"/>
        <v/>
      </c>
      <c r="AG311" s="111" t="str">
        <f t="shared" si="70"/>
        <v/>
      </c>
      <c r="AH311" s="112"/>
      <c r="AI311" s="112"/>
      <c r="AJ311" s="106" t="str">
        <f t="shared" si="64"/>
        <v>*Glucose (1MEOX) (5TMS) MP</v>
      </c>
      <c r="AK311" s="106">
        <f t="shared" si="64"/>
        <v>320</v>
      </c>
      <c r="AL311" s="112"/>
      <c r="AM311" s="111" t="str">
        <f t="shared" si="69"/>
        <v/>
      </c>
      <c r="AN311" s="111">
        <f t="shared" si="69"/>
        <v>25.936428478421274</v>
      </c>
      <c r="AO311" s="113">
        <f t="shared" si="69"/>
        <v>3.4534688578575725</v>
      </c>
      <c r="AP311" s="111" t="str">
        <f t="shared" si="69"/>
        <v/>
      </c>
      <c r="AQ311" s="113" t="str">
        <f t="shared" si="69"/>
        <v/>
      </c>
      <c r="AR311" s="111" t="str">
        <f t="shared" si="69"/>
        <v/>
      </c>
      <c r="AS311" s="113" t="str">
        <f t="shared" si="69"/>
        <v/>
      </c>
      <c r="AT311" s="111" t="str">
        <f t="shared" si="69"/>
        <v/>
      </c>
      <c r="AU311" s="113">
        <f t="shared" si="69"/>
        <v>0</v>
      </c>
      <c r="AV311" s="111" t="str">
        <f t="shared" si="69"/>
        <v/>
      </c>
      <c r="AW311" s="113">
        <f t="shared" si="69"/>
        <v>21.522447692145935</v>
      </c>
      <c r="AX311" s="111">
        <f t="shared" si="69"/>
        <v>0</v>
      </c>
      <c r="AY311" s="113">
        <f t="shared" si="69"/>
        <v>1.3699402783360295</v>
      </c>
      <c r="AZ311" s="111">
        <f t="shared" si="69"/>
        <v>2.993508821399776</v>
      </c>
      <c r="BA311" s="111" t="str">
        <f t="shared" si="69"/>
        <v/>
      </c>
      <c r="BB311" s="113">
        <f t="shared" si="69"/>
        <v>0</v>
      </c>
      <c r="BC311" s="111" t="str">
        <f t="shared" si="69"/>
        <v/>
      </c>
      <c r="BD311" s="113">
        <f t="shared" si="69"/>
        <v>2.0785908810824445</v>
      </c>
      <c r="BE311" s="111">
        <f t="shared" si="69"/>
        <v>17.629782202387766</v>
      </c>
      <c r="BF311" s="113">
        <f t="shared" si="69"/>
        <v>0</v>
      </c>
      <c r="BG311" s="111">
        <f t="shared" si="69"/>
        <v>0</v>
      </c>
      <c r="BH311" s="113" t="str">
        <f t="shared" si="69"/>
        <v/>
      </c>
      <c r="BI311" s="111">
        <f t="shared" si="69"/>
        <v>0</v>
      </c>
      <c r="BJ311" s="113">
        <f t="shared" si="69"/>
        <v>0</v>
      </c>
      <c r="BK311" s="111">
        <f t="shared" si="69"/>
        <v>0</v>
      </c>
      <c r="BL311" s="113">
        <f t="shared" si="69"/>
        <v>3.9664576316637596</v>
      </c>
      <c r="BM311" s="111">
        <f t="shared" si="69"/>
        <v>1.2518865681221214</v>
      </c>
      <c r="BN311" s="113">
        <f t="shared" si="69"/>
        <v>0</v>
      </c>
      <c r="BO311" s="111">
        <f t="shared" si="69"/>
        <v>21.530501499016776</v>
      </c>
      <c r="BP311" s="113">
        <f t="shared" si="69"/>
        <v>18.205344350896912</v>
      </c>
      <c r="BQ311" s="111" t="str">
        <f t="shared" si="69"/>
        <v/>
      </c>
      <c r="BR311" s="111"/>
      <c r="BS311" s="111">
        <f t="shared" si="71"/>
        <v>1.6472754139755044</v>
      </c>
      <c r="BT311" s="111">
        <f t="shared" si="71"/>
        <v>21.668236882515711</v>
      </c>
      <c r="BU311" s="111">
        <f t="shared" si="69"/>
        <v>8.4257309490652617</v>
      </c>
      <c r="BV311" s="94" t="str">
        <f t="shared" si="33"/>
        <v>*Glucose (1MEOX) (5TMS) MP</v>
      </c>
      <c r="BW311">
        <f t="shared" si="33"/>
        <v>320</v>
      </c>
    </row>
    <row r="312" spans="2:75">
      <c r="B312" s="4" t="s">
        <v>30</v>
      </c>
      <c r="C312" s="4">
        <v>321</v>
      </c>
      <c r="D312" s="4">
        <v>1892.5</v>
      </c>
      <c r="E312" s="4">
        <v>0.333333343</v>
      </c>
      <c r="F312" s="4"/>
      <c r="G312" s="111" t="str">
        <f t="shared" si="69"/>
        <v/>
      </c>
      <c r="H312" s="111" t="str">
        <f t="shared" si="69"/>
        <v/>
      </c>
      <c r="I312" s="111" t="str">
        <f t="shared" si="69"/>
        <v/>
      </c>
      <c r="J312" s="111" t="str">
        <f t="shared" si="69"/>
        <v/>
      </c>
      <c r="K312" s="111" t="str">
        <f t="shared" si="69"/>
        <v/>
      </c>
      <c r="L312" s="111" t="str">
        <f t="shared" si="69"/>
        <v/>
      </c>
      <c r="M312" s="111" t="str">
        <f t="shared" si="69"/>
        <v/>
      </c>
      <c r="N312" s="111" t="str">
        <f t="shared" si="69"/>
        <v/>
      </c>
      <c r="O312" s="111" t="str">
        <f t="shared" si="69"/>
        <v/>
      </c>
      <c r="P312" s="111" t="str">
        <f t="shared" si="69"/>
        <v/>
      </c>
      <c r="Q312" s="111"/>
      <c r="R312" s="111" t="str">
        <f t="shared" si="70"/>
        <v/>
      </c>
      <c r="S312" s="111" t="str">
        <f t="shared" si="70"/>
        <v/>
      </c>
      <c r="T312" s="111" t="str">
        <f t="shared" si="70"/>
        <v/>
      </c>
      <c r="U312" s="111" t="str">
        <f t="shared" si="70"/>
        <v/>
      </c>
      <c r="V312" s="111" t="str">
        <f t="shared" si="70"/>
        <v/>
      </c>
      <c r="W312" s="111" t="str">
        <f t="shared" si="70"/>
        <v/>
      </c>
      <c r="X312" s="111" t="str">
        <f t="shared" si="70"/>
        <v/>
      </c>
      <c r="Y312" s="111" t="str">
        <f t="shared" si="70"/>
        <v/>
      </c>
      <c r="Z312" s="111" t="str">
        <f t="shared" si="70"/>
        <v/>
      </c>
      <c r="AA312" s="111" t="str">
        <f t="shared" si="70"/>
        <v/>
      </c>
      <c r="AB312" s="111" t="str">
        <f t="shared" si="70"/>
        <v/>
      </c>
      <c r="AC312" s="111" t="str">
        <f t="shared" si="70"/>
        <v/>
      </c>
      <c r="AD312" s="111" t="str">
        <f t="shared" si="70"/>
        <v/>
      </c>
      <c r="AE312" s="111" t="str">
        <f t="shared" si="70"/>
        <v/>
      </c>
      <c r="AF312" s="111" t="str">
        <f t="shared" si="70"/>
        <v/>
      </c>
      <c r="AG312" s="111" t="str">
        <f t="shared" si="70"/>
        <v/>
      </c>
      <c r="AH312" s="112"/>
      <c r="AI312" s="112"/>
      <c r="AJ312" s="106" t="str">
        <f t="shared" si="64"/>
        <v>*Glucose (1MEOX) (5TMS) MP</v>
      </c>
      <c r="AK312" s="106">
        <f t="shared" si="64"/>
        <v>321</v>
      </c>
      <c r="AL312" s="112"/>
      <c r="AM312" s="111" t="str">
        <f t="shared" si="69"/>
        <v/>
      </c>
      <c r="AN312" s="111">
        <f t="shared" si="69"/>
        <v>0</v>
      </c>
      <c r="AO312" s="113">
        <f t="shared" si="69"/>
        <v>1.8924036604287389</v>
      </c>
      <c r="AP312" s="111" t="str">
        <f t="shared" si="69"/>
        <v/>
      </c>
      <c r="AQ312" s="113" t="str">
        <f t="shared" si="69"/>
        <v/>
      </c>
      <c r="AR312" s="111" t="str">
        <f t="shared" si="69"/>
        <v/>
      </c>
      <c r="AS312" s="113" t="str">
        <f t="shared" si="69"/>
        <v/>
      </c>
      <c r="AT312" s="111" t="str">
        <f t="shared" si="69"/>
        <v/>
      </c>
      <c r="AU312" s="113">
        <f t="shared" si="69"/>
        <v>0</v>
      </c>
      <c r="AV312" s="111" t="str">
        <f t="shared" si="69"/>
        <v/>
      </c>
      <c r="AW312" s="113">
        <f t="shared" si="69"/>
        <v>7.6302627033359869</v>
      </c>
      <c r="AX312" s="111">
        <f t="shared" si="69"/>
        <v>0</v>
      </c>
      <c r="AY312" s="113">
        <f t="shared" si="69"/>
        <v>0.76995823973872735</v>
      </c>
      <c r="AZ312" s="111">
        <f t="shared" si="69"/>
        <v>1.7168111748594002</v>
      </c>
      <c r="BA312" s="111" t="str">
        <f t="shared" si="69"/>
        <v/>
      </c>
      <c r="BB312" s="113">
        <f t="shared" si="69"/>
        <v>0</v>
      </c>
      <c r="BC312" s="111" t="str">
        <f t="shared" si="69"/>
        <v/>
      </c>
      <c r="BD312" s="113">
        <f t="shared" si="69"/>
        <v>1.2088530741732835</v>
      </c>
      <c r="BE312" s="111">
        <f t="shared" si="69"/>
        <v>9.526643017889155</v>
      </c>
      <c r="BF312" s="113">
        <f t="shared" si="69"/>
        <v>0</v>
      </c>
      <c r="BG312" s="111">
        <f t="shared" si="69"/>
        <v>0</v>
      </c>
      <c r="BH312" s="113" t="str">
        <f t="shared" si="69"/>
        <v/>
      </c>
      <c r="BI312" s="111">
        <f t="shared" si="69"/>
        <v>0</v>
      </c>
      <c r="BJ312" s="113">
        <f t="shared" si="69"/>
        <v>0</v>
      </c>
      <c r="BK312" s="111">
        <f t="shared" si="69"/>
        <v>0</v>
      </c>
      <c r="BL312" s="113">
        <f t="shared" si="69"/>
        <v>2.0200703125192203</v>
      </c>
      <c r="BM312" s="111">
        <f t="shared" si="69"/>
        <v>0.70697779779156211</v>
      </c>
      <c r="BN312" s="113">
        <f t="shared" si="69"/>
        <v>0</v>
      </c>
      <c r="BO312" s="111">
        <f t="shared" si="69"/>
        <v>7.9598327978422754</v>
      </c>
      <c r="BP312" s="113">
        <f t="shared" si="69"/>
        <v>8.669046404895461</v>
      </c>
      <c r="BQ312" s="111" t="str">
        <f t="shared" si="69"/>
        <v/>
      </c>
      <c r="BR312" s="111"/>
      <c r="BS312" s="111">
        <f t="shared" si="71"/>
        <v>0.89246447530626127</v>
      </c>
      <c r="BT312" s="111">
        <f t="shared" si="71"/>
        <v>11.903472526168203</v>
      </c>
      <c r="BU312" s="111">
        <f t="shared" si="69"/>
        <v>4.6827641704452914</v>
      </c>
      <c r="BV312" s="94" t="str">
        <f t="shared" si="33"/>
        <v>*Glucose (1MEOX) (5TMS) MP</v>
      </c>
      <c r="BW312">
        <f t="shared" si="33"/>
        <v>321</v>
      </c>
    </row>
    <row r="313" spans="2:75">
      <c r="B313" s="4" t="s">
        <v>30</v>
      </c>
      <c r="C313" s="4">
        <v>322</v>
      </c>
      <c r="D313" s="4">
        <v>1892.5</v>
      </c>
      <c r="E313" s="4">
        <v>0.333333343</v>
      </c>
      <c r="F313" s="4"/>
      <c r="G313" s="111" t="str">
        <f t="shared" si="69"/>
        <v/>
      </c>
      <c r="H313" s="111" t="str">
        <f t="shared" si="69"/>
        <v/>
      </c>
      <c r="I313" s="111" t="str">
        <f t="shared" si="69"/>
        <v/>
      </c>
      <c r="J313" s="111" t="str">
        <f t="shared" si="69"/>
        <v/>
      </c>
      <c r="K313" s="111" t="str">
        <f t="shared" si="69"/>
        <v/>
      </c>
      <c r="L313" s="111" t="str">
        <f t="shared" si="69"/>
        <v/>
      </c>
      <c r="M313" s="111" t="str">
        <f t="shared" si="69"/>
        <v/>
      </c>
      <c r="N313" s="111" t="str">
        <f t="shared" si="69"/>
        <v/>
      </c>
      <c r="O313" s="111" t="str">
        <f t="shared" si="69"/>
        <v/>
      </c>
      <c r="P313" s="111" t="str">
        <f t="shared" si="69"/>
        <v/>
      </c>
      <c r="Q313" s="111"/>
      <c r="R313" s="111" t="str">
        <f t="shared" si="70"/>
        <v/>
      </c>
      <c r="S313" s="111" t="str">
        <f t="shared" si="70"/>
        <v/>
      </c>
      <c r="T313" s="111" t="str">
        <f t="shared" si="70"/>
        <v/>
      </c>
      <c r="U313" s="111" t="str">
        <f t="shared" si="70"/>
        <v/>
      </c>
      <c r="V313" s="111" t="str">
        <f t="shared" si="70"/>
        <v/>
      </c>
      <c r="W313" s="111" t="str">
        <f t="shared" si="70"/>
        <v/>
      </c>
      <c r="X313" s="111" t="str">
        <f t="shared" si="70"/>
        <v/>
      </c>
      <c r="Y313" s="111" t="str">
        <f t="shared" si="70"/>
        <v/>
      </c>
      <c r="Z313" s="111" t="str">
        <f t="shared" si="70"/>
        <v/>
      </c>
      <c r="AA313" s="111" t="str">
        <f t="shared" si="70"/>
        <v/>
      </c>
      <c r="AB313" s="111" t="str">
        <f t="shared" si="70"/>
        <v/>
      </c>
      <c r="AC313" s="111" t="str">
        <f t="shared" si="70"/>
        <v/>
      </c>
      <c r="AD313" s="111" t="str">
        <f t="shared" si="70"/>
        <v/>
      </c>
      <c r="AE313" s="111" t="str">
        <f t="shared" si="70"/>
        <v/>
      </c>
      <c r="AF313" s="111" t="str">
        <f t="shared" si="70"/>
        <v/>
      </c>
      <c r="AG313" s="111" t="str">
        <f t="shared" si="70"/>
        <v/>
      </c>
      <c r="AH313" s="112"/>
      <c r="AI313" s="112"/>
      <c r="AJ313" s="106" t="str">
        <f t="shared" si="64"/>
        <v>*Glucose (1MEOX) (5TMS) MP</v>
      </c>
      <c r="AK313" s="106">
        <f t="shared" si="64"/>
        <v>322</v>
      </c>
      <c r="AL313" s="112"/>
      <c r="AM313" s="111" t="str">
        <f t="shared" si="69"/>
        <v/>
      </c>
      <c r="AN313" s="111">
        <f t="shared" si="69"/>
        <v>0</v>
      </c>
      <c r="AO313" s="113">
        <f t="shared" si="69"/>
        <v>3.4633482156993125</v>
      </c>
      <c r="AP313" s="111" t="str">
        <f t="shared" si="69"/>
        <v/>
      </c>
      <c r="AQ313" s="113" t="str">
        <f t="shared" si="69"/>
        <v/>
      </c>
      <c r="AR313" s="111" t="str">
        <f t="shared" si="69"/>
        <v/>
      </c>
      <c r="AS313" s="113" t="str">
        <f t="shared" si="69"/>
        <v/>
      </c>
      <c r="AT313" s="111" t="str">
        <f t="shared" si="69"/>
        <v/>
      </c>
      <c r="AU313" s="113">
        <f t="shared" si="69"/>
        <v>100</v>
      </c>
      <c r="AV313" s="111" t="str">
        <f t="shared" si="69"/>
        <v/>
      </c>
      <c r="AW313" s="113">
        <f t="shared" si="69"/>
        <v>0</v>
      </c>
      <c r="AX313" s="111">
        <f t="shared" si="69"/>
        <v>2.6379106460280357</v>
      </c>
      <c r="AY313" s="113">
        <f t="shared" si="69"/>
        <v>2.6789596405090963</v>
      </c>
      <c r="AZ313" s="111">
        <f t="shared" si="69"/>
        <v>3.8033120455927008</v>
      </c>
      <c r="BA313" s="111" t="str">
        <f t="shared" si="69"/>
        <v/>
      </c>
      <c r="BB313" s="113">
        <f t="shared" si="69"/>
        <v>2.4127309873612228</v>
      </c>
      <c r="BC313" s="111" t="str">
        <f t="shared" si="69"/>
        <v/>
      </c>
      <c r="BD313" s="113">
        <f t="shared" si="69"/>
        <v>3.3593855591065194</v>
      </c>
      <c r="BE313" s="111">
        <f t="shared" si="69"/>
        <v>22.080329557157569</v>
      </c>
      <c r="BF313" s="113">
        <f t="shared" si="69"/>
        <v>4.2348117253719026</v>
      </c>
      <c r="BG313" s="111">
        <f t="shared" si="69"/>
        <v>0.67720127792130469</v>
      </c>
      <c r="BH313" s="113" t="str">
        <f t="shared" si="69"/>
        <v/>
      </c>
      <c r="BI313" s="111">
        <f t="shared" si="69"/>
        <v>100</v>
      </c>
      <c r="BJ313" s="113">
        <f t="shared" si="69"/>
        <v>7.7137031537421601</v>
      </c>
      <c r="BK313" s="111">
        <f t="shared" si="69"/>
        <v>0</v>
      </c>
      <c r="BL313" s="113">
        <f t="shared" si="69"/>
        <v>0</v>
      </c>
      <c r="BM313" s="111">
        <f t="shared" si="69"/>
        <v>3.2795914508664135</v>
      </c>
      <c r="BN313" s="113">
        <f t="shared" si="69"/>
        <v>5.1072273884151835</v>
      </c>
      <c r="BO313" s="111">
        <f t="shared" si="69"/>
        <v>48.55309957984548</v>
      </c>
      <c r="BP313" s="113">
        <f t="shared" si="69"/>
        <v>14.388396868181236</v>
      </c>
      <c r="BQ313" s="111" t="str">
        <f t="shared" si="69"/>
        <v/>
      </c>
      <c r="BR313" s="111"/>
      <c r="BS313" s="111">
        <f t="shared" si="71"/>
        <v>2.99180777084492</v>
      </c>
      <c r="BT313" s="111">
        <f t="shared" si="71"/>
        <v>12.13640848361659</v>
      </c>
      <c r="BU313" s="111">
        <f t="shared" si="69"/>
        <v>5.799566642734038</v>
      </c>
      <c r="BV313" s="94" t="str">
        <f t="shared" ref="BV313:BW376" si="72">B313</f>
        <v>*Glucose (1MEOX) (5TMS) MP</v>
      </c>
      <c r="BW313">
        <f t="shared" si="72"/>
        <v>322</v>
      </c>
    </row>
    <row r="314" spans="2:75">
      <c r="B314" s="4" t="s">
        <v>30</v>
      </c>
      <c r="C314" s="4">
        <v>323</v>
      </c>
      <c r="D314" s="4">
        <v>1892.5</v>
      </c>
      <c r="E314" s="4">
        <v>0.333333343</v>
      </c>
      <c r="F314" s="4"/>
      <c r="G314" s="111" t="str">
        <f t="shared" si="69"/>
        <v/>
      </c>
      <c r="H314" s="111" t="str">
        <f t="shared" si="69"/>
        <v/>
      </c>
      <c r="I314" s="111" t="str">
        <f t="shared" si="69"/>
        <v/>
      </c>
      <c r="J314" s="111" t="str">
        <f t="shared" si="69"/>
        <v/>
      </c>
      <c r="K314" s="111" t="str">
        <f t="shared" si="69"/>
        <v/>
      </c>
      <c r="L314" s="111" t="str">
        <f t="shared" si="69"/>
        <v/>
      </c>
      <c r="M314" s="111" t="str">
        <f t="shared" si="69"/>
        <v/>
      </c>
      <c r="N314" s="111" t="str">
        <f t="shared" si="69"/>
        <v/>
      </c>
      <c r="O314" s="111" t="str">
        <f t="shared" si="69"/>
        <v/>
      </c>
      <c r="P314" s="111" t="str">
        <f t="shared" si="69"/>
        <v/>
      </c>
      <c r="Q314" s="111"/>
      <c r="R314" s="111" t="str">
        <f t="shared" si="70"/>
        <v/>
      </c>
      <c r="S314" s="111" t="str">
        <f t="shared" si="70"/>
        <v/>
      </c>
      <c r="T314" s="111" t="str">
        <f t="shared" si="70"/>
        <v/>
      </c>
      <c r="U314" s="111" t="str">
        <f t="shared" si="70"/>
        <v/>
      </c>
      <c r="V314" s="111" t="str">
        <f t="shared" si="70"/>
        <v/>
      </c>
      <c r="W314" s="111" t="str">
        <f t="shared" si="70"/>
        <v/>
      </c>
      <c r="X314" s="111" t="str">
        <f t="shared" si="70"/>
        <v/>
      </c>
      <c r="Y314" s="111" t="str">
        <f t="shared" si="70"/>
        <v/>
      </c>
      <c r="Z314" s="111" t="str">
        <f t="shared" si="70"/>
        <v/>
      </c>
      <c r="AA314" s="111" t="str">
        <f t="shared" si="70"/>
        <v/>
      </c>
      <c r="AB314" s="111" t="str">
        <f t="shared" si="70"/>
        <v/>
      </c>
      <c r="AC314" s="111" t="str">
        <f t="shared" si="70"/>
        <v/>
      </c>
      <c r="AD314" s="111" t="str">
        <f t="shared" si="70"/>
        <v/>
      </c>
      <c r="AE314" s="111" t="str">
        <f t="shared" si="70"/>
        <v/>
      </c>
      <c r="AF314" s="111" t="str">
        <f t="shared" si="70"/>
        <v/>
      </c>
      <c r="AG314" s="111" t="str">
        <f t="shared" si="70"/>
        <v/>
      </c>
      <c r="AH314" s="112"/>
      <c r="AI314" s="112"/>
      <c r="AJ314" s="106" t="str">
        <f t="shared" si="64"/>
        <v>*Glucose (1MEOX) (5TMS) MP</v>
      </c>
      <c r="AK314" s="106">
        <f t="shared" si="64"/>
        <v>323</v>
      </c>
      <c r="AL314" s="112"/>
      <c r="AM314" s="111" t="str">
        <f t="shared" si="69"/>
        <v/>
      </c>
      <c r="AN314" s="111">
        <f t="shared" si="69"/>
        <v>0</v>
      </c>
      <c r="AO314" s="113">
        <f t="shared" si="69"/>
        <v>79.838003863082236</v>
      </c>
      <c r="AP314" s="111" t="str">
        <f t="shared" si="69"/>
        <v/>
      </c>
      <c r="AQ314" s="113" t="str">
        <f t="shared" si="69"/>
        <v/>
      </c>
      <c r="AR314" s="111" t="str">
        <f t="shared" si="69"/>
        <v/>
      </c>
      <c r="AS314" s="113" t="str">
        <f t="shared" si="69"/>
        <v/>
      </c>
      <c r="AT314" s="111" t="str">
        <f t="shared" si="69"/>
        <v/>
      </c>
      <c r="AU314" s="113">
        <f t="shared" si="69"/>
        <v>0</v>
      </c>
      <c r="AV314" s="111" t="str">
        <f t="shared" si="69"/>
        <v/>
      </c>
      <c r="AW314" s="113">
        <f t="shared" si="69"/>
        <v>0</v>
      </c>
      <c r="AX314" s="111">
        <f t="shared" si="69"/>
        <v>72.458132277052044</v>
      </c>
      <c r="AY314" s="113">
        <f t="shared" si="69"/>
        <v>73.306425910856689</v>
      </c>
      <c r="AZ314" s="111">
        <f t="shared" si="69"/>
        <v>72.17698911902194</v>
      </c>
      <c r="BA314" s="111" t="str">
        <f t="shared" si="69"/>
        <v/>
      </c>
      <c r="BB314" s="113">
        <f t="shared" si="69"/>
        <v>68.509988014163284</v>
      </c>
      <c r="BC314" s="111" t="str">
        <f t="shared" si="69"/>
        <v/>
      </c>
      <c r="BD314" s="113">
        <f t="shared" si="69"/>
        <v>74.687516961084484</v>
      </c>
      <c r="BE314" s="111">
        <f t="shared" si="69"/>
        <v>0</v>
      </c>
      <c r="BF314" s="113">
        <f t="shared" si="69"/>
        <v>69.589186987065276</v>
      </c>
      <c r="BG314" s="111">
        <f t="shared" si="69"/>
        <v>74.733478455012275</v>
      </c>
      <c r="BH314" s="113" t="str">
        <f t="shared" si="69"/>
        <v/>
      </c>
      <c r="BI314" s="111">
        <f t="shared" si="69"/>
        <v>0</v>
      </c>
      <c r="BJ314" s="113">
        <f t="shared" si="69"/>
        <v>38.320737572305582</v>
      </c>
      <c r="BK314" s="111">
        <f t="shared" si="69"/>
        <v>67.114951853550139</v>
      </c>
      <c r="BL314" s="113">
        <f t="shared" si="69"/>
        <v>83.889748592150482</v>
      </c>
      <c r="BM314" s="111">
        <f t="shared" si="69"/>
        <v>72.88182966584796</v>
      </c>
      <c r="BN314" s="113">
        <f t="shared" si="69"/>
        <v>66.234266219039981</v>
      </c>
      <c r="BO314" s="111">
        <f t="shared" si="69"/>
        <v>0</v>
      </c>
      <c r="BP314" s="113">
        <f t="shared" si="69"/>
        <v>0</v>
      </c>
      <c r="BQ314" s="111" t="str">
        <f t="shared" si="69"/>
        <v/>
      </c>
      <c r="BR314" s="111"/>
      <c r="BS314" s="111">
        <f t="shared" si="71"/>
        <v>70.289671214747642</v>
      </c>
      <c r="BT314" s="111">
        <f t="shared" si="71"/>
        <v>0</v>
      </c>
      <c r="BU314" s="111">
        <f t="shared" si="69"/>
        <v>58.544028809102755</v>
      </c>
      <c r="BV314" s="94" t="str">
        <f t="shared" si="72"/>
        <v>*Glucose (1MEOX) (5TMS) MP</v>
      </c>
      <c r="BW314">
        <f t="shared" si="72"/>
        <v>323</v>
      </c>
    </row>
    <row r="315" spans="2:75">
      <c r="B315" s="4" t="s">
        <v>30</v>
      </c>
      <c r="C315" s="4">
        <v>324</v>
      </c>
      <c r="D315" s="4">
        <v>1892.5</v>
      </c>
      <c r="E315" s="4">
        <v>0.333333343</v>
      </c>
      <c r="F315" s="4"/>
      <c r="G315" s="111" t="str">
        <f t="shared" si="69"/>
        <v/>
      </c>
      <c r="H315" s="111" t="str">
        <f t="shared" si="69"/>
        <v/>
      </c>
      <c r="I315" s="111" t="str">
        <f t="shared" si="69"/>
        <v/>
      </c>
      <c r="J315" s="111" t="str">
        <f t="shared" si="69"/>
        <v/>
      </c>
      <c r="K315" s="111" t="str">
        <f t="shared" si="69"/>
        <v/>
      </c>
      <c r="L315" s="111" t="str">
        <f t="shared" si="69"/>
        <v/>
      </c>
      <c r="M315" s="111" t="str">
        <f t="shared" si="69"/>
        <v/>
      </c>
      <c r="N315" s="111" t="str">
        <f t="shared" si="69"/>
        <v/>
      </c>
      <c r="O315" s="111" t="str">
        <f t="shared" si="69"/>
        <v/>
      </c>
      <c r="P315" s="111" t="str">
        <f t="shared" si="69"/>
        <v/>
      </c>
      <c r="Q315" s="111"/>
      <c r="R315" s="111" t="str">
        <f t="shared" si="70"/>
        <v/>
      </c>
      <c r="S315" s="111" t="str">
        <f t="shared" si="70"/>
        <v/>
      </c>
      <c r="T315" s="111" t="str">
        <f t="shared" si="70"/>
        <v/>
      </c>
      <c r="U315" s="111" t="str">
        <f t="shared" si="70"/>
        <v/>
      </c>
      <c r="V315" s="111" t="str">
        <f t="shared" si="70"/>
        <v/>
      </c>
      <c r="W315" s="111" t="str">
        <f t="shared" si="70"/>
        <v/>
      </c>
      <c r="X315" s="111" t="str">
        <f t="shared" si="70"/>
        <v/>
      </c>
      <c r="Y315" s="111" t="str">
        <f t="shared" si="70"/>
        <v/>
      </c>
      <c r="Z315" s="111" t="str">
        <f t="shared" si="70"/>
        <v/>
      </c>
      <c r="AA315" s="111" t="str">
        <f t="shared" si="70"/>
        <v/>
      </c>
      <c r="AB315" s="111" t="str">
        <f t="shared" si="70"/>
        <v/>
      </c>
      <c r="AC315" s="111" t="str">
        <f t="shared" si="70"/>
        <v/>
      </c>
      <c r="AD315" s="111" t="str">
        <f t="shared" si="70"/>
        <v/>
      </c>
      <c r="AE315" s="111" t="str">
        <f t="shared" si="70"/>
        <v/>
      </c>
      <c r="AF315" s="111" t="str">
        <f t="shared" si="70"/>
        <v/>
      </c>
      <c r="AG315" s="111" t="str">
        <f t="shared" si="70"/>
        <v/>
      </c>
      <c r="AH315" s="112"/>
      <c r="AI315" s="112"/>
      <c r="AJ315" s="106" t="str">
        <f t="shared" si="64"/>
        <v>*Glucose (1MEOX) (5TMS) MP</v>
      </c>
      <c r="AK315" s="106">
        <f t="shared" si="64"/>
        <v>324</v>
      </c>
      <c r="AL315" s="112"/>
      <c r="AM315" s="111" t="str">
        <f t="shared" si="69"/>
        <v/>
      </c>
      <c r="AN315" s="111">
        <f t="shared" si="69"/>
        <v>0</v>
      </c>
      <c r="AO315" s="113">
        <f t="shared" si="69"/>
        <v>3.3378930369525981</v>
      </c>
      <c r="AP315" s="111" t="str">
        <f t="shared" si="69"/>
        <v/>
      </c>
      <c r="AQ315" s="113" t="str">
        <f t="shared" si="69"/>
        <v/>
      </c>
      <c r="AR315" s="111" t="str">
        <f t="shared" si="69"/>
        <v/>
      </c>
      <c r="AS315" s="113" t="str">
        <f t="shared" si="69"/>
        <v/>
      </c>
      <c r="AT315" s="111" t="str">
        <f t="shared" si="69"/>
        <v/>
      </c>
      <c r="AU315" s="113">
        <f t="shared" si="69"/>
        <v>0</v>
      </c>
      <c r="AV315" s="111" t="str">
        <f t="shared" si="69"/>
        <v/>
      </c>
      <c r="AW315" s="113">
        <f t="shared" si="69"/>
        <v>0</v>
      </c>
      <c r="AX315" s="111">
        <f t="shared" si="69"/>
        <v>24.903957076919923</v>
      </c>
      <c r="AY315" s="113">
        <f t="shared" si="69"/>
        <v>19.222232930917599</v>
      </c>
      <c r="AZ315" s="111">
        <f t="shared" si="69"/>
        <v>10.998445574563535</v>
      </c>
      <c r="BA315" s="111" t="str">
        <f t="shared" si="69"/>
        <v/>
      </c>
      <c r="BB315" s="113">
        <f t="shared" si="69"/>
        <v>29.077280998475498</v>
      </c>
      <c r="BC315" s="111" t="str">
        <f t="shared" si="69"/>
        <v/>
      </c>
      <c r="BD315" s="113">
        <f t="shared" si="69"/>
        <v>13.150520778459237</v>
      </c>
      <c r="BE315" s="111">
        <f t="shared" si="69"/>
        <v>0</v>
      </c>
      <c r="BF315" s="113">
        <f t="shared" si="69"/>
        <v>26.176001287562823</v>
      </c>
      <c r="BG315" s="111">
        <f t="shared" si="69"/>
        <v>24.589320267066416</v>
      </c>
      <c r="BH315" s="113" t="str">
        <f t="shared" si="69"/>
        <v/>
      </c>
      <c r="BI315" s="111">
        <f t="shared" si="69"/>
        <v>0</v>
      </c>
      <c r="BJ315" s="113">
        <f t="shared" si="69"/>
        <v>53.965559273952259</v>
      </c>
      <c r="BK315" s="111">
        <f t="shared" si="69"/>
        <v>32.885048146449861</v>
      </c>
      <c r="BL315" s="113">
        <f t="shared" si="69"/>
        <v>0</v>
      </c>
      <c r="BM315" s="111">
        <f t="shared" si="69"/>
        <v>20.151059416277477</v>
      </c>
      <c r="BN315" s="113">
        <f t="shared" si="69"/>
        <v>28.658506392544837</v>
      </c>
      <c r="BO315" s="111">
        <f t="shared" si="69"/>
        <v>0</v>
      </c>
      <c r="BP315" s="113">
        <f t="shared" si="69"/>
        <v>0</v>
      </c>
      <c r="BQ315" s="111" t="str">
        <f t="shared" si="69"/>
        <v/>
      </c>
      <c r="BR315" s="111"/>
      <c r="BS315" s="111">
        <f t="shared" si="71"/>
        <v>21.293706435649593</v>
      </c>
      <c r="BT315" s="111">
        <f t="shared" si="71"/>
        <v>0</v>
      </c>
      <c r="BU315" s="111">
        <f t="shared" si="69"/>
        <v>0</v>
      </c>
      <c r="BV315" s="94" t="str">
        <f t="shared" si="72"/>
        <v>*Glucose (1MEOX) (5TMS) MP</v>
      </c>
      <c r="BW315">
        <f t="shared" si="72"/>
        <v>324</v>
      </c>
    </row>
    <row r="316" spans="2:75" ht="45" customHeight="1">
      <c r="B316" s="4" t="s">
        <v>31</v>
      </c>
      <c r="C316" s="4">
        <v>217</v>
      </c>
      <c r="D316" s="4">
        <v>2335</v>
      </c>
      <c r="E316" s="4">
        <v>0.37681160000000002</v>
      </c>
      <c r="F316" s="4"/>
      <c r="G316" s="111" t="str">
        <f t="shared" ref="G316:BU321" si="73">IF(G86&lt;&gt;"",G86/SUM(G$86:G$91)*100,"")</f>
        <v/>
      </c>
      <c r="H316" s="111" t="str">
        <f t="shared" si="73"/>
        <v/>
      </c>
      <c r="I316" s="111" t="str">
        <f t="shared" si="73"/>
        <v/>
      </c>
      <c r="J316" s="111" t="str">
        <f t="shared" si="73"/>
        <v/>
      </c>
      <c r="K316" s="111" t="str">
        <f t="shared" si="73"/>
        <v/>
      </c>
      <c r="L316" s="111">
        <f t="shared" si="73"/>
        <v>60.63720452209661</v>
      </c>
      <c r="M316" s="111" t="str">
        <f t="shared" si="73"/>
        <v/>
      </c>
      <c r="N316" s="111" t="str">
        <f t="shared" si="73"/>
        <v/>
      </c>
      <c r="O316" s="111">
        <f t="shared" si="73"/>
        <v>94.191919191919197</v>
      </c>
      <c r="P316" s="111" t="str">
        <f t="shared" si="73"/>
        <v/>
      </c>
      <c r="Q316" s="111"/>
      <c r="R316" s="111" t="str">
        <f t="shared" ref="R316:AG321" si="74">IF(R86&lt;&gt;"",R86/SUM(R$86:R$91)*100,"")</f>
        <v/>
      </c>
      <c r="S316" s="111" t="str">
        <f t="shared" si="74"/>
        <v/>
      </c>
      <c r="T316" s="111" t="str">
        <f t="shared" si="74"/>
        <v/>
      </c>
      <c r="U316" s="111" t="str">
        <f t="shared" si="74"/>
        <v/>
      </c>
      <c r="V316" s="111" t="str">
        <f t="shared" si="74"/>
        <v/>
      </c>
      <c r="W316" s="111" t="str">
        <f t="shared" si="74"/>
        <v/>
      </c>
      <c r="X316" s="111" t="str">
        <f t="shared" si="74"/>
        <v/>
      </c>
      <c r="Y316" s="111" t="str">
        <f t="shared" si="74"/>
        <v/>
      </c>
      <c r="Z316" s="111" t="str">
        <f t="shared" si="74"/>
        <v/>
      </c>
      <c r="AA316" s="111" t="str">
        <f t="shared" si="74"/>
        <v/>
      </c>
      <c r="AB316" s="111" t="str">
        <f t="shared" si="74"/>
        <v/>
      </c>
      <c r="AC316" s="111">
        <f t="shared" si="74"/>
        <v>0</v>
      </c>
      <c r="AD316" s="111" t="str">
        <f t="shared" si="74"/>
        <v/>
      </c>
      <c r="AE316" s="111" t="str">
        <f t="shared" si="74"/>
        <v/>
      </c>
      <c r="AF316" s="111">
        <f t="shared" si="74"/>
        <v>80.503144654088061</v>
      </c>
      <c r="AG316" s="111" t="str">
        <f t="shared" si="74"/>
        <v/>
      </c>
      <c r="AH316" s="112"/>
      <c r="AI316" s="112"/>
      <c r="AJ316" s="106" t="str">
        <f t="shared" si="64"/>
        <v>*Glucose-6-phosphate (1MEOX) (6TMS) BP</v>
      </c>
      <c r="AK316" s="106">
        <f t="shared" si="64"/>
        <v>217</v>
      </c>
      <c r="AL316" s="112"/>
      <c r="AM316" s="111">
        <f t="shared" si="73"/>
        <v>0</v>
      </c>
      <c r="AN316" s="111">
        <f t="shared" si="73"/>
        <v>14.007782101167315</v>
      </c>
      <c r="AO316" s="113">
        <f t="shared" si="73"/>
        <v>0</v>
      </c>
      <c r="AP316" s="111">
        <f t="shared" si="73"/>
        <v>0</v>
      </c>
      <c r="AQ316" s="113">
        <f t="shared" si="73"/>
        <v>30.359355638166047</v>
      </c>
      <c r="AR316" s="111">
        <f t="shared" si="73"/>
        <v>0</v>
      </c>
      <c r="AS316" s="113">
        <f t="shared" si="73"/>
        <v>0</v>
      </c>
      <c r="AT316" s="111">
        <f t="shared" si="73"/>
        <v>0</v>
      </c>
      <c r="AU316" s="113">
        <f t="shared" si="73"/>
        <v>42.028985507246375</v>
      </c>
      <c r="AV316" s="111" t="str">
        <f t="shared" si="73"/>
        <v/>
      </c>
      <c r="AW316" s="113">
        <f t="shared" si="73"/>
        <v>0</v>
      </c>
      <c r="AX316" s="111" t="str">
        <f t="shared" si="73"/>
        <v/>
      </c>
      <c r="AY316" s="113" t="str">
        <f t="shared" si="73"/>
        <v/>
      </c>
      <c r="AZ316" s="111" t="str">
        <f t="shared" si="73"/>
        <v/>
      </c>
      <c r="BA316" s="111" t="str">
        <f t="shared" si="73"/>
        <v/>
      </c>
      <c r="BB316" s="113">
        <f t="shared" si="73"/>
        <v>6.5392354124748486</v>
      </c>
      <c r="BC316" s="111">
        <f t="shared" si="73"/>
        <v>22.120658135283364</v>
      </c>
      <c r="BD316" s="113">
        <f t="shared" si="73"/>
        <v>0</v>
      </c>
      <c r="BE316" s="111">
        <f t="shared" si="73"/>
        <v>14.625850340136054</v>
      </c>
      <c r="BF316" s="113">
        <f t="shared" si="73"/>
        <v>0</v>
      </c>
      <c r="BG316" s="111">
        <f t="shared" si="73"/>
        <v>100</v>
      </c>
      <c r="BH316" s="113" t="str">
        <f t="shared" si="73"/>
        <v/>
      </c>
      <c r="BI316" s="111">
        <f t="shared" si="73"/>
        <v>0</v>
      </c>
      <c r="BJ316" s="113" t="str">
        <f t="shared" si="73"/>
        <v/>
      </c>
      <c r="BK316" s="111" t="str">
        <f t="shared" si="73"/>
        <v/>
      </c>
      <c r="BL316" s="113">
        <f t="shared" si="73"/>
        <v>9.5722300140252461</v>
      </c>
      <c r="BM316" s="111" t="str">
        <f t="shared" si="73"/>
        <v/>
      </c>
      <c r="BN316" s="113" t="str">
        <f t="shared" si="73"/>
        <v/>
      </c>
      <c r="BO316" s="111">
        <f t="shared" si="73"/>
        <v>0</v>
      </c>
      <c r="BP316" s="113" t="str">
        <f t="shared" si="73"/>
        <v/>
      </c>
      <c r="BQ316" s="111" t="str">
        <f t="shared" si="73"/>
        <v/>
      </c>
      <c r="BR316" s="111"/>
      <c r="BS316" s="111">
        <f t="shared" ref="BS316:BT321" si="75">IF(BS86&lt;&gt;"",BS86/SUM(BS$86:BS$91)*100,"")</f>
        <v>100</v>
      </c>
      <c r="BT316" s="111">
        <f t="shared" si="75"/>
        <v>26.923076923076923</v>
      </c>
      <c r="BU316" s="111">
        <f t="shared" si="73"/>
        <v>0</v>
      </c>
      <c r="BV316" s="94" t="str">
        <f t="shared" si="72"/>
        <v>*Glucose-6-phosphate (1MEOX) (6TMS) BP</v>
      </c>
      <c r="BW316">
        <f t="shared" si="72"/>
        <v>217</v>
      </c>
    </row>
    <row r="317" spans="2:75">
      <c r="B317" s="4" t="s">
        <v>31</v>
      </c>
      <c r="C317" s="4">
        <v>218</v>
      </c>
      <c r="D317" s="4">
        <v>2335</v>
      </c>
      <c r="E317" s="4">
        <v>0.37681160000000002</v>
      </c>
      <c r="F317" s="4"/>
      <c r="G317" s="111" t="str">
        <f t="shared" si="73"/>
        <v/>
      </c>
      <c r="H317" s="111" t="str">
        <f t="shared" si="73"/>
        <v/>
      </c>
      <c r="I317" s="111" t="str">
        <f t="shared" si="73"/>
        <v/>
      </c>
      <c r="J317" s="111" t="str">
        <f t="shared" si="73"/>
        <v/>
      </c>
      <c r="K317" s="111" t="str">
        <f t="shared" si="73"/>
        <v/>
      </c>
      <c r="L317" s="111">
        <f t="shared" si="73"/>
        <v>16.95786228160329</v>
      </c>
      <c r="M317" s="111" t="str">
        <f t="shared" si="73"/>
        <v/>
      </c>
      <c r="N317" s="111" t="str">
        <f t="shared" si="73"/>
        <v/>
      </c>
      <c r="O317" s="111">
        <f t="shared" si="73"/>
        <v>0</v>
      </c>
      <c r="P317" s="111" t="str">
        <f t="shared" si="73"/>
        <v/>
      </c>
      <c r="Q317" s="111"/>
      <c r="R317" s="111" t="str">
        <f t="shared" si="74"/>
        <v/>
      </c>
      <c r="S317" s="111" t="str">
        <f t="shared" si="74"/>
        <v/>
      </c>
      <c r="T317" s="111" t="str">
        <f t="shared" si="74"/>
        <v/>
      </c>
      <c r="U317" s="111" t="str">
        <f t="shared" si="74"/>
        <v/>
      </c>
      <c r="V317" s="111" t="str">
        <f t="shared" si="74"/>
        <v/>
      </c>
      <c r="W317" s="111" t="str">
        <f t="shared" si="74"/>
        <v/>
      </c>
      <c r="X317" s="111" t="str">
        <f t="shared" si="74"/>
        <v/>
      </c>
      <c r="Y317" s="111" t="str">
        <f t="shared" si="74"/>
        <v/>
      </c>
      <c r="Z317" s="111" t="str">
        <f t="shared" si="74"/>
        <v/>
      </c>
      <c r="AA317" s="111" t="str">
        <f t="shared" si="74"/>
        <v/>
      </c>
      <c r="AB317" s="111" t="str">
        <f t="shared" si="74"/>
        <v/>
      </c>
      <c r="AC317" s="111">
        <f t="shared" si="74"/>
        <v>0</v>
      </c>
      <c r="AD317" s="111" t="str">
        <f t="shared" si="74"/>
        <v/>
      </c>
      <c r="AE317" s="111" t="str">
        <f t="shared" si="74"/>
        <v/>
      </c>
      <c r="AF317" s="111">
        <f t="shared" si="74"/>
        <v>12.578616352201259</v>
      </c>
      <c r="AG317" s="111" t="str">
        <f t="shared" si="74"/>
        <v/>
      </c>
      <c r="AH317" s="112"/>
      <c r="AI317" s="112"/>
      <c r="AJ317" s="106" t="str">
        <f t="shared" si="64"/>
        <v>*Glucose-6-phosphate (1MEOX) (6TMS) BP</v>
      </c>
      <c r="AK317" s="106">
        <f t="shared" si="64"/>
        <v>218</v>
      </c>
      <c r="AL317" s="112"/>
      <c r="AM317" s="111">
        <f t="shared" si="73"/>
        <v>0</v>
      </c>
      <c r="AN317" s="111">
        <f t="shared" si="73"/>
        <v>17.898832684824903</v>
      </c>
      <c r="AO317" s="113">
        <f t="shared" si="73"/>
        <v>0</v>
      </c>
      <c r="AP317" s="111">
        <f t="shared" si="73"/>
        <v>0</v>
      </c>
      <c r="AQ317" s="113">
        <f t="shared" si="73"/>
        <v>15.365551425030979</v>
      </c>
      <c r="AR317" s="111">
        <f t="shared" si="73"/>
        <v>7.3482428115015974</v>
      </c>
      <c r="AS317" s="113">
        <f t="shared" si="73"/>
        <v>0</v>
      </c>
      <c r="AT317" s="111">
        <f t="shared" si="73"/>
        <v>0</v>
      </c>
      <c r="AU317" s="113">
        <f t="shared" si="73"/>
        <v>19.254658385093169</v>
      </c>
      <c r="AV317" s="111" t="str">
        <f t="shared" si="73"/>
        <v/>
      </c>
      <c r="AW317" s="113">
        <f t="shared" si="73"/>
        <v>11.702127659574469</v>
      </c>
      <c r="AX317" s="111" t="str">
        <f t="shared" si="73"/>
        <v/>
      </c>
      <c r="AY317" s="113" t="str">
        <f t="shared" si="73"/>
        <v/>
      </c>
      <c r="AZ317" s="111" t="str">
        <f t="shared" si="73"/>
        <v/>
      </c>
      <c r="BA317" s="111" t="str">
        <f t="shared" si="73"/>
        <v/>
      </c>
      <c r="BB317" s="113">
        <f t="shared" si="73"/>
        <v>0.30181086519114686</v>
      </c>
      <c r="BC317" s="111">
        <f t="shared" si="73"/>
        <v>2.376599634369287</v>
      </c>
      <c r="BD317" s="113">
        <f t="shared" si="73"/>
        <v>11.29032258064516</v>
      </c>
      <c r="BE317" s="111">
        <f t="shared" si="73"/>
        <v>0</v>
      </c>
      <c r="BF317" s="113">
        <f t="shared" si="73"/>
        <v>0</v>
      </c>
      <c r="BG317" s="111">
        <f t="shared" si="73"/>
        <v>0</v>
      </c>
      <c r="BH317" s="113" t="str">
        <f t="shared" si="73"/>
        <v/>
      </c>
      <c r="BI317" s="111">
        <f t="shared" si="73"/>
        <v>0</v>
      </c>
      <c r="BJ317" s="113" t="str">
        <f t="shared" si="73"/>
        <v/>
      </c>
      <c r="BK317" s="111" t="str">
        <f t="shared" si="73"/>
        <v/>
      </c>
      <c r="BL317" s="113">
        <f t="shared" si="73"/>
        <v>0</v>
      </c>
      <c r="BM317" s="111" t="str">
        <f t="shared" si="73"/>
        <v/>
      </c>
      <c r="BN317" s="113" t="str">
        <f t="shared" si="73"/>
        <v/>
      </c>
      <c r="BO317" s="111">
        <f t="shared" si="73"/>
        <v>0</v>
      </c>
      <c r="BP317" s="113" t="str">
        <f t="shared" si="73"/>
        <v/>
      </c>
      <c r="BQ317" s="111" t="str">
        <f t="shared" si="73"/>
        <v/>
      </c>
      <c r="BR317" s="111"/>
      <c r="BS317" s="111">
        <f t="shared" si="75"/>
        <v>0</v>
      </c>
      <c r="BT317" s="111">
        <f t="shared" si="75"/>
        <v>0</v>
      </c>
      <c r="BU317" s="111">
        <f t="shared" si="73"/>
        <v>0</v>
      </c>
      <c r="BV317" s="94" t="str">
        <f t="shared" si="72"/>
        <v>*Glucose-6-phosphate (1MEOX) (6TMS) BP</v>
      </c>
      <c r="BW317">
        <f t="shared" si="72"/>
        <v>218</v>
      </c>
    </row>
    <row r="318" spans="2:75">
      <c r="B318" s="4" t="s">
        <v>31</v>
      </c>
      <c r="C318" s="4">
        <v>219</v>
      </c>
      <c r="D318" s="4">
        <v>2335</v>
      </c>
      <c r="E318" s="4">
        <v>0.37681160000000002</v>
      </c>
      <c r="F318" s="4"/>
      <c r="G318" s="111" t="str">
        <f t="shared" si="73"/>
        <v/>
      </c>
      <c r="H318" s="111" t="str">
        <f t="shared" si="73"/>
        <v/>
      </c>
      <c r="I318" s="111" t="str">
        <f t="shared" si="73"/>
        <v/>
      </c>
      <c r="J318" s="111" t="str">
        <f t="shared" si="73"/>
        <v/>
      </c>
      <c r="K318" s="111" t="str">
        <f t="shared" si="73"/>
        <v/>
      </c>
      <c r="L318" s="111">
        <f t="shared" si="73"/>
        <v>11.30524152106886</v>
      </c>
      <c r="M318" s="111" t="str">
        <f t="shared" si="73"/>
        <v/>
      </c>
      <c r="N318" s="111" t="str">
        <f t="shared" si="73"/>
        <v/>
      </c>
      <c r="O318" s="111">
        <f t="shared" si="73"/>
        <v>0</v>
      </c>
      <c r="P318" s="111" t="str">
        <f t="shared" si="73"/>
        <v/>
      </c>
      <c r="Q318" s="111"/>
      <c r="R318" s="111" t="str">
        <f t="shared" si="74"/>
        <v/>
      </c>
      <c r="S318" s="111" t="str">
        <f t="shared" si="74"/>
        <v/>
      </c>
      <c r="T318" s="111" t="str">
        <f t="shared" si="74"/>
        <v/>
      </c>
      <c r="U318" s="111" t="str">
        <f t="shared" si="74"/>
        <v/>
      </c>
      <c r="V318" s="111" t="str">
        <f t="shared" si="74"/>
        <v/>
      </c>
      <c r="W318" s="111" t="str">
        <f t="shared" si="74"/>
        <v/>
      </c>
      <c r="X318" s="111" t="str">
        <f t="shared" si="74"/>
        <v/>
      </c>
      <c r="Y318" s="111" t="str">
        <f t="shared" si="74"/>
        <v/>
      </c>
      <c r="Z318" s="111" t="str">
        <f t="shared" si="74"/>
        <v/>
      </c>
      <c r="AA318" s="111" t="str">
        <f t="shared" si="74"/>
        <v/>
      </c>
      <c r="AB318" s="111" t="str">
        <f t="shared" si="74"/>
        <v/>
      </c>
      <c r="AC318" s="111">
        <f t="shared" si="74"/>
        <v>16.93548387096774</v>
      </c>
      <c r="AD318" s="111" t="str">
        <f t="shared" si="74"/>
        <v/>
      </c>
      <c r="AE318" s="111" t="str">
        <f t="shared" si="74"/>
        <v/>
      </c>
      <c r="AF318" s="111">
        <f t="shared" si="74"/>
        <v>6.9182389937106921</v>
      </c>
      <c r="AG318" s="111" t="str">
        <f t="shared" si="74"/>
        <v/>
      </c>
      <c r="AH318" s="112"/>
      <c r="AI318" s="112"/>
      <c r="AJ318" s="106" t="str">
        <f t="shared" si="64"/>
        <v>*Glucose-6-phosphate (1MEOX) (6TMS) BP</v>
      </c>
      <c r="AK318" s="106">
        <f t="shared" si="64"/>
        <v>219</v>
      </c>
      <c r="AL318" s="112"/>
      <c r="AM318" s="111">
        <f t="shared" si="73"/>
        <v>0</v>
      </c>
      <c r="AN318" s="111">
        <f t="shared" si="73"/>
        <v>12.840466926070038</v>
      </c>
      <c r="AO318" s="113">
        <f t="shared" si="73"/>
        <v>0</v>
      </c>
      <c r="AP318" s="111">
        <f t="shared" si="73"/>
        <v>16.058394160583941</v>
      </c>
      <c r="AQ318" s="113">
        <f t="shared" si="73"/>
        <v>10.780669144981413</v>
      </c>
      <c r="AR318" s="111">
        <f t="shared" si="73"/>
        <v>0</v>
      </c>
      <c r="AS318" s="113">
        <f t="shared" si="73"/>
        <v>0</v>
      </c>
      <c r="AT318" s="111">
        <f t="shared" si="73"/>
        <v>0</v>
      </c>
      <c r="AU318" s="113">
        <f t="shared" si="73"/>
        <v>12.629399585921325</v>
      </c>
      <c r="AV318" s="111" t="str">
        <f t="shared" si="73"/>
        <v/>
      </c>
      <c r="AW318" s="113">
        <f t="shared" si="73"/>
        <v>0</v>
      </c>
      <c r="AX318" s="111" t="str">
        <f t="shared" si="73"/>
        <v/>
      </c>
      <c r="AY318" s="113" t="str">
        <f t="shared" si="73"/>
        <v/>
      </c>
      <c r="AZ318" s="111" t="str">
        <f t="shared" si="73"/>
        <v/>
      </c>
      <c r="BA318" s="111" t="str">
        <f t="shared" si="73"/>
        <v/>
      </c>
      <c r="BB318" s="113">
        <f t="shared" si="73"/>
        <v>8.3501006036217316</v>
      </c>
      <c r="BC318" s="111">
        <f t="shared" si="73"/>
        <v>4.2047531992687386</v>
      </c>
      <c r="BD318" s="113">
        <f t="shared" si="73"/>
        <v>4.2338709677419351</v>
      </c>
      <c r="BE318" s="111">
        <f t="shared" si="73"/>
        <v>0</v>
      </c>
      <c r="BF318" s="113">
        <f t="shared" si="73"/>
        <v>7.8014184397163122</v>
      </c>
      <c r="BG318" s="111">
        <f t="shared" si="73"/>
        <v>0</v>
      </c>
      <c r="BH318" s="113" t="str">
        <f t="shared" si="73"/>
        <v/>
      </c>
      <c r="BI318" s="111">
        <f t="shared" si="73"/>
        <v>11.76470588235294</v>
      </c>
      <c r="BJ318" s="113" t="str">
        <f t="shared" si="73"/>
        <v/>
      </c>
      <c r="BK318" s="111" t="str">
        <f t="shared" si="73"/>
        <v/>
      </c>
      <c r="BL318" s="113">
        <f t="shared" si="73"/>
        <v>3.6115007012622722</v>
      </c>
      <c r="BM318" s="111" t="str">
        <f t="shared" si="73"/>
        <v/>
      </c>
      <c r="BN318" s="113" t="str">
        <f t="shared" si="73"/>
        <v/>
      </c>
      <c r="BO318" s="111">
        <f t="shared" si="73"/>
        <v>12.195121951219512</v>
      </c>
      <c r="BP318" s="113" t="str">
        <f t="shared" si="73"/>
        <v/>
      </c>
      <c r="BQ318" s="111" t="str">
        <f t="shared" si="73"/>
        <v/>
      </c>
      <c r="BR318" s="111"/>
      <c r="BS318" s="111">
        <f t="shared" si="75"/>
        <v>0</v>
      </c>
      <c r="BT318" s="111">
        <f t="shared" si="75"/>
        <v>0</v>
      </c>
      <c r="BU318" s="111">
        <f t="shared" si="73"/>
        <v>0</v>
      </c>
      <c r="BV318" s="94" t="str">
        <f t="shared" si="72"/>
        <v>*Glucose-6-phosphate (1MEOX) (6TMS) BP</v>
      </c>
      <c r="BW318">
        <f t="shared" si="72"/>
        <v>219</v>
      </c>
    </row>
    <row r="319" spans="2:75">
      <c r="B319" s="4" t="s">
        <v>31</v>
      </c>
      <c r="C319" s="4">
        <v>220</v>
      </c>
      <c r="D319" s="4">
        <v>2335</v>
      </c>
      <c r="E319" s="4">
        <v>0.37681160000000002</v>
      </c>
      <c r="F319" s="4"/>
      <c r="G319" s="111" t="str">
        <f t="shared" si="73"/>
        <v/>
      </c>
      <c r="H319" s="111" t="str">
        <f t="shared" si="73"/>
        <v/>
      </c>
      <c r="I319" s="111" t="str">
        <f t="shared" si="73"/>
        <v/>
      </c>
      <c r="J319" s="111" t="str">
        <f t="shared" si="73"/>
        <v/>
      </c>
      <c r="K319" s="111" t="str">
        <f t="shared" si="73"/>
        <v/>
      </c>
      <c r="L319" s="111">
        <f t="shared" si="73"/>
        <v>0</v>
      </c>
      <c r="M319" s="111" t="str">
        <f t="shared" si="73"/>
        <v/>
      </c>
      <c r="N319" s="111" t="str">
        <f t="shared" si="73"/>
        <v/>
      </c>
      <c r="O319" s="111">
        <f t="shared" si="73"/>
        <v>0</v>
      </c>
      <c r="P319" s="111" t="str">
        <f t="shared" si="73"/>
        <v/>
      </c>
      <c r="Q319" s="111"/>
      <c r="R319" s="111" t="str">
        <f t="shared" si="74"/>
        <v/>
      </c>
      <c r="S319" s="111" t="str">
        <f t="shared" si="74"/>
        <v/>
      </c>
      <c r="T319" s="111" t="str">
        <f t="shared" si="74"/>
        <v/>
      </c>
      <c r="U319" s="111" t="str">
        <f t="shared" si="74"/>
        <v/>
      </c>
      <c r="V319" s="111" t="str">
        <f t="shared" si="74"/>
        <v/>
      </c>
      <c r="W319" s="111" t="str">
        <f t="shared" si="74"/>
        <v/>
      </c>
      <c r="X319" s="111" t="str">
        <f t="shared" si="74"/>
        <v/>
      </c>
      <c r="Y319" s="111" t="str">
        <f t="shared" si="74"/>
        <v/>
      </c>
      <c r="Z319" s="111" t="str">
        <f t="shared" si="74"/>
        <v/>
      </c>
      <c r="AA319" s="111" t="str">
        <f t="shared" si="74"/>
        <v/>
      </c>
      <c r="AB319" s="111" t="str">
        <f t="shared" si="74"/>
        <v/>
      </c>
      <c r="AC319" s="111">
        <f t="shared" si="74"/>
        <v>4.838709677419355</v>
      </c>
      <c r="AD319" s="111" t="str">
        <f t="shared" si="74"/>
        <v/>
      </c>
      <c r="AE319" s="111" t="str">
        <f t="shared" si="74"/>
        <v/>
      </c>
      <c r="AF319" s="111">
        <f t="shared" si="74"/>
        <v>0</v>
      </c>
      <c r="AG319" s="111" t="str">
        <f t="shared" si="74"/>
        <v/>
      </c>
      <c r="AH319" s="112"/>
      <c r="AI319" s="112"/>
      <c r="AJ319" s="106" t="str">
        <f t="shared" si="64"/>
        <v>*Glucose-6-phosphate (1MEOX) (6TMS) BP</v>
      </c>
      <c r="AK319" s="106">
        <f t="shared" si="64"/>
        <v>220</v>
      </c>
      <c r="AL319" s="112"/>
      <c r="AM319" s="111">
        <f t="shared" si="73"/>
        <v>100</v>
      </c>
      <c r="AN319" s="111">
        <f t="shared" si="73"/>
        <v>54.085603112840467</v>
      </c>
      <c r="AO319" s="113">
        <f t="shared" si="73"/>
        <v>100</v>
      </c>
      <c r="AP319" s="111">
        <f t="shared" si="73"/>
        <v>43.79562043795621</v>
      </c>
      <c r="AQ319" s="113">
        <f t="shared" si="73"/>
        <v>26.517967781908304</v>
      </c>
      <c r="AR319" s="111">
        <f t="shared" si="73"/>
        <v>66.453674121405754</v>
      </c>
      <c r="AS319" s="113">
        <f t="shared" si="73"/>
        <v>100</v>
      </c>
      <c r="AT319" s="111">
        <f t="shared" si="73"/>
        <v>100</v>
      </c>
      <c r="AU319" s="113">
        <f t="shared" si="73"/>
        <v>26.086956521739129</v>
      </c>
      <c r="AV319" s="111" t="str">
        <f t="shared" si="73"/>
        <v/>
      </c>
      <c r="AW319" s="113">
        <f t="shared" si="73"/>
        <v>88.297872340425528</v>
      </c>
      <c r="AX319" s="111" t="str">
        <f t="shared" si="73"/>
        <v/>
      </c>
      <c r="AY319" s="113" t="str">
        <f t="shared" si="73"/>
        <v/>
      </c>
      <c r="AZ319" s="111" t="str">
        <f t="shared" si="73"/>
        <v/>
      </c>
      <c r="BA319" s="111" t="str">
        <f t="shared" si="73"/>
        <v/>
      </c>
      <c r="BB319" s="113">
        <f t="shared" si="73"/>
        <v>58.551307847082491</v>
      </c>
      <c r="BC319" s="111">
        <f t="shared" si="73"/>
        <v>66.361974405850091</v>
      </c>
      <c r="BD319" s="113">
        <f t="shared" si="73"/>
        <v>84.475806451612897</v>
      </c>
      <c r="BE319" s="111">
        <f t="shared" si="73"/>
        <v>71.428571428571431</v>
      </c>
      <c r="BF319" s="113">
        <f t="shared" si="73"/>
        <v>83.687943262411352</v>
      </c>
      <c r="BG319" s="111">
        <f t="shared" si="73"/>
        <v>0</v>
      </c>
      <c r="BH319" s="113" t="str">
        <f t="shared" si="73"/>
        <v/>
      </c>
      <c r="BI319" s="111">
        <f t="shared" si="73"/>
        <v>77.64705882352942</v>
      </c>
      <c r="BJ319" s="113" t="str">
        <f t="shared" si="73"/>
        <v/>
      </c>
      <c r="BK319" s="111" t="str">
        <f t="shared" si="73"/>
        <v/>
      </c>
      <c r="BL319" s="113">
        <f t="shared" si="73"/>
        <v>64.340813464235623</v>
      </c>
      <c r="BM319" s="111" t="str">
        <f t="shared" si="73"/>
        <v/>
      </c>
      <c r="BN319" s="113" t="str">
        <f t="shared" si="73"/>
        <v/>
      </c>
      <c r="BO319" s="111">
        <f t="shared" si="73"/>
        <v>58.943089430894311</v>
      </c>
      <c r="BP319" s="113" t="str">
        <f t="shared" si="73"/>
        <v/>
      </c>
      <c r="BQ319" s="111" t="str">
        <f t="shared" si="73"/>
        <v/>
      </c>
      <c r="BR319" s="111"/>
      <c r="BS319" s="111">
        <f t="shared" si="75"/>
        <v>0</v>
      </c>
      <c r="BT319" s="111">
        <f t="shared" si="75"/>
        <v>61.111111111111114</v>
      </c>
      <c r="BU319" s="111">
        <f t="shared" si="73"/>
        <v>78.326996197718628</v>
      </c>
      <c r="BV319" s="94" t="str">
        <f t="shared" si="72"/>
        <v>*Glucose-6-phosphate (1MEOX) (6TMS) BP</v>
      </c>
      <c r="BW319">
        <f t="shared" si="72"/>
        <v>220</v>
      </c>
    </row>
    <row r="320" spans="2:75">
      <c r="B320" s="4" t="s">
        <v>31</v>
      </c>
      <c r="C320" s="4">
        <v>221</v>
      </c>
      <c r="D320" s="4">
        <v>2335</v>
      </c>
      <c r="E320" s="4">
        <v>0.37681160000000002</v>
      </c>
      <c r="F320" s="4"/>
      <c r="G320" s="111" t="str">
        <f t="shared" si="73"/>
        <v/>
      </c>
      <c r="H320" s="111" t="str">
        <f t="shared" si="73"/>
        <v/>
      </c>
      <c r="I320" s="111" t="str">
        <f t="shared" si="73"/>
        <v/>
      </c>
      <c r="J320" s="111" t="str">
        <f t="shared" si="73"/>
        <v/>
      </c>
      <c r="K320" s="111" t="str">
        <f t="shared" si="73"/>
        <v/>
      </c>
      <c r="L320" s="111">
        <f t="shared" si="73"/>
        <v>11.099691675231243</v>
      </c>
      <c r="M320" s="111" t="str">
        <f t="shared" si="73"/>
        <v/>
      </c>
      <c r="N320" s="111" t="str">
        <f t="shared" si="73"/>
        <v/>
      </c>
      <c r="O320" s="111">
        <f t="shared" si="73"/>
        <v>5.808080808080808</v>
      </c>
      <c r="P320" s="111" t="str">
        <f t="shared" si="73"/>
        <v/>
      </c>
      <c r="Q320" s="111"/>
      <c r="R320" s="111" t="str">
        <f t="shared" si="74"/>
        <v/>
      </c>
      <c r="S320" s="111" t="str">
        <f t="shared" si="74"/>
        <v/>
      </c>
      <c r="T320" s="111" t="str">
        <f t="shared" si="74"/>
        <v/>
      </c>
      <c r="U320" s="111" t="str">
        <f t="shared" si="74"/>
        <v/>
      </c>
      <c r="V320" s="111" t="str">
        <f t="shared" si="74"/>
        <v/>
      </c>
      <c r="W320" s="111" t="str">
        <f t="shared" si="74"/>
        <v/>
      </c>
      <c r="X320" s="111" t="str">
        <f t="shared" si="74"/>
        <v/>
      </c>
      <c r="Y320" s="111" t="str">
        <f t="shared" si="74"/>
        <v/>
      </c>
      <c r="Z320" s="111" t="str">
        <f t="shared" si="74"/>
        <v/>
      </c>
      <c r="AA320" s="111" t="str">
        <f t="shared" si="74"/>
        <v/>
      </c>
      <c r="AB320" s="111" t="str">
        <f t="shared" si="74"/>
        <v/>
      </c>
      <c r="AC320" s="111">
        <f t="shared" si="74"/>
        <v>53.225806451612897</v>
      </c>
      <c r="AD320" s="111" t="str">
        <f t="shared" si="74"/>
        <v/>
      </c>
      <c r="AE320" s="111" t="str">
        <f t="shared" si="74"/>
        <v/>
      </c>
      <c r="AF320" s="111">
        <f t="shared" si="74"/>
        <v>0</v>
      </c>
      <c r="AG320" s="111" t="str">
        <f t="shared" si="74"/>
        <v/>
      </c>
      <c r="AH320" s="112"/>
      <c r="AI320" s="112"/>
      <c r="AJ320" s="106" t="str">
        <f t="shared" si="64"/>
        <v>*Glucose-6-phosphate (1MEOX) (6TMS) BP</v>
      </c>
      <c r="AK320" s="106">
        <f t="shared" si="64"/>
        <v>221</v>
      </c>
      <c r="AL320" s="112"/>
      <c r="AM320" s="111">
        <f t="shared" si="73"/>
        <v>0</v>
      </c>
      <c r="AN320" s="111">
        <f t="shared" si="73"/>
        <v>0</v>
      </c>
      <c r="AO320" s="113">
        <f t="shared" si="73"/>
        <v>0</v>
      </c>
      <c r="AP320" s="111">
        <f t="shared" si="73"/>
        <v>0</v>
      </c>
      <c r="AQ320" s="113">
        <f t="shared" si="73"/>
        <v>14.374225526641885</v>
      </c>
      <c r="AR320" s="111">
        <f t="shared" si="73"/>
        <v>13.418530351437699</v>
      </c>
      <c r="AS320" s="113">
        <f t="shared" si="73"/>
        <v>0</v>
      </c>
      <c r="AT320" s="111">
        <f t="shared" si="73"/>
        <v>0</v>
      </c>
      <c r="AU320" s="113">
        <f t="shared" si="73"/>
        <v>0</v>
      </c>
      <c r="AV320" s="111" t="str">
        <f t="shared" si="73"/>
        <v/>
      </c>
      <c r="AW320" s="113">
        <f t="shared" si="73"/>
        <v>0</v>
      </c>
      <c r="AX320" s="111" t="str">
        <f t="shared" si="73"/>
        <v/>
      </c>
      <c r="AY320" s="113" t="str">
        <f t="shared" si="73"/>
        <v/>
      </c>
      <c r="AZ320" s="111" t="str">
        <f t="shared" si="73"/>
        <v/>
      </c>
      <c r="BA320" s="111" t="str">
        <f t="shared" si="73"/>
        <v/>
      </c>
      <c r="BB320" s="113">
        <f t="shared" si="73"/>
        <v>18.91348088531187</v>
      </c>
      <c r="BC320" s="111">
        <f t="shared" si="73"/>
        <v>4.9360146252285197</v>
      </c>
      <c r="BD320" s="113">
        <f t="shared" si="73"/>
        <v>0</v>
      </c>
      <c r="BE320" s="111">
        <f t="shared" si="73"/>
        <v>13.945578231292515</v>
      </c>
      <c r="BF320" s="113">
        <f t="shared" si="73"/>
        <v>8.5106382978723403</v>
      </c>
      <c r="BG320" s="111">
        <f t="shared" si="73"/>
        <v>0</v>
      </c>
      <c r="BH320" s="113" t="str">
        <f t="shared" si="73"/>
        <v/>
      </c>
      <c r="BI320" s="111">
        <f t="shared" si="73"/>
        <v>0</v>
      </c>
      <c r="BJ320" s="113" t="str">
        <f t="shared" si="73"/>
        <v/>
      </c>
      <c r="BK320" s="111" t="str">
        <f t="shared" si="73"/>
        <v/>
      </c>
      <c r="BL320" s="113">
        <f t="shared" si="73"/>
        <v>14.305750350631136</v>
      </c>
      <c r="BM320" s="111" t="str">
        <f t="shared" si="73"/>
        <v/>
      </c>
      <c r="BN320" s="113" t="str">
        <f t="shared" si="73"/>
        <v/>
      </c>
      <c r="BO320" s="111">
        <f t="shared" si="73"/>
        <v>15.447154471544716</v>
      </c>
      <c r="BP320" s="113" t="str">
        <f t="shared" si="73"/>
        <v/>
      </c>
      <c r="BQ320" s="111" t="str">
        <f t="shared" si="73"/>
        <v/>
      </c>
      <c r="BR320" s="111"/>
      <c r="BS320" s="111">
        <f t="shared" si="75"/>
        <v>0</v>
      </c>
      <c r="BT320" s="111">
        <f t="shared" si="75"/>
        <v>11.965811965811966</v>
      </c>
      <c r="BU320" s="111">
        <f t="shared" si="73"/>
        <v>21.673003802281368</v>
      </c>
      <c r="BV320" s="94" t="str">
        <f t="shared" si="72"/>
        <v>*Glucose-6-phosphate (1MEOX) (6TMS) BP</v>
      </c>
      <c r="BW320">
        <f t="shared" si="72"/>
        <v>221</v>
      </c>
    </row>
    <row r="321" spans="2:75">
      <c r="B321" s="4" t="s">
        <v>31</v>
      </c>
      <c r="C321" s="4">
        <v>222</v>
      </c>
      <c r="D321" s="4">
        <v>2335</v>
      </c>
      <c r="E321" s="4">
        <v>0.37681160000000002</v>
      </c>
      <c r="F321" s="4"/>
      <c r="G321" s="111" t="str">
        <f t="shared" si="73"/>
        <v/>
      </c>
      <c r="H321" s="111" t="str">
        <f t="shared" si="73"/>
        <v/>
      </c>
      <c r="I321" s="111" t="str">
        <f t="shared" si="73"/>
        <v/>
      </c>
      <c r="J321" s="111" t="str">
        <f t="shared" si="73"/>
        <v/>
      </c>
      <c r="K321" s="111" t="str">
        <f t="shared" si="73"/>
        <v/>
      </c>
      <c r="L321" s="111">
        <f t="shared" si="73"/>
        <v>0</v>
      </c>
      <c r="M321" s="111" t="str">
        <f t="shared" si="73"/>
        <v/>
      </c>
      <c r="N321" s="111" t="str">
        <f t="shared" si="73"/>
        <v/>
      </c>
      <c r="O321" s="111">
        <f t="shared" si="73"/>
        <v>0</v>
      </c>
      <c r="P321" s="111" t="str">
        <f t="shared" si="73"/>
        <v/>
      </c>
      <c r="Q321" s="111"/>
      <c r="R321" s="111" t="str">
        <f t="shared" si="74"/>
        <v/>
      </c>
      <c r="S321" s="111" t="str">
        <f t="shared" si="74"/>
        <v/>
      </c>
      <c r="T321" s="111" t="str">
        <f t="shared" si="74"/>
        <v/>
      </c>
      <c r="U321" s="111" t="str">
        <f t="shared" si="74"/>
        <v/>
      </c>
      <c r="V321" s="111" t="str">
        <f t="shared" si="74"/>
        <v/>
      </c>
      <c r="W321" s="111" t="str">
        <f t="shared" si="74"/>
        <v/>
      </c>
      <c r="X321" s="111" t="str">
        <f t="shared" si="74"/>
        <v/>
      </c>
      <c r="Y321" s="111" t="str">
        <f t="shared" si="74"/>
        <v/>
      </c>
      <c r="Z321" s="111" t="str">
        <f t="shared" si="74"/>
        <v/>
      </c>
      <c r="AA321" s="111" t="str">
        <f t="shared" si="74"/>
        <v/>
      </c>
      <c r="AB321" s="111" t="str">
        <f t="shared" si="74"/>
        <v/>
      </c>
      <c r="AC321" s="111">
        <f t="shared" si="74"/>
        <v>25</v>
      </c>
      <c r="AD321" s="111" t="str">
        <f t="shared" si="74"/>
        <v/>
      </c>
      <c r="AE321" s="111" t="str">
        <f t="shared" si="74"/>
        <v/>
      </c>
      <c r="AF321" s="111">
        <f t="shared" si="74"/>
        <v>0</v>
      </c>
      <c r="AG321" s="111" t="str">
        <f t="shared" si="74"/>
        <v/>
      </c>
      <c r="AH321" s="112"/>
      <c r="AI321" s="112"/>
      <c r="AJ321" s="106" t="str">
        <f t="shared" si="64"/>
        <v>*Glucose-6-phosphate (1MEOX) (6TMS) BP</v>
      </c>
      <c r="AK321" s="106">
        <f t="shared" si="64"/>
        <v>222</v>
      </c>
      <c r="AL321" s="112"/>
      <c r="AM321" s="111">
        <f t="shared" si="73"/>
        <v>0</v>
      </c>
      <c r="AN321" s="111">
        <f t="shared" si="73"/>
        <v>1.1673151750972763</v>
      </c>
      <c r="AO321" s="113">
        <f t="shared" si="73"/>
        <v>0</v>
      </c>
      <c r="AP321" s="111">
        <f t="shared" si="73"/>
        <v>40.145985401459853</v>
      </c>
      <c r="AQ321" s="113">
        <f t="shared" si="73"/>
        <v>2.6022304832713754</v>
      </c>
      <c r="AR321" s="111">
        <f t="shared" si="73"/>
        <v>12.779552715654951</v>
      </c>
      <c r="AS321" s="113">
        <f t="shared" si="73"/>
        <v>0</v>
      </c>
      <c r="AT321" s="111">
        <f t="shared" si="73"/>
        <v>0</v>
      </c>
      <c r="AU321" s="113">
        <f t="shared" si="73"/>
        <v>0</v>
      </c>
      <c r="AV321" s="111" t="str">
        <f t="shared" si="73"/>
        <v/>
      </c>
      <c r="AW321" s="113">
        <f t="shared" si="73"/>
        <v>0</v>
      </c>
      <c r="AX321" s="111" t="str">
        <f t="shared" si="73"/>
        <v/>
      </c>
      <c r="AY321" s="113" t="str">
        <f t="shared" si="73"/>
        <v/>
      </c>
      <c r="AZ321" s="111" t="str">
        <f t="shared" si="73"/>
        <v/>
      </c>
      <c r="BA321" s="111" t="str">
        <f t="shared" si="73"/>
        <v/>
      </c>
      <c r="BB321" s="113">
        <f t="shared" si="73"/>
        <v>7.3440643863179069</v>
      </c>
      <c r="BC321" s="111">
        <f t="shared" si="73"/>
        <v>0</v>
      </c>
      <c r="BD321" s="113">
        <f t="shared" si="73"/>
        <v>0</v>
      </c>
      <c r="BE321" s="111">
        <f t="shared" si="73"/>
        <v>0</v>
      </c>
      <c r="BF321" s="113">
        <f t="shared" si="73"/>
        <v>0</v>
      </c>
      <c r="BG321" s="111">
        <f t="shared" si="73"/>
        <v>0</v>
      </c>
      <c r="BH321" s="113" t="str">
        <f t="shared" si="73"/>
        <v/>
      </c>
      <c r="BI321" s="111">
        <f t="shared" si="73"/>
        <v>10.588235294117647</v>
      </c>
      <c r="BJ321" s="113" t="str">
        <f t="shared" si="73"/>
        <v/>
      </c>
      <c r="BK321" s="111" t="str">
        <f t="shared" si="73"/>
        <v/>
      </c>
      <c r="BL321" s="113">
        <f t="shared" si="73"/>
        <v>8.1697054698457237</v>
      </c>
      <c r="BM321" s="111" t="str">
        <f t="shared" si="73"/>
        <v/>
      </c>
      <c r="BN321" s="113" t="str">
        <f t="shared" si="73"/>
        <v/>
      </c>
      <c r="BO321" s="111">
        <f t="shared" si="73"/>
        <v>13.414634146341465</v>
      </c>
      <c r="BP321" s="113" t="str">
        <f t="shared" si="73"/>
        <v/>
      </c>
      <c r="BQ321" s="111" t="str">
        <f t="shared" si="73"/>
        <v/>
      </c>
      <c r="BR321" s="111"/>
      <c r="BS321" s="111">
        <f t="shared" si="75"/>
        <v>0</v>
      </c>
      <c r="BT321" s="111">
        <f t="shared" si="75"/>
        <v>0</v>
      </c>
      <c r="BU321" s="111">
        <f t="shared" si="73"/>
        <v>0</v>
      </c>
      <c r="BV321" s="94" t="str">
        <f t="shared" si="72"/>
        <v>*Glucose-6-phosphate (1MEOX) (6TMS) BP</v>
      </c>
      <c r="BW321">
        <f t="shared" si="72"/>
        <v>222</v>
      </c>
    </row>
    <row r="322" spans="2:75" ht="46.5" customHeight="1">
      <c r="B322" s="4" t="s">
        <v>32</v>
      </c>
      <c r="C322" s="4">
        <v>129</v>
      </c>
      <c r="D322" s="4">
        <v>2315.6999999999998</v>
      </c>
      <c r="E322" s="4">
        <v>0.72463770000000005</v>
      </c>
      <c r="F322" s="4"/>
      <c r="G322" s="111" t="str">
        <f t="shared" ref="G322:BU326" si="76">IF(G92&lt;&gt;"",G92/SUM(G$92:G$96)*100,"")</f>
        <v/>
      </c>
      <c r="H322" s="111" t="str">
        <f t="shared" si="76"/>
        <v/>
      </c>
      <c r="I322" s="111">
        <f t="shared" si="76"/>
        <v>48.07692307692308</v>
      </c>
      <c r="J322" s="111">
        <f>IF(J92&lt;&gt;"",J92/SUM(J$92:J$96)*100,"")</f>
        <v>64.689397477814097</v>
      </c>
      <c r="K322" s="111">
        <f t="shared" si="76"/>
        <v>42.602482678983833</v>
      </c>
      <c r="L322" s="111">
        <f>IF(L92&lt;&gt;"",L92/SUM(L$92:L$96)*100,"")</f>
        <v>41.688359985124578</v>
      </c>
      <c r="M322" s="111">
        <f t="shared" si="76"/>
        <v>0</v>
      </c>
      <c r="N322" s="111">
        <f>IF(N92&lt;&gt;"",N92/SUM(N$92:N$96)*100,"")</f>
        <v>49.336991312299958</v>
      </c>
      <c r="O322" s="111">
        <f t="shared" si="76"/>
        <v>41.106655974338416</v>
      </c>
      <c r="P322" s="111">
        <f>IF(P92&lt;&gt;"",P92/SUM(P$92:P$96)*100,"")</f>
        <v>42.379659343372005</v>
      </c>
      <c r="Q322" s="111"/>
      <c r="R322" s="111" t="str">
        <f t="shared" ref="R322:AG326" si="77">IF(R92&lt;&gt;"",R92/SUM(R$92:R$96)*100,"")</f>
        <v/>
      </c>
      <c r="S322" s="111" t="str">
        <f t="shared" si="77"/>
        <v/>
      </c>
      <c r="T322" s="111" t="str">
        <f t="shared" si="77"/>
        <v/>
      </c>
      <c r="U322" s="111" t="str">
        <f t="shared" si="77"/>
        <v/>
      </c>
      <c r="V322" s="111">
        <f t="shared" si="77"/>
        <v>66.269841269841265</v>
      </c>
      <c r="W322" s="111" t="str">
        <f t="shared" si="77"/>
        <v/>
      </c>
      <c r="X322" s="111">
        <f t="shared" si="77"/>
        <v>58.834244080145716</v>
      </c>
      <c r="Y322" s="111">
        <f t="shared" si="77"/>
        <v>57.556935817805389</v>
      </c>
      <c r="Z322" s="111">
        <f t="shared" si="77"/>
        <v>47.307692307692307</v>
      </c>
      <c r="AA322" s="111">
        <f t="shared" si="77"/>
        <v>46.488764044943821</v>
      </c>
      <c r="AB322" s="111">
        <f t="shared" si="77"/>
        <v>40.592141671278362</v>
      </c>
      <c r="AC322" s="111">
        <f t="shared" si="77"/>
        <v>39.337328163553046</v>
      </c>
      <c r="AD322" s="111">
        <f t="shared" si="77"/>
        <v>43.376196172248804</v>
      </c>
      <c r="AE322" s="111">
        <f t="shared" si="77"/>
        <v>42.115902964959567</v>
      </c>
      <c r="AF322" s="111">
        <f t="shared" si="77"/>
        <v>40.641711229946523</v>
      </c>
      <c r="AG322" s="111">
        <f t="shared" si="77"/>
        <v>41.937646664431782</v>
      </c>
      <c r="AH322" s="112"/>
      <c r="AI322" s="112"/>
      <c r="AJ322" s="106" t="str">
        <f t="shared" si="64"/>
        <v>*Glucose-6-phosphate (1MEOX) (6TMS) MP</v>
      </c>
      <c r="AK322" s="106">
        <f t="shared" si="64"/>
        <v>129</v>
      </c>
      <c r="AL322" s="112"/>
      <c r="AM322" s="111">
        <f t="shared" si="76"/>
        <v>6.9703968087339918</v>
      </c>
      <c r="AN322" s="111">
        <f>IF(AN92&lt;&gt;"",AN92/SUM(AN$92:AN$96)*100,"")</f>
        <v>0</v>
      </c>
      <c r="AO322" s="113">
        <f t="shared" si="76"/>
        <v>0</v>
      </c>
      <c r="AP322" s="111">
        <f>IF(AP92&lt;&gt;"",AP92/SUM(AP$92:AP$96)*100,"")</f>
        <v>0</v>
      </c>
      <c r="AQ322" s="113">
        <f t="shared" si="76"/>
        <v>7.8816828954620615</v>
      </c>
      <c r="AR322" s="111">
        <f>IF(AR92&lt;&gt;"",AR92/SUM(AR$92:AR$96)*100,"")</f>
        <v>10.621076973901552</v>
      </c>
      <c r="AS322" s="113">
        <f t="shared" si="76"/>
        <v>4.5770202020202024</v>
      </c>
      <c r="AT322" s="111">
        <f>IF(AT92&lt;&gt;"",AT92/SUM(AT$92:AT$96)*100,"")</f>
        <v>8.97877223178428</v>
      </c>
      <c r="AU322" s="113">
        <f t="shared" si="76"/>
        <v>2.5554808338937458</v>
      </c>
      <c r="AV322" s="111">
        <f>IF(AV92&lt;&gt;"",AV92/SUM(AV$92:AV$96)*100,"")</f>
        <v>5.7823129251700678</v>
      </c>
      <c r="AW322" s="113">
        <f t="shared" si="76"/>
        <v>9.0497737556561084</v>
      </c>
      <c r="AX322" s="111">
        <f>IF(AX92&lt;&gt;"",AX92/SUM(AX$92:AX$96)*100,"")</f>
        <v>7.6886341929321862</v>
      </c>
      <c r="AY322" s="113" t="str">
        <f t="shared" si="76"/>
        <v/>
      </c>
      <c r="AZ322" s="111">
        <f>IF(AZ92&lt;&gt;"",AZ92/SUM(AZ$92:AZ$96)*100,"")</f>
        <v>13.891531874405327</v>
      </c>
      <c r="BA322" s="111" t="str">
        <f t="shared" si="76"/>
        <v/>
      </c>
      <c r="BB322" s="113">
        <f t="shared" si="76"/>
        <v>5.0177619893428069</v>
      </c>
      <c r="BC322" s="111">
        <f>IF(BC92&lt;&gt;"",BC92/SUM(BC$92:BC$96)*100,"")</f>
        <v>6.0956332740565102</v>
      </c>
      <c r="BD322" s="113">
        <f t="shared" si="76"/>
        <v>4.4329418010485098</v>
      </c>
      <c r="BE322" s="111">
        <f>IF(BE92&lt;&gt;"",BE92/SUM(BE$92:BE$96)*100,"")</f>
        <v>6.6041252485089466</v>
      </c>
      <c r="BF322" s="113">
        <f t="shared" si="76"/>
        <v>9.9819738621000447</v>
      </c>
      <c r="BG322" s="111">
        <f t="shared" si="76"/>
        <v>10.644452157815573</v>
      </c>
      <c r="BH322" s="113" t="str">
        <f t="shared" si="76"/>
        <v/>
      </c>
      <c r="BI322" s="111">
        <f t="shared" si="76"/>
        <v>7.3886446186197663</v>
      </c>
      <c r="BJ322" s="113">
        <f t="shared" si="76"/>
        <v>9.46837407838572</v>
      </c>
      <c r="BK322" s="111">
        <f>IF(BK92&lt;&gt;"",BK92/SUM(BK$92:BK$96)*100,"")</f>
        <v>9.2195868400918126</v>
      </c>
      <c r="BL322" s="113">
        <f t="shared" si="76"/>
        <v>1.9428869474507757</v>
      </c>
      <c r="BM322" s="111">
        <f t="shared" si="76"/>
        <v>6.4038839440527102</v>
      </c>
      <c r="BN322" s="113">
        <f t="shared" si="76"/>
        <v>0</v>
      </c>
      <c r="BO322" s="111">
        <f t="shared" si="76"/>
        <v>8.9117983963344791</v>
      </c>
      <c r="BP322" s="113">
        <f t="shared" si="76"/>
        <v>0</v>
      </c>
      <c r="BQ322" s="111">
        <f>IF(BQ92&lt;&gt;"",BQ92/SUM(BQ$92:BQ$96)*100,"")</f>
        <v>8.5774058577405867</v>
      </c>
      <c r="BR322" s="111"/>
      <c r="BS322" s="111">
        <f t="shared" ref="BS322:BT326" si="78">IF(BS92&lt;&gt;"",BS92/SUM(BS$92:BS$96)*100,"")</f>
        <v>7.8609785202863964</v>
      </c>
      <c r="BT322" s="111">
        <f t="shared" si="78"/>
        <v>8.5785756327251335</v>
      </c>
      <c r="BU322" s="111">
        <f t="shared" si="76"/>
        <v>3.8682183248647766</v>
      </c>
      <c r="BV322" s="94" t="str">
        <f t="shared" si="72"/>
        <v>*Glucose-6-phosphate (1MEOX) (6TMS) MP</v>
      </c>
      <c r="BW322">
        <f t="shared" si="72"/>
        <v>129</v>
      </c>
    </row>
    <row r="323" spans="2:75">
      <c r="B323" s="4" t="s">
        <v>32</v>
      </c>
      <c r="C323" s="4">
        <v>130</v>
      </c>
      <c r="D323" s="4">
        <v>2315.6999999999998</v>
      </c>
      <c r="E323" s="4">
        <v>0.72463770000000005</v>
      </c>
      <c r="F323" s="4"/>
      <c r="G323" s="111" t="str">
        <f t="shared" si="76"/>
        <v/>
      </c>
      <c r="H323" s="111" t="str">
        <f t="shared" si="76"/>
        <v/>
      </c>
      <c r="I323" s="111">
        <f t="shared" si="76"/>
        <v>6.9126819126819132</v>
      </c>
      <c r="J323" s="111">
        <f>IF(J93&lt;&gt;"",J93/SUM(J$92:J$96)*100,"")</f>
        <v>0</v>
      </c>
      <c r="K323" s="111">
        <f t="shared" si="76"/>
        <v>9.9162817551963052</v>
      </c>
      <c r="L323" s="111">
        <f>IF(L93&lt;&gt;"",L93/SUM(L$92:L$96)*100,"")</f>
        <v>9.4149002107350928</v>
      </c>
      <c r="M323" s="111">
        <f t="shared" si="76"/>
        <v>12.13307240704501</v>
      </c>
      <c r="N323" s="111">
        <f>IF(N93&lt;&gt;"",N93/SUM(N$92:N$96)*100,"")</f>
        <v>10.05944215820759</v>
      </c>
      <c r="O323" s="111">
        <f t="shared" si="76"/>
        <v>9.9812884255546646</v>
      </c>
      <c r="P323" s="111">
        <f>IF(P93&lt;&gt;"",P93/SUM(P$92:P$96)*100,"")</f>
        <v>9.844482843742286</v>
      </c>
      <c r="Q323" s="111"/>
      <c r="R323" s="111" t="str">
        <f t="shared" si="77"/>
        <v/>
      </c>
      <c r="S323" s="111" t="str">
        <f t="shared" si="77"/>
        <v/>
      </c>
      <c r="T323" s="111" t="str">
        <f t="shared" si="77"/>
        <v/>
      </c>
      <c r="U323" s="111" t="str">
        <f t="shared" si="77"/>
        <v/>
      </c>
      <c r="V323" s="111">
        <f t="shared" si="77"/>
        <v>30.158730158730158</v>
      </c>
      <c r="W323" s="111" t="str">
        <f t="shared" si="77"/>
        <v/>
      </c>
      <c r="X323" s="111">
        <f t="shared" si="77"/>
        <v>10.382513661202186</v>
      </c>
      <c r="Y323" s="111">
        <f t="shared" si="77"/>
        <v>8.4886128364389233</v>
      </c>
      <c r="Z323" s="111">
        <f t="shared" si="77"/>
        <v>15.256410256410257</v>
      </c>
      <c r="AA323" s="111">
        <f t="shared" si="77"/>
        <v>10.814606741573034</v>
      </c>
      <c r="AB323" s="111">
        <f t="shared" si="77"/>
        <v>9.4355285002767015</v>
      </c>
      <c r="AC323" s="111">
        <f t="shared" si="77"/>
        <v>10.786041593232287</v>
      </c>
      <c r="AD323" s="111">
        <f t="shared" si="77"/>
        <v>10.062799043062201</v>
      </c>
      <c r="AE323" s="111">
        <f t="shared" si="77"/>
        <v>8.9622641509433958</v>
      </c>
      <c r="AF323" s="111">
        <f t="shared" si="77"/>
        <v>9.7340656164185582</v>
      </c>
      <c r="AG323" s="111">
        <f t="shared" si="77"/>
        <v>9.0848139456922556</v>
      </c>
      <c r="AH323" s="112"/>
      <c r="AI323" s="112"/>
      <c r="AJ323" s="106" t="str">
        <f t="shared" si="64"/>
        <v>*Glucose-6-phosphate (1MEOX) (6TMS) MP</v>
      </c>
      <c r="AK323" s="106">
        <f t="shared" si="64"/>
        <v>130</v>
      </c>
      <c r="AL323" s="112"/>
      <c r="AM323" s="111">
        <f t="shared" si="76"/>
        <v>4.8708796976695359</v>
      </c>
      <c r="AN323" s="111">
        <f>IF(AN93&lt;&gt;"",AN93/SUM(AN$92:AN$96)*100,"")</f>
        <v>1.0098522167487685</v>
      </c>
      <c r="AO323" s="113">
        <f t="shared" si="76"/>
        <v>5.5376690276883451</v>
      </c>
      <c r="AP323" s="111">
        <f>IF(AP93&lt;&gt;"",AP93/SUM(AP$92:AP$96)*100,"")</f>
        <v>8.8981578032672921</v>
      </c>
      <c r="AQ323" s="113">
        <f t="shared" si="76"/>
        <v>5.7872496784861287</v>
      </c>
      <c r="AR323" s="111">
        <f>IF(AR93&lt;&gt;"",AR93/SUM(AR$92:AR$96)*100,"")</f>
        <v>3.8652130822596629</v>
      </c>
      <c r="AS323" s="113">
        <f t="shared" si="76"/>
        <v>3.8825757575757578</v>
      </c>
      <c r="AT323" s="111">
        <f>IF(AT93&lt;&gt;"",AT93/SUM(AT$92:AT$96)*100,"")</f>
        <v>3.9156626506024099</v>
      </c>
      <c r="AU323" s="113">
        <f t="shared" si="76"/>
        <v>4.0349697377269669</v>
      </c>
      <c r="AV323" s="111">
        <f>IF(AV93&lt;&gt;"",AV93/SUM(AV$92:AV$96)*100,"")</f>
        <v>0</v>
      </c>
      <c r="AW323" s="113">
        <f t="shared" si="76"/>
        <v>3.1408038328453554</v>
      </c>
      <c r="AX323" s="111">
        <f>IF(AX93&lt;&gt;"",AX93/SUM(AX$92:AX$96)*100,"")</f>
        <v>6.1843361986628462</v>
      </c>
      <c r="AY323" s="113" t="str">
        <f t="shared" si="76"/>
        <v/>
      </c>
      <c r="AZ323" s="111">
        <f>IF(AZ93&lt;&gt;"",AZ93/SUM(AZ$92:AZ$96)*100,"")</f>
        <v>5.1062480177608629</v>
      </c>
      <c r="BA323" s="111" t="str">
        <f t="shared" si="76"/>
        <v/>
      </c>
      <c r="BB323" s="113">
        <f t="shared" si="76"/>
        <v>3.0956609997462574</v>
      </c>
      <c r="BC323" s="111">
        <f>IF(BC93&lt;&gt;"",BC93/SUM(BC$92:BC$96)*100,"")</f>
        <v>4.139498122900612</v>
      </c>
      <c r="BD323" s="113">
        <f t="shared" si="76"/>
        <v>3.3114340699449198</v>
      </c>
      <c r="BE323" s="111">
        <f>IF(BE93&lt;&gt;"",BE93/SUM(BE$92:BE$96)*100,"")</f>
        <v>5.144135188866799</v>
      </c>
      <c r="BF323" s="113">
        <f t="shared" si="76"/>
        <v>4.765660207300586</v>
      </c>
      <c r="BG323" s="111">
        <f t="shared" si="76"/>
        <v>4.5817424505380071</v>
      </c>
      <c r="BH323" s="113" t="str">
        <f t="shared" si="76"/>
        <v/>
      </c>
      <c r="BI323" s="111">
        <f t="shared" si="76"/>
        <v>4.4159816478684766</v>
      </c>
      <c r="BJ323" s="113">
        <f t="shared" si="76"/>
        <v>14.047341870391927</v>
      </c>
      <c r="BK323" s="111">
        <f>IF(BK93&lt;&gt;"",BK93/SUM(BK$92:BK$96)*100,"")</f>
        <v>7.7276205049732205</v>
      </c>
      <c r="BL323" s="113">
        <f t="shared" si="76"/>
        <v>3.3120354674664232</v>
      </c>
      <c r="BM323" s="111">
        <f t="shared" si="76"/>
        <v>2.8898393249335337</v>
      </c>
      <c r="BN323" s="113">
        <f t="shared" si="76"/>
        <v>6.4389989572471329</v>
      </c>
      <c r="BO323" s="111">
        <f t="shared" si="76"/>
        <v>0.27491408934707906</v>
      </c>
      <c r="BP323" s="113">
        <f t="shared" si="76"/>
        <v>0</v>
      </c>
      <c r="BQ323" s="111">
        <f>IF(BQ93&lt;&gt;"",BQ93/SUM(BQ$92:BQ$96)*100,"")</f>
        <v>2.0920502092050208</v>
      </c>
      <c r="BR323" s="111"/>
      <c r="BS323" s="111">
        <f t="shared" si="78"/>
        <v>5.742840095465394</v>
      </c>
      <c r="BT323" s="111">
        <f t="shared" si="78"/>
        <v>5.5620953502060031</v>
      </c>
      <c r="BU323" s="111">
        <f t="shared" si="76"/>
        <v>0</v>
      </c>
      <c r="BV323" s="94" t="str">
        <f t="shared" si="72"/>
        <v>*Glucose-6-phosphate (1MEOX) (6TMS) MP</v>
      </c>
      <c r="BW323">
        <f t="shared" si="72"/>
        <v>130</v>
      </c>
    </row>
    <row r="324" spans="2:75">
      <c r="B324" s="4" t="s">
        <v>32</v>
      </c>
      <c r="C324" s="4">
        <v>131</v>
      </c>
      <c r="D324" s="4">
        <v>2315.6999999999998</v>
      </c>
      <c r="E324" s="4">
        <v>0.72463770000000005</v>
      </c>
      <c r="F324" s="4"/>
      <c r="G324" s="111" t="str">
        <f t="shared" si="76"/>
        <v/>
      </c>
      <c r="H324" s="111" t="str">
        <f t="shared" si="76"/>
        <v/>
      </c>
      <c r="I324" s="111">
        <f t="shared" si="76"/>
        <v>12.474012474012476</v>
      </c>
      <c r="J324" s="111">
        <f>IF(J94&lt;&gt;"",J94/SUM(J$92:J$96)*100,"")</f>
        <v>0</v>
      </c>
      <c r="K324" s="111">
        <f t="shared" si="76"/>
        <v>14.398094688221711</v>
      </c>
      <c r="L324" s="111">
        <f>IF(L94&lt;&gt;"",L94/SUM(L$92:L$96)*100,"")</f>
        <v>14.918805008057518</v>
      </c>
      <c r="M324" s="111">
        <f t="shared" si="76"/>
        <v>15.264187866927593</v>
      </c>
      <c r="N324" s="111">
        <f>IF(N94&lt;&gt;"",N94/SUM(N$92:N$96)*100,"")</f>
        <v>8.8248742569730219</v>
      </c>
      <c r="O324" s="111">
        <f t="shared" si="76"/>
        <v>14.108527131782948</v>
      </c>
      <c r="P324" s="111">
        <f>IF(P94&lt;&gt;"",P94/SUM(P$92:P$96)*100,"")</f>
        <v>13.917551221920514</v>
      </c>
      <c r="Q324" s="111"/>
      <c r="R324" s="111" t="str">
        <f t="shared" si="77"/>
        <v/>
      </c>
      <c r="S324" s="111" t="str">
        <f t="shared" si="77"/>
        <v/>
      </c>
      <c r="T324" s="111" t="str">
        <f t="shared" si="77"/>
        <v/>
      </c>
      <c r="U324" s="111" t="str">
        <f t="shared" si="77"/>
        <v/>
      </c>
      <c r="V324" s="111">
        <f t="shared" si="77"/>
        <v>3.5714285714285712</v>
      </c>
      <c r="W324" s="111" t="str">
        <f t="shared" si="77"/>
        <v/>
      </c>
      <c r="X324" s="111">
        <f t="shared" si="77"/>
        <v>0</v>
      </c>
      <c r="Y324" s="111">
        <f t="shared" si="77"/>
        <v>0</v>
      </c>
      <c r="Z324" s="111">
        <f t="shared" si="77"/>
        <v>8.9743589743589745</v>
      </c>
      <c r="AA324" s="111">
        <f t="shared" si="77"/>
        <v>13.202247191011235</v>
      </c>
      <c r="AB324" s="111">
        <f t="shared" si="77"/>
        <v>14.96956281128943</v>
      </c>
      <c r="AC324" s="111">
        <f t="shared" si="77"/>
        <v>14.240394783221713</v>
      </c>
      <c r="AD324" s="111">
        <f t="shared" si="77"/>
        <v>13.651315789473683</v>
      </c>
      <c r="AE324" s="111">
        <f t="shared" si="77"/>
        <v>14.252021563342318</v>
      </c>
      <c r="AF324" s="111">
        <f t="shared" si="77"/>
        <v>14.734788264200031</v>
      </c>
      <c r="AG324" s="111">
        <f t="shared" si="77"/>
        <v>14.239021119678178</v>
      </c>
      <c r="AH324" s="112"/>
      <c r="AI324" s="112"/>
      <c r="AJ324" s="106" t="str">
        <f t="shared" si="64"/>
        <v>*Glucose-6-phosphate (1MEOX) (6TMS) MP</v>
      </c>
      <c r="AK324" s="106">
        <f t="shared" si="64"/>
        <v>131</v>
      </c>
      <c r="AL324" s="112"/>
      <c r="AM324" s="111">
        <f t="shared" si="76"/>
        <v>12.807054377493177</v>
      </c>
      <c r="AN324" s="111">
        <f>IF(AN94&lt;&gt;"",AN94/SUM(AN$92:AN$96)*100,"")</f>
        <v>13.7192118226601</v>
      </c>
      <c r="AO324" s="113">
        <f t="shared" si="76"/>
        <v>12.717321313586607</v>
      </c>
      <c r="AP324" s="111">
        <f>IF(AP94&lt;&gt;"",AP94/SUM(AP$92:AP$96)*100,"")</f>
        <v>15.154675008689608</v>
      </c>
      <c r="AQ324" s="113">
        <f t="shared" si="76"/>
        <v>12.088921550615469</v>
      </c>
      <c r="AR324" s="111">
        <f>IF(AR94&lt;&gt;"",AR94/SUM(AR$92:AR$96)*100,"")</f>
        <v>13.875123885034688</v>
      </c>
      <c r="AS324" s="113">
        <f t="shared" si="76"/>
        <v>12.894570707070708</v>
      </c>
      <c r="AT324" s="111">
        <f>IF(AT94&lt;&gt;"",AT94/SUM(AT$92:AT$96)*100,"")</f>
        <v>11.474469305794607</v>
      </c>
      <c r="AU324" s="113">
        <f t="shared" si="76"/>
        <v>16.711499663752523</v>
      </c>
      <c r="AV324" s="111">
        <f>IF(AV94&lt;&gt;"",AV94/SUM(AV$92:AV$96)*100,"")</f>
        <v>7.240038872691934</v>
      </c>
      <c r="AW324" s="113">
        <f t="shared" si="76"/>
        <v>11.738088900718658</v>
      </c>
      <c r="AX324" s="111">
        <f>IF(AX94&lt;&gt;"",AX94/SUM(AX$92:AX$96)*100,"")</f>
        <v>11.938872970391595</v>
      </c>
      <c r="AY324" s="113" t="str">
        <f t="shared" si="76"/>
        <v/>
      </c>
      <c r="AZ324" s="111">
        <f>IF(AZ94&lt;&gt;"",AZ94/SUM(AZ$92:AZ$96)*100,"")</f>
        <v>11.005391690453536</v>
      </c>
      <c r="BA324" s="111" t="str">
        <f t="shared" si="76"/>
        <v/>
      </c>
      <c r="BB324" s="113">
        <f t="shared" si="76"/>
        <v>11.431108855620401</v>
      </c>
      <c r="BC324" s="111">
        <f>IF(BC94&lt;&gt;"",BC94/SUM(BC$92:BC$96)*100,"")</f>
        <v>11.83560561153922</v>
      </c>
      <c r="BD324" s="113">
        <f t="shared" si="76"/>
        <v>11.268166434401753</v>
      </c>
      <c r="BE324" s="111">
        <f>IF(BE94&lt;&gt;"",BE94/SUM(BE$92:BE$96)*100,"")</f>
        <v>12.139662027833003</v>
      </c>
      <c r="BF324" s="113">
        <f t="shared" si="76"/>
        <v>13.925191527715185</v>
      </c>
      <c r="BG324" s="111">
        <f t="shared" si="76"/>
        <v>13.8609279185468</v>
      </c>
      <c r="BH324" s="113" t="str">
        <f t="shared" si="76"/>
        <v/>
      </c>
      <c r="BI324" s="111">
        <f t="shared" si="76"/>
        <v>12.158287134391129</v>
      </c>
      <c r="BJ324" s="113">
        <f t="shared" si="76"/>
        <v>12.96080714008537</v>
      </c>
      <c r="BK324" s="111">
        <f>IF(BK94&lt;&gt;"",BK94/SUM(BK$92:BK$96)*100,"")</f>
        <v>12.815608263198165</v>
      </c>
      <c r="BL324" s="113">
        <f t="shared" si="76"/>
        <v>8.6712739600991</v>
      </c>
      <c r="BM324" s="111">
        <f t="shared" si="76"/>
        <v>12.773089816206218</v>
      </c>
      <c r="BN324" s="113">
        <f t="shared" si="76"/>
        <v>12.356621480709071</v>
      </c>
      <c r="BO324" s="111">
        <f t="shared" si="76"/>
        <v>11.660939289805269</v>
      </c>
      <c r="BP324" s="113">
        <f t="shared" si="76"/>
        <v>26.517571884984026</v>
      </c>
      <c r="BQ324" s="111">
        <f>IF(BQ94&lt;&gt;"",BQ94/SUM(BQ$92:BQ$96)*100,"")</f>
        <v>13.389121338912133</v>
      </c>
      <c r="BR324" s="111"/>
      <c r="BS324" s="111">
        <f t="shared" si="78"/>
        <v>11.918257756563246</v>
      </c>
      <c r="BT324" s="111">
        <f t="shared" si="78"/>
        <v>13.110653325485581</v>
      </c>
      <c r="BU324" s="111">
        <f t="shared" si="76"/>
        <v>7.9986887395508939</v>
      </c>
      <c r="BV324" s="94" t="str">
        <f t="shared" si="72"/>
        <v>*Glucose-6-phosphate (1MEOX) (6TMS) MP</v>
      </c>
      <c r="BW324">
        <f t="shared" si="72"/>
        <v>131</v>
      </c>
    </row>
    <row r="325" spans="2:75">
      <c r="B325" s="4" t="s">
        <v>32</v>
      </c>
      <c r="C325" s="4">
        <v>132</v>
      </c>
      <c r="D325" s="4">
        <v>2315.6999999999998</v>
      </c>
      <c r="E325" s="4">
        <v>0.72463770000000005</v>
      </c>
      <c r="F325" s="4"/>
      <c r="G325" s="111" t="str">
        <f t="shared" si="76"/>
        <v/>
      </c>
      <c r="H325" s="111" t="str">
        <f t="shared" si="76"/>
        <v/>
      </c>
      <c r="I325" s="111">
        <f t="shared" si="76"/>
        <v>1.0395010395010396</v>
      </c>
      <c r="J325" s="111">
        <f>IF(J95&lt;&gt;"",J95/SUM(J$92:J$96)*100,"")</f>
        <v>0</v>
      </c>
      <c r="K325" s="111">
        <f t="shared" si="76"/>
        <v>1.7176674364896074</v>
      </c>
      <c r="L325" s="111">
        <f>IF(L95&lt;&gt;"",L95/SUM(L$92:L$96)*100,"")</f>
        <v>2.2313127556712531</v>
      </c>
      <c r="M325" s="111">
        <f t="shared" si="76"/>
        <v>0</v>
      </c>
      <c r="N325" s="111">
        <f>IF(N95&lt;&gt;"",N95/SUM(N$92:N$96)*100,"")</f>
        <v>3.7494284407864655</v>
      </c>
      <c r="O325" s="111">
        <f t="shared" si="76"/>
        <v>2.5501202886928627</v>
      </c>
      <c r="P325" s="111">
        <f>IF(P95&lt;&gt;"",P95/SUM(P$92:P$96)*100,"")</f>
        <v>2.4882745001234263</v>
      </c>
      <c r="Q325" s="111"/>
      <c r="R325" s="111" t="str">
        <f t="shared" si="77"/>
        <v/>
      </c>
      <c r="S325" s="111" t="str">
        <f t="shared" si="77"/>
        <v/>
      </c>
      <c r="T325" s="111" t="str">
        <f t="shared" si="77"/>
        <v/>
      </c>
      <c r="U325" s="111" t="str">
        <f t="shared" si="77"/>
        <v/>
      </c>
      <c r="V325" s="111">
        <f t="shared" si="77"/>
        <v>0</v>
      </c>
      <c r="W325" s="111" t="str">
        <f t="shared" si="77"/>
        <v/>
      </c>
      <c r="X325" s="111">
        <f t="shared" si="77"/>
        <v>0</v>
      </c>
      <c r="Y325" s="111">
        <f t="shared" si="77"/>
        <v>0</v>
      </c>
      <c r="Z325" s="111">
        <f t="shared" si="77"/>
        <v>3.5897435897435894</v>
      </c>
      <c r="AA325" s="111">
        <f t="shared" si="77"/>
        <v>0</v>
      </c>
      <c r="AB325" s="111">
        <f t="shared" si="77"/>
        <v>3.2374100719424459</v>
      </c>
      <c r="AC325" s="111">
        <f t="shared" si="77"/>
        <v>2.2559041240747266</v>
      </c>
      <c r="AD325" s="111">
        <f t="shared" si="77"/>
        <v>1.4055023923444976</v>
      </c>
      <c r="AE325" s="111">
        <f t="shared" si="77"/>
        <v>1.5667115902964959</v>
      </c>
      <c r="AF325" s="111">
        <f t="shared" si="77"/>
        <v>2.7388350917762683</v>
      </c>
      <c r="AG325" s="111">
        <f t="shared" si="77"/>
        <v>2.4974857525980556</v>
      </c>
      <c r="AH325" s="112"/>
      <c r="AI325" s="112"/>
      <c r="AJ325" s="106" t="str">
        <f t="shared" si="64"/>
        <v>*Glucose-6-phosphate (1MEOX) (6TMS) MP</v>
      </c>
      <c r="AK325" s="106">
        <f t="shared" si="64"/>
        <v>132</v>
      </c>
      <c r="AL325" s="112"/>
      <c r="AM325" s="111">
        <f t="shared" si="76"/>
        <v>40.247743019105606</v>
      </c>
      <c r="AN325" s="111">
        <f>IF(AN95&lt;&gt;"",AN95/SUM(AN$92:AN$96)*100,"")</f>
        <v>42.142857142857146</v>
      </c>
      <c r="AO325" s="113">
        <f t="shared" si="76"/>
        <v>41.757887958789439</v>
      </c>
      <c r="AP325" s="111">
        <f>IF(AP95&lt;&gt;"",AP95/SUM(AP$92:AP$96)*100,"")</f>
        <v>37.40006951685784</v>
      </c>
      <c r="AQ325" s="113">
        <f t="shared" si="76"/>
        <v>39.757486680139628</v>
      </c>
      <c r="AR325" s="111">
        <f>IF(AR95&lt;&gt;"",AR95/SUM(AR$92:AR$96)*100,"")</f>
        <v>35.910142054839781</v>
      </c>
      <c r="AS325" s="113">
        <f t="shared" si="76"/>
        <v>39.851641414141412</v>
      </c>
      <c r="AT325" s="111">
        <f>IF(AT95&lt;&gt;"",AT95/SUM(AT$92:AT$96)*100,"")</f>
        <v>38.382099827882961</v>
      </c>
      <c r="AU325" s="113">
        <f t="shared" si="76"/>
        <v>39.206455951580367</v>
      </c>
      <c r="AV325" s="111">
        <f>IF(AV95&lt;&gt;"",AV95/SUM(AV$92:AV$96)*100,"")</f>
        <v>48.493683187560741</v>
      </c>
      <c r="AW325" s="113">
        <f t="shared" si="76"/>
        <v>39.526217726909771</v>
      </c>
      <c r="AX325" s="111">
        <f>IF(AX95&lt;&gt;"",AX95/SUM(AX$92:AX$96)*100,"")</f>
        <v>39.493791786055397</v>
      </c>
      <c r="AY325" s="113" t="str">
        <f t="shared" si="76"/>
        <v/>
      </c>
      <c r="AZ325" s="111">
        <f>IF(AZ95&lt;&gt;"",AZ95/SUM(AZ$92:AZ$96)*100,"")</f>
        <v>37.075800824611484</v>
      </c>
      <c r="BA325" s="111" t="str">
        <f t="shared" si="76"/>
        <v/>
      </c>
      <c r="BB325" s="113">
        <f t="shared" si="76"/>
        <v>42.222786094899774</v>
      </c>
      <c r="BC325" s="111">
        <f>IF(BC95&lt;&gt;"",BC95/SUM(BC$92:BC$96)*100,"")</f>
        <v>40.999802410590789</v>
      </c>
      <c r="BD325" s="113">
        <f t="shared" si="76"/>
        <v>38.031720751211097</v>
      </c>
      <c r="BE325" s="111">
        <f>IF(BE95&lt;&gt;"",BE95/SUM(BE$92:BE$96)*100,"")</f>
        <v>39.593687872763418</v>
      </c>
      <c r="BF325" s="113">
        <f t="shared" si="76"/>
        <v>34.429923388913927</v>
      </c>
      <c r="BG325" s="111">
        <f t="shared" si="76"/>
        <v>35.068841837325003</v>
      </c>
      <c r="BH325" s="113" t="str">
        <f t="shared" si="76"/>
        <v/>
      </c>
      <c r="BI325" s="111">
        <f t="shared" si="76"/>
        <v>39.562225195947235</v>
      </c>
      <c r="BJ325" s="113">
        <f t="shared" si="76"/>
        <v>18.471090415211485</v>
      </c>
      <c r="BK325" s="111">
        <f>IF(BK95&lt;&gt;"",BK95/SUM(BK$92:BK$96)*100,"")</f>
        <v>33.932670237184389</v>
      </c>
      <c r="BL325" s="113">
        <f t="shared" si="76"/>
        <v>43.734515582214108</v>
      </c>
      <c r="BM325" s="111">
        <f t="shared" si="76"/>
        <v>39.579239394289679</v>
      </c>
      <c r="BN325" s="113">
        <f t="shared" si="76"/>
        <v>40.797705943691341</v>
      </c>
      <c r="BO325" s="111">
        <f t="shared" si="76"/>
        <v>41.3516609392898</v>
      </c>
      <c r="BP325" s="113">
        <f t="shared" si="76"/>
        <v>31.437699680511184</v>
      </c>
      <c r="BQ325" s="111">
        <f>IF(BQ95&lt;&gt;"",BQ95/SUM(BQ$92:BQ$96)*100,"")</f>
        <v>27.19665271966527</v>
      </c>
      <c r="BR325" s="111"/>
      <c r="BS325" s="111">
        <f t="shared" si="78"/>
        <v>37.962410501193318</v>
      </c>
      <c r="BT325" s="111">
        <f t="shared" si="78"/>
        <v>35.947616244849911</v>
      </c>
      <c r="BU325" s="111">
        <f t="shared" si="76"/>
        <v>48.500245861334207</v>
      </c>
      <c r="BV325" s="94" t="str">
        <f t="shared" si="72"/>
        <v>*Glucose-6-phosphate (1MEOX) (6TMS) MP</v>
      </c>
      <c r="BW325">
        <f t="shared" si="72"/>
        <v>132</v>
      </c>
    </row>
    <row r="326" spans="2:75">
      <c r="B326" s="4" t="s">
        <v>32</v>
      </c>
      <c r="C326" s="4">
        <v>133</v>
      </c>
      <c r="D326" s="4">
        <v>2315.6999999999998</v>
      </c>
      <c r="E326" s="4">
        <v>0.72463770000000005</v>
      </c>
      <c r="F326" s="4"/>
      <c r="G326" s="111" t="str">
        <f t="shared" si="76"/>
        <v/>
      </c>
      <c r="H326" s="111" t="str">
        <f t="shared" si="76"/>
        <v/>
      </c>
      <c r="I326" s="111">
        <f t="shared" si="76"/>
        <v>31.496881496881496</v>
      </c>
      <c r="J326" s="111">
        <f>IF(J96&lt;&gt;"",J96/SUM(J$92:J$96)*100,"")</f>
        <v>35.310602522185896</v>
      </c>
      <c r="K326" s="111">
        <f t="shared" si="76"/>
        <v>31.365473441108545</v>
      </c>
      <c r="L326" s="111">
        <f>IF(L96&lt;&gt;"",L96/SUM(L$92:L$96)*100,"")</f>
        <v>31.746622040411555</v>
      </c>
      <c r="M326" s="111">
        <f t="shared" si="76"/>
        <v>72.602739726027394</v>
      </c>
      <c r="N326" s="111">
        <f>IF(N96&lt;&gt;"",N96/SUM(N$92:N$96)*100,"")</f>
        <v>28.029263831732969</v>
      </c>
      <c r="O326" s="111">
        <f t="shared" si="76"/>
        <v>32.253408179631116</v>
      </c>
      <c r="P326" s="111">
        <f>IF(P96&lt;&gt;"",P96/SUM(P$92:P$96)*100,"")</f>
        <v>31.370032090841764</v>
      </c>
      <c r="Q326" s="111"/>
      <c r="R326" s="111" t="str">
        <f t="shared" si="77"/>
        <v/>
      </c>
      <c r="S326" s="111" t="str">
        <f t="shared" si="77"/>
        <v/>
      </c>
      <c r="T326" s="111" t="str">
        <f t="shared" si="77"/>
        <v/>
      </c>
      <c r="U326" s="111" t="str">
        <f t="shared" si="77"/>
        <v/>
      </c>
      <c r="V326" s="111">
        <f t="shared" si="77"/>
        <v>0</v>
      </c>
      <c r="W326" s="111" t="str">
        <f t="shared" si="77"/>
        <v/>
      </c>
      <c r="X326" s="111">
        <f t="shared" si="77"/>
        <v>30.783242258652095</v>
      </c>
      <c r="Y326" s="111">
        <f t="shared" si="77"/>
        <v>33.954451345755693</v>
      </c>
      <c r="Z326" s="111">
        <f t="shared" si="77"/>
        <v>24.871794871794872</v>
      </c>
      <c r="AA326" s="111">
        <f t="shared" si="77"/>
        <v>29.49438202247191</v>
      </c>
      <c r="AB326" s="111">
        <f t="shared" si="77"/>
        <v>31.765356945213057</v>
      </c>
      <c r="AC326" s="111">
        <f t="shared" si="77"/>
        <v>33.380331335918221</v>
      </c>
      <c r="AD326" s="111">
        <f t="shared" si="77"/>
        <v>31.504186602870814</v>
      </c>
      <c r="AE326" s="111">
        <f t="shared" si="77"/>
        <v>33.103099730458219</v>
      </c>
      <c r="AF326" s="111">
        <f t="shared" si="77"/>
        <v>32.150599797658622</v>
      </c>
      <c r="AG326" s="111">
        <f t="shared" si="77"/>
        <v>32.241032517599734</v>
      </c>
      <c r="AH326" s="112"/>
      <c r="AI326" s="112"/>
      <c r="AJ326" s="106" t="str">
        <f t="shared" si="64"/>
        <v>*Glucose-6-phosphate (1MEOX) (6TMS) MP</v>
      </c>
      <c r="AK326" s="106">
        <f t="shared" si="64"/>
        <v>133</v>
      </c>
      <c r="AL326" s="112"/>
      <c r="AM326" s="111">
        <f t="shared" si="76"/>
        <v>35.103926096997689</v>
      </c>
      <c r="AN326" s="111">
        <f>IF(AN96&lt;&gt;"",AN96/SUM(AN$92:AN$96)*100,"")</f>
        <v>43.128078817733986</v>
      </c>
      <c r="AO326" s="113">
        <f t="shared" si="76"/>
        <v>39.987121699935607</v>
      </c>
      <c r="AP326" s="111">
        <f>IF(AP96&lt;&gt;"",AP96/SUM(AP$92:AP$96)*100,"")</f>
        <v>38.547097671185263</v>
      </c>
      <c r="AQ326" s="113">
        <f t="shared" si="76"/>
        <v>34.484659195296715</v>
      </c>
      <c r="AR326" s="111">
        <f>IF(AR96&lt;&gt;"",AR96/SUM(AR$92:AR$96)*100,"")</f>
        <v>35.72844400396432</v>
      </c>
      <c r="AS326" s="113">
        <f t="shared" si="76"/>
        <v>38.794191919191917</v>
      </c>
      <c r="AT326" s="111">
        <f>IF(AT96&lt;&gt;"",AT96/SUM(AT$92:AT$96)*100,"")</f>
        <v>37.248995983935743</v>
      </c>
      <c r="AU326" s="113">
        <f t="shared" si="76"/>
        <v>37.4915938130464</v>
      </c>
      <c r="AV326" s="111">
        <f>IF(AV96&lt;&gt;"",AV96/SUM(AV$92:AV$96)*100,"")</f>
        <v>38.483965014577258</v>
      </c>
      <c r="AW326" s="113">
        <f t="shared" si="76"/>
        <v>36.545115783870109</v>
      </c>
      <c r="AX326" s="111">
        <f>IF(AX96&lt;&gt;"",AX96/SUM(AX$92:AX$96)*100,"")</f>
        <v>34.694364851957978</v>
      </c>
      <c r="AY326" s="113" t="str">
        <f t="shared" si="76"/>
        <v/>
      </c>
      <c r="AZ326" s="111">
        <f>IF(AZ96&lt;&gt;"",AZ96/SUM(AZ$92:AZ$96)*100,"")</f>
        <v>32.921027592768795</v>
      </c>
      <c r="BA326" s="111" t="str">
        <f t="shared" si="76"/>
        <v/>
      </c>
      <c r="BB326" s="113">
        <f t="shared" si="76"/>
        <v>38.232682060390765</v>
      </c>
      <c r="BC326" s="111">
        <f>IF(BC96&lt;&gt;"",BC96/SUM(BC$92:BC$96)*100,"")</f>
        <v>36.929460580912867</v>
      </c>
      <c r="BD326" s="113">
        <f t="shared" si="76"/>
        <v>42.955736943393724</v>
      </c>
      <c r="BE326" s="111">
        <f>IF(BE96&lt;&gt;"",BE96/SUM(BE$92:BE$96)*100,"")</f>
        <v>36.518389662027836</v>
      </c>
      <c r="BF326" s="113">
        <f t="shared" si="76"/>
        <v>36.897251013970255</v>
      </c>
      <c r="BG326" s="111">
        <f t="shared" si="76"/>
        <v>35.84403563577461</v>
      </c>
      <c r="BH326" s="113" t="str">
        <f t="shared" si="76"/>
        <v/>
      </c>
      <c r="BI326" s="111">
        <f t="shared" si="76"/>
        <v>36.474861403173392</v>
      </c>
      <c r="BJ326" s="113">
        <f t="shared" si="76"/>
        <v>45.052386495925496</v>
      </c>
      <c r="BK326" s="111">
        <f>IF(BK96&lt;&gt;"",BK96/SUM(BK$92:BK$96)*100,"")</f>
        <v>36.304514154552407</v>
      </c>
      <c r="BL326" s="113">
        <f t="shared" si="76"/>
        <v>42.339288042769589</v>
      </c>
      <c r="BM326" s="111">
        <f t="shared" si="76"/>
        <v>38.353947520517863</v>
      </c>
      <c r="BN326" s="113">
        <f t="shared" si="76"/>
        <v>40.40667361835245</v>
      </c>
      <c r="BO326" s="111">
        <f t="shared" si="76"/>
        <v>37.800687285223368</v>
      </c>
      <c r="BP326" s="113">
        <f t="shared" si="76"/>
        <v>42.04472843450479</v>
      </c>
      <c r="BQ326" s="111">
        <f>IF(BQ96&lt;&gt;"",BQ96/SUM(BQ$92:BQ$96)*100,"")</f>
        <v>48.744769874476987</v>
      </c>
      <c r="BR326" s="111"/>
      <c r="BS326" s="111">
        <f t="shared" si="78"/>
        <v>36.515513126491648</v>
      </c>
      <c r="BT326" s="111">
        <f t="shared" si="78"/>
        <v>36.801059446733376</v>
      </c>
      <c r="BU326" s="111">
        <f t="shared" si="76"/>
        <v>39.632847074250122</v>
      </c>
      <c r="BV326" s="94" t="str">
        <f t="shared" si="72"/>
        <v>*Glucose-6-phosphate (1MEOX) (6TMS) MP</v>
      </c>
      <c r="BW326">
        <f t="shared" si="72"/>
        <v>133</v>
      </c>
    </row>
    <row r="327" spans="2:75" ht="42" customHeight="1">
      <c r="B327" s="4" t="s">
        <v>32</v>
      </c>
      <c r="C327" s="4">
        <v>217</v>
      </c>
      <c r="D327" s="4">
        <v>2315.6999999999998</v>
      </c>
      <c r="E327" s="4">
        <v>0.72463770000000005</v>
      </c>
      <c r="F327" s="4"/>
      <c r="G327" s="111" t="str">
        <f t="shared" ref="G327:BU332" si="79">IF(G97&lt;&gt;"",G97/SUM(G$97:G$102)*100,"")</f>
        <v/>
      </c>
      <c r="H327" s="111" t="str">
        <f t="shared" si="79"/>
        <v/>
      </c>
      <c r="I327" s="111">
        <f t="shared" si="79"/>
        <v>73.333333333333329</v>
      </c>
      <c r="J327" s="111"/>
      <c r="K327" s="111">
        <f t="shared" si="79"/>
        <v>74.802919708029194</v>
      </c>
      <c r="L327" s="111">
        <f t="shared" si="79"/>
        <v>72.87784679089026</v>
      </c>
      <c r="M327" s="111">
        <f t="shared" si="79"/>
        <v>0</v>
      </c>
      <c r="N327" s="111">
        <f t="shared" si="79"/>
        <v>73.033707865168537</v>
      </c>
      <c r="O327" s="111">
        <f t="shared" si="79"/>
        <v>69.449560057294875</v>
      </c>
      <c r="P327" s="111">
        <f t="shared" si="79"/>
        <v>75.839740995548368</v>
      </c>
      <c r="Q327" s="111"/>
      <c r="R327" s="111" t="str">
        <f t="shared" ref="R327:AG332" si="80">IF(R97&lt;&gt;"",R97/SUM(R$97:R$102)*100,"")</f>
        <v/>
      </c>
      <c r="S327" s="111" t="str">
        <f t="shared" si="80"/>
        <v/>
      </c>
      <c r="T327" s="111" t="str">
        <f t="shared" si="80"/>
        <v/>
      </c>
      <c r="U327" s="111" t="str">
        <f t="shared" si="80"/>
        <v/>
      </c>
      <c r="V327" s="111">
        <f t="shared" si="80"/>
        <v>39.310344827586206</v>
      </c>
      <c r="W327" s="111" t="str">
        <f t="shared" si="80"/>
        <v/>
      </c>
      <c r="X327" s="111">
        <f t="shared" si="80"/>
        <v>100</v>
      </c>
      <c r="Y327" s="111">
        <f t="shared" si="80"/>
        <v>81.428571428571431</v>
      </c>
      <c r="Z327" s="111">
        <f t="shared" si="80"/>
        <v>100</v>
      </c>
      <c r="AA327" s="111">
        <f t="shared" si="80"/>
        <v>61.666666666666671</v>
      </c>
      <c r="AB327" s="111">
        <f t="shared" si="80"/>
        <v>68.592436974789919</v>
      </c>
      <c r="AC327" s="111">
        <f t="shared" si="80"/>
        <v>74.964438122332851</v>
      </c>
      <c r="AD327" s="111">
        <f t="shared" si="80"/>
        <v>75.262543757292875</v>
      </c>
      <c r="AE327" s="111">
        <f t="shared" si="80"/>
        <v>80.688622754491007</v>
      </c>
      <c r="AF327" s="111">
        <f t="shared" si="80"/>
        <v>70.226793248945157</v>
      </c>
      <c r="AG327" s="111">
        <f t="shared" si="80"/>
        <v>70.812928501469159</v>
      </c>
      <c r="AH327" s="112"/>
      <c r="AI327" s="112"/>
      <c r="AJ327" s="106" t="str">
        <f t="shared" si="64"/>
        <v>*Glucose-6-phosphate (1MEOX) (6TMS) MP</v>
      </c>
      <c r="AK327" s="106">
        <f t="shared" si="64"/>
        <v>217</v>
      </c>
      <c r="AL327" s="112"/>
      <c r="AM327" s="111">
        <f t="shared" si="79"/>
        <v>4.6413502109704643</v>
      </c>
      <c r="AN327" s="111">
        <f t="shared" si="79"/>
        <v>3.772706101537028</v>
      </c>
      <c r="AO327" s="113">
        <f t="shared" si="79"/>
        <v>10.536649214659684</v>
      </c>
      <c r="AP327" s="111">
        <f t="shared" si="79"/>
        <v>12.561576354679804</v>
      </c>
      <c r="AQ327" s="113">
        <f t="shared" si="79"/>
        <v>6.6866267465069864</v>
      </c>
      <c r="AR327" s="111">
        <f t="shared" si="79"/>
        <v>14.279818406933554</v>
      </c>
      <c r="AS327" s="113">
        <f t="shared" si="79"/>
        <v>6.5593087195600948</v>
      </c>
      <c r="AT327" s="111">
        <f t="shared" si="79"/>
        <v>10.128971374646115</v>
      </c>
      <c r="AU327" s="113">
        <f t="shared" si="79"/>
        <v>14.554275318374774</v>
      </c>
      <c r="AV327" s="111">
        <f t="shared" si="79"/>
        <v>15.015015015015015</v>
      </c>
      <c r="AW327" s="113">
        <f t="shared" si="79"/>
        <v>8.3922261484098932</v>
      </c>
      <c r="AX327" s="111">
        <f t="shared" si="79"/>
        <v>8.805460750853241</v>
      </c>
      <c r="AY327" s="113">
        <f t="shared" si="79"/>
        <v>15.096251266464034</v>
      </c>
      <c r="AZ327" s="111">
        <f t="shared" si="79"/>
        <v>11.8800461361015</v>
      </c>
      <c r="BA327" s="111" t="str">
        <f t="shared" si="79"/>
        <v/>
      </c>
      <c r="BB327" s="113">
        <f t="shared" si="79"/>
        <v>8.7705918242831</v>
      </c>
      <c r="BC327" s="111">
        <f t="shared" si="79"/>
        <v>11.641791044776118</v>
      </c>
      <c r="BD327" s="113">
        <f t="shared" si="79"/>
        <v>12.590361445783133</v>
      </c>
      <c r="BE327" s="111">
        <f t="shared" si="79"/>
        <v>13.193403298350825</v>
      </c>
      <c r="BF327" s="113">
        <f t="shared" si="79"/>
        <v>16.066417212347989</v>
      </c>
      <c r="BG327" s="111">
        <f t="shared" si="79"/>
        <v>16.201117318435752</v>
      </c>
      <c r="BH327" s="113" t="str">
        <f t="shared" si="79"/>
        <v/>
      </c>
      <c r="BI327" s="111">
        <f t="shared" si="79"/>
        <v>13.13953488372093</v>
      </c>
      <c r="BJ327" s="113">
        <f t="shared" si="79"/>
        <v>12.30366492146597</v>
      </c>
      <c r="BK327" s="111">
        <f t="shared" si="79"/>
        <v>16.832504145936984</v>
      </c>
      <c r="BL327" s="113">
        <f t="shared" si="79"/>
        <v>17.147534274606098</v>
      </c>
      <c r="BM327" s="111">
        <f t="shared" si="79"/>
        <v>16.332320162107397</v>
      </c>
      <c r="BN327" s="113">
        <f t="shared" si="79"/>
        <v>19.859813084112147</v>
      </c>
      <c r="BO327" s="111">
        <f t="shared" si="79"/>
        <v>10.643776824034335</v>
      </c>
      <c r="BP327" s="113">
        <f t="shared" si="79"/>
        <v>28.397070789259558</v>
      </c>
      <c r="BQ327" s="111">
        <f t="shared" si="79"/>
        <v>5.2631578947368416</v>
      </c>
      <c r="BR327" s="111"/>
      <c r="BS327" s="111">
        <f t="shared" ref="BS327:BT332" si="81">IF(BS97&lt;&gt;"",BS97/SUM(BS$97:BS$102)*100,"")</f>
        <v>9.1038406827880518</v>
      </c>
      <c r="BT327" s="111">
        <f t="shared" si="81"/>
        <v>9.601052170100834</v>
      </c>
      <c r="BU327" s="111">
        <f t="shared" si="79"/>
        <v>14.190418435415403</v>
      </c>
      <c r="BV327" s="94" t="str">
        <f t="shared" si="72"/>
        <v>*Glucose-6-phosphate (1MEOX) (6TMS) MP</v>
      </c>
      <c r="BW327">
        <f t="shared" si="72"/>
        <v>217</v>
      </c>
    </row>
    <row r="328" spans="2:75">
      <c r="B328" s="4" t="s">
        <v>32</v>
      </c>
      <c r="C328" s="4">
        <v>218</v>
      </c>
      <c r="D328" s="4">
        <v>2315.6999999999998</v>
      </c>
      <c r="E328" s="4">
        <v>0.72463770000000005</v>
      </c>
      <c r="F328" s="4"/>
      <c r="G328" s="111" t="str">
        <f t="shared" si="79"/>
        <v/>
      </c>
      <c r="H328" s="111" t="str">
        <f t="shared" si="79"/>
        <v/>
      </c>
      <c r="I328" s="111">
        <f t="shared" si="79"/>
        <v>21.437908496732025</v>
      </c>
      <c r="J328" s="111"/>
      <c r="K328" s="111">
        <f t="shared" si="79"/>
        <v>15.708029197080291</v>
      </c>
      <c r="L328" s="111">
        <f t="shared" si="79"/>
        <v>16.63216011042098</v>
      </c>
      <c r="M328" s="111">
        <f t="shared" si="79"/>
        <v>0</v>
      </c>
      <c r="N328" s="111">
        <f t="shared" si="79"/>
        <v>9.6629213483146064</v>
      </c>
      <c r="O328" s="111">
        <f t="shared" si="79"/>
        <v>17.352158788622877</v>
      </c>
      <c r="P328" s="111">
        <f t="shared" si="79"/>
        <v>17.280453257790366</v>
      </c>
      <c r="Q328" s="111"/>
      <c r="R328" s="111" t="str">
        <f t="shared" si="80"/>
        <v/>
      </c>
      <c r="S328" s="111" t="str">
        <f t="shared" si="80"/>
        <v/>
      </c>
      <c r="T328" s="111" t="str">
        <f t="shared" si="80"/>
        <v/>
      </c>
      <c r="U328" s="111" t="str">
        <f t="shared" si="80"/>
        <v/>
      </c>
      <c r="V328" s="111">
        <f t="shared" si="80"/>
        <v>19.310344827586206</v>
      </c>
      <c r="W328" s="111" t="str">
        <f t="shared" si="80"/>
        <v/>
      </c>
      <c r="X328" s="111">
        <f t="shared" si="80"/>
        <v>0</v>
      </c>
      <c r="Y328" s="111">
        <f t="shared" si="80"/>
        <v>0</v>
      </c>
      <c r="Z328" s="111">
        <f t="shared" si="80"/>
        <v>0</v>
      </c>
      <c r="AA328" s="111">
        <f t="shared" si="80"/>
        <v>15.416666666666668</v>
      </c>
      <c r="AB328" s="111">
        <f t="shared" si="80"/>
        <v>14.705882352941178</v>
      </c>
      <c r="AC328" s="111">
        <f t="shared" si="80"/>
        <v>15.362731152204837</v>
      </c>
      <c r="AD328" s="111">
        <f t="shared" si="80"/>
        <v>15.169194865810971</v>
      </c>
      <c r="AE328" s="111">
        <f t="shared" si="80"/>
        <v>17.21556886227545</v>
      </c>
      <c r="AF328" s="111">
        <f t="shared" si="80"/>
        <v>16.40295358649789</v>
      </c>
      <c r="AG328" s="111">
        <f t="shared" si="80"/>
        <v>16.585047339209925</v>
      </c>
      <c r="AH328" s="112"/>
      <c r="AI328" s="112"/>
      <c r="AJ328" s="106" t="str">
        <f t="shared" si="64"/>
        <v>*Glucose-6-phosphate (1MEOX) (6TMS) MP</v>
      </c>
      <c r="AK328" s="106">
        <f t="shared" si="64"/>
        <v>218</v>
      </c>
      <c r="AL328" s="112"/>
      <c r="AM328" s="111">
        <f t="shared" si="79"/>
        <v>4.4303797468354427</v>
      </c>
      <c r="AN328" s="111">
        <f t="shared" si="79"/>
        <v>10.712622263623661</v>
      </c>
      <c r="AO328" s="113">
        <f t="shared" si="79"/>
        <v>9.3586387434554972</v>
      </c>
      <c r="AP328" s="111">
        <f t="shared" si="79"/>
        <v>12.233169129720855</v>
      </c>
      <c r="AQ328" s="113">
        <f t="shared" si="79"/>
        <v>9.8802395209580833</v>
      </c>
      <c r="AR328" s="111">
        <f t="shared" si="79"/>
        <v>9.3272802311184488</v>
      </c>
      <c r="AS328" s="113">
        <f t="shared" si="79"/>
        <v>7.8554595443833461</v>
      </c>
      <c r="AT328" s="111">
        <f t="shared" si="79"/>
        <v>10.097514941805599</v>
      </c>
      <c r="AU328" s="113">
        <f t="shared" si="79"/>
        <v>16.00970285021225</v>
      </c>
      <c r="AV328" s="111">
        <f t="shared" si="79"/>
        <v>0</v>
      </c>
      <c r="AW328" s="113">
        <f t="shared" si="79"/>
        <v>5.1236749116607774</v>
      </c>
      <c r="AX328" s="111">
        <f t="shared" si="79"/>
        <v>6.621160409556313</v>
      </c>
      <c r="AY328" s="113">
        <f t="shared" si="79"/>
        <v>5.7750759878419453</v>
      </c>
      <c r="AZ328" s="111">
        <f t="shared" si="79"/>
        <v>6.2283737024221448</v>
      </c>
      <c r="BA328" s="111" t="str">
        <f t="shared" si="79"/>
        <v/>
      </c>
      <c r="BB328" s="113">
        <f t="shared" si="79"/>
        <v>8.8468578401464306</v>
      </c>
      <c r="BC328" s="111">
        <f t="shared" si="79"/>
        <v>7.8606965174129346</v>
      </c>
      <c r="BD328" s="113">
        <f t="shared" si="79"/>
        <v>8.2831325301204828</v>
      </c>
      <c r="BE328" s="111">
        <f t="shared" si="79"/>
        <v>6.7166416791604195</v>
      </c>
      <c r="BF328" s="113">
        <f t="shared" si="79"/>
        <v>9.0739008419083245</v>
      </c>
      <c r="BG328" s="111">
        <f t="shared" si="79"/>
        <v>7.0861511320199941</v>
      </c>
      <c r="BH328" s="113" t="str">
        <f t="shared" si="79"/>
        <v/>
      </c>
      <c r="BI328" s="111">
        <f t="shared" si="79"/>
        <v>6.9767441860465116</v>
      </c>
      <c r="BJ328" s="113">
        <f t="shared" si="79"/>
        <v>13.154450261780104</v>
      </c>
      <c r="BK328" s="111">
        <f t="shared" si="79"/>
        <v>8.5406301824212267</v>
      </c>
      <c r="BL328" s="113">
        <f t="shared" si="79"/>
        <v>6.4047472887251891</v>
      </c>
      <c r="BM328" s="111">
        <f t="shared" si="79"/>
        <v>7.9432624113475185</v>
      </c>
      <c r="BN328" s="113">
        <f t="shared" si="79"/>
        <v>7.1651090342679122</v>
      </c>
      <c r="BO328" s="111">
        <f t="shared" si="79"/>
        <v>3.7768240343347639</v>
      </c>
      <c r="BP328" s="113">
        <f t="shared" si="79"/>
        <v>3.010577705451587</v>
      </c>
      <c r="BQ328" s="111">
        <f t="shared" si="79"/>
        <v>0</v>
      </c>
      <c r="BR328" s="111"/>
      <c r="BS328" s="111">
        <f t="shared" si="81"/>
        <v>10.38406827880512</v>
      </c>
      <c r="BT328" s="111">
        <f t="shared" si="81"/>
        <v>7.9789565979833403</v>
      </c>
      <c r="BU328" s="111">
        <f t="shared" si="79"/>
        <v>8.0048514251061249</v>
      </c>
      <c r="BV328" s="94" t="str">
        <f t="shared" si="72"/>
        <v>*Glucose-6-phosphate (1MEOX) (6TMS) MP</v>
      </c>
      <c r="BW328">
        <f t="shared" si="72"/>
        <v>218</v>
      </c>
    </row>
    <row r="329" spans="2:75">
      <c r="B329" s="4" t="s">
        <v>32</v>
      </c>
      <c r="C329" s="4">
        <v>219</v>
      </c>
      <c r="D329" s="4">
        <v>2315.6999999999998</v>
      </c>
      <c r="E329" s="4">
        <v>0.72463770000000005</v>
      </c>
      <c r="F329" s="4"/>
      <c r="G329" s="111" t="str">
        <f t="shared" si="79"/>
        <v/>
      </c>
      <c r="H329" s="111" t="str">
        <f t="shared" si="79"/>
        <v/>
      </c>
      <c r="I329" s="111">
        <f t="shared" si="79"/>
        <v>3.7908496732026142</v>
      </c>
      <c r="J329" s="111"/>
      <c r="K329" s="111">
        <f t="shared" si="79"/>
        <v>4.788321167883212</v>
      </c>
      <c r="L329" s="111">
        <f t="shared" si="79"/>
        <v>6.4872325741890959</v>
      </c>
      <c r="M329" s="111">
        <f t="shared" si="79"/>
        <v>100</v>
      </c>
      <c r="N329" s="111">
        <f t="shared" si="79"/>
        <v>14.04494382022472</v>
      </c>
      <c r="O329" s="111">
        <f t="shared" si="79"/>
        <v>5.5043994270513608</v>
      </c>
      <c r="P329" s="111">
        <f t="shared" si="79"/>
        <v>5.5645487656819101</v>
      </c>
      <c r="Q329" s="111"/>
      <c r="R329" s="111" t="str">
        <f t="shared" si="80"/>
        <v/>
      </c>
      <c r="S329" s="111" t="str">
        <f t="shared" si="80"/>
        <v/>
      </c>
      <c r="T329" s="111" t="str">
        <f t="shared" si="80"/>
        <v/>
      </c>
      <c r="U329" s="111" t="str">
        <f t="shared" si="80"/>
        <v/>
      </c>
      <c r="V329" s="111">
        <f t="shared" si="80"/>
        <v>7.5862068965517242</v>
      </c>
      <c r="W329" s="111" t="str">
        <f t="shared" si="80"/>
        <v/>
      </c>
      <c r="X329" s="111">
        <f t="shared" si="80"/>
        <v>0</v>
      </c>
      <c r="Y329" s="111">
        <f t="shared" si="80"/>
        <v>0</v>
      </c>
      <c r="Z329" s="111">
        <f t="shared" si="80"/>
        <v>0</v>
      </c>
      <c r="AA329" s="111">
        <f t="shared" si="80"/>
        <v>0</v>
      </c>
      <c r="AB329" s="111">
        <f t="shared" si="80"/>
        <v>7.3529411764705888</v>
      </c>
      <c r="AC329" s="111">
        <f t="shared" si="80"/>
        <v>7.8236130867709823</v>
      </c>
      <c r="AD329" s="111">
        <f t="shared" si="80"/>
        <v>3.9089848308051343</v>
      </c>
      <c r="AE329" s="111">
        <f t="shared" si="80"/>
        <v>0</v>
      </c>
      <c r="AF329" s="111">
        <f t="shared" si="80"/>
        <v>6.7246835443037973</v>
      </c>
      <c r="AG329" s="111">
        <f t="shared" si="80"/>
        <v>7.9007508978126015</v>
      </c>
      <c r="AH329" s="112"/>
      <c r="AI329" s="112"/>
      <c r="AJ329" s="106" t="str">
        <f t="shared" si="64"/>
        <v>*Glucose-6-phosphate (1MEOX) (6TMS) MP</v>
      </c>
      <c r="AK329" s="106">
        <f t="shared" si="64"/>
        <v>219</v>
      </c>
      <c r="AL329" s="112"/>
      <c r="AM329" s="111">
        <f t="shared" si="79"/>
        <v>12.58790436005626</v>
      </c>
      <c r="AN329" s="111">
        <f t="shared" si="79"/>
        <v>13.693525850023288</v>
      </c>
      <c r="AO329" s="113">
        <f t="shared" si="79"/>
        <v>6.6099476439790568</v>
      </c>
      <c r="AP329" s="111">
        <f t="shared" si="79"/>
        <v>12.397372742200329</v>
      </c>
      <c r="AQ329" s="113">
        <f t="shared" si="79"/>
        <v>10.429141716566866</v>
      </c>
      <c r="AR329" s="111">
        <f t="shared" si="79"/>
        <v>10.978126289723484</v>
      </c>
      <c r="AS329" s="113">
        <f t="shared" si="79"/>
        <v>12.882953652788686</v>
      </c>
      <c r="AT329" s="111">
        <f t="shared" si="79"/>
        <v>10.003145643284052</v>
      </c>
      <c r="AU329" s="113">
        <f t="shared" si="79"/>
        <v>11.946634323832626</v>
      </c>
      <c r="AV329" s="111">
        <f t="shared" si="79"/>
        <v>0.90090090090090091</v>
      </c>
      <c r="AW329" s="113">
        <f t="shared" si="79"/>
        <v>0</v>
      </c>
      <c r="AX329" s="111">
        <f t="shared" si="79"/>
        <v>9.2832764505119449</v>
      </c>
      <c r="AY329" s="113">
        <f t="shared" si="79"/>
        <v>10.233029381965553</v>
      </c>
      <c r="AZ329" s="111">
        <f t="shared" si="79"/>
        <v>12.45674740484429</v>
      </c>
      <c r="BA329" s="111" t="str">
        <f t="shared" si="79"/>
        <v/>
      </c>
      <c r="BB329" s="113">
        <f t="shared" si="79"/>
        <v>9.7315436241610733</v>
      </c>
      <c r="BC329" s="111">
        <f t="shared" si="79"/>
        <v>10.472636815920398</v>
      </c>
      <c r="BD329" s="113">
        <f t="shared" si="79"/>
        <v>9.0060240963855431</v>
      </c>
      <c r="BE329" s="111">
        <f t="shared" si="79"/>
        <v>8.515742128935532</v>
      </c>
      <c r="BF329" s="113">
        <f t="shared" si="79"/>
        <v>5.5191768007483626</v>
      </c>
      <c r="BG329" s="111">
        <f t="shared" si="79"/>
        <v>7.3507791825933548</v>
      </c>
      <c r="BH329" s="113" t="str">
        <f t="shared" si="79"/>
        <v/>
      </c>
      <c r="BI329" s="111">
        <f t="shared" si="79"/>
        <v>9.4651162790697665</v>
      </c>
      <c r="BJ329" s="113">
        <f t="shared" si="79"/>
        <v>8.7041884816753932</v>
      </c>
      <c r="BK329" s="111">
        <f t="shared" si="79"/>
        <v>9.1210613598673298</v>
      </c>
      <c r="BL329" s="113">
        <f t="shared" si="79"/>
        <v>6.0773480662983426</v>
      </c>
      <c r="BM329" s="111">
        <f t="shared" si="79"/>
        <v>6.5653495440729488</v>
      </c>
      <c r="BN329" s="113">
        <f t="shared" si="79"/>
        <v>7.0872274143302176</v>
      </c>
      <c r="BO329" s="111">
        <f t="shared" si="79"/>
        <v>14.849785407725321</v>
      </c>
      <c r="BP329" s="113">
        <f t="shared" si="79"/>
        <v>3.9056143205858422</v>
      </c>
      <c r="BQ329" s="111">
        <f t="shared" si="79"/>
        <v>0</v>
      </c>
      <c r="BR329" s="111"/>
      <c r="BS329" s="111">
        <f t="shared" si="81"/>
        <v>8.9141773352299669</v>
      </c>
      <c r="BT329" s="111">
        <f t="shared" si="81"/>
        <v>9.7764138535729952</v>
      </c>
      <c r="BU329" s="111">
        <f t="shared" si="79"/>
        <v>8.7325651910248627</v>
      </c>
      <c r="BV329" s="94" t="str">
        <f t="shared" si="72"/>
        <v>*Glucose-6-phosphate (1MEOX) (6TMS) MP</v>
      </c>
      <c r="BW329">
        <f t="shared" si="72"/>
        <v>219</v>
      </c>
    </row>
    <row r="330" spans="2:75">
      <c r="B330" s="4" t="s">
        <v>32</v>
      </c>
      <c r="C330" s="4">
        <v>220</v>
      </c>
      <c r="D330" s="4">
        <v>2315.6999999999998</v>
      </c>
      <c r="E330" s="4">
        <v>0.72463770000000005</v>
      </c>
      <c r="F330" s="4"/>
      <c r="G330" s="111" t="str">
        <f t="shared" si="79"/>
        <v/>
      </c>
      <c r="H330" s="111" t="str">
        <f t="shared" si="79"/>
        <v/>
      </c>
      <c r="I330" s="111">
        <f t="shared" si="79"/>
        <v>0</v>
      </c>
      <c r="J330" s="111"/>
      <c r="K330" s="111">
        <f t="shared" si="79"/>
        <v>0</v>
      </c>
      <c r="L330" s="111">
        <f t="shared" si="79"/>
        <v>1.2192316540142627</v>
      </c>
      <c r="M330" s="111">
        <f t="shared" si="79"/>
        <v>0</v>
      </c>
      <c r="N330" s="111">
        <f t="shared" si="79"/>
        <v>0</v>
      </c>
      <c r="O330" s="111">
        <f t="shared" si="79"/>
        <v>1.6779210149375896</v>
      </c>
      <c r="P330" s="111">
        <f t="shared" si="79"/>
        <v>0</v>
      </c>
      <c r="Q330" s="111"/>
      <c r="R330" s="111" t="str">
        <f t="shared" si="80"/>
        <v/>
      </c>
      <c r="S330" s="111" t="str">
        <f t="shared" si="80"/>
        <v/>
      </c>
      <c r="T330" s="111" t="str">
        <f t="shared" si="80"/>
        <v/>
      </c>
      <c r="U330" s="111" t="str">
        <f t="shared" si="80"/>
        <v/>
      </c>
      <c r="V330" s="111">
        <f t="shared" si="80"/>
        <v>22.758620689655174</v>
      </c>
      <c r="W330" s="111" t="str">
        <f t="shared" si="80"/>
        <v/>
      </c>
      <c r="X330" s="111">
        <f t="shared" si="80"/>
        <v>0</v>
      </c>
      <c r="Y330" s="111">
        <f t="shared" si="80"/>
        <v>0</v>
      </c>
      <c r="Z330" s="111">
        <f t="shared" si="80"/>
        <v>0</v>
      </c>
      <c r="AA330" s="111">
        <f t="shared" si="80"/>
        <v>0</v>
      </c>
      <c r="AB330" s="111">
        <f t="shared" si="80"/>
        <v>0</v>
      </c>
      <c r="AC330" s="111">
        <f t="shared" si="80"/>
        <v>1.8492176386913231</v>
      </c>
      <c r="AD330" s="111">
        <f t="shared" si="80"/>
        <v>0</v>
      </c>
      <c r="AE330" s="111">
        <f t="shared" si="80"/>
        <v>0</v>
      </c>
      <c r="AF330" s="111">
        <f t="shared" si="80"/>
        <v>1.1603375527426161</v>
      </c>
      <c r="AG330" s="111">
        <f t="shared" si="80"/>
        <v>1.3712047012732616</v>
      </c>
      <c r="AH330" s="112"/>
      <c r="AI330" s="112"/>
      <c r="AJ330" s="106" t="str">
        <f t="shared" si="64"/>
        <v>*Glucose-6-phosphate (1MEOX) (6TMS) MP</v>
      </c>
      <c r="AK330" s="106">
        <f t="shared" si="64"/>
        <v>220</v>
      </c>
      <c r="AL330" s="112"/>
      <c r="AM330" s="111">
        <f t="shared" si="79"/>
        <v>63.080168776371302</v>
      </c>
      <c r="AN330" s="111">
        <f t="shared" si="79"/>
        <v>48.858872845831392</v>
      </c>
      <c r="AO330" s="113">
        <f t="shared" si="79"/>
        <v>43.717277486910994</v>
      </c>
      <c r="AP330" s="111">
        <f t="shared" si="79"/>
        <v>52.873563218390807</v>
      </c>
      <c r="AQ330" s="113">
        <f t="shared" si="79"/>
        <v>49.401197604790418</v>
      </c>
      <c r="AR330" s="111">
        <f t="shared" si="79"/>
        <v>48.328518365662404</v>
      </c>
      <c r="AS330" s="113">
        <f t="shared" si="79"/>
        <v>47.879025923016492</v>
      </c>
      <c r="AT330" s="111">
        <f t="shared" si="79"/>
        <v>49.134948096885807</v>
      </c>
      <c r="AU330" s="113">
        <f t="shared" si="79"/>
        <v>39.235900545785327</v>
      </c>
      <c r="AV330" s="111">
        <f t="shared" si="79"/>
        <v>76.876876876876878</v>
      </c>
      <c r="AW330" s="113">
        <f t="shared" si="79"/>
        <v>50.53003533568905</v>
      </c>
      <c r="AX330" s="111">
        <f t="shared" si="79"/>
        <v>51.331058020477812</v>
      </c>
      <c r="AY330" s="113">
        <f t="shared" si="79"/>
        <v>58.966565349544076</v>
      </c>
      <c r="AZ330" s="111">
        <f t="shared" si="79"/>
        <v>59.515570934256054</v>
      </c>
      <c r="BA330" s="111" t="str">
        <f t="shared" si="79"/>
        <v/>
      </c>
      <c r="BB330" s="113">
        <f t="shared" si="79"/>
        <v>50.793166564978641</v>
      </c>
      <c r="BC330" s="111">
        <f t="shared" si="79"/>
        <v>51.517412935323378</v>
      </c>
      <c r="BD330" s="113">
        <f t="shared" si="79"/>
        <v>51.310240963855428</v>
      </c>
      <c r="BE330" s="111">
        <f t="shared" si="79"/>
        <v>52.27886056971515</v>
      </c>
      <c r="BF330" s="113">
        <f t="shared" si="79"/>
        <v>48.129092609915809</v>
      </c>
      <c r="BG330" s="111">
        <f t="shared" si="79"/>
        <v>55.424875036753896</v>
      </c>
      <c r="BH330" s="113" t="str">
        <f t="shared" si="79"/>
        <v/>
      </c>
      <c r="BI330" s="111">
        <f t="shared" si="79"/>
        <v>53.697674418604649</v>
      </c>
      <c r="BJ330" s="113">
        <f t="shared" si="79"/>
        <v>47.120418848167539</v>
      </c>
      <c r="BK330" s="111">
        <f t="shared" si="79"/>
        <v>45.107794361525706</v>
      </c>
      <c r="BL330" s="113">
        <f t="shared" si="79"/>
        <v>51.810926949048493</v>
      </c>
      <c r="BM330" s="111">
        <f t="shared" si="79"/>
        <v>47.922998986828773</v>
      </c>
      <c r="BN330" s="113">
        <f t="shared" si="79"/>
        <v>65.809968847352025</v>
      </c>
      <c r="BO330" s="111">
        <f t="shared" si="79"/>
        <v>50.729613733905573</v>
      </c>
      <c r="BP330" s="113">
        <f t="shared" si="79"/>
        <v>64.68673718470302</v>
      </c>
      <c r="BQ330" s="111">
        <f t="shared" si="79"/>
        <v>94.73684210526315</v>
      </c>
      <c r="BR330" s="111"/>
      <c r="BS330" s="111">
        <f t="shared" si="81"/>
        <v>55.334281650071127</v>
      </c>
      <c r="BT330" s="111">
        <f t="shared" si="81"/>
        <v>55.501972818939059</v>
      </c>
      <c r="BU330" s="111">
        <f t="shared" si="79"/>
        <v>44.602789569436027</v>
      </c>
      <c r="BV330" s="94" t="str">
        <f t="shared" si="72"/>
        <v>*Glucose-6-phosphate (1MEOX) (6TMS) MP</v>
      </c>
      <c r="BW330">
        <f t="shared" si="72"/>
        <v>220</v>
      </c>
    </row>
    <row r="331" spans="2:75">
      <c r="B331" s="4" t="s">
        <v>32</v>
      </c>
      <c r="C331" s="4">
        <v>221</v>
      </c>
      <c r="D331" s="4">
        <v>2315.6999999999998</v>
      </c>
      <c r="E331" s="4">
        <v>0.72463770000000005</v>
      </c>
      <c r="F331" s="4"/>
      <c r="G331" s="111" t="str">
        <f t="shared" si="79"/>
        <v/>
      </c>
      <c r="H331" s="111" t="str">
        <f t="shared" si="79"/>
        <v/>
      </c>
      <c r="I331" s="111">
        <f t="shared" si="79"/>
        <v>0</v>
      </c>
      <c r="J331" s="111"/>
      <c r="K331" s="111">
        <f t="shared" si="79"/>
        <v>4.7007299270072993</v>
      </c>
      <c r="L331" s="111">
        <f t="shared" si="79"/>
        <v>2.7835288704853922</v>
      </c>
      <c r="M331" s="111">
        <f t="shared" si="79"/>
        <v>0</v>
      </c>
      <c r="N331" s="111">
        <f t="shared" si="79"/>
        <v>0</v>
      </c>
      <c r="O331" s="111">
        <f t="shared" si="79"/>
        <v>4.8496009821976678</v>
      </c>
      <c r="P331" s="111">
        <f t="shared" si="79"/>
        <v>1.3152569809793606</v>
      </c>
      <c r="Q331" s="111"/>
      <c r="R331" s="111" t="str">
        <f t="shared" si="80"/>
        <v/>
      </c>
      <c r="S331" s="111" t="str">
        <f t="shared" si="80"/>
        <v/>
      </c>
      <c r="T331" s="111" t="str">
        <f t="shared" si="80"/>
        <v/>
      </c>
      <c r="U331" s="111" t="str">
        <f t="shared" si="80"/>
        <v/>
      </c>
      <c r="V331" s="111">
        <f t="shared" si="80"/>
        <v>11.03448275862069</v>
      </c>
      <c r="W331" s="111" t="str">
        <f t="shared" si="80"/>
        <v/>
      </c>
      <c r="X331" s="111">
        <f t="shared" si="80"/>
        <v>0</v>
      </c>
      <c r="Y331" s="111">
        <f t="shared" si="80"/>
        <v>18.571428571428573</v>
      </c>
      <c r="Z331" s="111">
        <f t="shared" si="80"/>
        <v>0</v>
      </c>
      <c r="AA331" s="111">
        <f t="shared" si="80"/>
        <v>12.5</v>
      </c>
      <c r="AB331" s="111">
        <f t="shared" si="80"/>
        <v>9.3487394957983199</v>
      </c>
      <c r="AC331" s="111">
        <f t="shared" si="80"/>
        <v>0</v>
      </c>
      <c r="AD331" s="111">
        <f t="shared" si="80"/>
        <v>5.6592765460910153</v>
      </c>
      <c r="AE331" s="111">
        <f t="shared" si="80"/>
        <v>2.0958083832335328</v>
      </c>
      <c r="AF331" s="111">
        <f t="shared" si="80"/>
        <v>4.4303797468354427</v>
      </c>
      <c r="AG331" s="111">
        <f t="shared" si="80"/>
        <v>3.1668299053215803</v>
      </c>
      <c r="AH331" s="112"/>
      <c r="AI331" s="112"/>
      <c r="AJ331" s="106" t="str">
        <f t="shared" si="64"/>
        <v>*Glucose-6-phosphate (1MEOX) (6TMS) MP</v>
      </c>
      <c r="AK331" s="106">
        <f t="shared" si="64"/>
        <v>221</v>
      </c>
      <c r="AL331" s="112"/>
      <c r="AM331" s="111">
        <f t="shared" si="79"/>
        <v>14.275668073136426</v>
      </c>
      <c r="AN331" s="111">
        <f t="shared" si="79"/>
        <v>14.671634839310666</v>
      </c>
      <c r="AO331" s="113">
        <f t="shared" si="79"/>
        <v>14.463350785340316</v>
      </c>
      <c r="AP331" s="111">
        <f t="shared" si="79"/>
        <v>9.1133004926108381</v>
      </c>
      <c r="AQ331" s="113">
        <f t="shared" si="79"/>
        <v>17.814371257485028</v>
      </c>
      <c r="AR331" s="111">
        <f t="shared" si="79"/>
        <v>12.216260833677261</v>
      </c>
      <c r="AS331" s="113">
        <f t="shared" si="79"/>
        <v>15.710919088766692</v>
      </c>
      <c r="AT331" s="111">
        <f t="shared" si="79"/>
        <v>15.004718464926079</v>
      </c>
      <c r="AU331" s="113">
        <f t="shared" si="79"/>
        <v>13.220133414190419</v>
      </c>
      <c r="AV331" s="111">
        <f t="shared" si="79"/>
        <v>7.2072072072072073</v>
      </c>
      <c r="AW331" s="113">
        <f t="shared" si="79"/>
        <v>26.855123674911663</v>
      </c>
      <c r="AX331" s="111">
        <f t="shared" si="79"/>
        <v>13.651877133105803</v>
      </c>
      <c r="AY331" s="113">
        <f t="shared" si="79"/>
        <v>9.9290780141843982</v>
      </c>
      <c r="AZ331" s="111">
        <f t="shared" si="79"/>
        <v>9.9192618223760096</v>
      </c>
      <c r="BA331" s="111" t="str">
        <f t="shared" si="79"/>
        <v/>
      </c>
      <c r="BB331" s="113">
        <f t="shared" si="79"/>
        <v>15.863331299572911</v>
      </c>
      <c r="BC331" s="111">
        <f t="shared" si="79"/>
        <v>13.457711442786069</v>
      </c>
      <c r="BD331" s="113">
        <f t="shared" si="79"/>
        <v>13.207831325301205</v>
      </c>
      <c r="BE331" s="111">
        <f t="shared" si="79"/>
        <v>14.09295352323838</v>
      </c>
      <c r="BF331" s="113">
        <f t="shared" si="79"/>
        <v>14.031805425631431</v>
      </c>
      <c r="BG331" s="111">
        <f t="shared" si="79"/>
        <v>10.232284622169949</v>
      </c>
      <c r="BH331" s="113" t="str">
        <f t="shared" si="79"/>
        <v/>
      </c>
      <c r="BI331" s="111">
        <f t="shared" si="79"/>
        <v>13.55813953488372</v>
      </c>
      <c r="BJ331" s="113">
        <f t="shared" si="79"/>
        <v>8.9005235602094235</v>
      </c>
      <c r="BK331" s="111">
        <f t="shared" si="79"/>
        <v>15.339966832504146</v>
      </c>
      <c r="BL331" s="113">
        <f t="shared" si="79"/>
        <v>12.277470841006753</v>
      </c>
      <c r="BM331" s="111">
        <f t="shared" si="79"/>
        <v>15.582573454913881</v>
      </c>
      <c r="BN331" s="113">
        <f t="shared" si="79"/>
        <v>0</v>
      </c>
      <c r="BO331" s="111">
        <f t="shared" si="79"/>
        <v>20</v>
      </c>
      <c r="BP331" s="113">
        <f t="shared" si="79"/>
        <v>0</v>
      </c>
      <c r="BQ331" s="111">
        <f t="shared" si="79"/>
        <v>0</v>
      </c>
      <c r="BR331" s="111"/>
      <c r="BS331" s="111">
        <f t="shared" si="81"/>
        <v>13.466097676623992</v>
      </c>
      <c r="BT331" s="111">
        <f t="shared" si="81"/>
        <v>12.932924156071898</v>
      </c>
      <c r="BU331" s="111">
        <f t="shared" si="79"/>
        <v>16.858702243784112</v>
      </c>
      <c r="BV331" s="94" t="str">
        <f t="shared" si="72"/>
        <v>*Glucose-6-phosphate (1MEOX) (6TMS) MP</v>
      </c>
      <c r="BW331">
        <f t="shared" si="72"/>
        <v>221</v>
      </c>
    </row>
    <row r="332" spans="2:75">
      <c r="B332" s="4" t="s">
        <v>32</v>
      </c>
      <c r="C332" s="4">
        <v>222</v>
      </c>
      <c r="D332" s="4">
        <v>2315.6999999999998</v>
      </c>
      <c r="E332" s="4">
        <v>0.72463770000000005</v>
      </c>
      <c r="F332" s="4"/>
      <c r="G332" s="111" t="str">
        <f t="shared" si="79"/>
        <v/>
      </c>
      <c r="H332" s="111" t="str">
        <f t="shared" si="79"/>
        <v/>
      </c>
      <c r="I332" s="111">
        <f t="shared" si="79"/>
        <v>1.4379084967320261</v>
      </c>
      <c r="J332" s="111"/>
      <c r="K332" s="111">
        <f t="shared" si="79"/>
        <v>0</v>
      </c>
      <c r="L332" s="111">
        <f t="shared" si="79"/>
        <v>0</v>
      </c>
      <c r="M332" s="111">
        <f t="shared" si="79"/>
        <v>0</v>
      </c>
      <c r="N332" s="111">
        <f t="shared" si="79"/>
        <v>3.2584269662921348</v>
      </c>
      <c r="O332" s="111">
        <f t="shared" si="79"/>
        <v>1.1663597298956414</v>
      </c>
      <c r="P332" s="111">
        <f t="shared" si="79"/>
        <v>0</v>
      </c>
      <c r="Q332" s="111"/>
      <c r="R332" s="111" t="str">
        <f t="shared" si="80"/>
        <v/>
      </c>
      <c r="S332" s="111" t="str">
        <f t="shared" si="80"/>
        <v/>
      </c>
      <c r="T332" s="111" t="str">
        <f t="shared" si="80"/>
        <v/>
      </c>
      <c r="U332" s="111" t="str">
        <f t="shared" si="80"/>
        <v/>
      </c>
      <c r="V332" s="111">
        <f t="shared" si="80"/>
        <v>0</v>
      </c>
      <c r="W332" s="111" t="str">
        <f t="shared" si="80"/>
        <v/>
      </c>
      <c r="X332" s="111">
        <f t="shared" si="80"/>
        <v>0</v>
      </c>
      <c r="Y332" s="111">
        <f t="shared" si="80"/>
        <v>0</v>
      </c>
      <c r="Z332" s="111">
        <f t="shared" si="80"/>
        <v>0</v>
      </c>
      <c r="AA332" s="111">
        <f t="shared" si="80"/>
        <v>10.416666666666668</v>
      </c>
      <c r="AB332" s="111">
        <f t="shared" si="80"/>
        <v>0</v>
      </c>
      <c r="AC332" s="111">
        <f t="shared" si="80"/>
        <v>0</v>
      </c>
      <c r="AD332" s="111">
        <f t="shared" si="80"/>
        <v>0</v>
      </c>
      <c r="AE332" s="111">
        <f t="shared" si="80"/>
        <v>0</v>
      </c>
      <c r="AF332" s="111">
        <f t="shared" si="80"/>
        <v>1.0548523206751055</v>
      </c>
      <c r="AG332" s="111">
        <f t="shared" si="80"/>
        <v>0.16323865491348349</v>
      </c>
      <c r="AH332" s="112"/>
      <c r="AI332" s="112"/>
      <c r="AJ332" s="106" t="str">
        <f t="shared" si="64"/>
        <v>*Glucose-6-phosphate (1MEOX) (6TMS) MP</v>
      </c>
      <c r="AK332" s="106">
        <f t="shared" si="64"/>
        <v>222</v>
      </c>
      <c r="AL332" s="112"/>
      <c r="AM332" s="111">
        <f t="shared" si="79"/>
        <v>0.98452883263009849</v>
      </c>
      <c r="AN332" s="111">
        <f t="shared" si="79"/>
        <v>8.2906380996739628</v>
      </c>
      <c r="AO332" s="113">
        <f t="shared" si="79"/>
        <v>15.314136125654452</v>
      </c>
      <c r="AP332" s="111">
        <f t="shared" si="79"/>
        <v>0.82101806239737274</v>
      </c>
      <c r="AQ332" s="113">
        <f t="shared" si="79"/>
        <v>5.788423153692615</v>
      </c>
      <c r="AR332" s="111">
        <f t="shared" si="79"/>
        <v>4.8699958728848536</v>
      </c>
      <c r="AS332" s="113">
        <f t="shared" si="79"/>
        <v>9.1123330714846826</v>
      </c>
      <c r="AT332" s="111">
        <f t="shared" si="79"/>
        <v>5.6307014784523437</v>
      </c>
      <c r="AU332" s="113">
        <f t="shared" si="79"/>
        <v>5.0333535476046087</v>
      </c>
      <c r="AV332" s="111">
        <f t="shared" si="79"/>
        <v>0</v>
      </c>
      <c r="AW332" s="113">
        <f t="shared" si="79"/>
        <v>9.0989399293286208</v>
      </c>
      <c r="AX332" s="111">
        <f t="shared" si="79"/>
        <v>10.30716723549488</v>
      </c>
      <c r="AY332" s="113">
        <f t="shared" si="79"/>
        <v>0</v>
      </c>
      <c r="AZ332" s="111">
        <f t="shared" si="79"/>
        <v>0</v>
      </c>
      <c r="BA332" s="111" t="str">
        <f t="shared" si="79"/>
        <v/>
      </c>
      <c r="BB332" s="113">
        <f t="shared" si="79"/>
        <v>5.9945088468578396</v>
      </c>
      <c r="BC332" s="111">
        <f t="shared" si="79"/>
        <v>5.0497512437810945</v>
      </c>
      <c r="BD332" s="113">
        <f t="shared" si="79"/>
        <v>5.6024096385542173</v>
      </c>
      <c r="BE332" s="111">
        <f t="shared" si="79"/>
        <v>5.2023988005996999</v>
      </c>
      <c r="BF332" s="113">
        <f t="shared" si="79"/>
        <v>7.1796071094480833</v>
      </c>
      <c r="BG332" s="111">
        <f t="shared" si="79"/>
        <v>3.7047927080270506</v>
      </c>
      <c r="BH332" s="113" t="str">
        <f t="shared" si="79"/>
        <v/>
      </c>
      <c r="BI332" s="111">
        <f t="shared" si="79"/>
        <v>3.1627906976744184</v>
      </c>
      <c r="BJ332" s="113">
        <f t="shared" si="79"/>
        <v>9.8167539267015709</v>
      </c>
      <c r="BK332" s="111">
        <f t="shared" si="79"/>
        <v>5.0580431177446101</v>
      </c>
      <c r="BL332" s="113">
        <f t="shared" si="79"/>
        <v>6.2819725803151218</v>
      </c>
      <c r="BM332" s="111">
        <f t="shared" si="79"/>
        <v>5.6534954407294835</v>
      </c>
      <c r="BN332" s="113">
        <f t="shared" si="79"/>
        <v>7.7881619937694699E-2</v>
      </c>
      <c r="BO332" s="111">
        <f t="shared" si="79"/>
        <v>0</v>
      </c>
      <c r="BP332" s="113">
        <f t="shared" si="79"/>
        <v>0</v>
      </c>
      <c r="BQ332" s="111">
        <f t="shared" si="79"/>
        <v>0</v>
      </c>
      <c r="BR332" s="111"/>
      <c r="BS332" s="111">
        <f t="shared" si="81"/>
        <v>2.7975343764817451</v>
      </c>
      <c r="BT332" s="111">
        <f t="shared" si="81"/>
        <v>4.2086804033318721</v>
      </c>
      <c r="BU332" s="111">
        <f t="shared" si="79"/>
        <v>7.6106731352334744</v>
      </c>
      <c r="BV332" s="94" t="str">
        <f t="shared" si="72"/>
        <v>*Glucose-6-phosphate (1MEOX) (6TMS) MP</v>
      </c>
      <c r="BW332">
        <f t="shared" si="72"/>
        <v>222</v>
      </c>
    </row>
    <row r="333" spans="2:75" ht="41.25" customHeight="1">
      <c r="B333" s="4" t="s">
        <v>33</v>
      </c>
      <c r="C333" s="4">
        <v>174</v>
      </c>
      <c r="D333" s="4">
        <v>1532.2</v>
      </c>
      <c r="E333" s="4">
        <v>0.55072460000000001</v>
      </c>
      <c r="F333" s="4"/>
      <c r="G333" s="111" t="str">
        <f t="shared" ref="G333:BU339" si="82">IF(G103&lt;&gt;"",G103/SUM(G$103:G$109)*100,"")</f>
        <v/>
      </c>
      <c r="H333" s="111" t="str">
        <f t="shared" si="82"/>
        <v/>
      </c>
      <c r="I333" s="111">
        <f t="shared" si="82"/>
        <v>92.92649098474341</v>
      </c>
      <c r="J333" s="111">
        <f t="shared" si="82"/>
        <v>76.888888888888886</v>
      </c>
      <c r="K333" s="111">
        <f t="shared" si="82"/>
        <v>91.6243654822335</v>
      </c>
      <c r="L333" s="111" t="str">
        <f t="shared" si="82"/>
        <v/>
      </c>
      <c r="M333" s="111" t="str">
        <f t="shared" si="82"/>
        <v/>
      </c>
      <c r="N333" s="111" t="str">
        <f t="shared" si="82"/>
        <v/>
      </c>
      <c r="O333" s="111" t="str">
        <f t="shared" si="82"/>
        <v/>
      </c>
      <c r="P333" s="111">
        <f t="shared" si="82"/>
        <v>100</v>
      </c>
      <c r="Q333" s="111"/>
      <c r="R333" s="111" t="str">
        <f t="shared" ref="R333:AG339" si="83">IF(R103&lt;&gt;"",R103/SUM(R$103:R$109)*100,"")</f>
        <v/>
      </c>
      <c r="S333" s="111" t="str">
        <f t="shared" si="83"/>
        <v/>
      </c>
      <c r="T333" s="111" t="str">
        <f t="shared" si="83"/>
        <v/>
      </c>
      <c r="U333" s="111" t="str">
        <f t="shared" si="83"/>
        <v/>
      </c>
      <c r="V333" s="111" t="str">
        <f t="shared" si="83"/>
        <v/>
      </c>
      <c r="W333" s="111" t="str">
        <f t="shared" si="83"/>
        <v/>
      </c>
      <c r="X333" s="111" t="str">
        <f t="shared" si="83"/>
        <v/>
      </c>
      <c r="Y333" s="111" t="str">
        <f t="shared" si="83"/>
        <v/>
      </c>
      <c r="Z333" s="111">
        <f t="shared" si="83"/>
        <v>100</v>
      </c>
      <c r="AA333" s="111" t="str">
        <f t="shared" si="83"/>
        <v/>
      </c>
      <c r="AB333" s="111">
        <f t="shared" si="83"/>
        <v>87.766990291262132</v>
      </c>
      <c r="AC333" s="111" t="str">
        <f t="shared" si="83"/>
        <v/>
      </c>
      <c r="AD333" s="111">
        <f t="shared" si="83"/>
        <v>100</v>
      </c>
      <c r="AE333" s="111" t="str">
        <f t="shared" si="83"/>
        <v/>
      </c>
      <c r="AF333" s="111">
        <f t="shared" si="83"/>
        <v>80.732177263969177</v>
      </c>
      <c r="AG333" s="111" t="str">
        <f t="shared" si="83"/>
        <v/>
      </c>
      <c r="AH333" s="112"/>
      <c r="AI333" s="112"/>
      <c r="AJ333" s="106" t="str">
        <f t="shared" si="64"/>
        <v>*Glutamic acid (2TMS)</v>
      </c>
      <c r="AK333" s="106">
        <f t="shared" si="64"/>
        <v>174</v>
      </c>
      <c r="AL333" s="112"/>
      <c r="AM333" s="111">
        <f t="shared" si="82"/>
        <v>81.524937679230774</v>
      </c>
      <c r="AN333" s="111">
        <f t="shared" si="82"/>
        <v>87.211516319091459</v>
      </c>
      <c r="AO333" s="113">
        <f t="shared" si="82"/>
        <v>82.745401511994771</v>
      </c>
      <c r="AP333" s="111">
        <f t="shared" si="82"/>
        <v>81.888453813224046</v>
      </c>
      <c r="AQ333" s="113">
        <f t="shared" si="82"/>
        <v>82.386285882712087</v>
      </c>
      <c r="AR333" s="111">
        <f t="shared" si="82"/>
        <v>83.029289353922749</v>
      </c>
      <c r="AS333" s="113">
        <f t="shared" si="82"/>
        <v>81.739520574285351</v>
      </c>
      <c r="AT333" s="111">
        <f t="shared" si="82"/>
        <v>84.274031163842508</v>
      </c>
      <c r="AU333" s="113">
        <f t="shared" si="82"/>
        <v>82.979542497247436</v>
      </c>
      <c r="AV333" s="111">
        <f t="shared" si="82"/>
        <v>83.542221376949414</v>
      </c>
      <c r="AW333" s="113">
        <f t="shared" si="82"/>
        <v>83.179430883809033</v>
      </c>
      <c r="AX333" s="111">
        <f t="shared" si="82"/>
        <v>83.39479813664596</v>
      </c>
      <c r="AY333" s="113" t="str">
        <f t="shared" si="82"/>
        <v/>
      </c>
      <c r="AZ333" s="111">
        <f t="shared" si="82"/>
        <v>83.401334110485067</v>
      </c>
      <c r="BA333" s="111" t="str">
        <f t="shared" si="82"/>
        <v/>
      </c>
      <c r="BB333" s="113">
        <f t="shared" si="82"/>
        <v>80.066925588958625</v>
      </c>
      <c r="BC333" s="111">
        <f t="shared" si="82"/>
        <v>79.857418077541126</v>
      </c>
      <c r="BD333" s="113">
        <f t="shared" si="82"/>
        <v>83.97393337998767</v>
      </c>
      <c r="BE333" s="111">
        <f t="shared" si="82"/>
        <v>84.235732544888975</v>
      </c>
      <c r="BF333" s="113">
        <f t="shared" si="82"/>
        <v>83.831940539048006</v>
      </c>
      <c r="BG333" s="111">
        <f t="shared" si="82"/>
        <v>83.687967485228327</v>
      </c>
      <c r="BH333" s="113" t="str">
        <f t="shared" si="82"/>
        <v/>
      </c>
      <c r="BI333" s="111">
        <f t="shared" si="82"/>
        <v>81.182869597659391</v>
      </c>
      <c r="BJ333" s="113">
        <f t="shared" si="82"/>
        <v>83.56042710006615</v>
      </c>
      <c r="BK333" s="111">
        <f t="shared" si="82"/>
        <v>83.883623539783997</v>
      </c>
      <c r="BL333" s="113">
        <f t="shared" si="82"/>
        <v>82.060539854534071</v>
      </c>
      <c r="BM333" s="111" t="str">
        <f t="shared" si="82"/>
        <v/>
      </c>
      <c r="BN333" s="113">
        <f t="shared" si="82"/>
        <v>81.730965801232429</v>
      </c>
      <c r="BO333" s="111">
        <f t="shared" si="82"/>
        <v>82.316096619205368</v>
      </c>
      <c r="BP333" s="113">
        <f t="shared" si="82"/>
        <v>84.061508420795704</v>
      </c>
      <c r="BQ333" s="111">
        <f t="shared" si="82"/>
        <v>99.87973541791942</v>
      </c>
      <c r="BR333" s="111"/>
      <c r="BS333" s="111">
        <f t="shared" ref="BS333:BT339" si="84">IF(BS103&lt;&gt;"",BS103/SUM(BS$103:BS$109)*100,"")</f>
        <v>83.196801148305738</v>
      </c>
      <c r="BT333" s="111">
        <f t="shared" si="84"/>
        <v>82.483366910529782</v>
      </c>
      <c r="BU333" s="111">
        <f t="shared" si="82"/>
        <v>83.110417382670789</v>
      </c>
      <c r="BV333" s="94" t="str">
        <f t="shared" si="72"/>
        <v>*Glutamic acid (2TMS)</v>
      </c>
      <c r="BW333">
        <f t="shared" si="72"/>
        <v>174</v>
      </c>
    </row>
    <row r="334" spans="2:75">
      <c r="B334" s="4" t="s">
        <v>33</v>
      </c>
      <c r="C334" s="4">
        <v>175</v>
      </c>
      <c r="D334" s="4">
        <v>1532.2</v>
      </c>
      <c r="E334" s="4">
        <v>0.55072460000000001</v>
      </c>
      <c r="F334" s="4"/>
      <c r="G334" s="111" t="str">
        <f t="shared" si="82"/>
        <v/>
      </c>
      <c r="H334" s="111" t="str">
        <f t="shared" si="82"/>
        <v/>
      </c>
      <c r="I334" s="111">
        <f t="shared" si="82"/>
        <v>7.0735090152565876</v>
      </c>
      <c r="J334" s="111">
        <f t="shared" si="82"/>
        <v>8.4444444444444446</v>
      </c>
      <c r="K334" s="111">
        <f t="shared" si="82"/>
        <v>8.3756345177664979</v>
      </c>
      <c r="L334" s="111" t="str">
        <f t="shared" si="82"/>
        <v/>
      </c>
      <c r="M334" s="111" t="str">
        <f t="shared" si="82"/>
        <v/>
      </c>
      <c r="N334" s="111" t="str">
        <f t="shared" si="82"/>
        <v/>
      </c>
      <c r="O334" s="111" t="str">
        <f t="shared" si="82"/>
        <v/>
      </c>
      <c r="P334" s="111">
        <f t="shared" si="82"/>
        <v>0</v>
      </c>
      <c r="Q334" s="111"/>
      <c r="R334" s="111" t="str">
        <f t="shared" si="83"/>
        <v/>
      </c>
      <c r="S334" s="111" t="str">
        <f t="shared" si="83"/>
        <v/>
      </c>
      <c r="T334" s="111" t="str">
        <f t="shared" si="83"/>
        <v/>
      </c>
      <c r="U334" s="111" t="str">
        <f t="shared" si="83"/>
        <v/>
      </c>
      <c r="V334" s="111" t="str">
        <f t="shared" si="83"/>
        <v/>
      </c>
      <c r="W334" s="111" t="str">
        <f t="shared" si="83"/>
        <v/>
      </c>
      <c r="X334" s="111" t="str">
        <f t="shared" si="83"/>
        <v/>
      </c>
      <c r="Y334" s="111" t="str">
        <f t="shared" si="83"/>
        <v/>
      </c>
      <c r="Z334" s="111">
        <f t="shared" si="83"/>
        <v>0</v>
      </c>
      <c r="AA334" s="111" t="str">
        <f t="shared" si="83"/>
        <v/>
      </c>
      <c r="AB334" s="111">
        <f t="shared" si="83"/>
        <v>9.7087378640776691</v>
      </c>
      <c r="AC334" s="111" t="str">
        <f t="shared" si="83"/>
        <v/>
      </c>
      <c r="AD334" s="111">
        <f t="shared" si="83"/>
        <v>0</v>
      </c>
      <c r="AE334" s="111" t="str">
        <f t="shared" si="83"/>
        <v/>
      </c>
      <c r="AF334" s="111">
        <f t="shared" si="83"/>
        <v>5.5876685934489405</v>
      </c>
      <c r="AG334" s="111" t="str">
        <f t="shared" si="83"/>
        <v/>
      </c>
      <c r="AH334" s="112"/>
      <c r="AI334" s="112"/>
      <c r="AJ334" s="106" t="str">
        <f t="shared" si="64"/>
        <v>*Glutamic acid (2TMS)</v>
      </c>
      <c r="AK334" s="106">
        <f t="shared" si="64"/>
        <v>175</v>
      </c>
      <c r="AL334" s="112"/>
      <c r="AM334" s="111">
        <f t="shared" si="82"/>
        <v>13.425205705396134</v>
      </c>
      <c r="AN334" s="111">
        <f t="shared" si="82"/>
        <v>9.5505018450599017</v>
      </c>
      <c r="AO334" s="113">
        <f t="shared" si="82"/>
        <v>12.991249479135664</v>
      </c>
      <c r="AP334" s="111">
        <f t="shared" si="82"/>
        <v>12.915660695084096</v>
      </c>
      <c r="AQ334" s="113">
        <f t="shared" si="82"/>
        <v>12.961461940903396</v>
      </c>
      <c r="AR334" s="111">
        <f t="shared" si="82"/>
        <v>12.638570150530942</v>
      </c>
      <c r="AS334" s="113">
        <f t="shared" si="82"/>
        <v>13.312929966243644</v>
      </c>
      <c r="AT334" s="111">
        <f t="shared" si="82"/>
        <v>11.472692915337197</v>
      </c>
      <c r="AU334" s="113">
        <f t="shared" si="82"/>
        <v>12.465448609859948</v>
      </c>
      <c r="AV334" s="111">
        <f t="shared" si="82"/>
        <v>12.274629136553823</v>
      </c>
      <c r="AW334" s="113">
        <f t="shared" si="82"/>
        <v>12.627534547333074</v>
      </c>
      <c r="AX334" s="111">
        <f t="shared" si="82"/>
        <v>12.601902173913043</v>
      </c>
      <c r="AY334" s="113" t="str">
        <f t="shared" si="82"/>
        <v/>
      </c>
      <c r="AZ334" s="111">
        <f t="shared" si="82"/>
        <v>12.168900977915937</v>
      </c>
      <c r="BA334" s="111" t="str">
        <f t="shared" si="82"/>
        <v/>
      </c>
      <c r="BB334" s="113">
        <f t="shared" si="82"/>
        <v>14.065662334869844</v>
      </c>
      <c r="BC334" s="111">
        <f t="shared" si="82"/>
        <v>14.26662641938262</v>
      </c>
      <c r="BD334" s="113">
        <f t="shared" si="82"/>
        <v>11.658801222583095</v>
      </c>
      <c r="BE334" s="111">
        <f t="shared" si="82"/>
        <v>11.660352952046567</v>
      </c>
      <c r="BF334" s="113">
        <f t="shared" si="82"/>
        <v>11.860070663413369</v>
      </c>
      <c r="BG334" s="111">
        <f t="shared" si="82"/>
        <v>11.821612759998635</v>
      </c>
      <c r="BH334" s="113" t="str">
        <f t="shared" si="82"/>
        <v/>
      </c>
      <c r="BI334" s="111">
        <f t="shared" si="82"/>
        <v>13.761364305771007</v>
      </c>
      <c r="BJ334" s="113">
        <f t="shared" si="82"/>
        <v>12.487952376452801</v>
      </c>
      <c r="BK334" s="111">
        <f t="shared" si="82"/>
        <v>12.109323341415031</v>
      </c>
      <c r="BL334" s="113">
        <f t="shared" si="82"/>
        <v>13.335314647399727</v>
      </c>
      <c r="BM334" s="111" t="str">
        <f t="shared" si="82"/>
        <v/>
      </c>
      <c r="BN334" s="113">
        <f t="shared" si="82"/>
        <v>13.818229607780147</v>
      </c>
      <c r="BO334" s="111">
        <f t="shared" si="82"/>
        <v>13.617516070292446</v>
      </c>
      <c r="BP334" s="113">
        <f t="shared" si="82"/>
        <v>11.872101537710519</v>
      </c>
      <c r="BQ334" s="111">
        <f t="shared" si="82"/>
        <v>0.12026458208057728</v>
      </c>
      <c r="BR334" s="111"/>
      <c r="BS334" s="111">
        <f t="shared" si="84"/>
        <v>12.462705695391397</v>
      </c>
      <c r="BT334" s="111">
        <f t="shared" si="84"/>
        <v>12.638862970763084</v>
      </c>
      <c r="BU334" s="111">
        <f t="shared" si="82"/>
        <v>12.439378317485774</v>
      </c>
      <c r="BV334" s="94" t="str">
        <f t="shared" si="72"/>
        <v>*Glutamic acid (2TMS)</v>
      </c>
      <c r="BW334">
        <f t="shared" si="72"/>
        <v>175</v>
      </c>
    </row>
    <row r="335" spans="2:75">
      <c r="B335" s="4" t="s">
        <v>33</v>
      </c>
      <c r="C335" s="4">
        <v>176</v>
      </c>
      <c r="D335" s="4">
        <v>1532.2</v>
      </c>
      <c r="E335" s="4">
        <v>0.55072460000000001</v>
      </c>
      <c r="F335" s="4"/>
      <c r="G335" s="111" t="str">
        <f t="shared" si="82"/>
        <v/>
      </c>
      <c r="H335" s="111" t="str">
        <f t="shared" si="82"/>
        <v/>
      </c>
      <c r="I335" s="111">
        <f t="shared" si="82"/>
        <v>0</v>
      </c>
      <c r="J335" s="111">
        <f t="shared" si="82"/>
        <v>8.6666666666666679</v>
      </c>
      <c r="K335" s="111">
        <f t="shared" si="82"/>
        <v>0</v>
      </c>
      <c r="L335" s="111" t="str">
        <f t="shared" si="82"/>
        <v/>
      </c>
      <c r="M335" s="111" t="str">
        <f t="shared" si="82"/>
        <v/>
      </c>
      <c r="N335" s="111" t="str">
        <f t="shared" si="82"/>
        <v/>
      </c>
      <c r="O335" s="111" t="str">
        <f t="shared" si="82"/>
        <v/>
      </c>
      <c r="P335" s="111">
        <f t="shared" si="82"/>
        <v>0</v>
      </c>
      <c r="Q335" s="111"/>
      <c r="R335" s="111" t="str">
        <f t="shared" si="83"/>
        <v/>
      </c>
      <c r="S335" s="111" t="str">
        <f t="shared" si="83"/>
        <v/>
      </c>
      <c r="T335" s="111" t="str">
        <f t="shared" si="83"/>
        <v/>
      </c>
      <c r="U335" s="111" t="str">
        <f t="shared" si="83"/>
        <v/>
      </c>
      <c r="V335" s="111" t="str">
        <f t="shared" si="83"/>
        <v/>
      </c>
      <c r="W335" s="111" t="str">
        <f t="shared" si="83"/>
        <v/>
      </c>
      <c r="X335" s="111" t="str">
        <f t="shared" si="83"/>
        <v/>
      </c>
      <c r="Y335" s="111" t="str">
        <f t="shared" si="83"/>
        <v/>
      </c>
      <c r="Z335" s="111">
        <f t="shared" si="83"/>
        <v>0</v>
      </c>
      <c r="AA335" s="111" t="str">
        <f t="shared" si="83"/>
        <v/>
      </c>
      <c r="AB335" s="111">
        <f t="shared" si="83"/>
        <v>0.97087378640776689</v>
      </c>
      <c r="AC335" s="111" t="str">
        <f t="shared" si="83"/>
        <v/>
      </c>
      <c r="AD335" s="111">
        <f t="shared" si="83"/>
        <v>0</v>
      </c>
      <c r="AE335" s="111" t="str">
        <f t="shared" si="83"/>
        <v/>
      </c>
      <c r="AF335" s="111">
        <f t="shared" si="83"/>
        <v>11.753371868978805</v>
      </c>
      <c r="AG335" s="111" t="str">
        <f t="shared" si="83"/>
        <v/>
      </c>
      <c r="AH335" s="112"/>
      <c r="AI335" s="112"/>
      <c r="AJ335" s="106" t="str">
        <f t="shared" si="64"/>
        <v>*Glutamic acid (2TMS)</v>
      </c>
      <c r="AK335" s="106">
        <f t="shared" si="64"/>
        <v>176</v>
      </c>
      <c r="AL335" s="112"/>
      <c r="AM335" s="111">
        <f t="shared" si="82"/>
        <v>4.046632804153468</v>
      </c>
      <c r="AN335" s="111">
        <f t="shared" si="82"/>
        <v>2.7482125104609558</v>
      </c>
      <c r="AO335" s="113">
        <f t="shared" si="82"/>
        <v>3.9073754390142268</v>
      </c>
      <c r="AP335" s="111">
        <f t="shared" si="82"/>
        <v>4.1287102598957164</v>
      </c>
      <c r="AQ335" s="113">
        <f t="shared" si="82"/>
        <v>4.05223322841774</v>
      </c>
      <c r="AR335" s="111">
        <f t="shared" si="82"/>
        <v>3.8507915515967168</v>
      </c>
      <c r="AS335" s="113">
        <f t="shared" si="82"/>
        <v>4.5528351066102637</v>
      </c>
      <c r="AT335" s="111">
        <f t="shared" si="82"/>
        <v>3.8934151151864356</v>
      </c>
      <c r="AU335" s="113">
        <f t="shared" si="82"/>
        <v>3.9305815412807301</v>
      </c>
      <c r="AV335" s="111">
        <f t="shared" si="82"/>
        <v>3.8874096614682392</v>
      </c>
      <c r="AW335" s="113">
        <f t="shared" si="82"/>
        <v>3.884153428903526</v>
      </c>
      <c r="AX335" s="111">
        <f t="shared" si="82"/>
        <v>3.7145768633540377</v>
      </c>
      <c r="AY335" s="113" t="str">
        <f t="shared" si="82"/>
        <v/>
      </c>
      <c r="AZ335" s="111">
        <f t="shared" si="82"/>
        <v>3.9764263972540639</v>
      </c>
      <c r="BA335" s="111" t="str">
        <f t="shared" si="82"/>
        <v/>
      </c>
      <c r="BB335" s="113">
        <f t="shared" si="82"/>
        <v>4.2835064708174864</v>
      </c>
      <c r="BC335" s="111">
        <f t="shared" si="82"/>
        <v>4.3595798893791562</v>
      </c>
      <c r="BD335" s="113">
        <f t="shared" si="82"/>
        <v>3.9073014050135475</v>
      </c>
      <c r="BE335" s="111">
        <f t="shared" si="82"/>
        <v>3.8405864054944714</v>
      </c>
      <c r="BF335" s="113">
        <f t="shared" si="82"/>
        <v>3.8498599692326767</v>
      </c>
      <c r="BG335" s="111">
        <f t="shared" si="82"/>
        <v>3.8483213224495367</v>
      </c>
      <c r="BH335" s="113" t="str">
        <f t="shared" si="82"/>
        <v/>
      </c>
      <c r="BI335" s="111">
        <f t="shared" si="82"/>
        <v>4.6149390303768145</v>
      </c>
      <c r="BJ335" s="113">
        <f t="shared" si="82"/>
        <v>3.6435793253330817</v>
      </c>
      <c r="BK335" s="111">
        <f t="shared" si="82"/>
        <v>3.7910513555212697</v>
      </c>
      <c r="BL335" s="113">
        <f t="shared" si="82"/>
        <v>3.9928833340696324</v>
      </c>
      <c r="BM335" s="111" t="str">
        <f t="shared" si="82"/>
        <v/>
      </c>
      <c r="BN335" s="113">
        <f t="shared" si="82"/>
        <v>3.7834759498846413</v>
      </c>
      <c r="BO335" s="111">
        <f t="shared" si="82"/>
        <v>3.6956187885303091</v>
      </c>
      <c r="BP335" s="113">
        <f t="shared" si="82"/>
        <v>3.6758603856480354</v>
      </c>
      <c r="BQ335" s="111">
        <f t="shared" si="82"/>
        <v>0</v>
      </c>
      <c r="BR335" s="111"/>
      <c r="BS335" s="111">
        <f t="shared" si="84"/>
        <v>3.8801455887630079</v>
      </c>
      <c r="BT335" s="111">
        <f t="shared" si="84"/>
        <v>4.0917209677849335</v>
      </c>
      <c r="BU335" s="111">
        <f t="shared" si="82"/>
        <v>3.9532974376599075</v>
      </c>
      <c r="BV335" s="94" t="str">
        <f t="shared" si="72"/>
        <v>*Glutamic acid (2TMS)</v>
      </c>
      <c r="BW335">
        <f t="shared" si="72"/>
        <v>176</v>
      </c>
    </row>
    <row r="336" spans="2:75">
      <c r="B336" s="4" t="s">
        <v>33</v>
      </c>
      <c r="C336" s="4">
        <v>177</v>
      </c>
      <c r="D336" s="4">
        <v>1532.2</v>
      </c>
      <c r="E336" s="4">
        <v>0.55072460000000001</v>
      </c>
      <c r="F336" s="4"/>
      <c r="G336" s="111" t="str">
        <f t="shared" si="82"/>
        <v/>
      </c>
      <c r="H336" s="111" t="str">
        <f t="shared" si="82"/>
        <v/>
      </c>
      <c r="I336" s="111">
        <f t="shared" si="82"/>
        <v>0</v>
      </c>
      <c r="J336" s="111">
        <f t="shared" si="82"/>
        <v>6</v>
      </c>
      <c r="K336" s="111">
        <f t="shared" si="82"/>
        <v>0</v>
      </c>
      <c r="L336" s="111" t="str">
        <f t="shared" si="82"/>
        <v/>
      </c>
      <c r="M336" s="111" t="str">
        <f t="shared" si="82"/>
        <v/>
      </c>
      <c r="N336" s="111" t="str">
        <f t="shared" si="82"/>
        <v/>
      </c>
      <c r="O336" s="111" t="str">
        <f t="shared" si="82"/>
        <v/>
      </c>
      <c r="P336" s="111">
        <f t="shared" si="82"/>
        <v>0</v>
      </c>
      <c r="Q336" s="111"/>
      <c r="R336" s="111" t="str">
        <f t="shared" si="83"/>
        <v/>
      </c>
      <c r="S336" s="111" t="str">
        <f t="shared" si="83"/>
        <v/>
      </c>
      <c r="T336" s="111" t="str">
        <f t="shared" si="83"/>
        <v/>
      </c>
      <c r="U336" s="111" t="str">
        <f t="shared" si="83"/>
        <v/>
      </c>
      <c r="V336" s="111" t="str">
        <f t="shared" si="83"/>
        <v/>
      </c>
      <c r="W336" s="111" t="str">
        <f t="shared" si="83"/>
        <v/>
      </c>
      <c r="X336" s="111" t="str">
        <f t="shared" si="83"/>
        <v/>
      </c>
      <c r="Y336" s="111" t="str">
        <f t="shared" si="83"/>
        <v/>
      </c>
      <c r="Z336" s="111">
        <f t="shared" si="83"/>
        <v>0</v>
      </c>
      <c r="AA336" s="111" t="str">
        <f t="shared" si="83"/>
        <v/>
      </c>
      <c r="AB336" s="111">
        <f t="shared" si="83"/>
        <v>0</v>
      </c>
      <c r="AC336" s="111" t="str">
        <f t="shared" si="83"/>
        <v/>
      </c>
      <c r="AD336" s="111">
        <f t="shared" si="83"/>
        <v>0</v>
      </c>
      <c r="AE336" s="111" t="str">
        <f t="shared" si="83"/>
        <v/>
      </c>
      <c r="AF336" s="111">
        <f t="shared" si="83"/>
        <v>1.9267822736030826</v>
      </c>
      <c r="AG336" s="111" t="str">
        <f t="shared" si="83"/>
        <v/>
      </c>
      <c r="AH336" s="112"/>
      <c r="AI336" s="112"/>
      <c r="AJ336" s="106" t="str">
        <f t="shared" si="64"/>
        <v>*Glutamic acid (2TMS)</v>
      </c>
      <c r="AK336" s="106">
        <f t="shared" si="64"/>
        <v>177</v>
      </c>
      <c r="AL336" s="112"/>
      <c r="AM336" s="111">
        <f t="shared" si="82"/>
        <v>0.40625644293666707</v>
      </c>
      <c r="AN336" s="111">
        <f t="shared" si="82"/>
        <v>0.35328544228079733</v>
      </c>
      <c r="AO336" s="113">
        <f t="shared" si="82"/>
        <v>0.32144770522054883</v>
      </c>
      <c r="AP336" s="111">
        <f t="shared" si="82"/>
        <v>0.40374119986203821</v>
      </c>
      <c r="AQ336" s="113">
        <f t="shared" si="82"/>
        <v>0.43053991178668799</v>
      </c>
      <c r="AR336" s="111">
        <f t="shared" si="82"/>
        <v>0.39383095414057334</v>
      </c>
      <c r="AS336" s="113">
        <f t="shared" si="82"/>
        <v>0.36587189676537196</v>
      </c>
      <c r="AT336" s="111">
        <f t="shared" si="82"/>
        <v>0.31029604617783424</v>
      </c>
      <c r="AU336" s="113">
        <f t="shared" si="82"/>
        <v>0.4665881320305823</v>
      </c>
      <c r="AV336" s="111">
        <f t="shared" si="82"/>
        <v>0.29573982502852797</v>
      </c>
      <c r="AW336" s="113">
        <f t="shared" si="82"/>
        <v>0.30888113995436739</v>
      </c>
      <c r="AX336" s="111">
        <f t="shared" si="82"/>
        <v>0.28872282608695649</v>
      </c>
      <c r="AY336" s="113" t="str">
        <f t="shared" si="82"/>
        <v/>
      </c>
      <c r="AZ336" s="111">
        <f t="shared" si="82"/>
        <v>0.18781167022861214</v>
      </c>
      <c r="BA336" s="111" t="str">
        <f t="shared" si="82"/>
        <v/>
      </c>
      <c r="BB336" s="113">
        <f t="shared" si="82"/>
        <v>0.53083549475212</v>
      </c>
      <c r="BC336" s="111">
        <f t="shared" si="82"/>
        <v>0.54023100757300002</v>
      </c>
      <c r="BD336" s="113">
        <f t="shared" si="82"/>
        <v>0.35050572113860523</v>
      </c>
      <c r="BE336" s="111">
        <f t="shared" si="82"/>
        <v>0.26332809756998987</v>
      </c>
      <c r="BF336" s="113">
        <f t="shared" si="82"/>
        <v>0.40572294757721411</v>
      </c>
      <c r="BG336" s="111">
        <f t="shared" si="82"/>
        <v>0.35008026230404043</v>
      </c>
      <c r="BH336" s="113" t="str">
        <f t="shared" si="82"/>
        <v/>
      </c>
      <c r="BI336" s="111">
        <f t="shared" si="82"/>
        <v>0.39222809118934948</v>
      </c>
      <c r="BJ336" s="113">
        <f t="shared" si="82"/>
        <v>0.30804119814797315</v>
      </c>
      <c r="BK336" s="111">
        <f t="shared" si="82"/>
        <v>0.21600176327970025</v>
      </c>
      <c r="BL336" s="113">
        <f t="shared" si="82"/>
        <v>0.43294389802122946</v>
      </c>
      <c r="BM336" s="111" t="str">
        <f t="shared" si="82"/>
        <v/>
      </c>
      <c r="BN336" s="113">
        <f t="shared" si="82"/>
        <v>0.39280394848281303</v>
      </c>
      <c r="BO336" s="111">
        <f t="shared" si="82"/>
        <v>0.37076852197187427</v>
      </c>
      <c r="BP336" s="113">
        <f t="shared" si="82"/>
        <v>0.39052965584574079</v>
      </c>
      <c r="BQ336" s="111">
        <f t="shared" si="82"/>
        <v>0</v>
      </c>
      <c r="BR336" s="111"/>
      <c r="BS336" s="111">
        <f t="shared" si="84"/>
        <v>0.33782744655764596</v>
      </c>
      <c r="BT336" s="111">
        <f t="shared" si="84"/>
        <v>0.45205442933364814</v>
      </c>
      <c r="BU336" s="111">
        <f t="shared" si="82"/>
        <v>0.30931378164738227</v>
      </c>
      <c r="BV336" s="94" t="str">
        <f t="shared" si="72"/>
        <v>*Glutamic acid (2TMS)</v>
      </c>
      <c r="BW336">
        <f t="shared" si="72"/>
        <v>177</v>
      </c>
    </row>
    <row r="337" spans="2:75">
      <c r="B337" s="4" t="s">
        <v>33</v>
      </c>
      <c r="C337" s="4">
        <v>178</v>
      </c>
      <c r="D337" s="4">
        <v>1532.2</v>
      </c>
      <c r="E337" s="4">
        <v>0.55072460000000001</v>
      </c>
      <c r="F337" s="4"/>
      <c r="G337" s="111" t="str">
        <f t="shared" si="82"/>
        <v/>
      </c>
      <c r="H337" s="111" t="str">
        <f t="shared" si="82"/>
        <v/>
      </c>
      <c r="I337" s="111">
        <f t="shared" si="82"/>
        <v>0</v>
      </c>
      <c r="J337" s="111">
        <f t="shared" si="82"/>
        <v>0</v>
      </c>
      <c r="K337" s="111">
        <f t="shared" si="82"/>
        <v>0</v>
      </c>
      <c r="L337" s="111" t="str">
        <f t="shared" si="82"/>
        <v/>
      </c>
      <c r="M337" s="111" t="str">
        <f t="shared" si="82"/>
        <v/>
      </c>
      <c r="N337" s="111" t="str">
        <f t="shared" si="82"/>
        <v/>
      </c>
      <c r="O337" s="111" t="str">
        <f t="shared" si="82"/>
        <v/>
      </c>
      <c r="P337" s="111">
        <f t="shared" si="82"/>
        <v>0</v>
      </c>
      <c r="Q337" s="111"/>
      <c r="R337" s="111" t="str">
        <f t="shared" si="83"/>
        <v/>
      </c>
      <c r="S337" s="111" t="str">
        <f t="shared" si="83"/>
        <v/>
      </c>
      <c r="T337" s="111" t="str">
        <f t="shared" si="83"/>
        <v/>
      </c>
      <c r="U337" s="111" t="str">
        <f t="shared" si="83"/>
        <v/>
      </c>
      <c r="V337" s="111" t="str">
        <f t="shared" si="83"/>
        <v/>
      </c>
      <c r="W337" s="111" t="str">
        <f t="shared" si="83"/>
        <v/>
      </c>
      <c r="X337" s="111" t="str">
        <f t="shared" si="83"/>
        <v/>
      </c>
      <c r="Y337" s="111" t="str">
        <f t="shared" si="83"/>
        <v/>
      </c>
      <c r="Z337" s="111">
        <f t="shared" si="83"/>
        <v>0</v>
      </c>
      <c r="AA337" s="111" t="str">
        <f t="shared" si="83"/>
        <v/>
      </c>
      <c r="AB337" s="111">
        <f t="shared" si="83"/>
        <v>0</v>
      </c>
      <c r="AC337" s="111" t="str">
        <f t="shared" si="83"/>
        <v/>
      </c>
      <c r="AD337" s="111">
        <f t="shared" si="83"/>
        <v>0</v>
      </c>
      <c r="AE337" s="111" t="str">
        <f t="shared" si="83"/>
        <v/>
      </c>
      <c r="AF337" s="111">
        <f t="shared" si="83"/>
        <v>0</v>
      </c>
      <c r="AG337" s="111" t="str">
        <f t="shared" si="83"/>
        <v/>
      </c>
      <c r="AH337" s="112"/>
      <c r="AI337" s="112"/>
      <c r="AJ337" s="106" t="str">
        <f t="shared" si="64"/>
        <v>*Glutamic acid (2TMS)</v>
      </c>
      <c r="AK337" s="106">
        <f t="shared" si="64"/>
        <v>178</v>
      </c>
      <c r="AL337" s="112"/>
      <c r="AM337" s="111">
        <f t="shared" si="82"/>
        <v>0.52012070548985057</v>
      </c>
      <c r="AN337" s="111">
        <f t="shared" si="82"/>
        <v>0</v>
      </c>
      <c r="AO337" s="113">
        <f t="shared" si="82"/>
        <v>2.9763676409310078E-2</v>
      </c>
      <c r="AP337" s="111">
        <f t="shared" si="82"/>
        <v>0.23737547931587172</v>
      </c>
      <c r="AQ337" s="113">
        <f t="shared" si="82"/>
        <v>0.11474046548838385</v>
      </c>
      <c r="AR337" s="111">
        <f t="shared" si="82"/>
        <v>8.7517989809016303E-2</v>
      </c>
      <c r="AS337" s="113">
        <f t="shared" si="82"/>
        <v>2.6171858308763833E-2</v>
      </c>
      <c r="AT337" s="111">
        <f t="shared" si="82"/>
        <v>4.3885464101690363E-2</v>
      </c>
      <c r="AU337" s="113">
        <f t="shared" si="82"/>
        <v>8.5464162797680918E-2</v>
      </c>
      <c r="AV337" s="111">
        <f t="shared" si="82"/>
        <v>0</v>
      </c>
      <c r="AW337" s="113">
        <f t="shared" si="82"/>
        <v>0</v>
      </c>
      <c r="AX337" s="111">
        <f t="shared" si="82"/>
        <v>0</v>
      </c>
      <c r="AY337" s="113" t="str">
        <f t="shared" si="82"/>
        <v/>
      </c>
      <c r="AZ337" s="111">
        <f t="shared" si="82"/>
        <v>0.26552684411631372</v>
      </c>
      <c r="BA337" s="111" t="str">
        <f t="shared" si="82"/>
        <v/>
      </c>
      <c r="BB337" s="113">
        <f t="shared" si="82"/>
        <v>0.90389861713993902</v>
      </c>
      <c r="BC337" s="111">
        <f t="shared" si="82"/>
        <v>0.84474906114331871</v>
      </c>
      <c r="BD337" s="113">
        <f t="shared" si="82"/>
        <v>7.1476849276558591E-2</v>
      </c>
      <c r="BE337" s="111">
        <f t="shared" si="82"/>
        <v>0</v>
      </c>
      <c r="BF337" s="113">
        <f t="shared" si="82"/>
        <v>5.24058807287235E-2</v>
      </c>
      <c r="BG337" s="111">
        <f t="shared" si="82"/>
        <v>0.12551658185047304</v>
      </c>
      <c r="BH337" s="113" t="str">
        <f t="shared" si="82"/>
        <v/>
      </c>
      <c r="BI337" s="111">
        <f t="shared" si="82"/>
        <v>4.8598975003436289E-2</v>
      </c>
      <c r="BJ337" s="113">
        <f t="shared" si="82"/>
        <v>0</v>
      </c>
      <c r="BK337" s="111">
        <f t="shared" si="82"/>
        <v>0</v>
      </c>
      <c r="BL337" s="113">
        <f t="shared" si="82"/>
        <v>7.6307366070532109E-2</v>
      </c>
      <c r="BM337" s="111" t="str">
        <f t="shared" si="82"/>
        <v/>
      </c>
      <c r="BN337" s="113">
        <f t="shared" si="82"/>
        <v>0.1898309044712479</v>
      </c>
      <c r="BO337" s="111">
        <f t="shared" si="82"/>
        <v>0</v>
      </c>
      <c r="BP337" s="113">
        <f t="shared" si="82"/>
        <v>0</v>
      </c>
      <c r="BQ337" s="111">
        <f t="shared" si="82"/>
        <v>0</v>
      </c>
      <c r="BR337" s="111"/>
      <c r="BS337" s="111">
        <f t="shared" si="84"/>
        <v>0.12252012098221152</v>
      </c>
      <c r="BT337" s="111">
        <f t="shared" si="84"/>
        <v>0.2224092558810872</v>
      </c>
      <c r="BU337" s="111">
        <f t="shared" si="82"/>
        <v>0.16277160423110704</v>
      </c>
      <c r="BV337" s="94" t="str">
        <f t="shared" si="72"/>
        <v>*Glutamic acid (2TMS)</v>
      </c>
      <c r="BW337">
        <f t="shared" si="72"/>
        <v>178</v>
      </c>
    </row>
    <row r="338" spans="2:75">
      <c r="B338" s="4" t="s">
        <v>33</v>
      </c>
      <c r="C338" s="4">
        <v>179</v>
      </c>
      <c r="D338" s="4">
        <v>1532.2</v>
      </c>
      <c r="E338" s="4">
        <v>0.55072460000000001</v>
      </c>
      <c r="F338" s="4"/>
      <c r="G338" s="111" t="str">
        <f t="shared" si="82"/>
        <v/>
      </c>
      <c r="H338" s="111" t="str">
        <f t="shared" si="82"/>
        <v/>
      </c>
      <c r="I338" s="111">
        <f t="shared" si="82"/>
        <v>0</v>
      </c>
      <c r="J338" s="111">
        <f t="shared" si="82"/>
        <v>0</v>
      </c>
      <c r="K338" s="111">
        <f t="shared" si="82"/>
        <v>0</v>
      </c>
      <c r="L338" s="111" t="str">
        <f t="shared" si="82"/>
        <v/>
      </c>
      <c r="M338" s="111" t="str">
        <f t="shared" si="82"/>
        <v/>
      </c>
      <c r="N338" s="111" t="str">
        <f t="shared" si="82"/>
        <v/>
      </c>
      <c r="O338" s="111" t="str">
        <f t="shared" si="82"/>
        <v/>
      </c>
      <c r="P338" s="111">
        <f t="shared" si="82"/>
        <v>0</v>
      </c>
      <c r="Q338" s="111"/>
      <c r="R338" s="111" t="str">
        <f t="shared" si="83"/>
        <v/>
      </c>
      <c r="S338" s="111" t="str">
        <f t="shared" si="83"/>
        <v/>
      </c>
      <c r="T338" s="111" t="str">
        <f t="shared" si="83"/>
        <v/>
      </c>
      <c r="U338" s="111" t="str">
        <f t="shared" si="83"/>
        <v/>
      </c>
      <c r="V338" s="111" t="str">
        <f t="shared" si="83"/>
        <v/>
      </c>
      <c r="W338" s="111" t="str">
        <f t="shared" si="83"/>
        <v/>
      </c>
      <c r="X338" s="111" t="str">
        <f t="shared" si="83"/>
        <v/>
      </c>
      <c r="Y338" s="111" t="str">
        <f t="shared" si="83"/>
        <v/>
      </c>
      <c r="Z338" s="111">
        <f t="shared" si="83"/>
        <v>0</v>
      </c>
      <c r="AA338" s="111" t="str">
        <f t="shared" si="83"/>
        <v/>
      </c>
      <c r="AB338" s="111">
        <f t="shared" si="83"/>
        <v>1.5533980582524272</v>
      </c>
      <c r="AC338" s="111" t="str">
        <f t="shared" si="83"/>
        <v/>
      </c>
      <c r="AD338" s="111">
        <f t="shared" si="83"/>
        <v>0</v>
      </c>
      <c r="AE338" s="111" t="str">
        <f t="shared" si="83"/>
        <v/>
      </c>
      <c r="AF338" s="111">
        <f t="shared" si="83"/>
        <v>0</v>
      </c>
      <c r="AG338" s="111" t="str">
        <f t="shared" si="83"/>
        <v/>
      </c>
      <c r="AH338" s="112"/>
      <c r="AI338" s="112"/>
      <c r="AJ338" s="106" t="str">
        <f t="shared" si="64"/>
        <v>*Glutamic acid (2TMS)</v>
      </c>
      <c r="AK338" s="106">
        <f t="shared" si="64"/>
        <v>179</v>
      </c>
      <c r="AL338" s="112"/>
      <c r="AM338" s="111">
        <f t="shared" si="82"/>
        <v>6.4195078064963537E-2</v>
      </c>
      <c r="AN338" s="111">
        <f t="shared" si="82"/>
        <v>0.11401740029094096</v>
      </c>
      <c r="AO338" s="113">
        <f t="shared" si="82"/>
        <v>0</v>
      </c>
      <c r="AP338" s="111">
        <f t="shared" si="82"/>
        <v>0.23331777881474566</v>
      </c>
      <c r="AQ338" s="113">
        <f t="shared" si="82"/>
        <v>1.1579313030937819E-2</v>
      </c>
      <c r="AR338" s="111">
        <f t="shared" si="82"/>
        <v>0</v>
      </c>
      <c r="AS338" s="113">
        <f t="shared" si="82"/>
        <v>2.6705977866085546E-3</v>
      </c>
      <c r="AT338" s="111">
        <f t="shared" si="82"/>
        <v>5.6792953543363996E-3</v>
      </c>
      <c r="AU338" s="113">
        <f t="shared" si="82"/>
        <v>3.9267318042177722E-2</v>
      </c>
      <c r="AV338" s="111">
        <f t="shared" si="82"/>
        <v>0</v>
      </c>
      <c r="AW338" s="113">
        <f t="shared" si="82"/>
        <v>0</v>
      </c>
      <c r="AX338" s="111">
        <f t="shared" si="82"/>
        <v>0</v>
      </c>
      <c r="AY338" s="113" t="str">
        <f t="shared" si="82"/>
        <v/>
      </c>
      <c r="AZ338" s="111">
        <f t="shared" si="82"/>
        <v>0</v>
      </c>
      <c r="BA338" s="111" t="str">
        <f t="shared" si="82"/>
        <v/>
      </c>
      <c r="BB338" s="113">
        <f t="shared" si="82"/>
        <v>0.11181142573006679</v>
      </c>
      <c r="BC338" s="111">
        <f t="shared" si="82"/>
        <v>0.10476131289008052</v>
      </c>
      <c r="BD338" s="113">
        <f t="shared" si="82"/>
        <v>1.5850514693128055E-2</v>
      </c>
      <c r="BE338" s="111">
        <f t="shared" si="82"/>
        <v>0</v>
      </c>
      <c r="BF338" s="113">
        <f t="shared" si="82"/>
        <v>0</v>
      </c>
      <c r="BG338" s="111">
        <f t="shared" si="82"/>
        <v>0.10075480719969944</v>
      </c>
      <c r="BH338" s="113" t="str">
        <f t="shared" si="82"/>
        <v/>
      </c>
      <c r="BI338" s="111">
        <f t="shared" si="82"/>
        <v>0</v>
      </c>
      <c r="BJ338" s="113">
        <f t="shared" si="82"/>
        <v>0</v>
      </c>
      <c r="BK338" s="111">
        <f t="shared" si="82"/>
        <v>0</v>
      </c>
      <c r="BL338" s="113">
        <f t="shared" si="82"/>
        <v>4.8194125939283433E-2</v>
      </c>
      <c r="BM338" s="111" t="str">
        <f t="shared" si="82"/>
        <v/>
      </c>
      <c r="BN338" s="113">
        <f t="shared" si="82"/>
        <v>2.7744516807336233E-2</v>
      </c>
      <c r="BO338" s="111">
        <f t="shared" si="82"/>
        <v>0</v>
      </c>
      <c r="BP338" s="113">
        <f t="shared" si="82"/>
        <v>0</v>
      </c>
      <c r="BQ338" s="111">
        <f t="shared" si="82"/>
        <v>0</v>
      </c>
      <c r="BR338" s="111"/>
      <c r="BS338" s="111">
        <f t="shared" si="84"/>
        <v>0</v>
      </c>
      <c r="BT338" s="111">
        <f t="shared" si="84"/>
        <v>7.3501689015496294E-2</v>
      </c>
      <c r="BU338" s="111">
        <f t="shared" si="82"/>
        <v>2.4821476305036852E-2</v>
      </c>
      <c r="BV338" s="94" t="str">
        <f t="shared" si="72"/>
        <v>*Glutamic acid (2TMS)</v>
      </c>
      <c r="BW338">
        <f t="shared" si="72"/>
        <v>179</v>
      </c>
    </row>
    <row r="339" spans="2:75">
      <c r="B339" s="4" t="s">
        <v>33</v>
      </c>
      <c r="C339" s="4">
        <v>180</v>
      </c>
      <c r="D339" s="4">
        <v>1532.2</v>
      </c>
      <c r="E339" s="4">
        <v>0.55072460000000001</v>
      </c>
      <c r="F339" s="4"/>
      <c r="G339" s="111" t="str">
        <f t="shared" si="82"/>
        <v/>
      </c>
      <c r="H339" s="111" t="str">
        <f t="shared" si="82"/>
        <v/>
      </c>
      <c r="I339" s="111">
        <f t="shared" si="82"/>
        <v>0</v>
      </c>
      <c r="J339" s="111">
        <f t="shared" ref="J339:BU339" si="85">IF(J109&lt;&gt;"",J109/SUM(J$103:J$109)*100,"")</f>
        <v>0</v>
      </c>
      <c r="K339" s="111">
        <f t="shared" si="85"/>
        <v>0</v>
      </c>
      <c r="L339" s="111" t="str">
        <f t="shared" si="85"/>
        <v/>
      </c>
      <c r="M339" s="111" t="str">
        <f t="shared" si="85"/>
        <v/>
      </c>
      <c r="N339" s="111" t="str">
        <f t="shared" si="85"/>
        <v/>
      </c>
      <c r="O339" s="111" t="str">
        <f t="shared" si="85"/>
        <v/>
      </c>
      <c r="P339" s="111">
        <f t="shared" si="85"/>
        <v>0</v>
      </c>
      <c r="Q339" s="111"/>
      <c r="R339" s="111" t="str">
        <f t="shared" si="83"/>
        <v/>
      </c>
      <c r="S339" s="111" t="str">
        <f t="shared" si="83"/>
        <v/>
      </c>
      <c r="T339" s="111" t="str">
        <f t="shared" si="83"/>
        <v/>
      </c>
      <c r="U339" s="111" t="str">
        <f t="shared" si="83"/>
        <v/>
      </c>
      <c r="V339" s="111" t="str">
        <f t="shared" si="83"/>
        <v/>
      </c>
      <c r="W339" s="111" t="str">
        <f t="shared" si="83"/>
        <v/>
      </c>
      <c r="X339" s="111" t="str">
        <f t="shared" si="83"/>
        <v/>
      </c>
      <c r="Y339" s="111" t="str">
        <f t="shared" si="83"/>
        <v/>
      </c>
      <c r="Z339" s="111">
        <f t="shared" si="83"/>
        <v>0</v>
      </c>
      <c r="AA339" s="111" t="str">
        <f t="shared" si="83"/>
        <v/>
      </c>
      <c r="AB339" s="111">
        <f t="shared" si="83"/>
        <v>0</v>
      </c>
      <c r="AC339" s="111" t="str">
        <f t="shared" si="83"/>
        <v/>
      </c>
      <c r="AD339" s="111">
        <f t="shared" si="83"/>
        <v>0</v>
      </c>
      <c r="AE339" s="111" t="str">
        <f t="shared" si="83"/>
        <v/>
      </c>
      <c r="AF339" s="111">
        <f t="shared" si="83"/>
        <v>0</v>
      </c>
      <c r="AG339" s="111" t="str">
        <f t="shared" si="83"/>
        <v/>
      </c>
      <c r="AH339" s="112"/>
      <c r="AI339" s="112"/>
      <c r="AJ339" s="106" t="str">
        <f t="shared" si="64"/>
        <v>*Glutamic acid (2TMS)</v>
      </c>
      <c r="AK339" s="106">
        <f t="shared" si="64"/>
        <v>180</v>
      </c>
      <c r="AL339" s="112"/>
      <c r="AM339" s="111">
        <f t="shared" si="85"/>
        <v>1.2651584728131502E-2</v>
      </c>
      <c r="AN339" s="111">
        <f t="shared" si="85"/>
        <v>2.2466482815948957E-2</v>
      </c>
      <c r="AO339" s="113">
        <f t="shared" si="85"/>
        <v>4.7621882254896128E-3</v>
      </c>
      <c r="AP339" s="111">
        <f t="shared" si="85"/>
        <v>0.19274077380348556</v>
      </c>
      <c r="AQ339" s="113">
        <f t="shared" si="85"/>
        <v>4.3159257660768238E-2</v>
      </c>
      <c r="AR339" s="111">
        <f t="shared" si="85"/>
        <v>0</v>
      </c>
      <c r="AS339" s="113">
        <f t="shared" si="85"/>
        <v>0</v>
      </c>
      <c r="AT339" s="111">
        <f t="shared" si="85"/>
        <v>0</v>
      </c>
      <c r="AU339" s="113">
        <f t="shared" si="85"/>
        <v>3.3107738741443959E-2</v>
      </c>
      <c r="AV339" s="111">
        <f t="shared" si="85"/>
        <v>0</v>
      </c>
      <c r="AW339" s="113">
        <f t="shared" si="85"/>
        <v>0</v>
      </c>
      <c r="AX339" s="111">
        <f t="shared" si="85"/>
        <v>0</v>
      </c>
      <c r="AY339" s="113" t="str">
        <f t="shared" si="85"/>
        <v/>
      </c>
      <c r="AZ339" s="111">
        <f t="shared" si="85"/>
        <v>0</v>
      </c>
      <c r="BA339" s="111" t="str">
        <f t="shared" si="85"/>
        <v/>
      </c>
      <c r="BB339" s="113">
        <f t="shared" si="85"/>
        <v>3.7360067731921354E-2</v>
      </c>
      <c r="BC339" s="111">
        <f t="shared" si="85"/>
        <v>2.6634232090698439E-2</v>
      </c>
      <c r="BD339" s="113">
        <f t="shared" si="85"/>
        <v>2.2130907307386337E-2</v>
      </c>
      <c r="BE339" s="111">
        <f t="shared" si="85"/>
        <v>0</v>
      </c>
      <c r="BF339" s="113">
        <f t="shared" si="85"/>
        <v>0</v>
      </c>
      <c r="BG339" s="111">
        <f t="shared" si="85"/>
        <v>6.5746780969295399E-2</v>
      </c>
      <c r="BH339" s="113" t="str">
        <f t="shared" si="85"/>
        <v/>
      </c>
      <c r="BI339" s="111">
        <f t="shared" si="85"/>
        <v>0</v>
      </c>
      <c r="BJ339" s="113">
        <f t="shared" si="85"/>
        <v>0</v>
      </c>
      <c r="BK339" s="111">
        <f t="shared" si="85"/>
        <v>0</v>
      </c>
      <c r="BL339" s="113">
        <f t="shared" si="85"/>
        <v>5.3816773965533166E-2</v>
      </c>
      <c r="BM339" s="111" t="str">
        <f t="shared" si="85"/>
        <v/>
      </c>
      <c r="BN339" s="113">
        <f t="shared" si="85"/>
        <v>5.6949271341374376E-2</v>
      </c>
      <c r="BO339" s="111">
        <f t="shared" si="85"/>
        <v>0</v>
      </c>
      <c r="BP339" s="113">
        <f t="shared" si="85"/>
        <v>0</v>
      </c>
      <c r="BQ339" s="111">
        <f t="shared" si="85"/>
        <v>0</v>
      </c>
      <c r="BR339" s="111"/>
      <c r="BS339" s="111">
        <f t="shared" si="84"/>
        <v>0</v>
      </c>
      <c r="BT339" s="111">
        <f t="shared" si="84"/>
        <v>3.808377669196699E-2</v>
      </c>
      <c r="BU339" s="111">
        <f t="shared" si="85"/>
        <v>0</v>
      </c>
      <c r="BV339" s="94" t="str">
        <f t="shared" si="72"/>
        <v>*Glutamic acid (2TMS)</v>
      </c>
      <c r="BW339">
        <f t="shared" si="72"/>
        <v>180</v>
      </c>
    </row>
    <row r="340" spans="2:75" ht="39.75" customHeight="1">
      <c r="B340" s="4" t="s">
        <v>34</v>
      </c>
      <c r="C340" s="4">
        <v>246</v>
      </c>
      <c r="D340" s="4">
        <v>1621.9</v>
      </c>
      <c r="E340" s="4">
        <v>0.52173910000000001</v>
      </c>
      <c r="F340" s="4"/>
      <c r="G340" s="111" t="str">
        <f t="shared" ref="G340:BU346" si="86">IF(G110&lt;&gt;"",G110/SUM(G$110:G$116)*100,"")</f>
        <v/>
      </c>
      <c r="H340" s="111" t="str">
        <f t="shared" si="86"/>
        <v/>
      </c>
      <c r="I340" s="111">
        <f t="shared" si="86"/>
        <v>84.056271981242674</v>
      </c>
      <c r="J340" s="111" t="str">
        <f t="shared" si="86"/>
        <v/>
      </c>
      <c r="K340" s="111">
        <f t="shared" si="86"/>
        <v>88.006482982171804</v>
      </c>
      <c r="L340" s="111">
        <f t="shared" si="86"/>
        <v>83.673469387755105</v>
      </c>
      <c r="M340" s="111" t="str">
        <f t="shared" si="86"/>
        <v/>
      </c>
      <c r="N340" s="111" t="str">
        <f t="shared" si="86"/>
        <v/>
      </c>
      <c r="O340" s="111" t="str">
        <f t="shared" si="86"/>
        <v/>
      </c>
      <c r="P340" s="111" t="str">
        <f t="shared" si="86"/>
        <v/>
      </c>
      <c r="Q340" s="111"/>
      <c r="R340" s="111" t="str">
        <f t="shared" ref="R340:AG346" si="87">IF(R110&lt;&gt;"",R110/SUM(R$110:R$116)*100,"")</f>
        <v/>
      </c>
      <c r="S340" s="111" t="str">
        <f t="shared" si="87"/>
        <v/>
      </c>
      <c r="T340" s="111" t="str">
        <f t="shared" si="87"/>
        <v/>
      </c>
      <c r="U340" s="111" t="str">
        <f t="shared" si="87"/>
        <v/>
      </c>
      <c r="V340" s="111" t="str">
        <f t="shared" si="87"/>
        <v/>
      </c>
      <c r="W340" s="111" t="str">
        <f t="shared" si="87"/>
        <v/>
      </c>
      <c r="X340" s="111" t="str">
        <f t="shared" si="87"/>
        <v/>
      </c>
      <c r="Y340" s="111" t="str">
        <f t="shared" si="87"/>
        <v/>
      </c>
      <c r="Z340" s="111">
        <f t="shared" si="87"/>
        <v>69.040125885129825</v>
      </c>
      <c r="AA340" s="111" t="str">
        <f t="shared" si="87"/>
        <v/>
      </c>
      <c r="AB340" s="111">
        <f t="shared" si="87"/>
        <v>100</v>
      </c>
      <c r="AC340" s="111" t="str">
        <f t="shared" si="87"/>
        <v/>
      </c>
      <c r="AD340" s="111" t="str">
        <f t="shared" si="87"/>
        <v/>
      </c>
      <c r="AE340" s="111" t="str">
        <f t="shared" si="87"/>
        <v/>
      </c>
      <c r="AF340" s="111" t="str">
        <f t="shared" si="87"/>
        <v/>
      </c>
      <c r="AG340" s="111" t="str">
        <f t="shared" si="87"/>
        <v/>
      </c>
      <c r="AH340" s="112"/>
      <c r="AI340" s="112"/>
      <c r="AJ340" s="106" t="str">
        <f t="shared" si="64"/>
        <v>*Glutamic acid (3TMS)</v>
      </c>
      <c r="AK340" s="106">
        <f t="shared" si="64"/>
        <v>246</v>
      </c>
      <c r="AL340" s="112"/>
      <c r="AM340" s="111">
        <f t="shared" si="86"/>
        <v>72.040201713702118</v>
      </c>
      <c r="AN340" s="111">
        <f t="shared" si="86"/>
        <v>72.727474630445684</v>
      </c>
      <c r="AO340" s="113">
        <f t="shared" si="86"/>
        <v>73.230882797033857</v>
      </c>
      <c r="AP340" s="111">
        <f t="shared" si="86"/>
        <v>73.74662355166312</v>
      </c>
      <c r="AQ340" s="113">
        <f t="shared" si="86"/>
        <v>73.576426634368943</v>
      </c>
      <c r="AR340" s="111">
        <f t="shared" si="86"/>
        <v>73.454445747355763</v>
      </c>
      <c r="AS340" s="113">
        <f t="shared" si="86"/>
        <v>74.253822404890201</v>
      </c>
      <c r="AT340" s="111">
        <f t="shared" si="86"/>
        <v>74.467691842107527</v>
      </c>
      <c r="AU340" s="113">
        <f t="shared" si="86"/>
        <v>73.562737145100087</v>
      </c>
      <c r="AV340" s="111">
        <f t="shared" si="86"/>
        <v>73.927054811740348</v>
      </c>
      <c r="AW340" s="113">
        <f t="shared" si="86"/>
        <v>73.749270249003729</v>
      </c>
      <c r="AX340" s="111">
        <f t="shared" si="86"/>
        <v>76.037128447258283</v>
      </c>
      <c r="AY340" s="113" t="str">
        <f t="shared" si="86"/>
        <v/>
      </c>
      <c r="AZ340" s="111">
        <f t="shared" si="86"/>
        <v>77.669026794391229</v>
      </c>
      <c r="BA340" s="111">
        <f t="shared" si="86"/>
        <v>86.507936507936506</v>
      </c>
      <c r="BB340" s="113"/>
      <c r="BC340" s="111">
        <f t="shared" ref="BC340:BC346" si="88">IF(BC110&lt;&gt;"",BC110/SUM(BC$110:BC$116)*100,"")</f>
        <v>72.132556482771335</v>
      </c>
      <c r="BD340" s="113">
        <f t="shared" si="86"/>
        <v>74.778955641426279</v>
      </c>
      <c r="BE340" s="111">
        <f t="shared" si="86"/>
        <v>75.418363408350444</v>
      </c>
      <c r="BF340" s="113">
        <f t="shared" si="86"/>
        <v>74.516022532050911</v>
      </c>
      <c r="BG340" s="111">
        <f t="shared" si="86"/>
        <v>74.616471114716049</v>
      </c>
      <c r="BH340" s="113" t="str">
        <f t="shared" si="86"/>
        <v/>
      </c>
      <c r="BI340" s="111">
        <f t="shared" si="86"/>
        <v>74.691254910544572</v>
      </c>
      <c r="BJ340" s="113">
        <f t="shared" si="86"/>
        <v>73.918543767789998</v>
      </c>
      <c r="BK340" s="111">
        <f t="shared" si="86"/>
        <v>74.253055961915152</v>
      </c>
      <c r="BL340" s="113">
        <f t="shared" si="86"/>
        <v>72.114052259029293</v>
      </c>
      <c r="BM340" s="111" t="str">
        <f t="shared" si="86"/>
        <v/>
      </c>
      <c r="BN340" s="113">
        <f t="shared" si="86"/>
        <v>73.168350696176375</v>
      </c>
      <c r="BO340" s="111">
        <f t="shared" si="86"/>
        <v>72.472371399405262</v>
      </c>
      <c r="BP340" s="113">
        <f t="shared" si="86"/>
        <v>74.007259927400725</v>
      </c>
      <c r="BQ340" s="111">
        <f t="shared" si="86"/>
        <v>93.401015228426402</v>
      </c>
      <c r="BR340" s="111"/>
      <c r="BS340" s="111">
        <f t="shared" ref="BS340:BT346" si="89">IF(BS110&lt;&gt;"",BS110/SUM(BS$110:BS$116)*100,"")</f>
        <v>73.807926996866584</v>
      </c>
      <c r="BT340" s="111">
        <f t="shared" si="89"/>
        <v>73.480921038557256</v>
      </c>
      <c r="BU340" s="111">
        <f t="shared" si="86"/>
        <v>74.180044511508896</v>
      </c>
      <c r="BV340" s="94" t="str">
        <f t="shared" si="72"/>
        <v>*Glutamic acid (3TMS)</v>
      </c>
      <c r="BW340">
        <f t="shared" si="72"/>
        <v>246</v>
      </c>
    </row>
    <row r="341" spans="2:75">
      <c r="B341" s="4" t="s">
        <v>34</v>
      </c>
      <c r="C341" s="4">
        <v>247</v>
      </c>
      <c r="D341" s="4">
        <v>1621.9</v>
      </c>
      <c r="E341" s="4">
        <v>0.52173910000000001</v>
      </c>
      <c r="F341" s="4"/>
      <c r="G341" s="111" t="str">
        <f t="shared" si="86"/>
        <v/>
      </c>
      <c r="H341" s="111" t="str">
        <f t="shared" si="86"/>
        <v/>
      </c>
      <c r="I341" s="111">
        <f t="shared" si="86"/>
        <v>14.654161781946073</v>
      </c>
      <c r="J341" s="111" t="str">
        <f t="shared" si="86"/>
        <v/>
      </c>
      <c r="K341" s="111">
        <f t="shared" si="86"/>
        <v>9.4003241491085898</v>
      </c>
      <c r="L341" s="111">
        <f t="shared" si="86"/>
        <v>8.4033613445378155</v>
      </c>
      <c r="M341" s="111" t="str">
        <f t="shared" si="86"/>
        <v/>
      </c>
      <c r="N341" s="111" t="str">
        <f t="shared" si="86"/>
        <v/>
      </c>
      <c r="O341" s="111" t="str">
        <f t="shared" si="86"/>
        <v/>
      </c>
      <c r="P341" s="111" t="str">
        <f t="shared" si="86"/>
        <v/>
      </c>
      <c r="Q341" s="111"/>
      <c r="R341" s="111" t="str">
        <f t="shared" si="87"/>
        <v/>
      </c>
      <c r="S341" s="111" t="str">
        <f t="shared" si="87"/>
        <v/>
      </c>
      <c r="T341" s="111" t="str">
        <f t="shared" si="87"/>
        <v/>
      </c>
      <c r="U341" s="111" t="str">
        <f t="shared" si="87"/>
        <v/>
      </c>
      <c r="V341" s="111" t="str">
        <f t="shared" si="87"/>
        <v/>
      </c>
      <c r="W341" s="111" t="str">
        <f t="shared" si="87"/>
        <v/>
      </c>
      <c r="X341" s="111" t="str">
        <f t="shared" si="87"/>
        <v/>
      </c>
      <c r="Y341" s="111" t="str">
        <f t="shared" si="87"/>
        <v/>
      </c>
      <c r="Z341" s="111">
        <f t="shared" si="87"/>
        <v>17.859952793076317</v>
      </c>
      <c r="AA341" s="111" t="str">
        <f t="shared" si="87"/>
        <v/>
      </c>
      <c r="AB341" s="111">
        <f t="shared" si="87"/>
        <v>0</v>
      </c>
      <c r="AC341" s="111" t="str">
        <f t="shared" si="87"/>
        <v/>
      </c>
      <c r="AD341" s="111" t="str">
        <f t="shared" si="87"/>
        <v/>
      </c>
      <c r="AE341" s="111" t="str">
        <f t="shared" si="87"/>
        <v/>
      </c>
      <c r="AF341" s="111" t="str">
        <f t="shared" si="87"/>
        <v/>
      </c>
      <c r="AG341" s="111" t="str">
        <f t="shared" si="87"/>
        <v/>
      </c>
      <c r="AH341" s="112"/>
      <c r="AI341" s="112"/>
      <c r="AJ341" s="106" t="str">
        <f t="shared" si="64"/>
        <v>*Glutamic acid (3TMS)</v>
      </c>
      <c r="AK341" s="106">
        <f t="shared" si="64"/>
        <v>247</v>
      </c>
      <c r="AL341" s="112"/>
      <c r="AM341" s="111">
        <f t="shared" si="86"/>
        <v>18.151731102988176</v>
      </c>
      <c r="AN341" s="111">
        <f t="shared" si="86"/>
        <v>17.938491207873955</v>
      </c>
      <c r="AO341" s="113">
        <f t="shared" si="86"/>
        <v>18.077598452057401</v>
      </c>
      <c r="AP341" s="111">
        <f t="shared" si="86"/>
        <v>17.855379853904477</v>
      </c>
      <c r="AQ341" s="113">
        <f t="shared" si="86"/>
        <v>17.417770696105244</v>
      </c>
      <c r="AR341" s="111">
        <f t="shared" si="86"/>
        <v>17.642683375045941</v>
      </c>
      <c r="AS341" s="113">
        <f t="shared" si="86"/>
        <v>16.902254124555974</v>
      </c>
      <c r="AT341" s="111">
        <f t="shared" si="86"/>
        <v>16.849792995262305</v>
      </c>
      <c r="AU341" s="113">
        <f t="shared" si="86"/>
        <v>17.636679688230124</v>
      </c>
      <c r="AV341" s="111">
        <f t="shared" si="86"/>
        <v>17.438187660844644</v>
      </c>
      <c r="AW341" s="113">
        <f t="shared" si="86"/>
        <v>17.722796151991268</v>
      </c>
      <c r="AX341" s="111">
        <f t="shared" si="86"/>
        <v>17.072647279751045</v>
      </c>
      <c r="AY341" s="113" t="str">
        <f t="shared" si="86"/>
        <v/>
      </c>
      <c r="AZ341" s="111">
        <f t="shared" si="86"/>
        <v>15.604609190615021</v>
      </c>
      <c r="BA341" s="111">
        <f t="shared" si="86"/>
        <v>13.492063492063492</v>
      </c>
      <c r="BB341" s="113"/>
      <c r="BC341" s="111">
        <f t="shared" si="88"/>
        <v>17.997525926636389</v>
      </c>
      <c r="BD341" s="113">
        <f t="shared" si="86"/>
        <v>16.666276817709747</v>
      </c>
      <c r="BE341" s="111">
        <f t="shared" si="86"/>
        <v>16.312604924968991</v>
      </c>
      <c r="BF341" s="113">
        <f t="shared" si="86"/>
        <v>16.893779143828812</v>
      </c>
      <c r="BG341" s="111">
        <f t="shared" si="86"/>
        <v>16.841183380648047</v>
      </c>
      <c r="BH341" s="113" t="str">
        <f t="shared" si="86"/>
        <v/>
      </c>
      <c r="BI341" s="111">
        <f t="shared" si="86"/>
        <v>16.669210741564232</v>
      </c>
      <c r="BJ341" s="113">
        <f t="shared" si="86"/>
        <v>17.530543158683862</v>
      </c>
      <c r="BK341" s="111">
        <f t="shared" si="86"/>
        <v>17.284471002454687</v>
      </c>
      <c r="BL341" s="113">
        <f t="shared" si="86"/>
        <v>18.684043500331068</v>
      </c>
      <c r="BM341" s="111" t="str">
        <f t="shared" si="86"/>
        <v/>
      </c>
      <c r="BN341" s="113">
        <f t="shared" si="86"/>
        <v>18.200344881642891</v>
      </c>
      <c r="BO341" s="111">
        <f t="shared" si="86"/>
        <v>18.584024973000162</v>
      </c>
      <c r="BP341" s="113">
        <f t="shared" si="86"/>
        <v>17.211161221721117</v>
      </c>
      <c r="BQ341" s="111">
        <f t="shared" si="86"/>
        <v>4.9492385786802036</v>
      </c>
      <c r="BR341" s="111"/>
      <c r="BS341" s="111">
        <f t="shared" si="89"/>
        <v>17.236850945827911</v>
      </c>
      <c r="BT341" s="111">
        <f t="shared" si="89"/>
        <v>17.401277397854521</v>
      </c>
      <c r="BU341" s="111">
        <f t="shared" si="86"/>
        <v>17.122674122260296</v>
      </c>
      <c r="BV341" s="94" t="str">
        <f t="shared" si="72"/>
        <v>*Glutamic acid (3TMS)</v>
      </c>
      <c r="BW341">
        <f t="shared" si="72"/>
        <v>247</v>
      </c>
    </row>
    <row r="342" spans="2:75">
      <c r="B342" s="4" t="s">
        <v>34</v>
      </c>
      <c r="C342" s="4">
        <v>248</v>
      </c>
      <c r="D342" s="4">
        <v>1621.9</v>
      </c>
      <c r="E342" s="4">
        <v>0.52173910000000001</v>
      </c>
      <c r="F342" s="4"/>
      <c r="G342" s="111" t="str">
        <f t="shared" si="86"/>
        <v/>
      </c>
      <c r="H342" s="111" t="str">
        <f t="shared" si="86"/>
        <v/>
      </c>
      <c r="I342" s="111">
        <f t="shared" si="86"/>
        <v>0</v>
      </c>
      <c r="J342" s="111" t="str">
        <f t="shared" si="86"/>
        <v/>
      </c>
      <c r="K342" s="111">
        <f t="shared" si="86"/>
        <v>2.5931928687196111</v>
      </c>
      <c r="L342" s="111">
        <f t="shared" si="86"/>
        <v>7.923169267707082</v>
      </c>
      <c r="M342" s="111" t="str">
        <f t="shared" si="86"/>
        <v/>
      </c>
      <c r="N342" s="111" t="str">
        <f t="shared" si="86"/>
        <v/>
      </c>
      <c r="O342" s="111" t="str">
        <f t="shared" si="86"/>
        <v/>
      </c>
      <c r="P342" s="111" t="str">
        <f t="shared" si="86"/>
        <v/>
      </c>
      <c r="Q342" s="111"/>
      <c r="R342" s="111" t="str">
        <f t="shared" si="87"/>
        <v/>
      </c>
      <c r="S342" s="111" t="str">
        <f t="shared" si="87"/>
        <v/>
      </c>
      <c r="T342" s="111" t="str">
        <f t="shared" si="87"/>
        <v/>
      </c>
      <c r="U342" s="111" t="str">
        <f t="shared" si="87"/>
        <v/>
      </c>
      <c r="V342" s="111" t="str">
        <f t="shared" si="87"/>
        <v/>
      </c>
      <c r="W342" s="111" t="str">
        <f t="shared" si="87"/>
        <v/>
      </c>
      <c r="X342" s="111" t="str">
        <f t="shared" si="87"/>
        <v/>
      </c>
      <c r="Y342" s="111" t="str">
        <f t="shared" si="87"/>
        <v/>
      </c>
      <c r="Z342" s="111">
        <f t="shared" si="87"/>
        <v>8.2612116443745087</v>
      </c>
      <c r="AA342" s="111" t="str">
        <f t="shared" si="87"/>
        <v/>
      </c>
      <c r="AB342" s="111">
        <f t="shared" si="87"/>
        <v>0</v>
      </c>
      <c r="AC342" s="111" t="str">
        <f t="shared" si="87"/>
        <v/>
      </c>
      <c r="AD342" s="111" t="str">
        <f t="shared" si="87"/>
        <v/>
      </c>
      <c r="AE342" s="111" t="str">
        <f t="shared" si="87"/>
        <v/>
      </c>
      <c r="AF342" s="111" t="str">
        <f t="shared" si="87"/>
        <v/>
      </c>
      <c r="AG342" s="111" t="str">
        <f t="shared" si="87"/>
        <v/>
      </c>
      <c r="AH342" s="112"/>
      <c r="AI342" s="112"/>
      <c r="AJ342" s="106" t="str">
        <f t="shared" si="64"/>
        <v>*Glutamic acid (3TMS)</v>
      </c>
      <c r="AK342" s="106">
        <f t="shared" si="64"/>
        <v>248</v>
      </c>
      <c r="AL342" s="112"/>
      <c r="AM342" s="111">
        <f t="shared" si="86"/>
        <v>7.5141083585627104</v>
      </c>
      <c r="AN342" s="111">
        <f t="shared" si="86"/>
        <v>7.277448441921627</v>
      </c>
      <c r="AO342" s="113">
        <f t="shared" si="86"/>
        <v>7.2598955362435547</v>
      </c>
      <c r="AP342" s="111">
        <f t="shared" si="86"/>
        <v>7.1638943275667941</v>
      </c>
      <c r="AQ342" s="113">
        <f t="shared" si="86"/>
        <v>7.4301305311088948</v>
      </c>
      <c r="AR342" s="111">
        <f t="shared" si="86"/>
        <v>7.3320848720327163</v>
      </c>
      <c r="AS342" s="113">
        <f t="shared" si="86"/>
        <v>7.4039605034301887</v>
      </c>
      <c r="AT342" s="111">
        <f t="shared" si="86"/>
        <v>7.3006639666187505</v>
      </c>
      <c r="AU342" s="113">
        <f t="shared" si="86"/>
        <v>7.2854712996018769</v>
      </c>
      <c r="AV342" s="111">
        <f t="shared" si="86"/>
        <v>7.1715569532882011</v>
      </c>
      <c r="AW342" s="113">
        <f t="shared" si="86"/>
        <v>7.147752366931492</v>
      </c>
      <c r="AX342" s="111">
        <f t="shared" si="86"/>
        <v>6.1723360875630435</v>
      </c>
      <c r="AY342" s="113" t="str">
        <f t="shared" si="86"/>
        <v/>
      </c>
      <c r="AZ342" s="111">
        <f t="shared" si="86"/>
        <v>6.2612800222129668</v>
      </c>
      <c r="BA342" s="111">
        <f t="shared" si="86"/>
        <v>0</v>
      </c>
      <c r="BB342" s="113"/>
      <c r="BC342" s="111">
        <f t="shared" si="88"/>
        <v>7.3086565411853472</v>
      </c>
      <c r="BD342" s="113">
        <f t="shared" si="86"/>
        <v>7.1801757127218631</v>
      </c>
      <c r="BE342" s="111">
        <f t="shared" si="86"/>
        <v>6.9673367314759451</v>
      </c>
      <c r="BF342" s="113">
        <f t="shared" si="86"/>
        <v>7.1601785735154913</v>
      </c>
      <c r="BG342" s="111">
        <f t="shared" si="86"/>
        <v>7.1218552029871205</v>
      </c>
      <c r="BH342" s="113" t="str">
        <f t="shared" si="86"/>
        <v/>
      </c>
      <c r="BI342" s="111">
        <f t="shared" si="86"/>
        <v>7.2786942847597427</v>
      </c>
      <c r="BJ342" s="113">
        <f t="shared" si="86"/>
        <v>7.1089714305794711</v>
      </c>
      <c r="BK342" s="111">
        <f t="shared" si="86"/>
        <v>6.7293149190449029</v>
      </c>
      <c r="BL342" s="113">
        <f t="shared" si="86"/>
        <v>7.620645110978411</v>
      </c>
      <c r="BM342" s="111" t="str">
        <f t="shared" si="86"/>
        <v/>
      </c>
      <c r="BN342" s="113">
        <f t="shared" si="86"/>
        <v>7.1256537787341996</v>
      </c>
      <c r="BO342" s="111">
        <f t="shared" si="86"/>
        <v>7.3247229742724835</v>
      </c>
      <c r="BP342" s="113">
        <f t="shared" si="86"/>
        <v>7.2159278407215925</v>
      </c>
      <c r="BQ342" s="111">
        <f t="shared" si="86"/>
        <v>1.6497461928934012</v>
      </c>
      <c r="BR342" s="111"/>
      <c r="BS342" s="111">
        <f t="shared" si="89"/>
        <v>7.3150947660320433</v>
      </c>
      <c r="BT342" s="111">
        <f t="shared" si="89"/>
        <v>7.4367897237692508</v>
      </c>
      <c r="BU342" s="111">
        <f t="shared" si="86"/>
        <v>7.1588081816392553</v>
      </c>
      <c r="BV342" s="94" t="str">
        <f t="shared" si="72"/>
        <v>*Glutamic acid (3TMS)</v>
      </c>
      <c r="BW342">
        <f t="shared" si="72"/>
        <v>248</v>
      </c>
    </row>
    <row r="343" spans="2:75">
      <c r="B343" s="4" t="s">
        <v>34</v>
      </c>
      <c r="C343" s="4">
        <v>249</v>
      </c>
      <c r="D343" s="4">
        <v>1621.9</v>
      </c>
      <c r="E343" s="4">
        <v>0.52173910000000001</v>
      </c>
      <c r="F343" s="4"/>
      <c r="G343" s="111" t="str">
        <f t="shared" si="86"/>
        <v/>
      </c>
      <c r="H343" s="111" t="str">
        <f t="shared" si="86"/>
        <v/>
      </c>
      <c r="I343" s="111">
        <f t="shared" si="86"/>
        <v>1.2895662368112544</v>
      </c>
      <c r="J343" s="111" t="str">
        <f t="shared" si="86"/>
        <v/>
      </c>
      <c r="K343" s="111">
        <f t="shared" si="86"/>
        <v>0</v>
      </c>
      <c r="L343" s="111">
        <f t="shared" si="86"/>
        <v>0</v>
      </c>
      <c r="M343" s="111" t="str">
        <f t="shared" si="86"/>
        <v/>
      </c>
      <c r="N343" s="111" t="str">
        <f t="shared" si="86"/>
        <v/>
      </c>
      <c r="O343" s="111" t="str">
        <f t="shared" si="86"/>
        <v/>
      </c>
      <c r="P343" s="111" t="str">
        <f t="shared" si="86"/>
        <v/>
      </c>
      <c r="Q343" s="111"/>
      <c r="R343" s="111" t="str">
        <f t="shared" si="87"/>
        <v/>
      </c>
      <c r="S343" s="111" t="str">
        <f t="shared" si="87"/>
        <v/>
      </c>
      <c r="T343" s="111" t="str">
        <f t="shared" si="87"/>
        <v/>
      </c>
      <c r="U343" s="111" t="str">
        <f t="shared" si="87"/>
        <v/>
      </c>
      <c r="V343" s="111" t="str">
        <f t="shared" si="87"/>
        <v/>
      </c>
      <c r="W343" s="111" t="str">
        <f t="shared" si="87"/>
        <v/>
      </c>
      <c r="X343" s="111" t="str">
        <f t="shared" si="87"/>
        <v/>
      </c>
      <c r="Y343" s="111" t="str">
        <f t="shared" si="87"/>
        <v/>
      </c>
      <c r="Z343" s="111">
        <f t="shared" si="87"/>
        <v>1.5735641227380015</v>
      </c>
      <c r="AA343" s="111" t="str">
        <f t="shared" si="87"/>
        <v/>
      </c>
      <c r="AB343" s="111">
        <f t="shared" si="87"/>
        <v>0</v>
      </c>
      <c r="AC343" s="111" t="str">
        <f t="shared" si="87"/>
        <v/>
      </c>
      <c r="AD343" s="111" t="str">
        <f t="shared" si="87"/>
        <v/>
      </c>
      <c r="AE343" s="111" t="str">
        <f t="shared" si="87"/>
        <v/>
      </c>
      <c r="AF343" s="111" t="str">
        <f t="shared" si="87"/>
        <v/>
      </c>
      <c r="AG343" s="111" t="str">
        <f t="shared" si="87"/>
        <v/>
      </c>
      <c r="AH343" s="112"/>
      <c r="AI343" s="112"/>
      <c r="AJ343" s="106" t="str">
        <f t="shared" si="64"/>
        <v>*Glutamic acid (3TMS)</v>
      </c>
      <c r="AK343" s="106">
        <f t="shared" si="64"/>
        <v>249</v>
      </c>
      <c r="AL343" s="112"/>
      <c r="AM343" s="111">
        <f t="shared" si="86"/>
        <v>1.3034735790989302</v>
      </c>
      <c r="AN343" s="111">
        <f t="shared" si="86"/>
        <v>1.1991197694669571</v>
      </c>
      <c r="AO343" s="113">
        <f t="shared" si="86"/>
        <v>1.1788522408258677</v>
      </c>
      <c r="AP343" s="111">
        <f t="shared" si="86"/>
        <v>1.0505122217723373</v>
      </c>
      <c r="AQ343" s="113">
        <f t="shared" si="86"/>
        <v>1.1754252726361194</v>
      </c>
      <c r="AR343" s="111">
        <f t="shared" si="86"/>
        <v>1.1844339044752086</v>
      </c>
      <c r="AS343" s="113">
        <f t="shared" si="86"/>
        <v>1.1309360098237839</v>
      </c>
      <c r="AT343" s="111">
        <f t="shared" si="86"/>
        <v>1.0936822134902158</v>
      </c>
      <c r="AU343" s="113">
        <f t="shared" si="86"/>
        <v>1.12782938636661</v>
      </c>
      <c r="AV343" s="111">
        <f t="shared" si="86"/>
        <v>1.1482536214328487</v>
      </c>
      <c r="AW343" s="113">
        <f t="shared" si="86"/>
        <v>1.1320658933421328</v>
      </c>
      <c r="AX343" s="111">
        <f t="shared" si="86"/>
        <v>0.70930357334477945</v>
      </c>
      <c r="AY343" s="113" t="str">
        <f t="shared" si="86"/>
        <v/>
      </c>
      <c r="AZ343" s="111">
        <f t="shared" si="86"/>
        <v>0.46508399278078577</v>
      </c>
      <c r="BA343" s="111">
        <f t="shared" si="86"/>
        <v>0</v>
      </c>
      <c r="BB343" s="113"/>
      <c r="BC343" s="111">
        <f t="shared" si="88"/>
        <v>1.3325733540796498</v>
      </c>
      <c r="BD343" s="113">
        <f t="shared" si="86"/>
        <v>1.0902048110480076</v>
      </c>
      <c r="BE343" s="111">
        <f t="shared" si="86"/>
        <v>1.044161304039271</v>
      </c>
      <c r="BF343" s="113">
        <f t="shared" si="86"/>
        <v>1.0887666974417707</v>
      </c>
      <c r="BG343" s="111">
        <f t="shared" si="86"/>
        <v>1.0694757156642007</v>
      </c>
      <c r="BH343" s="113" t="str">
        <f t="shared" si="86"/>
        <v/>
      </c>
      <c r="BI343" s="111">
        <f t="shared" si="86"/>
        <v>1.0827678766862896</v>
      </c>
      <c r="BJ343" s="113">
        <f t="shared" si="86"/>
        <v>1.1221609211558961</v>
      </c>
      <c r="BK343" s="111">
        <f t="shared" si="86"/>
        <v>1.1926309786516576</v>
      </c>
      <c r="BL343" s="113">
        <f t="shared" si="86"/>
        <v>1.2738021054090918</v>
      </c>
      <c r="BM343" s="111" t="str">
        <f t="shared" si="86"/>
        <v/>
      </c>
      <c r="BN343" s="113">
        <f t="shared" si="86"/>
        <v>1.1529307813991934</v>
      </c>
      <c r="BO343" s="111">
        <f t="shared" si="86"/>
        <v>1.2257186395040907</v>
      </c>
      <c r="BP343" s="113">
        <f t="shared" si="86"/>
        <v>1.2539874601253986</v>
      </c>
      <c r="BQ343" s="111">
        <f t="shared" si="86"/>
        <v>0</v>
      </c>
      <c r="BR343" s="111"/>
      <c r="BS343" s="111">
        <f t="shared" si="89"/>
        <v>1.1766502360752265</v>
      </c>
      <c r="BT343" s="111">
        <f t="shared" si="89"/>
        <v>1.1943218310478514</v>
      </c>
      <c r="BU343" s="111">
        <f t="shared" si="86"/>
        <v>1.1172035467900743</v>
      </c>
      <c r="BV343" s="94" t="str">
        <f t="shared" si="72"/>
        <v>*Glutamic acid (3TMS)</v>
      </c>
      <c r="BW343">
        <f t="shared" si="72"/>
        <v>249</v>
      </c>
    </row>
    <row r="344" spans="2:75">
      <c r="B344" s="4" t="s">
        <v>34</v>
      </c>
      <c r="C344" s="4">
        <v>250</v>
      </c>
      <c r="D344" s="4">
        <v>1621.9</v>
      </c>
      <c r="E344" s="4">
        <v>0.52173910000000001</v>
      </c>
      <c r="F344" s="4"/>
      <c r="G344" s="111" t="str">
        <f t="shared" si="86"/>
        <v/>
      </c>
      <c r="H344" s="111" t="str">
        <f t="shared" si="86"/>
        <v/>
      </c>
      <c r="I344" s="111">
        <f t="shared" si="86"/>
        <v>0</v>
      </c>
      <c r="J344" s="111" t="str">
        <f t="shared" si="86"/>
        <v/>
      </c>
      <c r="K344" s="111">
        <f t="shared" si="86"/>
        <v>0</v>
      </c>
      <c r="L344" s="111">
        <f t="shared" si="86"/>
        <v>0</v>
      </c>
      <c r="M344" s="111" t="str">
        <f t="shared" si="86"/>
        <v/>
      </c>
      <c r="N344" s="111" t="str">
        <f t="shared" si="86"/>
        <v/>
      </c>
      <c r="O344" s="111" t="str">
        <f t="shared" si="86"/>
        <v/>
      </c>
      <c r="P344" s="111" t="str">
        <f t="shared" si="86"/>
        <v/>
      </c>
      <c r="Q344" s="111"/>
      <c r="R344" s="111" t="str">
        <f t="shared" si="87"/>
        <v/>
      </c>
      <c r="S344" s="111" t="str">
        <f t="shared" si="87"/>
        <v/>
      </c>
      <c r="T344" s="111" t="str">
        <f t="shared" si="87"/>
        <v/>
      </c>
      <c r="U344" s="111" t="str">
        <f t="shared" si="87"/>
        <v/>
      </c>
      <c r="V344" s="111" t="str">
        <f t="shared" si="87"/>
        <v/>
      </c>
      <c r="W344" s="111" t="str">
        <f t="shared" si="87"/>
        <v/>
      </c>
      <c r="X344" s="111" t="str">
        <f t="shared" si="87"/>
        <v/>
      </c>
      <c r="Y344" s="111" t="str">
        <f t="shared" si="87"/>
        <v/>
      </c>
      <c r="Z344" s="111">
        <f t="shared" si="87"/>
        <v>0</v>
      </c>
      <c r="AA344" s="111" t="str">
        <f t="shared" si="87"/>
        <v/>
      </c>
      <c r="AB344" s="111">
        <f t="shared" si="87"/>
        <v>0</v>
      </c>
      <c r="AC344" s="111" t="str">
        <f t="shared" si="87"/>
        <v/>
      </c>
      <c r="AD344" s="111" t="str">
        <f t="shared" si="87"/>
        <v/>
      </c>
      <c r="AE344" s="111" t="str">
        <f t="shared" si="87"/>
        <v/>
      </c>
      <c r="AF344" s="111" t="str">
        <f t="shared" si="87"/>
        <v/>
      </c>
      <c r="AG344" s="111" t="str">
        <f t="shared" si="87"/>
        <v/>
      </c>
      <c r="AH344" s="112"/>
      <c r="AI344" s="112"/>
      <c r="AJ344" s="106" t="str">
        <f t="shared" si="64"/>
        <v>*Glutamic acid (3TMS)</v>
      </c>
      <c r="AK344" s="106">
        <f t="shared" si="64"/>
        <v>250</v>
      </c>
      <c r="AL344" s="112"/>
      <c r="AM344" s="111">
        <f t="shared" si="86"/>
        <v>0.77598815375551888</v>
      </c>
      <c r="AN344" s="111">
        <f t="shared" si="86"/>
        <v>0.68960028724091404</v>
      </c>
      <c r="AO344" s="113">
        <f t="shared" si="86"/>
        <v>0.23767182274715073</v>
      </c>
      <c r="AP344" s="111">
        <f t="shared" si="86"/>
        <v>0.16528650585435928</v>
      </c>
      <c r="AQ344" s="113">
        <f t="shared" si="86"/>
        <v>0.31635882900904566</v>
      </c>
      <c r="AR344" s="111">
        <f t="shared" si="86"/>
        <v>0.31619907707206657</v>
      </c>
      <c r="AS344" s="113">
        <f t="shared" si="86"/>
        <v>0.25382627862203611</v>
      </c>
      <c r="AT344" s="111">
        <f t="shared" si="86"/>
        <v>0.24612638254552141</v>
      </c>
      <c r="AU344" s="113">
        <f t="shared" si="86"/>
        <v>0.27326592026317265</v>
      </c>
      <c r="AV344" s="111">
        <f t="shared" si="86"/>
        <v>0.29574844469229822</v>
      </c>
      <c r="AW344" s="113">
        <f t="shared" si="86"/>
        <v>0.24811533873137548</v>
      </c>
      <c r="AX344" s="111">
        <f t="shared" si="86"/>
        <v>8.5846120828415064E-3</v>
      </c>
      <c r="AY344" s="113" t="str">
        <f t="shared" si="86"/>
        <v/>
      </c>
      <c r="AZ344" s="111">
        <f t="shared" si="86"/>
        <v>0</v>
      </c>
      <c r="BA344" s="111">
        <f t="shared" si="86"/>
        <v>0</v>
      </c>
      <c r="BB344" s="113"/>
      <c r="BC344" s="111">
        <f t="shared" si="88"/>
        <v>0.97651363658161872</v>
      </c>
      <c r="BD344" s="113">
        <f t="shared" si="86"/>
        <v>0.23461110227453474</v>
      </c>
      <c r="BE344" s="111">
        <f t="shared" si="86"/>
        <v>0.21692463352586644</v>
      </c>
      <c r="BF344" s="113">
        <f t="shared" si="86"/>
        <v>0.27390816553110431</v>
      </c>
      <c r="BG344" s="111">
        <f t="shared" si="86"/>
        <v>0.2812661697456193</v>
      </c>
      <c r="BH344" s="113" t="str">
        <f t="shared" si="86"/>
        <v/>
      </c>
      <c r="BI344" s="111">
        <f t="shared" si="86"/>
        <v>0.22147852032763843</v>
      </c>
      <c r="BJ344" s="113">
        <f t="shared" si="86"/>
        <v>0.23427159105551065</v>
      </c>
      <c r="BK344" s="111">
        <f t="shared" si="86"/>
        <v>0.39423768317175378</v>
      </c>
      <c r="BL344" s="113">
        <f t="shared" si="86"/>
        <v>0.24636997809964409</v>
      </c>
      <c r="BM344" s="111" t="str">
        <f t="shared" si="86"/>
        <v/>
      </c>
      <c r="BN344" s="113">
        <f t="shared" si="86"/>
        <v>0.30070258946258316</v>
      </c>
      <c r="BO344" s="111">
        <f t="shared" si="86"/>
        <v>0.31401180595623807</v>
      </c>
      <c r="BP344" s="113">
        <f t="shared" si="86"/>
        <v>0.31166355003116636</v>
      </c>
      <c r="BQ344" s="111">
        <f t="shared" si="86"/>
        <v>0</v>
      </c>
      <c r="BR344" s="111"/>
      <c r="BS344" s="111">
        <f t="shared" si="89"/>
        <v>0.35964060371734496</v>
      </c>
      <c r="BT344" s="111">
        <f t="shared" si="89"/>
        <v>0.39279865176765333</v>
      </c>
      <c r="BU344" s="111">
        <f t="shared" si="86"/>
        <v>0.34392962942402511</v>
      </c>
      <c r="BV344" s="94" t="str">
        <f t="shared" si="72"/>
        <v>*Glutamic acid (3TMS)</v>
      </c>
      <c r="BW344">
        <f t="shared" si="72"/>
        <v>250</v>
      </c>
    </row>
    <row r="345" spans="2:75">
      <c r="B345" s="4" t="s">
        <v>34</v>
      </c>
      <c r="C345" s="4">
        <v>251</v>
      </c>
      <c r="D345" s="4">
        <v>1621.9</v>
      </c>
      <c r="E345" s="4">
        <v>0.52173910000000001</v>
      </c>
      <c r="F345" s="4"/>
      <c r="G345" s="111" t="str">
        <f t="shared" si="86"/>
        <v/>
      </c>
      <c r="H345" s="111" t="str">
        <f t="shared" si="86"/>
        <v/>
      </c>
      <c r="I345" s="111">
        <f t="shared" si="86"/>
        <v>0</v>
      </c>
      <c r="J345" s="111" t="str">
        <f t="shared" si="86"/>
        <v/>
      </c>
      <c r="K345" s="111">
        <f t="shared" si="86"/>
        <v>0</v>
      </c>
      <c r="L345" s="111">
        <f t="shared" si="86"/>
        <v>0</v>
      </c>
      <c r="M345" s="111" t="str">
        <f t="shared" si="86"/>
        <v/>
      </c>
      <c r="N345" s="111" t="str">
        <f t="shared" si="86"/>
        <v/>
      </c>
      <c r="O345" s="111" t="str">
        <f t="shared" si="86"/>
        <v/>
      </c>
      <c r="P345" s="111" t="str">
        <f t="shared" si="86"/>
        <v/>
      </c>
      <c r="Q345" s="111"/>
      <c r="R345" s="111" t="str">
        <f t="shared" si="87"/>
        <v/>
      </c>
      <c r="S345" s="111" t="str">
        <f t="shared" si="87"/>
        <v/>
      </c>
      <c r="T345" s="111" t="str">
        <f t="shared" si="87"/>
        <v/>
      </c>
      <c r="U345" s="111" t="str">
        <f t="shared" si="87"/>
        <v/>
      </c>
      <c r="V345" s="111" t="str">
        <f t="shared" si="87"/>
        <v/>
      </c>
      <c r="W345" s="111" t="str">
        <f t="shared" si="87"/>
        <v/>
      </c>
      <c r="X345" s="111" t="str">
        <f t="shared" si="87"/>
        <v/>
      </c>
      <c r="Y345" s="111" t="str">
        <f t="shared" si="87"/>
        <v/>
      </c>
      <c r="Z345" s="111">
        <f t="shared" si="87"/>
        <v>1.8882769472856018</v>
      </c>
      <c r="AA345" s="111" t="str">
        <f t="shared" si="87"/>
        <v/>
      </c>
      <c r="AB345" s="111">
        <f t="shared" si="87"/>
        <v>0</v>
      </c>
      <c r="AC345" s="111" t="str">
        <f t="shared" si="87"/>
        <v/>
      </c>
      <c r="AD345" s="111" t="str">
        <f t="shared" si="87"/>
        <v/>
      </c>
      <c r="AE345" s="111" t="str">
        <f t="shared" si="87"/>
        <v/>
      </c>
      <c r="AF345" s="111" t="str">
        <f t="shared" si="87"/>
        <v/>
      </c>
      <c r="AG345" s="111" t="str">
        <f t="shared" si="87"/>
        <v/>
      </c>
      <c r="AH345" s="112"/>
      <c r="AI345" s="112"/>
      <c r="AJ345" s="106" t="str">
        <f t="shared" si="64"/>
        <v>*Glutamic acid (3TMS)</v>
      </c>
      <c r="AK345" s="106">
        <f t="shared" si="64"/>
        <v>251</v>
      </c>
      <c r="AL345" s="112"/>
      <c r="AM345" s="111">
        <f t="shared" si="86"/>
        <v>0.14557596904690959</v>
      </c>
      <c r="AN345" s="111">
        <f t="shared" si="86"/>
        <v>0.12030064055464147</v>
      </c>
      <c r="AO345" s="113">
        <f t="shared" si="86"/>
        <v>1.509915109217193E-2</v>
      </c>
      <c r="AP345" s="111">
        <f t="shared" si="86"/>
        <v>1.8303539238905559E-2</v>
      </c>
      <c r="AQ345" s="113">
        <f t="shared" si="86"/>
        <v>6.2047364476146512E-2</v>
      </c>
      <c r="AR345" s="111">
        <f t="shared" si="86"/>
        <v>5.9797795940750589E-2</v>
      </c>
      <c r="AS345" s="113">
        <f t="shared" si="86"/>
        <v>3.8737318370398489E-2</v>
      </c>
      <c r="AT345" s="111">
        <f t="shared" si="86"/>
        <v>3.5242999524027971E-2</v>
      </c>
      <c r="AU345" s="113">
        <f t="shared" si="86"/>
        <v>7.2895833722734157E-2</v>
      </c>
      <c r="AV345" s="111">
        <f t="shared" si="86"/>
        <v>1.919850800166387E-2</v>
      </c>
      <c r="AW345" s="113">
        <f t="shared" si="86"/>
        <v>0</v>
      </c>
      <c r="AX345" s="111">
        <f t="shared" si="86"/>
        <v>0</v>
      </c>
      <c r="AY345" s="113" t="str">
        <f t="shared" si="86"/>
        <v/>
      </c>
      <c r="AZ345" s="111">
        <f t="shared" si="86"/>
        <v>0</v>
      </c>
      <c r="BA345" s="111">
        <f t="shared" si="86"/>
        <v>0</v>
      </c>
      <c r="BB345" s="113"/>
      <c r="BC345" s="111">
        <f t="shared" si="88"/>
        <v>0.18480438238011404</v>
      </c>
      <c r="BD345" s="113">
        <f t="shared" si="86"/>
        <v>4.3273234218134525E-2</v>
      </c>
      <c r="BE345" s="111">
        <f t="shared" si="86"/>
        <v>2.864209495344924E-2</v>
      </c>
      <c r="BF345" s="113">
        <f t="shared" si="86"/>
        <v>4.8353921488424274E-2</v>
      </c>
      <c r="BG345" s="111">
        <f t="shared" si="86"/>
        <v>6.083320514075545E-2</v>
      </c>
      <c r="BH345" s="113" t="str">
        <f t="shared" si="86"/>
        <v/>
      </c>
      <c r="BI345" s="111">
        <f t="shared" si="86"/>
        <v>4.3345276084927942E-2</v>
      </c>
      <c r="BJ345" s="113">
        <f t="shared" si="86"/>
        <v>6.3253329584987875E-2</v>
      </c>
      <c r="BK345" s="111">
        <f t="shared" si="86"/>
        <v>0.14628945476184574</v>
      </c>
      <c r="BL345" s="113">
        <f t="shared" si="86"/>
        <v>4.5923594979886767E-2</v>
      </c>
      <c r="BM345" s="111" t="str">
        <f t="shared" si="86"/>
        <v/>
      </c>
      <c r="BN345" s="113">
        <f t="shared" si="86"/>
        <v>5.2017272584759647E-2</v>
      </c>
      <c r="BO345" s="111">
        <f t="shared" si="86"/>
        <v>6.7684523545337535E-2</v>
      </c>
      <c r="BP345" s="113">
        <f t="shared" si="86"/>
        <v>0</v>
      </c>
      <c r="BQ345" s="111">
        <f t="shared" si="86"/>
        <v>0</v>
      </c>
      <c r="BR345" s="111"/>
      <c r="BS345" s="111">
        <f t="shared" si="89"/>
        <v>7.1219589662775862E-2</v>
      </c>
      <c r="BT345" s="111">
        <f t="shared" si="89"/>
        <v>8.0817876914373463E-2</v>
      </c>
      <c r="BU345" s="111">
        <f t="shared" si="86"/>
        <v>5.5639386124723064E-2</v>
      </c>
      <c r="BV345" s="94" t="str">
        <f t="shared" si="72"/>
        <v>*Glutamic acid (3TMS)</v>
      </c>
      <c r="BW345">
        <f t="shared" si="72"/>
        <v>251</v>
      </c>
    </row>
    <row r="346" spans="2:75">
      <c r="B346" s="4" t="s">
        <v>34</v>
      </c>
      <c r="C346" s="4">
        <v>252</v>
      </c>
      <c r="D346" s="4">
        <v>1621.9</v>
      </c>
      <c r="E346" s="4">
        <v>0.52173910000000001</v>
      </c>
      <c r="F346" s="4"/>
      <c r="G346" s="111" t="str">
        <f t="shared" si="86"/>
        <v/>
      </c>
      <c r="H346" s="111" t="str">
        <f t="shared" si="86"/>
        <v/>
      </c>
      <c r="I346" s="111">
        <f t="shared" si="86"/>
        <v>0</v>
      </c>
      <c r="J346" s="111" t="str">
        <f t="shared" si="86"/>
        <v/>
      </c>
      <c r="K346" s="111">
        <f t="shared" si="86"/>
        <v>0</v>
      </c>
      <c r="L346" s="111">
        <f t="shared" si="86"/>
        <v>0</v>
      </c>
      <c r="M346" s="111" t="str">
        <f t="shared" si="86"/>
        <v/>
      </c>
      <c r="N346" s="111" t="str">
        <f t="shared" si="86"/>
        <v/>
      </c>
      <c r="O346" s="111" t="str">
        <f t="shared" si="86"/>
        <v/>
      </c>
      <c r="P346" s="111" t="str">
        <f t="shared" si="86"/>
        <v/>
      </c>
      <c r="Q346" s="111"/>
      <c r="R346" s="111" t="str">
        <f t="shared" si="87"/>
        <v/>
      </c>
      <c r="S346" s="111" t="str">
        <f t="shared" si="87"/>
        <v/>
      </c>
      <c r="T346" s="111" t="str">
        <f t="shared" si="87"/>
        <v/>
      </c>
      <c r="U346" s="111" t="str">
        <f t="shared" si="87"/>
        <v/>
      </c>
      <c r="V346" s="111" t="str">
        <f t="shared" si="87"/>
        <v/>
      </c>
      <c r="W346" s="111" t="str">
        <f t="shared" si="87"/>
        <v/>
      </c>
      <c r="X346" s="111" t="str">
        <f t="shared" si="87"/>
        <v/>
      </c>
      <c r="Y346" s="111" t="str">
        <f t="shared" si="87"/>
        <v/>
      </c>
      <c r="Z346" s="111">
        <f t="shared" si="87"/>
        <v>1.3768686073957515</v>
      </c>
      <c r="AA346" s="111" t="str">
        <f t="shared" si="87"/>
        <v/>
      </c>
      <c r="AB346" s="111">
        <f t="shared" si="87"/>
        <v>0</v>
      </c>
      <c r="AC346" s="111" t="str">
        <f t="shared" si="87"/>
        <v/>
      </c>
      <c r="AD346" s="111" t="str">
        <f t="shared" si="87"/>
        <v/>
      </c>
      <c r="AE346" s="111" t="str">
        <f t="shared" si="87"/>
        <v/>
      </c>
      <c r="AF346" s="111" t="str">
        <f t="shared" si="87"/>
        <v/>
      </c>
      <c r="AG346" s="111" t="str">
        <f t="shared" si="87"/>
        <v/>
      </c>
      <c r="AH346" s="112"/>
      <c r="AI346" s="112"/>
      <c r="AJ346" s="106" t="str">
        <f t="shared" si="64"/>
        <v>*Glutamic acid (3TMS)</v>
      </c>
      <c r="AK346" s="106">
        <f t="shared" si="64"/>
        <v>252</v>
      </c>
      <c r="AL346" s="112"/>
      <c r="AM346" s="111">
        <f t="shared" si="86"/>
        <v>6.8921122845646249E-2</v>
      </c>
      <c r="AN346" s="111">
        <f t="shared" si="86"/>
        <v>4.7565022496219786E-2</v>
      </c>
      <c r="AO346" s="113">
        <f t="shared" si="86"/>
        <v>0</v>
      </c>
      <c r="AP346" s="111">
        <f t="shared" si="86"/>
        <v>0</v>
      </c>
      <c r="AQ346" s="113">
        <f t="shared" si="86"/>
        <v>2.1840672295603575E-2</v>
      </c>
      <c r="AR346" s="111">
        <f t="shared" ref="AR346:BU346" si="90">IF(AR116&lt;&gt;"",AR116/SUM(AR$110:AR$116)*100,"")</f>
        <v>1.0355228077544614E-2</v>
      </c>
      <c r="AS346" s="113">
        <f t="shared" si="90"/>
        <v>1.6463360307419357E-2</v>
      </c>
      <c r="AT346" s="111">
        <f t="shared" si="90"/>
        <v>6.7996004516466995E-3</v>
      </c>
      <c r="AU346" s="113">
        <f t="shared" si="90"/>
        <v>4.1120726715388495E-2</v>
      </c>
      <c r="AV346" s="111">
        <f t="shared" si="90"/>
        <v>0</v>
      </c>
      <c r="AW346" s="113">
        <f t="shared" si="90"/>
        <v>0</v>
      </c>
      <c r="AX346" s="111">
        <f t="shared" si="90"/>
        <v>0</v>
      </c>
      <c r="AY346" s="113" t="str">
        <f t="shared" si="90"/>
        <v/>
      </c>
      <c r="AZ346" s="111">
        <f t="shared" si="90"/>
        <v>0</v>
      </c>
      <c r="BA346" s="111">
        <f t="shared" si="90"/>
        <v>0</v>
      </c>
      <c r="BB346" s="113"/>
      <c r="BC346" s="111">
        <f t="shared" si="88"/>
        <v>6.7369676365550413E-2</v>
      </c>
      <c r="BD346" s="113">
        <f t="shared" si="90"/>
        <v>6.5026806014277837E-3</v>
      </c>
      <c r="BE346" s="111">
        <f t="shared" si="90"/>
        <v>1.1966902686030161E-2</v>
      </c>
      <c r="BF346" s="113">
        <f t="shared" si="90"/>
        <v>1.8990966143489899E-2</v>
      </c>
      <c r="BG346" s="111">
        <f t="shared" si="90"/>
        <v>8.9152110982141618E-3</v>
      </c>
      <c r="BH346" s="113" t="str">
        <f t="shared" si="90"/>
        <v/>
      </c>
      <c r="BI346" s="111">
        <f t="shared" si="90"/>
        <v>1.3248390032602558E-2</v>
      </c>
      <c r="BJ346" s="113">
        <f t="shared" si="90"/>
        <v>2.2255801150273515E-2</v>
      </c>
      <c r="BK346" s="111">
        <f t="shared" si="90"/>
        <v>0</v>
      </c>
      <c r="BL346" s="113">
        <f t="shared" si="90"/>
        <v>1.516345117260412E-2</v>
      </c>
      <c r="BM346" s="111" t="str">
        <f t="shared" si="90"/>
        <v/>
      </c>
      <c r="BN346" s="113">
        <f t="shared" si="90"/>
        <v>0</v>
      </c>
      <c r="BO346" s="111">
        <f t="shared" si="90"/>
        <v>1.1465684316423298E-2</v>
      </c>
      <c r="BP346" s="113">
        <f t="shared" si="90"/>
        <v>0</v>
      </c>
      <c r="BQ346" s="111">
        <f t="shared" si="90"/>
        <v>0</v>
      </c>
      <c r="BR346" s="111"/>
      <c r="BS346" s="111">
        <f t="shared" si="89"/>
        <v>3.2616861818115184E-2</v>
      </c>
      <c r="BT346" s="111">
        <f t="shared" si="89"/>
        <v>1.3073480089089824E-2</v>
      </c>
      <c r="BU346" s="111">
        <f t="shared" si="90"/>
        <v>2.1700622252726454E-2</v>
      </c>
      <c r="BV346" s="94" t="str">
        <f t="shared" si="72"/>
        <v>*Glutamic acid (3TMS)</v>
      </c>
      <c r="BW346">
        <f t="shared" si="72"/>
        <v>252</v>
      </c>
    </row>
    <row r="347" spans="2:75" ht="41.25" customHeight="1">
      <c r="B347" s="4" t="s">
        <v>36</v>
      </c>
      <c r="C347" s="4">
        <v>129</v>
      </c>
      <c r="D347" s="4">
        <v>1575.6</v>
      </c>
      <c r="E347" s="4">
        <v>0.44927537400000001</v>
      </c>
      <c r="F347" s="4"/>
      <c r="G347" s="111" t="str">
        <f t="shared" ref="G347:BU351" si="91">IF(G117&lt;&gt;"",G117/SUM(G$117:G$121)*100,"")</f>
        <v/>
      </c>
      <c r="H347" s="111" t="str">
        <f t="shared" si="91"/>
        <v/>
      </c>
      <c r="I347" s="111">
        <f t="shared" si="91"/>
        <v>79.647749510763205</v>
      </c>
      <c r="J347" s="111" t="str">
        <f>IF(J117&lt;&gt;"",J117/SUM(J$117:J$121)*100,"")</f>
        <v/>
      </c>
      <c r="K347" s="111" t="str">
        <f t="shared" si="91"/>
        <v/>
      </c>
      <c r="L347" s="111" t="str">
        <f>IF(L117&lt;&gt;"",L117/SUM(L$117:L$121)*100,"")</f>
        <v/>
      </c>
      <c r="M347" s="111" t="str">
        <f t="shared" si="91"/>
        <v/>
      </c>
      <c r="N347" s="111" t="str">
        <f>IF(N117&lt;&gt;"",N117/SUM(N$117:N$121)*100,"")</f>
        <v/>
      </c>
      <c r="O347" s="111" t="str">
        <f t="shared" si="91"/>
        <v/>
      </c>
      <c r="P347" s="111" t="str">
        <f>IF(P117&lt;&gt;"",P117/SUM(P$117:P$121)*100,"")</f>
        <v/>
      </c>
      <c r="Q347" s="111"/>
      <c r="R347" s="111" t="str">
        <f t="shared" ref="R347:AG351" si="92">IF(R117&lt;&gt;"",R117/SUM(R$117:R$121)*100,"")</f>
        <v/>
      </c>
      <c r="S347" s="111" t="str">
        <f t="shared" si="92"/>
        <v/>
      </c>
      <c r="T347" s="111" t="str">
        <f t="shared" si="92"/>
        <v/>
      </c>
      <c r="U347" s="111" t="str">
        <f t="shared" si="92"/>
        <v/>
      </c>
      <c r="V347" s="111" t="str">
        <f t="shared" si="92"/>
        <v/>
      </c>
      <c r="W347" s="111" t="str">
        <f t="shared" si="92"/>
        <v/>
      </c>
      <c r="X347" s="111" t="str">
        <f t="shared" si="92"/>
        <v/>
      </c>
      <c r="Y347" s="111" t="str">
        <f t="shared" si="92"/>
        <v/>
      </c>
      <c r="Z347" s="111" t="str">
        <f t="shared" si="92"/>
        <v/>
      </c>
      <c r="AA347" s="111" t="str">
        <f t="shared" si="92"/>
        <v/>
      </c>
      <c r="AB347" s="111" t="str">
        <f t="shared" si="92"/>
        <v/>
      </c>
      <c r="AC347" s="111" t="str">
        <f t="shared" si="92"/>
        <v/>
      </c>
      <c r="AD347" s="111" t="str">
        <f t="shared" si="92"/>
        <v/>
      </c>
      <c r="AE347" s="111" t="str">
        <f t="shared" si="92"/>
        <v/>
      </c>
      <c r="AF347" s="111" t="str">
        <f t="shared" si="92"/>
        <v/>
      </c>
      <c r="AG347" s="111" t="str">
        <f t="shared" si="92"/>
        <v/>
      </c>
      <c r="AH347" s="112"/>
      <c r="AI347" s="112"/>
      <c r="AJ347" s="106" t="str">
        <f t="shared" si="64"/>
        <v>*Glutaric acid, 2-hydroxy- (3TMS)</v>
      </c>
      <c r="AK347" s="106">
        <f t="shared" si="64"/>
        <v>129</v>
      </c>
      <c r="AL347" s="112"/>
      <c r="AM347" s="111">
        <f t="shared" si="91"/>
        <v>69.372726466152073</v>
      </c>
      <c r="AN347" s="111">
        <f>IF(AN117&lt;&gt;"",AN117/SUM(AN$117:AN$121)*100,"")</f>
        <v>76.35923201148394</v>
      </c>
      <c r="AO347" s="113">
        <f t="shared" si="91"/>
        <v>74.909654104284968</v>
      </c>
      <c r="AP347" s="111">
        <f>IF(AP117&lt;&gt;"",AP117/SUM(AP$117:AP$121)*100,"")</f>
        <v>68.958909942516499</v>
      </c>
      <c r="AQ347" s="113">
        <f t="shared" si="91"/>
        <v>76.239366383103544</v>
      </c>
      <c r="AR347" s="111">
        <f>IF(AR117&lt;&gt;"",AR117/SUM(AR$117:AR$121)*100,"")</f>
        <v>72.607622703591986</v>
      </c>
      <c r="AS347" s="113">
        <f t="shared" si="91"/>
        <v>71.230436442295456</v>
      </c>
      <c r="AT347" s="111">
        <f>IF(AT117&lt;&gt;"",AT117/SUM(AT$117:AT$121)*100,"")</f>
        <v>72.957415201782609</v>
      </c>
      <c r="AU347" s="113">
        <f t="shared" si="91"/>
        <v>73.987481590574376</v>
      </c>
      <c r="AV347" s="111">
        <f>IF(AV117&lt;&gt;"",AV117/SUM(AV$117:AV$121)*100,"")</f>
        <v>76.040554962646752</v>
      </c>
      <c r="AW347" s="113">
        <f t="shared" si="91"/>
        <v>73.434765046452128</v>
      </c>
      <c r="AX347" s="111">
        <f>IF(AX117&lt;&gt;"",AX117/SUM(AX$117:AX$121)*100,"")</f>
        <v>74.208450704225342</v>
      </c>
      <c r="AY347" s="113" t="str">
        <f t="shared" si="91"/>
        <v/>
      </c>
      <c r="AZ347" s="111">
        <f>IF(AZ117&lt;&gt;"",AZ117/SUM(AZ$117:AZ$121)*100,"")</f>
        <v>75.537505972288571</v>
      </c>
      <c r="BA347" s="111" t="str">
        <f t="shared" si="91"/>
        <v/>
      </c>
      <c r="BB347" s="113">
        <f t="shared" si="91"/>
        <v>68.395717486928376</v>
      </c>
      <c r="BC347" s="111">
        <f>IF(BC117&lt;&gt;"",BC117/SUM(BC$117:BC$121)*100,"")</f>
        <v>68.696640734713895</v>
      </c>
      <c r="BD347" s="113">
        <f t="shared" si="91"/>
        <v>71.512972001027492</v>
      </c>
      <c r="BE347" s="111">
        <f>IF(BE117&lt;&gt;"",BE117/SUM(BE$117:BE$121)*100,"")</f>
        <v>74.562486384431054</v>
      </c>
      <c r="BF347" s="113">
        <f t="shared" si="91"/>
        <v>76.512892475004392</v>
      </c>
      <c r="BG347" s="111">
        <f t="shared" si="91"/>
        <v>71.129875351829511</v>
      </c>
      <c r="BH347" s="113" t="str">
        <f t="shared" si="91"/>
        <v/>
      </c>
      <c r="BI347" s="111">
        <f t="shared" si="91"/>
        <v>71.610319654121483</v>
      </c>
      <c r="BJ347" s="113">
        <f t="shared" si="91"/>
        <v>71.132561132561136</v>
      </c>
      <c r="BK347" s="111">
        <f>IF(BK117&lt;&gt;"",BK117/SUM(BK$117:BK$121)*100,"")</f>
        <v>74.037339556592769</v>
      </c>
      <c r="BL347" s="113">
        <f t="shared" si="91"/>
        <v>72.763091583818209</v>
      </c>
      <c r="BM347" s="111" t="str">
        <f t="shared" si="91"/>
        <v/>
      </c>
      <c r="BN347" s="113">
        <f t="shared" si="91"/>
        <v>71.379986919555265</v>
      </c>
      <c r="BO347" s="111">
        <f t="shared" si="91"/>
        <v>72.926239419588882</v>
      </c>
      <c r="BP347" s="113">
        <f t="shared" si="91"/>
        <v>72.444041137326082</v>
      </c>
      <c r="BQ347" s="111">
        <f>IF(BQ117&lt;&gt;"",BQ117/SUM(BQ$117:BQ$121)*100,"")</f>
        <v>87.841945288753791</v>
      </c>
      <c r="BR347" s="111"/>
      <c r="BS347" s="111">
        <f t="shared" ref="BS347:BT351" si="93">IF(BS117&lt;&gt;"",BS117/SUM(BS$117:BS$121)*100,"")</f>
        <v>70.046609796851641</v>
      </c>
      <c r="BT347" s="111">
        <f t="shared" si="93"/>
        <v>69.986200551977916</v>
      </c>
      <c r="BU347" s="111">
        <f t="shared" si="91"/>
        <v>70.120884969208547</v>
      </c>
      <c r="BV347" s="94" t="str">
        <f t="shared" si="72"/>
        <v>*Glutaric acid, 2-hydroxy- (3TMS)</v>
      </c>
      <c r="BW347">
        <f t="shared" si="72"/>
        <v>129</v>
      </c>
    </row>
    <row r="348" spans="2:75">
      <c r="B348" s="4" t="s">
        <v>36</v>
      </c>
      <c r="C348" s="4">
        <v>130</v>
      </c>
      <c r="D348" s="4">
        <v>1575.6</v>
      </c>
      <c r="E348" s="4">
        <v>0.44927537400000001</v>
      </c>
      <c r="F348" s="4"/>
      <c r="G348" s="111" t="str">
        <f t="shared" si="91"/>
        <v/>
      </c>
      <c r="H348" s="111" t="str">
        <f t="shared" si="91"/>
        <v/>
      </c>
      <c r="I348" s="111">
        <f t="shared" si="91"/>
        <v>0</v>
      </c>
      <c r="J348" s="111" t="str">
        <f>IF(J118&lt;&gt;"",J118/SUM(J$117:J$121)*100,"")</f>
        <v/>
      </c>
      <c r="K348" s="111" t="str">
        <f t="shared" si="91"/>
        <v/>
      </c>
      <c r="L348" s="111" t="str">
        <f>IF(L118&lt;&gt;"",L118/SUM(L$117:L$121)*100,"")</f>
        <v/>
      </c>
      <c r="M348" s="111" t="str">
        <f t="shared" si="91"/>
        <v/>
      </c>
      <c r="N348" s="111" t="str">
        <f>IF(N118&lt;&gt;"",N118/SUM(N$117:N$121)*100,"")</f>
        <v/>
      </c>
      <c r="O348" s="111" t="str">
        <f t="shared" si="91"/>
        <v/>
      </c>
      <c r="P348" s="111" t="str">
        <f>IF(P118&lt;&gt;"",P118/SUM(P$117:P$121)*100,"")</f>
        <v/>
      </c>
      <c r="Q348" s="111"/>
      <c r="R348" s="111" t="str">
        <f t="shared" si="92"/>
        <v/>
      </c>
      <c r="S348" s="111" t="str">
        <f t="shared" si="92"/>
        <v/>
      </c>
      <c r="T348" s="111" t="str">
        <f t="shared" si="92"/>
        <v/>
      </c>
      <c r="U348" s="111" t="str">
        <f t="shared" si="92"/>
        <v/>
      </c>
      <c r="V348" s="111" t="str">
        <f t="shared" si="92"/>
        <v/>
      </c>
      <c r="W348" s="111" t="str">
        <f t="shared" si="92"/>
        <v/>
      </c>
      <c r="X348" s="111" t="str">
        <f t="shared" si="92"/>
        <v/>
      </c>
      <c r="Y348" s="111" t="str">
        <f t="shared" si="92"/>
        <v/>
      </c>
      <c r="Z348" s="111" t="str">
        <f t="shared" si="92"/>
        <v/>
      </c>
      <c r="AA348" s="111" t="str">
        <f t="shared" si="92"/>
        <v/>
      </c>
      <c r="AB348" s="111" t="str">
        <f t="shared" si="92"/>
        <v/>
      </c>
      <c r="AC348" s="111" t="str">
        <f t="shared" si="92"/>
        <v/>
      </c>
      <c r="AD348" s="111" t="str">
        <f t="shared" si="92"/>
        <v/>
      </c>
      <c r="AE348" s="111" t="str">
        <f t="shared" si="92"/>
        <v/>
      </c>
      <c r="AF348" s="111" t="str">
        <f t="shared" si="92"/>
        <v/>
      </c>
      <c r="AG348" s="111" t="str">
        <f t="shared" si="92"/>
        <v/>
      </c>
      <c r="AH348" s="112"/>
      <c r="AI348" s="112"/>
      <c r="AJ348" s="106" t="str">
        <f t="shared" si="64"/>
        <v>*Glutaric acid, 2-hydroxy- (3TMS)</v>
      </c>
      <c r="AK348" s="106">
        <f t="shared" si="64"/>
        <v>130</v>
      </c>
      <c r="AL348" s="112"/>
      <c r="AM348" s="111">
        <f t="shared" si="91"/>
        <v>9.2893265903646522</v>
      </c>
      <c r="AN348" s="111">
        <f>IF(AN118&lt;&gt;"",AN118/SUM(AN$117:AN$121)*100,"")</f>
        <v>5.0959985645074468</v>
      </c>
      <c r="AO348" s="113">
        <f t="shared" si="91"/>
        <v>6.6597831698502832</v>
      </c>
      <c r="AP348" s="111">
        <f>IF(AP118&lt;&gt;"",AP118/SUM(AP$117:AP$121)*100,"")</f>
        <v>10.751543538428784</v>
      </c>
      <c r="AQ348" s="113">
        <f t="shared" si="91"/>
        <v>11.322968612496332</v>
      </c>
      <c r="AR348" s="111">
        <f>IF(AR118&lt;&gt;"",AR118/SUM(AR$117:AR$121)*100,"")</f>
        <v>10.474362489717576</v>
      </c>
      <c r="AS348" s="113">
        <f t="shared" si="91"/>
        <v>9.0405904059040587</v>
      </c>
      <c r="AT348" s="111">
        <f>IF(AT118&lt;&gt;"",AT118/SUM(AT$117:AT$121)*100,"")</f>
        <v>10.763802921515227</v>
      </c>
      <c r="AU348" s="113">
        <f t="shared" si="91"/>
        <v>9.591310751104567</v>
      </c>
      <c r="AV348" s="111">
        <f>IF(AV118&lt;&gt;"",AV118/SUM(AV$117:AV$121)*100,"")</f>
        <v>7.4706510138740665</v>
      </c>
      <c r="AW348" s="113">
        <f t="shared" si="91"/>
        <v>9.1423185673892551</v>
      </c>
      <c r="AX348" s="111">
        <f>IF(AX118&lt;&gt;"",AX118/SUM(AX$117:AX$121)*100,"")</f>
        <v>8.0225352112676056</v>
      </c>
      <c r="AY348" s="113" t="str">
        <f t="shared" si="91"/>
        <v/>
      </c>
      <c r="AZ348" s="111">
        <f>IF(AZ118&lt;&gt;"",AZ118/SUM(AZ$117:AZ$121)*100,"")</f>
        <v>8.4089823220257998</v>
      </c>
      <c r="BA348" s="111" t="str">
        <f t="shared" si="91"/>
        <v/>
      </c>
      <c r="BB348" s="113">
        <f t="shared" si="91"/>
        <v>9.2144576313386999</v>
      </c>
      <c r="BC348" s="111">
        <f>IF(BC118&lt;&gt;"",BC118/SUM(BC$117:BC$121)*100,"")</f>
        <v>8.7336439223378886</v>
      </c>
      <c r="BD348" s="113">
        <f t="shared" si="91"/>
        <v>6.3768302080657593</v>
      </c>
      <c r="BE348" s="111">
        <f>IF(BE118&lt;&gt;"",BE118/SUM(BE$117:BE$121)*100,"")</f>
        <v>6.7823687459153295</v>
      </c>
      <c r="BF348" s="113">
        <f t="shared" si="91"/>
        <v>7.8231889142255744</v>
      </c>
      <c r="BG348" s="111">
        <f t="shared" si="91"/>
        <v>9.0671491757137108</v>
      </c>
      <c r="BH348" s="113" t="str">
        <f t="shared" si="91"/>
        <v/>
      </c>
      <c r="BI348" s="111">
        <f t="shared" si="91"/>
        <v>8.742646537670991</v>
      </c>
      <c r="BJ348" s="113">
        <f t="shared" si="91"/>
        <v>10.205920205920206</v>
      </c>
      <c r="BK348" s="111">
        <f>IF(BK118&lt;&gt;"",BK118/SUM(BK$117:BK$121)*100,"")</f>
        <v>5.0029171528588101</v>
      </c>
      <c r="BL348" s="113">
        <f t="shared" si="91"/>
        <v>8.4024373482384203</v>
      </c>
      <c r="BM348" s="111" t="str">
        <f t="shared" si="91"/>
        <v/>
      </c>
      <c r="BN348" s="113">
        <f t="shared" si="91"/>
        <v>8.9077828646173973</v>
      </c>
      <c r="BO348" s="111">
        <f t="shared" si="91"/>
        <v>7.775090689238211</v>
      </c>
      <c r="BP348" s="113">
        <f t="shared" si="91"/>
        <v>10.88929219600726</v>
      </c>
      <c r="BQ348" s="111">
        <f>IF(BQ118&lt;&gt;"",BQ118/SUM(BQ$117:BQ$121)*100,"")</f>
        <v>4.7112462006079028</v>
      </c>
      <c r="BR348" s="111"/>
      <c r="BS348" s="111">
        <f t="shared" si="93"/>
        <v>9.4890510948905096</v>
      </c>
      <c r="BT348" s="111">
        <f t="shared" si="93"/>
        <v>10.357252376571603</v>
      </c>
      <c r="BU348" s="111">
        <f t="shared" si="91"/>
        <v>8.3935223903292027</v>
      </c>
      <c r="BV348" s="94" t="str">
        <f t="shared" si="72"/>
        <v>*Glutaric acid, 2-hydroxy- (3TMS)</v>
      </c>
      <c r="BW348">
        <f t="shared" si="72"/>
        <v>130</v>
      </c>
    </row>
    <row r="349" spans="2:75">
      <c r="B349" s="4" t="s">
        <v>36</v>
      </c>
      <c r="C349" s="4">
        <v>131</v>
      </c>
      <c r="D349" s="4">
        <v>1575.6</v>
      </c>
      <c r="E349" s="4">
        <v>0.44927537400000001</v>
      </c>
      <c r="F349" s="4"/>
      <c r="G349" s="111" t="str">
        <f t="shared" si="91"/>
        <v/>
      </c>
      <c r="H349" s="111" t="str">
        <f t="shared" si="91"/>
        <v/>
      </c>
      <c r="I349" s="111">
        <f t="shared" si="91"/>
        <v>0</v>
      </c>
      <c r="J349" s="111" t="str">
        <f>IF(J119&lt;&gt;"",J119/SUM(J$117:J$121)*100,"")</f>
        <v/>
      </c>
      <c r="K349" s="111" t="str">
        <f t="shared" si="91"/>
        <v/>
      </c>
      <c r="L349" s="111" t="str">
        <f>IF(L119&lt;&gt;"",L119/SUM(L$117:L$121)*100,"")</f>
        <v/>
      </c>
      <c r="M349" s="111" t="str">
        <f t="shared" si="91"/>
        <v/>
      </c>
      <c r="N349" s="111" t="str">
        <f>IF(N119&lt;&gt;"",N119/SUM(N$117:N$121)*100,"")</f>
        <v/>
      </c>
      <c r="O349" s="111" t="str">
        <f t="shared" si="91"/>
        <v/>
      </c>
      <c r="P349" s="111" t="str">
        <f>IF(P119&lt;&gt;"",P119/SUM(P$117:P$121)*100,"")</f>
        <v/>
      </c>
      <c r="Q349" s="111"/>
      <c r="R349" s="111" t="str">
        <f t="shared" si="92"/>
        <v/>
      </c>
      <c r="S349" s="111" t="str">
        <f t="shared" si="92"/>
        <v/>
      </c>
      <c r="T349" s="111" t="str">
        <f t="shared" si="92"/>
        <v/>
      </c>
      <c r="U349" s="111" t="str">
        <f t="shared" si="92"/>
        <v/>
      </c>
      <c r="V349" s="111" t="str">
        <f t="shared" si="92"/>
        <v/>
      </c>
      <c r="W349" s="111" t="str">
        <f t="shared" si="92"/>
        <v/>
      </c>
      <c r="X349" s="111" t="str">
        <f t="shared" si="92"/>
        <v/>
      </c>
      <c r="Y349" s="111" t="str">
        <f t="shared" si="92"/>
        <v/>
      </c>
      <c r="Z349" s="111" t="str">
        <f t="shared" si="92"/>
        <v/>
      </c>
      <c r="AA349" s="111" t="str">
        <f t="shared" si="92"/>
        <v/>
      </c>
      <c r="AB349" s="111" t="str">
        <f t="shared" si="92"/>
        <v/>
      </c>
      <c r="AC349" s="111" t="str">
        <f t="shared" si="92"/>
        <v/>
      </c>
      <c r="AD349" s="111" t="str">
        <f t="shared" si="92"/>
        <v/>
      </c>
      <c r="AE349" s="111" t="str">
        <f t="shared" si="92"/>
        <v/>
      </c>
      <c r="AF349" s="111" t="str">
        <f t="shared" si="92"/>
        <v/>
      </c>
      <c r="AG349" s="111" t="str">
        <f t="shared" si="92"/>
        <v/>
      </c>
      <c r="AH349" s="112"/>
      <c r="AI349" s="112"/>
      <c r="AJ349" s="106" t="str">
        <f t="shared" si="64"/>
        <v>*Glutaric acid, 2-hydroxy- (3TMS)</v>
      </c>
      <c r="AK349" s="106">
        <f t="shared" si="64"/>
        <v>131</v>
      </c>
      <c r="AL349" s="112"/>
      <c r="AM349" s="111">
        <f t="shared" si="91"/>
        <v>7.2753083133705969</v>
      </c>
      <c r="AN349" s="111">
        <f>IF(AN119&lt;&gt;"",AN119/SUM(AN$117:AN$121)*100,"")</f>
        <v>9.1602368562713075</v>
      </c>
      <c r="AO349" s="113">
        <f t="shared" si="91"/>
        <v>4.568921011874032</v>
      </c>
      <c r="AP349" s="111">
        <f>IF(AP119&lt;&gt;"",AP119/SUM(AP$117:AP$121)*100,"")</f>
        <v>7.0257611241217797</v>
      </c>
      <c r="AQ349" s="113">
        <f t="shared" si="91"/>
        <v>3.3147550601349369</v>
      </c>
      <c r="AR349" s="111">
        <f>IF(AR119&lt;&gt;"",AR119/SUM(AR$117:AR$121)*100,"")</f>
        <v>1.7000274197970935</v>
      </c>
      <c r="AS349" s="113">
        <f t="shared" si="91"/>
        <v>7.5264028502353986</v>
      </c>
      <c r="AT349" s="111">
        <f>IF(AT119&lt;&gt;"",AT119/SUM(AT$117:AT$121)*100,"")</f>
        <v>4.7412725922257986</v>
      </c>
      <c r="AU349" s="113">
        <f t="shared" si="91"/>
        <v>5.9094256259204707</v>
      </c>
      <c r="AV349" s="111">
        <f>IF(AV119&lt;&gt;"",AV119/SUM(AV$117:AV$121)*100,"")</f>
        <v>5.1583066524368553</v>
      </c>
      <c r="AW349" s="113">
        <f t="shared" si="91"/>
        <v>5.3318971320856337</v>
      </c>
      <c r="AX349" s="111">
        <f>IF(AX119&lt;&gt;"",AX119/SUM(AX$117:AX$121)*100,"")</f>
        <v>7.2788732394366198</v>
      </c>
      <c r="AY349" s="113" t="str">
        <f t="shared" si="91"/>
        <v/>
      </c>
      <c r="AZ349" s="111">
        <f>IF(AZ119&lt;&gt;"",AZ119/SUM(AZ$117:AZ$121)*100,"")</f>
        <v>6.0439560439560438</v>
      </c>
      <c r="BA349" s="111" t="str">
        <f t="shared" si="91"/>
        <v/>
      </c>
      <c r="BB349" s="113">
        <f t="shared" si="91"/>
        <v>8.685368080338618</v>
      </c>
      <c r="BC349" s="111">
        <f>IF(BC119&lt;&gt;"",BC119/SUM(BC$117:BC$121)*100,"")</f>
        <v>8.813891799112815</v>
      </c>
      <c r="BD349" s="113">
        <f t="shared" si="91"/>
        <v>10.120729514513229</v>
      </c>
      <c r="BE349" s="111">
        <f>IF(BE119&lt;&gt;"",BE119/SUM(BE$117:BE$121)*100,"")</f>
        <v>8.0531551811778375</v>
      </c>
      <c r="BF349" s="113">
        <f t="shared" si="91"/>
        <v>3.8940536747938959</v>
      </c>
      <c r="BG349" s="111">
        <f t="shared" si="91"/>
        <v>8.6047446722959382</v>
      </c>
      <c r="BH349" s="113" t="str">
        <f t="shared" si="91"/>
        <v/>
      </c>
      <c r="BI349" s="111">
        <f t="shared" si="91"/>
        <v>7.9204762917286846</v>
      </c>
      <c r="BJ349" s="113">
        <f t="shared" si="91"/>
        <v>6.4736164736164739</v>
      </c>
      <c r="BK349" s="111">
        <f>IF(BK119&lt;&gt;"",BK119/SUM(BK$117:BK$121)*100,"")</f>
        <v>7.1907817969661618</v>
      </c>
      <c r="BL349" s="113">
        <f t="shared" si="91"/>
        <v>7.060063224446786</v>
      </c>
      <c r="BM349" s="111" t="str">
        <f t="shared" si="91"/>
        <v/>
      </c>
      <c r="BN349" s="113">
        <f t="shared" si="91"/>
        <v>8.0052321778940474</v>
      </c>
      <c r="BO349" s="111">
        <f t="shared" si="91"/>
        <v>7.7388149939540503</v>
      </c>
      <c r="BP349" s="113">
        <f t="shared" si="91"/>
        <v>7.5922565033272837</v>
      </c>
      <c r="BQ349" s="111">
        <f>IF(BQ119&lt;&gt;"",BQ119/SUM(BQ$117:BQ$121)*100,"")</f>
        <v>1.5197568389057752</v>
      </c>
      <c r="BR349" s="111"/>
      <c r="BS349" s="111">
        <f t="shared" si="93"/>
        <v>7.4839504001407082</v>
      </c>
      <c r="BT349" s="111">
        <f t="shared" si="93"/>
        <v>6.6927322907083715</v>
      </c>
      <c r="BU349" s="111">
        <f t="shared" si="91"/>
        <v>8.9713373374895458</v>
      </c>
      <c r="BV349" s="94" t="str">
        <f t="shared" si="72"/>
        <v>*Glutaric acid, 2-hydroxy- (3TMS)</v>
      </c>
      <c r="BW349">
        <f t="shared" si="72"/>
        <v>131</v>
      </c>
    </row>
    <row r="350" spans="2:75">
      <c r="B350" s="4" t="s">
        <v>36</v>
      </c>
      <c r="C350" s="4">
        <v>132</v>
      </c>
      <c r="D350" s="4">
        <v>1575.6</v>
      </c>
      <c r="E350" s="4">
        <v>0.44927537400000001</v>
      </c>
      <c r="F350" s="4"/>
      <c r="G350" s="111" t="str">
        <f t="shared" si="91"/>
        <v/>
      </c>
      <c r="H350" s="111" t="str">
        <f t="shared" si="91"/>
        <v/>
      </c>
      <c r="I350" s="111">
        <f t="shared" si="91"/>
        <v>0</v>
      </c>
      <c r="J350" s="111" t="str">
        <f>IF(J120&lt;&gt;"",J120/SUM(J$117:J$121)*100,"")</f>
        <v/>
      </c>
      <c r="K350" s="111" t="str">
        <f t="shared" si="91"/>
        <v/>
      </c>
      <c r="L350" s="111" t="str">
        <f>IF(L120&lt;&gt;"",L120/SUM(L$117:L$121)*100,"")</f>
        <v/>
      </c>
      <c r="M350" s="111" t="str">
        <f t="shared" si="91"/>
        <v/>
      </c>
      <c r="N350" s="111" t="str">
        <f>IF(N120&lt;&gt;"",N120/SUM(N$117:N$121)*100,"")</f>
        <v/>
      </c>
      <c r="O350" s="111" t="str">
        <f t="shared" si="91"/>
        <v/>
      </c>
      <c r="P350" s="111" t="str">
        <f>IF(P120&lt;&gt;"",P120/SUM(P$117:P$121)*100,"")</f>
        <v/>
      </c>
      <c r="Q350" s="111"/>
      <c r="R350" s="111" t="str">
        <f t="shared" si="92"/>
        <v/>
      </c>
      <c r="S350" s="111" t="str">
        <f t="shared" si="92"/>
        <v/>
      </c>
      <c r="T350" s="111" t="str">
        <f t="shared" si="92"/>
        <v/>
      </c>
      <c r="U350" s="111" t="str">
        <f t="shared" si="92"/>
        <v/>
      </c>
      <c r="V350" s="111" t="str">
        <f t="shared" si="92"/>
        <v/>
      </c>
      <c r="W350" s="111" t="str">
        <f t="shared" si="92"/>
        <v/>
      </c>
      <c r="X350" s="111" t="str">
        <f t="shared" si="92"/>
        <v/>
      </c>
      <c r="Y350" s="111" t="str">
        <f t="shared" si="92"/>
        <v/>
      </c>
      <c r="Z350" s="111" t="str">
        <f t="shared" si="92"/>
        <v/>
      </c>
      <c r="AA350" s="111" t="str">
        <f t="shared" si="92"/>
        <v/>
      </c>
      <c r="AB350" s="111" t="str">
        <f t="shared" si="92"/>
        <v/>
      </c>
      <c r="AC350" s="111" t="str">
        <f t="shared" si="92"/>
        <v/>
      </c>
      <c r="AD350" s="111" t="str">
        <f t="shared" si="92"/>
        <v/>
      </c>
      <c r="AE350" s="111" t="str">
        <f t="shared" si="92"/>
        <v/>
      </c>
      <c r="AF350" s="111" t="str">
        <f t="shared" si="92"/>
        <v/>
      </c>
      <c r="AG350" s="111" t="str">
        <f t="shared" si="92"/>
        <v/>
      </c>
      <c r="AH350" s="112"/>
      <c r="AI350" s="112"/>
      <c r="AJ350" s="106" t="str">
        <f t="shared" si="64"/>
        <v>*Glutaric acid, 2-hydroxy- (3TMS)</v>
      </c>
      <c r="AK350" s="106">
        <f t="shared" si="64"/>
        <v>132</v>
      </c>
      <c r="AL350" s="112"/>
      <c r="AM350" s="111">
        <f t="shared" si="91"/>
        <v>1.1001685742170171</v>
      </c>
      <c r="AN350" s="111">
        <f>IF(AN120&lt;&gt;"",AN120/SUM(AN$117:AN$121)*100,"")</f>
        <v>0.31401399605239549</v>
      </c>
      <c r="AO350" s="113">
        <f t="shared" si="91"/>
        <v>0</v>
      </c>
      <c r="AP350" s="111">
        <f>IF(AP120&lt;&gt;"",AP120/SUM(AP$117:AP$121)*100,"")</f>
        <v>0.7451564828614009</v>
      </c>
      <c r="AQ350" s="113">
        <f t="shared" si="91"/>
        <v>0</v>
      </c>
      <c r="AR350" s="111">
        <f>IF(AR120&lt;&gt;"",AR120/SUM(AR$117:AR$121)*100,"")</f>
        <v>0</v>
      </c>
      <c r="AS350" s="113">
        <f t="shared" si="91"/>
        <v>0</v>
      </c>
      <c r="AT350" s="111">
        <f>IF(AT120&lt;&gt;"",AT120/SUM(AT$117:AT$121)*100,"")</f>
        <v>0.42708591235454318</v>
      </c>
      <c r="AU350" s="113">
        <f t="shared" si="91"/>
        <v>0</v>
      </c>
      <c r="AV350" s="111">
        <f>IF(AV120&lt;&gt;"",AV120/SUM(AV$117:AV$121)*100,"")</f>
        <v>0</v>
      </c>
      <c r="AW350" s="113">
        <f t="shared" si="91"/>
        <v>0</v>
      </c>
      <c r="AX350" s="111">
        <f>IF(AX120&lt;&gt;"",AX120/SUM(AX$117:AX$121)*100,"")</f>
        <v>0</v>
      </c>
      <c r="AY350" s="113" t="str">
        <f t="shared" si="91"/>
        <v/>
      </c>
      <c r="AZ350" s="111">
        <f>IF(AZ120&lt;&gt;"",AZ120/SUM(AZ$117:AZ$121)*100,"")</f>
        <v>0</v>
      </c>
      <c r="BA350" s="111" t="str">
        <f t="shared" si="91"/>
        <v/>
      </c>
      <c r="BB350" s="113">
        <f t="shared" si="91"/>
        <v>1.548883724790439</v>
      </c>
      <c r="BC350" s="111">
        <f>IF(BC120&lt;&gt;"",BC120/SUM(BC$117:BC$121)*100,"")</f>
        <v>1.6406232585096188</v>
      </c>
      <c r="BD350" s="113">
        <f t="shared" si="91"/>
        <v>9.6326740303108144E-2</v>
      </c>
      <c r="BE350" s="111">
        <f>IF(BE120&lt;&gt;"",BE120/SUM(BE$117:BE$121)*100,"")</f>
        <v>0</v>
      </c>
      <c r="BF350" s="113">
        <f t="shared" si="91"/>
        <v>0.43851955797228553</v>
      </c>
      <c r="BG350" s="111">
        <f t="shared" si="91"/>
        <v>0.36188178528347409</v>
      </c>
      <c r="BH350" s="113" t="str">
        <f t="shared" si="91"/>
        <v/>
      </c>
      <c r="BI350" s="111">
        <f t="shared" si="91"/>
        <v>8.1508257140832097E-2</v>
      </c>
      <c r="BJ350" s="113">
        <f t="shared" si="91"/>
        <v>1.3127413127413128</v>
      </c>
      <c r="BK350" s="111">
        <f>IF(BK120&lt;&gt;"",BK120/SUM(BK$117:BK$121)*100,"")</f>
        <v>1.2689614935822637</v>
      </c>
      <c r="BL350" s="113">
        <f t="shared" si="91"/>
        <v>0.5910111330004123</v>
      </c>
      <c r="BM350" s="111" t="str">
        <f t="shared" si="91"/>
        <v/>
      </c>
      <c r="BN350" s="113">
        <f t="shared" si="91"/>
        <v>0.82406801831262266</v>
      </c>
      <c r="BO350" s="111">
        <f t="shared" si="91"/>
        <v>0</v>
      </c>
      <c r="BP350" s="113">
        <f t="shared" si="91"/>
        <v>0</v>
      </c>
      <c r="BQ350" s="111">
        <f>IF(BQ120&lt;&gt;"",BQ120/SUM(BQ$117:BQ$121)*100,"")</f>
        <v>0</v>
      </c>
      <c r="BR350" s="111"/>
      <c r="BS350" s="111">
        <f t="shared" si="93"/>
        <v>0.76510421247031923</v>
      </c>
      <c r="BT350" s="111">
        <f t="shared" si="93"/>
        <v>0.2836553204538485</v>
      </c>
      <c r="BU350" s="111">
        <f t="shared" si="91"/>
        <v>0</v>
      </c>
      <c r="BV350" s="94" t="str">
        <f t="shared" si="72"/>
        <v>*Glutaric acid, 2-hydroxy- (3TMS)</v>
      </c>
      <c r="BW350">
        <f t="shared" si="72"/>
        <v>132</v>
      </c>
    </row>
    <row r="351" spans="2:75">
      <c r="B351" s="4" t="s">
        <v>36</v>
      </c>
      <c r="C351" s="4">
        <v>133</v>
      </c>
      <c r="D351" s="4">
        <v>1575.6</v>
      </c>
      <c r="E351" s="4">
        <v>0.44927537400000001</v>
      </c>
      <c r="F351" s="4"/>
      <c r="G351" s="111" t="str">
        <f t="shared" si="91"/>
        <v/>
      </c>
      <c r="H351" s="111" t="str">
        <f t="shared" si="91"/>
        <v/>
      </c>
      <c r="I351" s="111">
        <f t="shared" si="91"/>
        <v>20.352250489236788</v>
      </c>
      <c r="J351" s="111" t="str">
        <f>IF(J121&lt;&gt;"",J121/SUM(J$117:J$121)*100,"")</f>
        <v/>
      </c>
      <c r="K351" s="111" t="str">
        <f t="shared" si="91"/>
        <v/>
      </c>
      <c r="L351" s="111" t="str">
        <f>IF(L121&lt;&gt;"",L121/SUM(L$117:L$121)*100,"")</f>
        <v/>
      </c>
      <c r="M351" s="111" t="str">
        <f t="shared" si="91"/>
        <v/>
      </c>
      <c r="N351" s="111" t="str">
        <f>IF(N121&lt;&gt;"",N121/SUM(N$117:N$121)*100,"")</f>
        <v/>
      </c>
      <c r="O351" s="111" t="str">
        <f t="shared" si="91"/>
        <v/>
      </c>
      <c r="P351" s="111" t="str">
        <f>IF(P121&lt;&gt;"",P121/SUM(P$117:P$121)*100,"")</f>
        <v/>
      </c>
      <c r="Q351" s="111"/>
      <c r="R351" s="111" t="str">
        <f t="shared" si="92"/>
        <v/>
      </c>
      <c r="S351" s="111" t="str">
        <f t="shared" si="92"/>
        <v/>
      </c>
      <c r="T351" s="111" t="str">
        <f t="shared" si="92"/>
        <v/>
      </c>
      <c r="U351" s="111" t="str">
        <f t="shared" si="92"/>
        <v/>
      </c>
      <c r="V351" s="111" t="str">
        <f t="shared" si="92"/>
        <v/>
      </c>
      <c r="W351" s="111" t="str">
        <f t="shared" si="92"/>
        <v/>
      </c>
      <c r="X351" s="111" t="str">
        <f t="shared" si="92"/>
        <v/>
      </c>
      <c r="Y351" s="111" t="str">
        <f t="shared" si="92"/>
        <v/>
      </c>
      <c r="Z351" s="111" t="str">
        <f t="shared" si="92"/>
        <v/>
      </c>
      <c r="AA351" s="111" t="str">
        <f t="shared" si="92"/>
        <v/>
      </c>
      <c r="AB351" s="111" t="str">
        <f t="shared" si="92"/>
        <v/>
      </c>
      <c r="AC351" s="111" t="str">
        <f t="shared" si="92"/>
        <v/>
      </c>
      <c r="AD351" s="111" t="str">
        <f t="shared" si="92"/>
        <v/>
      </c>
      <c r="AE351" s="111" t="str">
        <f t="shared" si="92"/>
        <v/>
      </c>
      <c r="AF351" s="111" t="str">
        <f t="shared" si="92"/>
        <v/>
      </c>
      <c r="AG351" s="111" t="str">
        <f t="shared" si="92"/>
        <v/>
      </c>
      <c r="AH351" s="112"/>
      <c r="AI351" s="112"/>
      <c r="AJ351" s="106" t="str">
        <f t="shared" si="64"/>
        <v>*Glutaric acid, 2-hydroxy- (3TMS)</v>
      </c>
      <c r="AK351" s="106">
        <f t="shared" si="64"/>
        <v>133</v>
      </c>
      <c r="AL351" s="112"/>
      <c r="AM351" s="111">
        <f t="shared" si="91"/>
        <v>12.962470055895661</v>
      </c>
      <c r="AN351" s="111">
        <f>IF(AN121&lt;&gt;"",AN121/SUM(AN$117:AN$121)*100,"")</f>
        <v>9.070518571684909</v>
      </c>
      <c r="AO351" s="113">
        <f t="shared" si="91"/>
        <v>13.861641713990707</v>
      </c>
      <c r="AP351" s="111">
        <f>IF(AP121&lt;&gt;"",AP121/SUM(AP$117:AP$121)*100,"")</f>
        <v>12.518628912071536</v>
      </c>
      <c r="AQ351" s="113">
        <f t="shared" si="91"/>
        <v>9.1229099442651798</v>
      </c>
      <c r="AR351" s="111">
        <f>IF(AR121&lt;&gt;"",AR121/SUM(AR$117:AR$121)*100,"")</f>
        <v>15.217987386893336</v>
      </c>
      <c r="AS351" s="113">
        <f t="shared" si="91"/>
        <v>12.202570301565084</v>
      </c>
      <c r="AT351" s="111">
        <f>IF(AT121&lt;&gt;"",AT121/SUM(AT$117:AT$121)*100,"")</f>
        <v>11.110423372121812</v>
      </c>
      <c r="AU351" s="113">
        <f t="shared" si="91"/>
        <v>10.511782032400589</v>
      </c>
      <c r="AV351" s="111">
        <f>IF(AV121&lt;&gt;"",AV121/SUM(AV$117:AV$121)*100,"")</f>
        <v>11.330487371042333</v>
      </c>
      <c r="AW351" s="113">
        <f t="shared" si="91"/>
        <v>12.091019254072977</v>
      </c>
      <c r="AX351" s="111">
        <f>IF(AX121&lt;&gt;"",AX121/SUM(AX$117:AX$121)*100,"")</f>
        <v>10.490140845070423</v>
      </c>
      <c r="AY351" s="113" t="str">
        <f t="shared" si="91"/>
        <v/>
      </c>
      <c r="AZ351" s="111">
        <f>IF(AZ121&lt;&gt;"",AZ121/SUM(AZ$117:AZ$121)*100,"")</f>
        <v>10.009555661729575</v>
      </c>
      <c r="BA351" s="111" t="str">
        <f t="shared" si="91"/>
        <v/>
      </c>
      <c r="BB351" s="113">
        <f t="shared" si="91"/>
        <v>12.155573076603869</v>
      </c>
      <c r="BC351" s="111">
        <f>IF(BC121&lt;&gt;"",BC121/SUM(BC$117:BC$121)*100,"")</f>
        <v>12.115200285325784</v>
      </c>
      <c r="BD351" s="113">
        <f t="shared" si="91"/>
        <v>11.893141536090418</v>
      </c>
      <c r="BE351" s="111">
        <f>IF(BE121&lt;&gt;"",BE121/SUM(BE$117:BE$121)*100,"")</f>
        <v>10.601989688475783</v>
      </c>
      <c r="BF351" s="113">
        <f t="shared" si="91"/>
        <v>11.331345378003858</v>
      </c>
      <c r="BG351" s="111">
        <f t="shared" si="91"/>
        <v>10.836349014877362</v>
      </c>
      <c r="BH351" s="113" t="str">
        <f t="shared" si="91"/>
        <v/>
      </c>
      <c r="BI351" s="111">
        <f t="shared" si="91"/>
        <v>11.645049259338011</v>
      </c>
      <c r="BJ351" s="113">
        <f t="shared" si="91"/>
        <v>10.875160875160875</v>
      </c>
      <c r="BK351" s="111">
        <f>IF(BK121&lt;&gt;"",BK121/SUM(BK$117:BK$121)*100,"")</f>
        <v>12.5</v>
      </c>
      <c r="BL351" s="113">
        <f t="shared" si="91"/>
        <v>11.183396710496174</v>
      </c>
      <c r="BM351" s="111" t="str">
        <f t="shared" si="91"/>
        <v/>
      </c>
      <c r="BN351" s="113">
        <f t="shared" si="91"/>
        <v>10.882930019620666</v>
      </c>
      <c r="BO351" s="111">
        <f t="shared" si="91"/>
        <v>11.559854897218862</v>
      </c>
      <c r="BP351" s="113">
        <f t="shared" si="91"/>
        <v>9.0744101633393832</v>
      </c>
      <c r="BQ351" s="111">
        <f>IF(BQ121&lt;&gt;"",BQ121/SUM(BQ$117:BQ$121)*100,"")</f>
        <v>5.9270516717325226</v>
      </c>
      <c r="BR351" s="111"/>
      <c r="BS351" s="111">
        <f t="shared" si="93"/>
        <v>12.21528449564682</v>
      </c>
      <c r="BT351" s="111">
        <f t="shared" si="93"/>
        <v>12.680159460288253</v>
      </c>
      <c r="BU351" s="111">
        <f t="shared" si="91"/>
        <v>12.514255302972707</v>
      </c>
      <c r="BV351" s="94" t="str">
        <f t="shared" si="72"/>
        <v>*Glutaric acid, 2-hydroxy- (3TMS)</v>
      </c>
      <c r="BW351">
        <f t="shared" si="72"/>
        <v>133</v>
      </c>
    </row>
    <row r="352" spans="2:75" ht="43.5" customHeight="1">
      <c r="B352" s="4" t="s">
        <v>36</v>
      </c>
      <c r="C352" s="4">
        <v>247</v>
      </c>
      <c r="D352" s="4">
        <v>1575.6</v>
      </c>
      <c r="E352" s="4">
        <v>0.44927537400000001</v>
      </c>
      <c r="F352" s="4"/>
      <c r="G352" s="111" t="str">
        <f t="shared" ref="G352:BU357" si="94">IF(G122&lt;&gt;"",G122/SUM(G$122:G$127)*100,"")</f>
        <v/>
      </c>
      <c r="H352" s="111" t="str">
        <f t="shared" si="94"/>
        <v/>
      </c>
      <c r="I352" s="111">
        <f t="shared" si="94"/>
        <v>68.181818181818173</v>
      </c>
      <c r="J352" s="111" t="str">
        <f t="shared" si="94"/>
        <v/>
      </c>
      <c r="K352" s="111" t="str">
        <f t="shared" si="94"/>
        <v/>
      </c>
      <c r="L352" s="111" t="str">
        <f t="shared" si="94"/>
        <v/>
      </c>
      <c r="M352" s="111" t="str">
        <f t="shared" si="94"/>
        <v/>
      </c>
      <c r="N352" s="111" t="str">
        <f t="shared" si="94"/>
        <v/>
      </c>
      <c r="O352" s="111" t="str">
        <f t="shared" si="94"/>
        <v/>
      </c>
      <c r="P352" s="111" t="str">
        <f t="shared" si="94"/>
        <v/>
      </c>
      <c r="Q352" s="111"/>
      <c r="R352" s="111" t="str">
        <f t="shared" ref="R352:AG357" si="95">IF(R122&lt;&gt;"",R122/SUM(R$122:R$127)*100,"")</f>
        <v/>
      </c>
      <c r="S352" s="111" t="str">
        <f t="shared" si="95"/>
        <v/>
      </c>
      <c r="T352" s="111" t="str">
        <f t="shared" si="95"/>
        <v/>
      </c>
      <c r="U352" s="111" t="str">
        <f t="shared" si="95"/>
        <v/>
      </c>
      <c r="V352" s="111" t="str">
        <f t="shared" si="95"/>
        <v/>
      </c>
      <c r="W352" s="111" t="str">
        <f t="shared" si="95"/>
        <v/>
      </c>
      <c r="X352" s="111" t="str">
        <f t="shared" si="95"/>
        <v/>
      </c>
      <c r="Y352" s="111" t="str">
        <f t="shared" si="95"/>
        <v/>
      </c>
      <c r="Z352" s="111" t="str">
        <f t="shared" si="95"/>
        <v/>
      </c>
      <c r="AA352" s="111" t="str">
        <f t="shared" si="95"/>
        <v/>
      </c>
      <c r="AB352" s="111" t="str">
        <f t="shared" si="95"/>
        <v/>
      </c>
      <c r="AC352" s="111" t="str">
        <f t="shared" si="95"/>
        <v/>
      </c>
      <c r="AD352" s="111" t="str">
        <f t="shared" si="95"/>
        <v/>
      </c>
      <c r="AE352" s="111" t="str">
        <f t="shared" si="95"/>
        <v/>
      </c>
      <c r="AF352" s="111" t="str">
        <f t="shared" si="95"/>
        <v/>
      </c>
      <c r="AG352" s="111" t="str">
        <f t="shared" si="95"/>
        <v/>
      </c>
      <c r="AH352" s="112"/>
      <c r="AI352" s="112"/>
      <c r="AJ352" s="106" t="str">
        <f t="shared" si="64"/>
        <v>*Glutaric acid, 2-hydroxy- (3TMS)</v>
      </c>
      <c r="AK352" s="106">
        <f t="shared" si="64"/>
        <v>247</v>
      </c>
      <c r="AL352" s="112"/>
      <c r="AM352" s="111">
        <f t="shared" si="94"/>
        <v>77.537511032656653</v>
      </c>
      <c r="AN352" s="111">
        <f t="shared" si="94"/>
        <v>91.637973438268574</v>
      </c>
      <c r="AO352" s="113">
        <f t="shared" si="94"/>
        <v>80.952380952380949</v>
      </c>
      <c r="AP352" s="111">
        <f t="shared" si="94"/>
        <v>73.4982332155477</v>
      </c>
      <c r="AQ352" s="113">
        <f t="shared" si="94"/>
        <v>81.026438569206832</v>
      </c>
      <c r="AR352" s="111">
        <f t="shared" si="94"/>
        <v>100</v>
      </c>
      <c r="AS352" s="113">
        <f t="shared" si="94"/>
        <v>77.137546468401482</v>
      </c>
      <c r="AT352" s="111">
        <f t="shared" si="94"/>
        <v>75.651927437641717</v>
      </c>
      <c r="AU352" s="113">
        <f t="shared" si="94"/>
        <v>86.203423967774413</v>
      </c>
      <c r="AV352" s="111">
        <f t="shared" si="94"/>
        <v>84.765957446808514</v>
      </c>
      <c r="AW352" s="113">
        <f t="shared" si="94"/>
        <v>86.482334869431639</v>
      </c>
      <c r="AX352" s="111">
        <f t="shared" si="94"/>
        <v>78.371369294605813</v>
      </c>
      <c r="AY352" s="113" t="str">
        <f t="shared" si="94"/>
        <v/>
      </c>
      <c r="AZ352" s="111">
        <f t="shared" si="94"/>
        <v>85.398773006134959</v>
      </c>
      <c r="BA352" s="111" t="str">
        <f t="shared" si="94"/>
        <v/>
      </c>
      <c r="BB352" s="113">
        <f t="shared" si="94"/>
        <v>75.658562521146493</v>
      </c>
      <c r="BC352" s="111">
        <f t="shared" si="94"/>
        <v>74.849458048976317</v>
      </c>
      <c r="BD352" s="113">
        <f t="shared" si="94"/>
        <v>79.174543163201008</v>
      </c>
      <c r="BE352" s="111">
        <f t="shared" si="94"/>
        <v>82.730923694779108</v>
      </c>
      <c r="BF352" s="113">
        <f t="shared" si="94"/>
        <v>89.728096676737152</v>
      </c>
      <c r="BG352" s="111">
        <f t="shared" si="94"/>
        <v>86.263096623981369</v>
      </c>
      <c r="BH352" s="113" t="str">
        <f t="shared" si="94"/>
        <v/>
      </c>
      <c r="BI352" s="111">
        <f t="shared" si="94"/>
        <v>84.960516870064609</v>
      </c>
      <c r="BJ352" s="113">
        <f t="shared" si="94"/>
        <v>71.044776119402982</v>
      </c>
      <c r="BK352" s="111">
        <f t="shared" si="94"/>
        <v>69.53981008035062</v>
      </c>
      <c r="BL352" s="113">
        <f t="shared" si="94"/>
        <v>78.156845369960124</v>
      </c>
      <c r="BM352" s="111" t="str">
        <f t="shared" si="94"/>
        <v/>
      </c>
      <c r="BN352" s="113">
        <f t="shared" si="94"/>
        <v>79.747675962815407</v>
      </c>
      <c r="BO352" s="111">
        <f t="shared" si="94"/>
        <v>74.718397997496865</v>
      </c>
      <c r="BP352" s="113">
        <f t="shared" si="94"/>
        <v>81.744749596122773</v>
      </c>
      <c r="BQ352" s="111">
        <f t="shared" si="94"/>
        <v>100</v>
      </c>
      <c r="BR352" s="111"/>
      <c r="BS352" s="111">
        <f t="shared" ref="BS352:BT357" si="96">IF(BS122&lt;&gt;"",BS122/SUM(BS$122:BS$127)*100,"")</f>
        <v>76.86098654708519</v>
      </c>
      <c r="BT352" s="111">
        <f t="shared" si="96"/>
        <v>78.55727308759414</v>
      </c>
      <c r="BU352" s="111">
        <f t="shared" si="94"/>
        <v>82.639175257731949</v>
      </c>
      <c r="BV352" s="94" t="str">
        <f t="shared" si="72"/>
        <v>*Glutaric acid, 2-hydroxy- (3TMS)</v>
      </c>
      <c r="BW352">
        <f t="shared" si="72"/>
        <v>247</v>
      </c>
    </row>
    <row r="353" spans="2:75">
      <c r="B353" s="4" t="s">
        <v>36</v>
      </c>
      <c r="C353" s="4">
        <v>248</v>
      </c>
      <c r="D353" s="4">
        <v>1575.6</v>
      </c>
      <c r="E353" s="4">
        <v>0.44927537400000001</v>
      </c>
      <c r="F353" s="4"/>
      <c r="G353" s="111" t="str">
        <f t="shared" si="94"/>
        <v/>
      </c>
      <c r="H353" s="111" t="str">
        <f t="shared" si="94"/>
        <v/>
      </c>
      <c r="I353" s="111">
        <f t="shared" si="94"/>
        <v>10.606060606060606</v>
      </c>
      <c r="J353" s="111" t="str">
        <f t="shared" si="94"/>
        <v/>
      </c>
      <c r="K353" s="111" t="str">
        <f t="shared" si="94"/>
        <v/>
      </c>
      <c r="L353" s="111" t="str">
        <f t="shared" si="94"/>
        <v/>
      </c>
      <c r="M353" s="111" t="str">
        <f t="shared" si="94"/>
        <v/>
      </c>
      <c r="N353" s="111" t="str">
        <f t="shared" si="94"/>
        <v/>
      </c>
      <c r="O353" s="111" t="str">
        <f t="shared" si="94"/>
        <v/>
      </c>
      <c r="P353" s="111" t="str">
        <f t="shared" si="94"/>
        <v/>
      </c>
      <c r="Q353" s="111"/>
      <c r="R353" s="111" t="str">
        <f t="shared" si="95"/>
        <v/>
      </c>
      <c r="S353" s="111" t="str">
        <f t="shared" si="95"/>
        <v/>
      </c>
      <c r="T353" s="111" t="str">
        <f t="shared" si="95"/>
        <v/>
      </c>
      <c r="U353" s="111" t="str">
        <f t="shared" si="95"/>
        <v/>
      </c>
      <c r="V353" s="111" t="str">
        <f t="shared" si="95"/>
        <v/>
      </c>
      <c r="W353" s="111" t="str">
        <f t="shared" si="95"/>
        <v/>
      </c>
      <c r="X353" s="111" t="str">
        <f t="shared" si="95"/>
        <v/>
      </c>
      <c r="Y353" s="111" t="str">
        <f t="shared" si="95"/>
        <v/>
      </c>
      <c r="Z353" s="111" t="str">
        <f t="shared" si="95"/>
        <v/>
      </c>
      <c r="AA353" s="111" t="str">
        <f t="shared" si="95"/>
        <v/>
      </c>
      <c r="AB353" s="111" t="str">
        <f t="shared" si="95"/>
        <v/>
      </c>
      <c r="AC353" s="111" t="str">
        <f t="shared" si="95"/>
        <v/>
      </c>
      <c r="AD353" s="111" t="str">
        <f t="shared" si="95"/>
        <v/>
      </c>
      <c r="AE353" s="111" t="str">
        <f t="shared" si="95"/>
        <v/>
      </c>
      <c r="AF353" s="111" t="str">
        <f t="shared" si="95"/>
        <v/>
      </c>
      <c r="AG353" s="111" t="str">
        <f t="shared" si="95"/>
        <v/>
      </c>
      <c r="AH353" s="112"/>
      <c r="AI353" s="112"/>
      <c r="AJ353" s="106" t="str">
        <f t="shared" si="64"/>
        <v>*Glutaric acid, 2-hydroxy- (3TMS)</v>
      </c>
      <c r="AK353" s="106">
        <f t="shared" si="64"/>
        <v>248</v>
      </c>
      <c r="AL353" s="112"/>
      <c r="AM353" s="111">
        <f t="shared" si="94"/>
        <v>16.548984995586938</v>
      </c>
      <c r="AN353" s="111">
        <f t="shared" si="94"/>
        <v>8.3620265617314313</v>
      </c>
      <c r="AO353" s="113">
        <f t="shared" si="94"/>
        <v>11.832611832611832</v>
      </c>
      <c r="AP353" s="111">
        <f t="shared" si="94"/>
        <v>17.432273262661955</v>
      </c>
      <c r="AQ353" s="113">
        <f t="shared" si="94"/>
        <v>14.152410575427682</v>
      </c>
      <c r="AR353" s="111">
        <f t="shared" si="94"/>
        <v>0</v>
      </c>
      <c r="AS353" s="113">
        <f t="shared" si="94"/>
        <v>15.489467162329614</v>
      </c>
      <c r="AT353" s="111">
        <f t="shared" si="94"/>
        <v>15.646258503401361</v>
      </c>
      <c r="AU353" s="113">
        <f t="shared" si="94"/>
        <v>13.79657603222558</v>
      </c>
      <c r="AV353" s="111">
        <f t="shared" si="94"/>
        <v>14.978723404255319</v>
      </c>
      <c r="AW353" s="113">
        <f t="shared" si="94"/>
        <v>13.517665130568357</v>
      </c>
      <c r="AX353" s="111">
        <f t="shared" si="94"/>
        <v>16.078838174273859</v>
      </c>
      <c r="AY353" s="113" t="str">
        <f t="shared" si="94"/>
        <v/>
      </c>
      <c r="AZ353" s="111">
        <f t="shared" si="94"/>
        <v>12.760736196319019</v>
      </c>
      <c r="BA353" s="111" t="str">
        <f t="shared" si="94"/>
        <v/>
      </c>
      <c r="BB353" s="113">
        <f t="shared" si="94"/>
        <v>16.032674368021656</v>
      </c>
      <c r="BC353" s="111">
        <f t="shared" si="94"/>
        <v>15.495784825371336</v>
      </c>
      <c r="BD353" s="113">
        <f t="shared" si="94"/>
        <v>15.374921235034655</v>
      </c>
      <c r="BE353" s="111">
        <f t="shared" si="94"/>
        <v>14.238773274917854</v>
      </c>
      <c r="BF353" s="113">
        <f t="shared" si="94"/>
        <v>9.4662638469284985</v>
      </c>
      <c r="BG353" s="111">
        <f t="shared" si="94"/>
        <v>13.736903376018628</v>
      </c>
      <c r="BH353" s="113" t="str">
        <f t="shared" si="94"/>
        <v/>
      </c>
      <c r="BI353" s="111">
        <f t="shared" si="94"/>
        <v>11.844938980617373</v>
      </c>
      <c r="BJ353" s="113">
        <f t="shared" si="94"/>
        <v>18.985074626865671</v>
      </c>
      <c r="BK353" s="111">
        <f t="shared" si="94"/>
        <v>14.024835646457268</v>
      </c>
      <c r="BL353" s="113">
        <f t="shared" si="94"/>
        <v>15.839610101905183</v>
      </c>
      <c r="BM353" s="111" t="str">
        <f t="shared" si="94"/>
        <v/>
      </c>
      <c r="BN353" s="113">
        <f t="shared" si="94"/>
        <v>15.073041168658699</v>
      </c>
      <c r="BO353" s="111">
        <f t="shared" si="94"/>
        <v>18.523153942428035</v>
      </c>
      <c r="BP353" s="113">
        <f t="shared" si="94"/>
        <v>14.216478190630049</v>
      </c>
      <c r="BQ353" s="111">
        <f t="shared" si="94"/>
        <v>0</v>
      </c>
      <c r="BR353" s="111"/>
      <c r="BS353" s="111">
        <f t="shared" si="96"/>
        <v>15.291479820627801</v>
      </c>
      <c r="BT353" s="111">
        <f t="shared" si="96"/>
        <v>14.427269124058661</v>
      </c>
      <c r="BU353" s="111">
        <f t="shared" si="94"/>
        <v>13.443298969072165</v>
      </c>
      <c r="BV353" s="94" t="str">
        <f t="shared" si="72"/>
        <v>*Glutaric acid, 2-hydroxy- (3TMS)</v>
      </c>
      <c r="BW353">
        <f t="shared" si="72"/>
        <v>248</v>
      </c>
    </row>
    <row r="354" spans="2:75">
      <c r="B354" s="4" t="s">
        <v>36</v>
      </c>
      <c r="C354" s="4">
        <v>249</v>
      </c>
      <c r="D354" s="4">
        <v>1575.6</v>
      </c>
      <c r="E354" s="4">
        <v>0.44927537400000001</v>
      </c>
      <c r="F354" s="4"/>
      <c r="G354" s="111" t="str">
        <f t="shared" si="94"/>
        <v/>
      </c>
      <c r="H354" s="111" t="str">
        <f t="shared" si="94"/>
        <v/>
      </c>
      <c r="I354" s="111">
        <f t="shared" si="94"/>
        <v>0</v>
      </c>
      <c r="J354" s="111" t="str">
        <f t="shared" si="94"/>
        <v/>
      </c>
      <c r="K354" s="111" t="str">
        <f t="shared" si="94"/>
        <v/>
      </c>
      <c r="L354" s="111" t="str">
        <f t="shared" si="94"/>
        <v/>
      </c>
      <c r="M354" s="111" t="str">
        <f t="shared" si="94"/>
        <v/>
      </c>
      <c r="N354" s="111" t="str">
        <f t="shared" si="94"/>
        <v/>
      </c>
      <c r="O354" s="111" t="str">
        <f t="shared" si="94"/>
        <v/>
      </c>
      <c r="P354" s="111" t="str">
        <f t="shared" si="94"/>
        <v/>
      </c>
      <c r="Q354" s="111"/>
      <c r="R354" s="111" t="str">
        <f t="shared" si="95"/>
        <v/>
      </c>
      <c r="S354" s="111" t="str">
        <f t="shared" si="95"/>
        <v/>
      </c>
      <c r="T354" s="111" t="str">
        <f t="shared" si="95"/>
        <v/>
      </c>
      <c r="U354" s="111" t="str">
        <f t="shared" si="95"/>
        <v/>
      </c>
      <c r="V354" s="111" t="str">
        <f t="shared" si="95"/>
        <v/>
      </c>
      <c r="W354" s="111" t="str">
        <f t="shared" si="95"/>
        <v/>
      </c>
      <c r="X354" s="111" t="str">
        <f t="shared" si="95"/>
        <v/>
      </c>
      <c r="Y354" s="111" t="str">
        <f t="shared" si="95"/>
        <v/>
      </c>
      <c r="Z354" s="111" t="str">
        <f t="shared" si="95"/>
        <v/>
      </c>
      <c r="AA354" s="111" t="str">
        <f t="shared" si="95"/>
        <v/>
      </c>
      <c r="AB354" s="111" t="str">
        <f t="shared" si="95"/>
        <v/>
      </c>
      <c r="AC354" s="111" t="str">
        <f t="shared" si="95"/>
        <v/>
      </c>
      <c r="AD354" s="111" t="str">
        <f t="shared" si="95"/>
        <v/>
      </c>
      <c r="AE354" s="111" t="str">
        <f t="shared" si="95"/>
        <v/>
      </c>
      <c r="AF354" s="111" t="str">
        <f t="shared" si="95"/>
        <v/>
      </c>
      <c r="AG354" s="111" t="str">
        <f t="shared" si="95"/>
        <v/>
      </c>
      <c r="AH354" s="112"/>
      <c r="AI354" s="112"/>
      <c r="AJ354" s="106" t="str">
        <f t="shared" si="64"/>
        <v>*Glutaric acid, 2-hydroxy- (3TMS)</v>
      </c>
      <c r="AK354" s="106">
        <f t="shared" si="64"/>
        <v>249</v>
      </c>
      <c r="AL354" s="112"/>
      <c r="AM354" s="111">
        <f t="shared" si="94"/>
        <v>5.9135039717563984</v>
      </c>
      <c r="AN354" s="111">
        <f t="shared" si="94"/>
        <v>0</v>
      </c>
      <c r="AO354" s="113">
        <f t="shared" si="94"/>
        <v>7.2150072150072146</v>
      </c>
      <c r="AP354" s="111">
        <f t="shared" si="94"/>
        <v>4.7114252061248525</v>
      </c>
      <c r="AQ354" s="113">
        <f t="shared" si="94"/>
        <v>4.8211508553654738</v>
      </c>
      <c r="AR354" s="111">
        <f t="shared" si="94"/>
        <v>0</v>
      </c>
      <c r="AS354" s="113">
        <f t="shared" si="94"/>
        <v>7.3729863692688973</v>
      </c>
      <c r="AT354" s="111">
        <f t="shared" si="94"/>
        <v>7.0578231292517</v>
      </c>
      <c r="AU354" s="113">
        <f t="shared" si="94"/>
        <v>0</v>
      </c>
      <c r="AV354" s="111">
        <f t="shared" si="94"/>
        <v>0.25531914893617019</v>
      </c>
      <c r="AW354" s="113">
        <f t="shared" si="94"/>
        <v>0</v>
      </c>
      <c r="AX354" s="111">
        <f t="shared" si="94"/>
        <v>5.5497925311203318</v>
      </c>
      <c r="AY354" s="113" t="str">
        <f t="shared" si="94"/>
        <v/>
      </c>
      <c r="AZ354" s="111">
        <f t="shared" si="94"/>
        <v>1.8404907975460123</v>
      </c>
      <c r="BA354" s="111" t="str">
        <f t="shared" si="94"/>
        <v/>
      </c>
      <c r="BB354" s="113">
        <f t="shared" si="94"/>
        <v>6.7330465464739708</v>
      </c>
      <c r="BC354" s="111">
        <f t="shared" si="94"/>
        <v>7.2561220393416299</v>
      </c>
      <c r="BD354" s="113">
        <f t="shared" si="94"/>
        <v>5.0409577819785758</v>
      </c>
      <c r="BE354" s="111">
        <f t="shared" si="94"/>
        <v>3.0303030303030303</v>
      </c>
      <c r="BF354" s="113">
        <f t="shared" si="94"/>
        <v>0.80563947633434041</v>
      </c>
      <c r="BG354" s="111">
        <f t="shared" si="94"/>
        <v>0</v>
      </c>
      <c r="BH354" s="113" t="str">
        <f t="shared" si="94"/>
        <v/>
      </c>
      <c r="BI354" s="111">
        <f t="shared" si="94"/>
        <v>3.1945441493180189</v>
      </c>
      <c r="BJ354" s="113">
        <f t="shared" si="94"/>
        <v>6.0298507462686564</v>
      </c>
      <c r="BK354" s="111">
        <f t="shared" si="94"/>
        <v>14.097881665449233</v>
      </c>
      <c r="BL354" s="113">
        <f t="shared" si="94"/>
        <v>5.7820115197164377</v>
      </c>
      <c r="BM354" s="111" t="str">
        <f t="shared" si="94"/>
        <v/>
      </c>
      <c r="BN354" s="113">
        <f t="shared" si="94"/>
        <v>4.5816733067729087</v>
      </c>
      <c r="BO354" s="111">
        <f t="shared" si="94"/>
        <v>6.7584480600750938</v>
      </c>
      <c r="BP354" s="113">
        <f t="shared" si="94"/>
        <v>4.0387722132471726</v>
      </c>
      <c r="BQ354" s="111">
        <f t="shared" si="94"/>
        <v>0</v>
      </c>
      <c r="BR354" s="111"/>
      <c r="BS354" s="111">
        <f t="shared" si="96"/>
        <v>7.2197309417040358</v>
      </c>
      <c r="BT354" s="111">
        <f t="shared" si="96"/>
        <v>7.0154577883472058</v>
      </c>
      <c r="BU354" s="111">
        <f t="shared" si="94"/>
        <v>3.9175257731958761</v>
      </c>
      <c r="BV354" s="94" t="str">
        <f t="shared" si="72"/>
        <v>*Glutaric acid, 2-hydroxy- (3TMS)</v>
      </c>
      <c r="BW354">
        <f t="shared" si="72"/>
        <v>249</v>
      </c>
    </row>
    <row r="355" spans="2:75">
      <c r="B355" s="4" t="s">
        <v>36</v>
      </c>
      <c r="C355" s="4">
        <v>250</v>
      </c>
      <c r="D355" s="4">
        <v>1575.6</v>
      </c>
      <c r="E355" s="4">
        <v>0.44927537400000001</v>
      </c>
      <c r="F355" s="4"/>
      <c r="G355" s="111" t="str">
        <f t="shared" si="94"/>
        <v/>
      </c>
      <c r="H355" s="111" t="str">
        <f t="shared" si="94"/>
        <v/>
      </c>
      <c r="I355" s="111">
        <f t="shared" si="94"/>
        <v>0</v>
      </c>
      <c r="J355" s="111" t="str">
        <f t="shared" si="94"/>
        <v/>
      </c>
      <c r="K355" s="111" t="str">
        <f t="shared" si="94"/>
        <v/>
      </c>
      <c r="L355" s="111" t="str">
        <f t="shared" si="94"/>
        <v/>
      </c>
      <c r="M355" s="111" t="str">
        <f t="shared" si="94"/>
        <v/>
      </c>
      <c r="N355" s="111" t="str">
        <f t="shared" si="94"/>
        <v/>
      </c>
      <c r="O355" s="111" t="str">
        <f t="shared" si="94"/>
        <v/>
      </c>
      <c r="P355" s="111" t="str">
        <f t="shared" si="94"/>
        <v/>
      </c>
      <c r="Q355" s="111"/>
      <c r="R355" s="111" t="str">
        <f t="shared" si="95"/>
        <v/>
      </c>
      <c r="S355" s="111" t="str">
        <f t="shared" si="95"/>
        <v/>
      </c>
      <c r="T355" s="111" t="str">
        <f t="shared" si="95"/>
        <v/>
      </c>
      <c r="U355" s="111" t="str">
        <f t="shared" si="95"/>
        <v/>
      </c>
      <c r="V355" s="111" t="str">
        <f t="shared" si="95"/>
        <v/>
      </c>
      <c r="W355" s="111" t="str">
        <f t="shared" si="95"/>
        <v/>
      </c>
      <c r="X355" s="111" t="str">
        <f t="shared" si="95"/>
        <v/>
      </c>
      <c r="Y355" s="111" t="str">
        <f t="shared" si="95"/>
        <v/>
      </c>
      <c r="Z355" s="111" t="str">
        <f t="shared" si="95"/>
        <v/>
      </c>
      <c r="AA355" s="111" t="str">
        <f t="shared" si="95"/>
        <v/>
      </c>
      <c r="AB355" s="111" t="str">
        <f t="shared" si="95"/>
        <v/>
      </c>
      <c r="AC355" s="111" t="str">
        <f t="shared" si="95"/>
        <v/>
      </c>
      <c r="AD355" s="111" t="str">
        <f t="shared" si="95"/>
        <v/>
      </c>
      <c r="AE355" s="111" t="str">
        <f t="shared" si="95"/>
        <v/>
      </c>
      <c r="AF355" s="111" t="str">
        <f t="shared" si="95"/>
        <v/>
      </c>
      <c r="AG355" s="111" t="str">
        <f t="shared" si="95"/>
        <v/>
      </c>
      <c r="AH355" s="112"/>
      <c r="AI355" s="112"/>
      <c r="AJ355" s="106" t="str">
        <f t="shared" si="64"/>
        <v>*Glutaric acid, 2-hydroxy- (3TMS)</v>
      </c>
      <c r="AK355" s="106">
        <f t="shared" si="64"/>
        <v>250</v>
      </c>
      <c r="AL355" s="112"/>
      <c r="AM355" s="111">
        <f t="shared" si="94"/>
        <v>0</v>
      </c>
      <c r="AN355" s="111">
        <f t="shared" si="94"/>
        <v>0</v>
      </c>
      <c r="AO355" s="113">
        <f t="shared" si="94"/>
        <v>0</v>
      </c>
      <c r="AP355" s="111">
        <f t="shared" si="94"/>
        <v>0</v>
      </c>
      <c r="AQ355" s="113">
        <f t="shared" si="94"/>
        <v>0</v>
      </c>
      <c r="AR355" s="111">
        <f t="shared" si="94"/>
        <v>0</v>
      </c>
      <c r="AS355" s="113">
        <f t="shared" si="94"/>
        <v>0</v>
      </c>
      <c r="AT355" s="111">
        <f t="shared" si="94"/>
        <v>1.6156462585034015</v>
      </c>
      <c r="AU355" s="113">
        <f t="shared" si="94"/>
        <v>0</v>
      </c>
      <c r="AV355" s="111">
        <f t="shared" si="94"/>
        <v>0</v>
      </c>
      <c r="AW355" s="113">
        <f t="shared" si="94"/>
        <v>0</v>
      </c>
      <c r="AX355" s="111">
        <f t="shared" si="94"/>
        <v>0</v>
      </c>
      <c r="AY355" s="113" t="str">
        <f t="shared" si="94"/>
        <v/>
      </c>
      <c r="AZ355" s="111">
        <f t="shared" si="94"/>
        <v>0</v>
      </c>
      <c r="BA355" s="111" t="str">
        <f t="shared" si="94"/>
        <v/>
      </c>
      <c r="BB355" s="113">
        <f t="shared" si="94"/>
        <v>0.94252984677848128</v>
      </c>
      <c r="BC355" s="111">
        <f t="shared" si="94"/>
        <v>1.2846246487354476</v>
      </c>
      <c r="BD355" s="113">
        <f t="shared" si="94"/>
        <v>0.40957781978575925</v>
      </c>
      <c r="BE355" s="111">
        <f t="shared" si="94"/>
        <v>0</v>
      </c>
      <c r="BF355" s="113">
        <f t="shared" si="94"/>
        <v>0</v>
      </c>
      <c r="BG355" s="111">
        <f t="shared" si="94"/>
        <v>0</v>
      </c>
      <c r="BH355" s="113" t="str">
        <f t="shared" si="94"/>
        <v/>
      </c>
      <c r="BI355" s="111">
        <f t="shared" si="94"/>
        <v>0</v>
      </c>
      <c r="BJ355" s="113">
        <f t="shared" si="94"/>
        <v>1.9104477611940298</v>
      </c>
      <c r="BK355" s="111">
        <f t="shared" si="94"/>
        <v>1.7531044558071585</v>
      </c>
      <c r="BL355" s="113">
        <f t="shared" si="94"/>
        <v>0.2215330084182543</v>
      </c>
      <c r="BM355" s="111" t="str">
        <f t="shared" si="94"/>
        <v/>
      </c>
      <c r="BN355" s="113">
        <f t="shared" si="94"/>
        <v>0.59760956175298807</v>
      </c>
      <c r="BO355" s="111">
        <f t="shared" si="94"/>
        <v>0</v>
      </c>
      <c r="BP355" s="113">
        <f t="shared" si="94"/>
        <v>0</v>
      </c>
      <c r="BQ355" s="111">
        <f t="shared" si="94"/>
        <v>0</v>
      </c>
      <c r="BR355" s="111"/>
      <c r="BS355" s="111">
        <f t="shared" si="96"/>
        <v>0.62780269058295957</v>
      </c>
      <c r="BT355" s="111">
        <f t="shared" si="96"/>
        <v>0</v>
      </c>
      <c r="BU355" s="111">
        <f t="shared" si="94"/>
        <v>0</v>
      </c>
      <c r="BV355" s="94" t="str">
        <f t="shared" si="72"/>
        <v>*Glutaric acid, 2-hydroxy- (3TMS)</v>
      </c>
      <c r="BW355">
        <f t="shared" si="72"/>
        <v>250</v>
      </c>
    </row>
    <row r="356" spans="2:75">
      <c r="B356" s="4" t="s">
        <v>36</v>
      </c>
      <c r="C356" s="4">
        <v>251</v>
      </c>
      <c r="D356" s="4">
        <v>1575.6</v>
      </c>
      <c r="E356" s="4">
        <v>0.44927537400000001</v>
      </c>
      <c r="F356" s="4"/>
      <c r="G356" s="111" t="str">
        <f t="shared" si="94"/>
        <v/>
      </c>
      <c r="H356" s="111" t="str">
        <f t="shared" si="94"/>
        <v/>
      </c>
      <c r="I356" s="111">
        <f t="shared" si="94"/>
        <v>0</v>
      </c>
      <c r="J356" s="111" t="str">
        <f t="shared" si="94"/>
        <v/>
      </c>
      <c r="K356" s="111" t="str">
        <f t="shared" si="94"/>
        <v/>
      </c>
      <c r="L356" s="111" t="str">
        <f t="shared" si="94"/>
        <v/>
      </c>
      <c r="M356" s="111" t="str">
        <f t="shared" si="94"/>
        <v/>
      </c>
      <c r="N356" s="111" t="str">
        <f t="shared" si="94"/>
        <v/>
      </c>
      <c r="O356" s="111" t="str">
        <f t="shared" si="94"/>
        <v/>
      </c>
      <c r="P356" s="111" t="str">
        <f t="shared" si="94"/>
        <v/>
      </c>
      <c r="Q356" s="111"/>
      <c r="R356" s="111" t="str">
        <f t="shared" si="95"/>
        <v/>
      </c>
      <c r="S356" s="111" t="str">
        <f t="shared" si="95"/>
        <v/>
      </c>
      <c r="T356" s="111" t="str">
        <f t="shared" si="95"/>
        <v/>
      </c>
      <c r="U356" s="111" t="str">
        <f t="shared" si="95"/>
        <v/>
      </c>
      <c r="V356" s="111" t="str">
        <f t="shared" si="95"/>
        <v/>
      </c>
      <c r="W356" s="111" t="str">
        <f t="shared" si="95"/>
        <v/>
      </c>
      <c r="X356" s="111" t="str">
        <f t="shared" si="95"/>
        <v/>
      </c>
      <c r="Y356" s="111" t="str">
        <f t="shared" si="95"/>
        <v/>
      </c>
      <c r="Z356" s="111" t="str">
        <f t="shared" si="95"/>
        <v/>
      </c>
      <c r="AA356" s="111" t="str">
        <f t="shared" si="95"/>
        <v/>
      </c>
      <c r="AB356" s="111" t="str">
        <f t="shared" si="95"/>
        <v/>
      </c>
      <c r="AC356" s="111" t="str">
        <f t="shared" si="95"/>
        <v/>
      </c>
      <c r="AD356" s="111" t="str">
        <f t="shared" si="95"/>
        <v/>
      </c>
      <c r="AE356" s="111" t="str">
        <f t="shared" si="95"/>
        <v/>
      </c>
      <c r="AF356" s="111" t="str">
        <f t="shared" si="95"/>
        <v/>
      </c>
      <c r="AG356" s="111" t="str">
        <f t="shared" si="95"/>
        <v/>
      </c>
      <c r="AH356" s="112"/>
      <c r="AI356" s="112"/>
      <c r="AJ356" s="106" t="str">
        <f t="shared" si="64"/>
        <v>*Glutaric acid, 2-hydroxy- (3TMS)</v>
      </c>
      <c r="AK356" s="106">
        <f t="shared" si="64"/>
        <v>251</v>
      </c>
      <c r="AL356" s="112"/>
      <c r="AM356" s="111">
        <f t="shared" si="94"/>
        <v>0</v>
      </c>
      <c r="AN356" s="111">
        <f t="shared" si="94"/>
        <v>0</v>
      </c>
      <c r="AO356" s="113">
        <f t="shared" si="94"/>
        <v>0</v>
      </c>
      <c r="AP356" s="111">
        <f t="shared" si="94"/>
        <v>0</v>
      </c>
      <c r="AQ356" s="113">
        <f t="shared" si="94"/>
        <v>0</v>
      </c>
      <c r="AR356" s="111">
        <f t="shared" si="94"/>
        <v>0</v>
      </c>
      <c r="AS356" s="113">
        <f t="shared" si="94"/>
        <v>0</v>
      </c>
      <c r="AT356" s="111">
        <f t="shared" si="94"/>
        <v>2.834467120181406E-2</v>
      </c>
      <c r="AU356" s="113">
        <f t="shared" si="94"/>
        <v>0</v>
      </c>
      <c r="AV356" s="111">
        <f t="shared" si="94"/>
        <v>0</v>
      </c>
      <c r="AW356" s="113">
        <f t="shared" si="94"/>
        <v>0</v>
      </c>
      <c r="AX356" s="111">
        <f t="shared" si="94"/>
        <v>0</v>
      </c>
      <c r="AY356" s="113" t="str">
        <f t="shared" si="94"/>
        <v/>
      </c>
      <c r="AZ356" s="111">
        <f t="shared" si="94"/>
        <v>0</v>
      </c>
      <c r="BA356" s="111" t="str">
        <f t="shared" si="94"/>
        <v/>
      </c>
      <c r="BB356" s="113">
        <f t="shared" si="94"/>
        <v>0.63318671757939005</v>
      </c>
      <c r="BC356" s="111">
        <f t="shared" si="94"/>
        <v>1.1140104375752711</v>
      </c>
      <c r="BD356" s="113">
        <f t="shared" si="94"/>
        <v>0</v>
      </c>
      <c r="BE356" s="111">
        <f t="shared" si="94"/>
        <v>0</v>
      </c>
      <c r="BF356" s="113">
        <f t="shared" si="94"/>
        <v>0</v>
      </c>
      <c r="BG356" s="111">
        <f t="shared" si="94"/>
        <v>0</v>
      </c>
      <c r="BH356" s="113" t="str">
        <f t="shared" si="94"/>
        <v/>
      </c>
      <c r="BI356" s="111">
        <f t="shared" si="94"/>
        <v>0</v>
      </c>
      <c r="BJ356" s="113">
        <f t="shared" si="94"/>
        <v>0</v>
      </c>
      <c r="BK356" s="111">
        <f t="shared" si="94"/>
        <v>0</v>
      </c>
      <c r="BL356" s="113">
        <f t="shared" si="94"/>
        <v>0</v>
      </c>
      <c r="BM356" s="111" t="str">
        <f t="shared" si="94"/>
        <v/>
      </c>
      <c r="BN356" s="113">
        <f t="shared" si="94"/>
        <v>0</v>
      </c>
      <c r="BO356" s="111">
        <f t="shared" si="94"/>
        <v>0</v>
      </c>
      <c r="BP356" s="113">
        <f t="shared" si="94"/>
        <v>0</v>
      </c>
      <c r="BQ356" s="111">
        <f t="shared" si="94"/>
        <v>0</v>
      </c>
      <c r="BR356" s="111"/>
      <c r="BS356" s="111">
        <f t="shared" si="96"/>
        <v>0</v>
      </c>
      <c r="BT356" s="111">
        <f t="shared" si="96"/>
        <v>0</v>
      </c>
      <c r="BU356" s="111">
        <f t="shared" si="94"/>
        <v>0</v>
      </c>
      <c r="BV356" s="94" t="str">
        <f t="shared" si="72"/>
        <v>*Glutaric acid, 2-hydroxy- (3TMS)</v>
      </c>
      <c r="BW356">
        <f t="shared" si="72"/>
        <v>251</v>
      </c>
    </row>
    <row r="357" spans="2:75">
      <c r="B357" s="4" t="s">
        <v>36</v>
      </c>
      <c r="C357" s="4">
        <v>252</v>
      </c>
      <c r="D357" s="4">
        <v>1575.6</v>
      </c>
      <c r="E357" s="4">
        <v>0.44927537400000001</v>
      </c>
      <c r="F357" s="4"/>
      <c r="G357" s="111" t="str">
        <f t="shared" si="94"/>
        <v/>
      </c>
      <c r="H357" s="111" t="str">
        <f t="shared" si="94"/>
        <v/>
      </c>
      <c r="I357" s="111">
        <f t="shared" si="94"/>
        <v>21.212121212121211</v>
      </c>
      <c r="J357" s="111" t="str">
        <f t="shared" si="94"/>
        <v/>
      </c>
      <c r="K357" s="111" t="str">
        <f t="shared" si="94"/>
        <v/>
      </c>
      <c r="L357" s="111" t="str">
        <f t="shared" si="94"/>
        <v/>
      </c>
      <c r="M357" s="111" t="str">
        <f t="shared" si="94"/>
        <v/>
      </c>
      <c r="N357" s="111" t="str">
        <f t="shared" si="94"/>
        <v/>
      </c>
      <c r="O357" s="111" t="str">
        <f t="shared" si="94"/>
        <v/>
      </c>
      <c r="P357" s="111" t="str">
        <f t="shared" si="94"/>
        <v/>
      </c>
      <c r="Q357" s="111"/>
      <c r="R357" s="111" t="str">
        <f t="shared" si="95"/>
        <v/>
      </c>
      <c r="S357" s="111" t="str">
        <f t="shared" si="95"/>
        <v/>
      </c>
      <c r="T357" s="111" t="str">
        <f t="shared" si="95"/>
        <v/>
      </c>
      <c r="U357" s="111" t="str">
        <f t="shared" si="95"/>
        <v/>
      </c>
      <c r="V357" s="111" t="str">
        <f t="shared" si="95"/>
        <v/>
      </c>
      <c r="W357" s="111" t="str">
        <f t="shared" si="95"/>
        <v/>
      </c>
      <c r="X357" s="111" t="str">
        <f t="shared" si="95"/>
        <v/>
      </c>
      <c r="Y357" s="111" t="str">
        <f t="shared" si="95"/>
        <v/>
      </c>
      <c r="Z357" s="111" t="str">
        <f t="shared" si="95"/>
        <v/>
      </c>
      <c r="AA357" s="111" t="str">
        <f t="shared" si="95"/>
        <v/>
      </c>
      <c r="AB357" s="111" t="str">
        <f t="shared" si="95"/>
        <v/>
      </c>
      <c r="AC357" s="111" t="str">
        <f t="shared" si="95"/>
        <v/>
      </c>
      <c r="AD357" s="111" t="str">
        <f t="shared" si="95"/>
        <v/>
      </c>
      <c r="AE357" s="111" t="str">
        <f t="shared" si="95"/>
        <v/>
      </c>
      <c r="AF357" s="111" t="str">
        <f t="shared" si="95"/>
        <v/>
      </c>
      <c r="AG357" s="111" t="str">
        <f t="shared" si="95"/>
        <v/>
      </c>
      <c r="AH357" s="112"/>
      <c r="AI357" s="112"/>
      <c r="AJ357" s="106" t="str">
        <f t="shared" si="64"/>
        <v>*Glutaric acid, 2-hydroxy- (3TMS)</v>
      </c>
      <c r="AK357" s="106">
        <f t="shared" si="64"/>
        <v>252</v>
      </c>
      <c r="AL357" s="112"/>
      <c r="AM357" s="111">
        <f t="shared" si="94"/>
        <v>0</v>
      </c>
      <c r="AN357" s="111">
        <f t="shared" si="94"/>
        <v>0</v>
      </c>
      <c r="AO357" s="113">
        <f t="shared" si="94"/>
        <v>0</v>
      </c>
      <c r="AP357" s="111">
        <f t="shared" si="94"/>
        <v>4.3580683156654887</v>
      </c>
      <c r="AQ357" s="113">
        <f t="shared" si="94"/>
        <v>0</v>
      </c>
      <c r="AR357" s="111">
        <f t="shared" si="94"/>
        <v>0</v>
      </c>
      <c r="AS357" s="113">
        <f t="shared" si="94"/>
        <v>0</v>
      </c>
      <c r="AT357" s="111">
        <f t="shared" si="94"/>
        <v>0</v>
      </c>
      <c r="AU357" s="113">
        <f t="shared" si="94"/>
        <v>0</v>
      </c>
      <c r="AV357" s="111">
        <f t="shared" si="94"/>
        <v>0</v>
      </c>
      <c r="AW357" s="113">
        <f t="shared" si="94"/>
        <v>0</v>
      </c>
      <c r="AX357" s="111">
        <f t="shared" si="94"/>
        <v>0</v>
      </c>
      <c r="AY357" s="113" t="str">
        <f t="shared" si="94"/>
        <v/>
      </c>
      <c r="AZ357" s="111">
        <f t="shared" si="94"/>
        <v>0</v>
      </c>
      <c r="BA357" s="111" t="str">
        <f t="shared" si="94"/>
        <v/>
      </c>
      <c r="BB357" s="113">
        <f t="shared" si="94"/>
        <v>0</v>
      </c>
      <c r="BC357" s="111">
        <f t="shared" si="94"/>
        <v>0</v>
      </c>
      <c r="BD357" s="113">
        <f t="shared" si="94"/>
        <v>0</v>
      </c>
      <c r="BE357" s="111">
        <f t="shared" si="94"/>
        <v>0</v>
      </c>
      <c r="BF357" s="113">
        <f t="shared" si="94"/>
        <v>0</v>
      </c>
      <c r="BG357" s="111">
        <f t="shared" si="94"/>
        <v>0</v>
      </c>
      <c r="BH357" s="113" t="str">
        <f t="shared" si="94"/>
        <v/>
      </c>
      <c r="BI357" s="111">
        <f t="shared" si="94"/>
        <v>0</v>
      </c>
      <c r="BJ357" s="113">
        <f t="shared" si="94"/>
        <v>2.0298507462686568</v>
      </c>
      <c r="BK357" s="111">
        <f t="shared" si="94"/>
        <v>0.58436815193571956</v>
      </c>
      <c r="BL357" s="113">
        <f t="shared" si="94"/>
        <v>0</v>
      </c>
      <c r="BM357" s="111" t="str">
        <f t="shared" si="94"/>
        <v/>
      </c>
      <c r="BN357" s="113">
        <f t="shared" si="94"/>
        <v>0</v>
      </c>
      <c r="BO357" s="111">
        <f t="shared" si="94"/>
        <v>0</v>
      </c>
      <c r="BP357" s="113">
        <f t="shared" si="94"/>
        <v>0</v>
      </c>
      <c r="BQ357" s="111">
        <f t="shared" si="94"/>
        <v>0</v>
      </c>
      <c r="BR357" s="111"/>
      <c r="BS357" s="111">
        <f t="shared" si="96"/>
        <v>0</v>
      </c>
      <c r="BT357" s="111">
        <f t="shared" si="96"/>
        <v>0</v>
      </c>
      <c r="BU357" s="111">
        <f t="shared" si="94"/>
        <v>0</v>
      </c>
      <c r="BV357" s="94" t="str">
        <f t="shared" si="72"/>
        <v>*Glutaric acid, 2-hydroxy- (3TMS)</v>
      </c>
      <c r="BW357">
        <f t="shared" si="72"/>
        <v>252</v>
      </c>
    </row>
    <row r="358" spans="2:75" ht="46.5" customHeight="1">
      <c r="B358" s="4" t="s">
        <v>37</v>
      </c>
      <c r="C358" s="4">
        <v>156</v>
      </c>
      <c r="D358" s="4">
        <v>1578.3</v>
      </c>
      <c r="E358" s="4">
        <v>0.52173910000000001</v>
      </c>
      <c r="F358" s="4"/>
      <c r="G358" s="111" t="str">
        <f t="shared" ref="G358:BU363" si="97">IF(G128&lt;&gt;"",G128/SUM(G$128:G$133)*100,"")</f>
        <v/>
      </c>
      <c r="H358" s="111" t="str">
        <f t="shared" si="97"/>
        <v/>
      </c>
      <c r="I358" s="111" t="str">
        <f t="shared" si="97"/>
        <v/>
      </c>
      <c r="J358" s="111" t="str">
        <f t="shared" si="97"/>
        <v/>
      </c>
      <c r="K358" s="111" t="str">
        <f t="shared" si="97"/>
        <v/>
      </c>
      <c r="L358" s="111" t="str">
        <f t="shared" si="97"/>
        <v/>
      </c>
      <c r="M358" s="111">
        <f t="shared" si="97"/>
        <v>81.167793484941612</v>
      </c>
      <c r="N358" s="111">
        <f t="shared" si="97"/>
        <v>87.832754629629633</v>
      </c>
      <c r="O358" s="111">
        <f t="shared" si="97"/>
        <v>85.771065182829886</v>
      </c>
      <c r="P358" s="111">
        <f t="shared" si="97"/>
        <v>86.809176225234623</v>
      </c>
      <c r="Q358" s="111"/>
      <c r="R358" s="111" t="str">
        <f t="shared" ref="R358:AG363" si="98">IF(R128&lt;&gt;"",R128/SUM(R$128:R$133)*100,"")</f>
        <v/>
      </c>
      <c r="S358" s="111" t="str">
        <f t="shared" si="98"/>
        <v/>
      </c>
      <c r="T358" s="111" t="str">
        <f t="shared" si="98"/>
        <v/>
      </c>
      <c r="U358" s="111" t="str">
        <f t="shared" si="98"/>
        <v/>
      </c>
      <c r="V358" s="111" t="str">
        <f t="shared" si="98"/>
        <v/>
      </c>
      <c r="W358" s="111" t="str">
        <f t="shared" si="98"/>
        <v/>
      </c>
      <c r="X358" s="111" t="str">
        <f t="shared" si="98"/>
        <v/>
      </c>
      <c r="Y358" s="111" t="str">
        <f t="shared" si="98"/>
        <v/>
      </c>
      <c r="Z358" s="111" t="str">
        <f t="shared" si="98"/>
        <v/>
      </c>
      <c r="AA358" s="111" t="str">
        <f t="shared" si="98"/>
        <v/>
      </c>
      <c r="AB358" s="111">
        <f t="shared" si="98"/>
        <v>100</v>
      </c>
      <c r="AC358" s="111" t="str">
        <f t="shared" si="98"/>
        <v/>
      </c>
      <c r="AD358" s="111">
        <f t="shared" si="98"/>
        <v>95.973154362416096</v>
      </c>
      <c r="AE358" s="111" t="str">
        <f t="shared" si="98"/>
        <v/>
      </c>
      <c r="AF358" s="111">
        <f t="shared" si="98"/>
        <v>84.346504559270514</v>
      </c>
      <c r="AG358" s="111">
        <f t="shared" si="98"/>
        <v>85.168195718654431</v>
      </c>
      <c r="AH358" s="112"/>
      <c r="AI358" s="112"/>
      <c r="AJ358" s="106" t="str">
        <f t="shared" si="64"/>
        <v>*Glutaric acid, 2-oxo- (1MEOX) (2TMS) MP</v>
      </c>
      <c r="AK358" s="106">
        <f t="shared" si="64"/>
        <v>156</v>
      </c>
      <c r="AL358" s="112"/>
      <c r="AM358" s="111">
        <f t="shared" si="97"/>
        <v>82.623943886497685</v>
      </c>
      <c r="AN358" s="111">
        <f t="shared" si="97"/>
        <v>81.424481030780242</v>
      </c>
      <c r="AO358" s="113">
        <f t="shared" si="97"/>
        <v>85.49066827212522</v>
      </c>
      <c r="AP358" s="111">
        <f t="shared" si="97"/>
        <v>83.455882352941174</v>
      </c>
      <c r="AQ358" s="113">
        <f t="shared" si="97"/>
        <v>69.272419627749585</v>
      </c>
      <c r="AR358" s="111">
        <f t="shared" si="97"/>
        <v>91.583452211126954</v>
      </c>
      <c r="AS358" s="113">
        <f t="shared" si="97"/>
        <v>88.215831000254525</v>
      </c>
      <c r="AT358" s="111">
        <f t="shared" si="97"/>
        <v>83.258325832583253</v>
      </c>
      <c r="AU358" s="113">
        <f t="shared" si="97"/>
        <v>82.556879739978328</v>
      </c>
      <c r="AV358" s="111">
        <f t="shared" si="97"/>
        <v>82.430522845030623</v>
      </c>
      <c r="AW358" s="113">
        <f t="shared" si="97"/>
        <v>82.880574064582262</v>
      </c>
      <c r="AX358" s="111">
        <f t="shared" si="97"/>
        <v>83.316221765913753</v>
      </c>
      <c r="AY358" s="113" t="str">
        <f t="shared" si="97"/>
        <v/>
      </c>
      <c r="AZ358" s="111">
        <f t="shared" si="97"/>
        <v>77.964474315890541</v>
      </c>
      <c r="BA358" s="111" t="str">
        <f t="shared" si="97"/>
        <v/>
      </c>
      <c r="BB358" s="113" t="str">
        <f t="shared" si="97"/>
        <v/>
      </c>
      <c r="BC358" s="111">
        <f t="shared" si="97"/>
        <v>79.606393502368931</v>
      </c>
      <c r="BD358" s="113">
        <f t="shared" si="97"/>
        <v>76.979619111259595</v>
      </c>
      <c r="BE358" s="111">
        <f t="shared" si="97"/>
        <v>89.639006094702296</v>
      </c>
      <c r="BF358" s="113">
        <f t="shared" si="97"/>
        <v>94.696189495365601</v>
      </c>
      <c r="BG358" s="111">
        <f t="shared" si="97"/>
        <v>91.282894736842096</v>
      </c>
      <c r="BH358" s="113" t="str">
        <f t="shared" si="97"/>
        <v/>
      </c>
      <c r="BI358" s="111">
        <f t="shared" si="97"/>
        <v>84.624162031094002</v>
      </c>
      <c r="BJ358" s="113">
        <f t="shared" si="97"/>
        <v>79.337152209492629</v>
      </c>
      <c r="BK358" s="111">
        <f t="shared" si="97"/>
        <v>83.203732503888034</v>
      </c>
      <c r="BL358" s="113">
        <f t="shared" si="97"/>
        <v>86.157430112800398</v>
      </c>
      <c r="BM358" s="111" t="str">
        <f t="shared" si="97"/>
        <v/>
      </c>
      <c r="BN358" s="113">
        <f t="shared" si="97"/>
        <v>81.171149726255649</v>
      </c>
      <c r="BO358" s="111">
        <f t="shared" si="97"/>
        <v>84.670962702597151</v>
      </c>
      <c r="BP358" s="113">
        <f t="shared" si="97"/>
        <v>98.529411764705884</v>
      </c>
      <c r="BQ358" s="111" t="str">
        <f t="shared" si="97"/>
        <v/>
      </c>
      <c r="BR358" s="111"/>
      <c r="BS358" s="111">
        <f t="shared" ref="BS358:BT363" si="99">IF(BS128&lt;&gt;"",BS128/SUM(BS$128:BS$133)*100,"")</f>
        <v>79.239956568946795</v>
      </c>
      <c r="BT358" s="111">
        <f t="shared" si="99"/>
        <v>78.151787581016094</v>
      </c>
      <c r="BU358" s="111">
        <f t="shared" si="97"/>
        <v>89.235917456776349</v>
      </c>
      <c r="BV358" s="94" t="str">
        <f t="shared" si="72"/>
        <v>*Glutaric acid, 2-oxo- (1MEOX) (2TMS) MP</v>
      </c>
      <c r="BW358">
        <f t="shared" si="72"/>
        <v>156</v>
      </c>
    </row>
    <row r="359" spans="2:75">
      <c r="B359" s="4" t="s">
        <v>37</v>
      </c>
      <c r="C359" s="4">
        <v>157</v>
      </c>
      <c r="D359" s="4">
        <v>1578.3</v>
      </c>
      <c r="E359" s="4">
        <v>0.52173910000000001</v>
      </c>
      <c r="F359" s="4"/>
      <c r="G359" s="111" t="str">
        <f t="shared" si="97"/>
        <v/>
      </c>
      <c r="H359" s="111" t="str">
        <f t="shared" si="97"/>
        <v/>
      </c>
      <c r="I359" s="111" t="str">
        <f t="shared" si="97"/>
        <v/>
      </c>
      <c r="J359" s="111" t="str">
        <f t="shared" si="97"/>
        <v/>
      </c>
      <c r="K359" s="111" t="str">
        <f t="shared" si="97"/>
        <v/>
      </c>
      <c r="L359" s="111" t="str">
        <f t="shared" si="97"/>
        <v/>
      </c>
      <c r="M359" s="111">
        <f t="shared" si="97"/>
        <v>9.7357098955132138</v>
      </c>
      <c r="N359" s="111">
        <f t="shared" si="97"/>
        <v>8.0873842592592595</v>
      </c>
      <c r="O359" s="111">
        <f t="shared" si="97"/>
        <v>9.507154213036566</v>
      </c>
      <c r="P359" s="111">
        <f t="shared" si="97"/>
        <v>8.2898852971845667</v>
      </c>
      <c r="Q359" s="111"/>
      <c r="R359" s="111" t="str">
        <f t="shared" si="98"/>
        <v/>
      </c>
      <c r="S359" s="111" t="str">
        <f t="shared" si="98"/>
        <v/>
      </c>
      <c r="T359" s="111" t="str">
        <f t="shared" si="98"/>
        <v/>
      </c>
      <c r="U359" s="111" t="str">
        <f t="shared" si="98"/>
        <v/>
      </c>
      <c r="V359" s="111" t="str">
        <f t="shared" si="98"/>
        <v/>
      </c>
      <c r="W359" s="111" t="str">
        <f t="shared" si="98"/>
        <v/>
      </c>
      <c r="X359" s="111" t="str">
        <f t="shared" si="98"/>
        <v/>
      </c>
      <c r="Y359" s="111" t="str">
        <f t="shared" si="98"/>
        <v/>
      </c>
      <c r="Z359" s="111" t="str">
        <f t="shared" si="98"/>
        <v/>
      </c>
      <c r="AA359" s="111" t="str">
        <f t="shared" si="98"/>
        <v/>
      </c>
      <c r="AB359" s="111">
        <f t="shared" si="98"/>
        <v>0</v>
      </c>
      <c r="AC359" s="111" t="str">
        <f t="shared" si="98"/>
        <v/>
      </c>
      <c r="AD359" s="111">
        <f t="shared" si="98"/>
        <v>0</v>
      </c>
      <c r="AE359" s="111" t="str">
        <f t="shared" si="98"/>
        <v/>
      </c>
      <c r="AF359" s="111">
        <f t="shared" si="98"/>
        <v>12.071211463308726</v>
      </c>
      <c r="AG359" s="111">
        <f t="shared" si="98"/>
        <v>10.397553516819572</v>
      </c>
      <c r="AH359" s="112"/>
      <c r="AI359" s="112"/>
      <c r="AJ359" s="106" t="str">
        <f t="shared" si="64"/>
        <v>*Glutaric acid, 2-oxo- (1MEOX) (2TMS) MP</v>
      </c>
      <c r="AK359" s="106">
        <f t="shared" si="64"/>
        <v>157</v>
      </c>
      <c r="AL359" s="112"/>
      <c r="AM359" s="111">
        <f t="shared" si="97"/>
        <v>9.5010361868324562</v>
      </c>
      <c r="AN359" s="111">
        <f t="shared" si="97"/>
        <v>8.8761632068718672</v>
      </c>
      <c r="AO359" s="113">
        <f t="shared" si="97"/>
        <v>8.6694762191450927</v>
      </c>
      <c r="AP359" s="111">
        <f t="shared" si="97"/>
        <v>5.8823529411764701</v>
      </c>
      <c r="AQ359" s="113">
        <f t="shared" si="97"/>
        <v>12.385786802030458</v>
      </c>
      <c r="AR359" s="111">
        <f t="shared" si="97"/>
        <v>0</v>
      </c>
      <c r="AS359" s="113">
        <f t="shared" si="97"/>
        <v>6.5411046067701708</v>
      </c>
      <c r="AT359" s="111">
        <f t="shared" si="97"/>
        <v>7.4932493249324938</v>
      </c>
      <c r="AU359" s="113">
        <f t="shared" si="97"/>
        <v>10.097508125677141</v>
      </c>
      <c r="AV359" s="111">
        <f t="shared" si="97"/>
        <v>9.5854922279792731</v>
      </c>
      <c r="AW359" s="113">
        <f t="shared" si="97"/>
        <v>12.301383905689391</v>
      </c>
      <c r="AX359" s="111">
        <f t="shared" si="97"/>
        <v>7.6745379876796722</v>
      </c>
      <c r="AY359" s="113" t="str">
        <f t="shared" si="97"/>
        <v/>
      </c>
      <c r="AZ359" s="111">
        <f t="shared" si="97"/>
        <v>9.8895823331733084</v>
      </c>
      <c r="BA359" s="111" t="str">
        <f t="shared" si="97"/>
        <v/>
      </c>
      <c r="BB359" s="113" t="str">
        <f t="shared" si="97"/>
        <v/>
      </c>
      <c r="BC359" s="111">
        <f t="shared" si="97"/>
        <v>8.8405268912375696</v>
      </c>
      <c r="BD359" s="113">
        <f t="shared" si="97"/>
        <v>9.1881055796859332</v>
      </c>
      <c r="BE359" s="111">
        <f t="shared" si="97"/>
        <v>5.1101734646038439</v>
      </c>
      <c r="BF359" s="113">
        <f t="shared" si="97"/>
        <v>5.3038105046343968</v>
      </c>
      <c r="BG359" s="111">
        <f t="shared" si="97"/>
        <v>0</v>
      </c>
      <c r="BH359" s="113" t="str">
        <f t="shared" si="97"/>
        <v/>
      </c>
      <c r="BI359" s="111">
        <f t="shared" si="97"/>
        <v>8.4296106118955922</v>
      </c>
      <c r="BJ359" s="113">
        <f t="shared" si="97"/>
        <v>11.415711947626841</v>
      </c>
      <c r="BK359" s="111">
        <f t="shared" si="97"/>
        <v>9.3312597200622083</v>
      </c>
      <c r="BL359" s="113">
        <f t="shared" si="97"/>
        <v>8.2148111819519372</v>
      </c>
      <c r="BM359" s="111" t="str">
        <f t="shared" si="97"/>
        <v/>
      </c>
      <c r="BN359" s="113">
        <f t="shared" si="97"/>
        <v>10.87836229469174</v>
      </c>
      <c r="BO359" s="111">
        <f t="shared" si="97"/>
        <v>10.388595977348174</v>
      </c>
      <c r="BP359" s="113">
        <f t="shared" si="97"/>
        <v>1.4705882352941175</v>
      </c>
      <c r="BQ359" s="111" t="str">
        <f t="shared" si="97"/>
        <v/>
      </c>
      <c r="BR359" s="111"/>
      <c r="BS359" s="111">
        <f t="shared" si="99"/>
        <v>10.22801302931596</v>
      </c>
      <c r="BT359" s="111">
        <f t="shared" si="99"/>
        <v>10.390968011708134</v>
      </c>
      <c r="BU359" s="111">
        <f t="shared" si="97"/>
        <v>10.764082543223648</v>
      </c>
      <c r="BV359" s="94" t="str">
        <f t="shared" si="72"/>
        <v>*Glutaric acid, 2-oxo- (1MEOX) (2TMS) MP</v>
      </c>
      <c r="BW359">
        <f t="shared" si="72"/>
        <v>157</v>
      </c>
    </row>
    <row r="360" spans="2:75">
      <c r="B360" s="4" t="s">
        <v>37</v>
      </c>
      <c r="C360" s="4">
        <v>158</v>
      </c>
      <c r="D360" s="4">
        <v>1578.3</v>
      </c>
      <c r="E360" s="4">
        <v>0.52173910000000001</v>
      </c>
      <c r="F360" s="4"/>
      <c r="G360" s="111" t="str">
        <f t="shared" si="97"/>
        <v/>
      </c>
      <c r="H360" s="111" t="str">
        <f t="shared" si="97"/>
        <v/>
      </c>
      <c r="I360" s="111" t="str">
        <f t="shared" si="97"/>
        <v/>
      </c>
      <c r="J360" s="111" t="str">
        <f t="shared" si="97"/>
        <v/>
      </c>
      <c r="K360" s="111" t="str">
        <f t="shared" si="97"/>
        <v/>
      </c>
      <c r="L360" s="111" t="str">
        <f t="shared" si="97"/>
        <v/>
      </c>
      <c r="M360" s="111">
        <f t="shared" si="97"/>
        <v>5.9373079287031345</v>
      </c>
      <c r="N360" s="111">
        <f t="shared" si="97"/>
        <v>4.0798611111111116</v>
      </c>
      <c r="O360" s="111">
        <f t="shared" si="97"/>
        <v>4.7217806041335448</v>
      </c>
      <c r="P360" s="111">
        <f t="shared" si="97"/>
        <v>3.779979144942649</v>
      </c>
      <c r="Q360" s="111"/>
      <c r="R360" s="111" t="str">
        <f t="shared" si="98"/>
        <v/>
      </c>
      <c r="S360" s="111" t="str">
        <f t="shared" si="98"/>
        <v/>
      </c>
      <c r="T360" s="111" t="str">
        <f t="shared" si="98"/>
        <v/>
      </c>
      <c r="U360" s="111" t="str">
        <f t="shared" si="98"/>
        <v/>
      </c>
      <c r="V360" s="111" t="str">
        <f t="shared" si="98"/>
        <v/>
      </c>
      <c r="W360" s="111" t="str">
        <f t="shared" si="98"/>
        <v/>
      </c>
      <c r="X360" s="111" t="str">
        <f t="shared" si="98"/>
        <v/>
      </c>
      <c r="Y360" s="111" t="str">
        <f t="shared" si="98"/>
        <v/>
      </c>
      <c r="Z360" s="111" t="str">
        <f t="shared" si="98"/>
        <v/>
      </c>
      <c r="AA360" s="111" t="str">
        <f t="shared" si="98"/>
        <v/>
      </c>
      <c r="AB360" s="111">
        <f t="shared" si="98"/>
        <v>0</v>
      </c>
      <c r="AC360" s="111" t="str">
        <f t="shared" si="98"/>
        <v/>
      </c>
      <c r="AD360" s="111">
        <f t="shared" si="98"/>
        <v>0</v>
      </c>
      <c r="AE360" s="111" t="str">
        <f t="shared" si="98"/>
        <v/>
      </c>
      <c r="AF360" s="111">
        <f t="shared" si="98"/>
        <v>2.6921406860616588</v>
      </c>
      <c r="AG360" s="111">
        <f t="shared" si="98"/>
        <v>4.4342507645259941</v>
      </c>
      <c r="AH360" s="112"/>
      <c r="AI360" s="112"/>
      <c r="AJ360" s="106" t="str">
        <f t="shared" si="64"/>
        <v>*Glutaric acid, 2-oxo- (1MEOX) (2TMS) MP</v>
      </c>
      <c r="AK360" s="106">
        <f t="shared" si="64"/>
        <v>158</v>
      </c>
      <c r="AL360" s="112"/>
      <c r="AM360" s="111">
        <f t="shared" si="97"/>
        <v>6.5359477124183014</v>
      </c>
      <c r="AN360" s="111">
        <f t="shared" si="97"/>
        <v>8.554044380816034</v>
      </c>
      <c r="AO360" s="113">
        <f t="shared" si="97"/>
        <v>5.8398555087296806</v>
      </c>
      <c r="AP360" s="111">
        <f t="shared" si="97"/>
        <v>7.3529411764705888</v>
      </c>
      <c r="AQ360" s="113">
        <f t="shared" si="97"/>
        <v>8.1556683587140437</v>
      </c>
      <c r="AR360" s="111">
        <f t="shared" si="97"/>
        <v>8.4165477888730376</v>
      </c>
      <c r="AS360" s="113">
        <f t="shared" si="97"/>
        <v>5.2430643929753122</v>
      </c>
      <c r="AT360" s="111">
        <f t="shared" si="97"/>
        <v>6.3681368136813692</v>
      </c>
      <c r="AU360" s="113">
        <f t="shared" si="97"/>
        <v>7.3456121343445284</v>
      </c>
      <c r="AV360" s="111">
        <f t="shared" si="97"/>
        <v>5.2991050400376825</v>
      </c>
      <c r="AW360" s="113">
        <f t="shared" si="97"/>
        <v>4.3054843669912861</v>
      </c>
      <c r="AX360" s="111">
        <f t="shared" si="97"/>
        <v>8.1365503080082142</v>
      </c>
      <c r="AY360" s="113" t="str">
        <f t="shared" si="97"/>
        <v/>
      </c>
      <c r="AZ360" s="111">
        <f t="shared" si="97"/>
        <v>7.969275084013443</v>
      </c>
      <c r="BA360" s="111" t="str">
        <f t="shared" si="97"/>
        <v/>
      </c>
      <c r="BB360" s="113" t="str">
        <f t="shared" si="97"/>
        <v/>
      </c>
      <c r="BC360" s="111">
        <f t="shared" si="97"/>
        <v>6.4611860259280469</v>
      </c>
      <c r="BD360" s="113">
        <f t="shared" si="97"/>
        <v>7.0831941196124291</v>
      </c>
      <c r="BE360" s="111">
        <f t="shared" si="97"/>
        <v>5.2508204406938583</v>
      </c>
      <c r="BF360" s="113">
        <f t="shared" si="97"/>
        <v>0</v>
      </c>
      <c r="BG360" s="111">
        <f t="shared" si="97"/>
        <v>8.7171052631578938</v>
      </c>
      <c r="BH360" s="113" t="str">
        <f t="shared" si="97"/>
        <v/>
      </c>
      <c r="BI360" s="111">
        <f t="shared" si="97"/>
        <v>5.9620596205962055</v>
      </c>
      <c r="BJ360" s="113">
        <f t="shared" si="97"/>
        <v>5.9738134206219309</v>
      </c>
      <c r="BK360" s="111">
        <f t="shared" si="97"/>
        <v>7.4650077760497675</v>
      </c>
      <c r="BL360" s="113">
        <f t="shared" si="97"/>
        <v>5.2231486022560079</v>
      </c>
      <c r="BM360" s="111" t="str">
        <f t="shared" si="97"/>
        <v/>
      </c>
      <c r="BN360" s="113">
        <f t="shared" si="97"/>
        <v>5.7843370626041422</v>
      </c>
      <c r="BO360" s="111">
        <f t="shared" si="97"/>
        <v>4.3546182386252683</v>
      </c>
      <c r="BP360" s="113">
        <f t="shared" si="97"/>
        <v>0</v>
      </c>
      <c r="BQ360" s="111" t="str">
        <f t="shared" si="97"/>
        <v/>
      </c>
      <c r="BR360" s="111"/>
      <c r="BS360" s="111">
        <f t="shared" si="99"/>
        <v>7.2747014115092297</v>
      </c>
      <c r="BT360" s="111">
        <f t="shared" si="99"/>
        <v>6.6485469370687849</v>
      </c>
      <c r="BU360" s="111">
        <f t="shared" si="97"/>
        <v>0</v>
      </c>
      <c r="BV360" s="94" t="str">
        <f t="shared" si="72"/>
        <v>*Glutaric acid, 2-oxo- (1MEOX) (2TMS) MP</v>
      </c>
      <c r="BW360">
        <f t="shared" si="72"/>
        <v>158</v>
      </c>
    </row>
    <row r="361" spans="2:75">
      <c r="B361" s="4" t="s">
        <v>37</v>
      </c>
      <c r="C361" s="4">
        <v>159</v>
      </c>
      <c r="D361" s="4">
        <v>1578.3</v>
      </c>
      <c r="E361" s="4">
        <v>0.52173910000000001</v>
      </c>
      <c r="F361" s="4"/>
      <c r="G361" s="111" t="str">
        <f t="shared" si="97"/>
        <v/>
      </c>
      <c r="H361" s="111" t="str">
        <f t="shared" si="97"/>
        <v/>
      </c>
      <c r="I361" s="111" t="str">
        <f t="shared" si="97"/>
        <v/>
      </c>
      <c r="J361" s="111" t="str">
        <f t="shared" si="97"/>
        <v/>
      </c>
      <c r="K361" s="111" t="str">
        <f t="shared" si="97"/>
        <v/>
      </c>
      <c r="L361" s="111" t="str">
        <f t="shared" si="97"/>
        <v/>
      </c>
      <c r="M361" s="111">
        <f t="shared" si="97"/>
        <v>1.9299323909035035</v>
      </c>
      <c r="N361" s="111">
        <f t="shared" si="97"/>
        <v>0</v>
      </c>
      <c r="O361" s="111">
        <f t="shared" si="97"/>
        <v>0</v>
      </c>
      <c r="P361" s="111">
        <f t="shared" si="97"/>
        <v>0</v>
      </c>
      <c r="Q361" s="111"/>
      <c r="R361" s="111" t="str">
        <f t="shared" si="98"/>
        <v/>
      </c>
      <c r="S361" s="111" t="str">
        <f t="shared" si="98"/>
        <v/>
      </c>
      <c r="T361" s="111" t="str">
        <f t="shared" si="98"/>
        <v/>
      </c>
      <c r="U361" s="111" t="str">
        <f t="shared" si="98"/>
        <v/>
      </c>
      <c r="V361" s="111" t="str">
        <f t="shared" si="98"/>
        <v/>
      </c>
      <c r="W361" s="111" t="str">
        <f t="shared" si="98"/>
        <v/>
      </c>
      <c r="X361" s="111" t="str">
        <f t="shared" si="98"/>
        <v/>
      </c>
      <c r="Y361" s="111" t="str">
        <f t="shared" si="98"/>
        <v/>
      </c>
      <c r="Z361" s="111" t="str">
        <f t="shared" si="98"/>
        <v/>
      </c>
      <c r="AA361" s="111" t="str">
        <f t="shared" si="98"/>
        <v/>
      </c>
      <c r="AB361" s="111">
        <f t="shared" si="98"/>
        <v>0</v>
      </c>
      <c r="AC361" s="111" t="str">
        <f t="shared" si="98"/>
        <v/>
      </c>
      <c r="AD361" s="111">
        <f t="shared" si="98"/>
        <v>0</v>
      </c>
      <c r="AE361" s="111" t="str">
        <f t="shared" si="98"/>
        <v/>
      </c>
      <c r="AF361" s="111">
        <f t="shared" si="98"/>
        <v>0.89014329135909676</v>
      </c>
      <c r="AG361" s="111">
        <f t="shared" si="98"/>
        <v>0</v>
      </c>
      <c r="AH361" s="112"/>
      <c r="AI361" s="112"/>
      <c r="AJ361" s="106" t="str">
        <f t="shared" si="64"/>
        <v>*Glutaric acid, 2-oxo- (1MEOX) (2TMS) MP</v>
      </c>
      <c r="AK361" s="106">
        <f t="shared" si="64"/>
        <v>159</v>
      </c>
      <c r="AL361" s="112"/>
      <c r="AM361" s="111">
        <f t="shared" si="97"/>
        <v>0.73330145066156549</v>
      </c>
      <c r="AN361" s="111">
        <f t="shared" si="97"/>
        <v>0</v>
      </c>
      <c r="AO361" s="113">
        <f t="shared" si="97"/>
        <v>0</v>
      </c>
      <c r="AP361" s="111">
        <f t="shared" si="97"/>
        <v>0.57773109243697485</v>
      </c>
      <c r="AQ361" s="113">
        <f t="shared" si="97"/>
        <v>3.4856175972927241</v>
      </c>
      <c r="AR361" s="111">
        <f t="shared" si="97"/>
        <v>0</v>
      </c>
      <c r="AS361" s="113">
        <f t="shared" si="97"/>
        <v>0</v>
      </c>
      <c r="AT361" s="111">
        <f t="shared" si="97"/>
        <v>0</v>
      </c>
      <c r="AU361" s="113">
        <f t="shared" si="97"/>
        <v>0</v>
      </c>
      <c r="AV361" s="111">
        <f t="shared" si="97"/>
        <v>1.6957136128120585</v>
      </c>
      <c r="AW361" s="113">
        <f t="shared" si="97"/>
        <v>0.51255766273705783</v>
      </c>
      <c r="AX361" s="111">
        <f t="shared" si="97"/>
        <v>0</v>
      </c>
      <c r="AY361" s="113" t="str">
        <f t="shared" si="97"/>
        <v/>
      </c>
      <c r="AZ361" s="111">
        <f t="shared" si="97"/>
        <v>1.3922227556409026</v>
      </c>
      <c r="BA361" s="111" t="str">
        <f t="shared" si="97"/>
        <v/>
      </c>
      <c r="BB361" s="113" t="str">
        <f t="shared" si="97"/>
        <v/>
      </c>
      <c r="BC361" s="111">
        <f t="shared" si="97"/>
        <v>2.2700057270786691</v>
      </c>
      <c r="BD361" s="113">
        <f t="shared" si="97"/>
        <v>3.5750083528232541</v>
      </c>
      <c r="BE361" s="111">
        <f t="shared" si="97"/>
        <v>0</v>
      </c>
      <c r="BF361" s="113">
        <f t="shared" si="97"/>
        <v>0</v>
      </c>
      <c r="BG361" s="111">
        <f t="shared" si="97"/>
        <v>0</v>
      </c>
      <c r="BH361" s="113" t="str">
        <f t="shared" si="97"/>
        <v/>
      </c>
      <c r="BI361" s="111">
        <f t="shared" si="97"/>
        <v>0.98416773641420618</v>
      </c>
      <c r="BJ361" s="113">
        <f t="shared" si="97"/>
        <v>1.0638297872340425</v>
      </c>
      <c r="BK361" s="111">
        <f t="shared" si="97"/>
        <v>0</v>
      </c>
      <c r="BL361" s="113">
        <f t="shared" si="97"/>
        <v>0</v>
      </c>
      <c r="BM361" s="111" t="str">
        <f t="shared" si="97"/>
        <v/>
      </c>
      <c r="BN361" s="113">
        <f t="shared" si="97"/>
        <v>1.2854082361342536</v>
      </c>
      <c r="BO361" s="111">
        <f t="shared" si="97"/>
        <v>0.58582308142940831</v>
      </c>
      <c r="BP361" s="113">
        <f t="shared" si="97"/>
        <v>0</v>
      </c>
      <c r="BQ361" s="111" t="str">
        <f t="shared" si="97"/>
        <v/>
      </c>
      <c r="BR361" s="111"/>
      <c r="BS361" s="111">
        <f t="shared" si="99"/>
        <v>2.1281216069489686</v>
      </c>
      <c r="BT361" s="111">
        <f t="shared" si="99"/>
        <v>1.7980347062513069</v>
      </c>
      <c r="BU361" s="111">
        <f t="shared" si="97"/>
        <v>0</v>
      </c>
      <c r="BV361" s="94" t="str">
        <f t="shared" si="72"/>
        <v>*Glutaric acid, 2-oxo- (1MEOX) (2TMS) MP</v>
      </c>
      <c r="BW361">
        <f t="shared" si="72"/>
        <v>159</v>
      </c>
    </row>
    <row r="362" spans="2:75">
      <c r="B362" s="4" t="s">
        <v>37</v>
      </c>
      <c r="C362" s="4">
        <v>160</v>
      </c>
      <c r="D362" s="4">
        <v>1578.3</v>
      </c>
      <c r="E362" s="4">
        <v>0.52173910000000001</v>
      </c>
      <c r="F362" s="4"/>
      <c r="G362" s="111" t="str">
        <f t="shared" si="97"/>
        <v/>
      </c>
      <c r="H362" s="111" t="str">
        <f t="shared" si="97"/>
        <v/>
      </c>
      <c r="I362" s="111" t="str">
        <f t="shared" si="97"/>
        <v/>
      </c>
      <c r="J362" s="111" t="str">
        <f t="shared" si="97"/>
        <v/>
      </c>
      <c r="K362" s="111" t="str">
        <f t="shared" si="97"/>
        <v/>
      </c>
      <c r="L362" s="111" t="str">
        <f t="shared" si="97"/>
        <v/>
      </c>
      <c r="M362" s="111">
        <f t="shared" si="97"/>
        <v>0.66379840196681006</v>
      </c>
      <c r="N362" s="111">
        <f t="shared" si="97"/>
        <v>0</v>
      </c>
      <c r="O362" s="111">
        <f t="shared" si="97"/>
        <v>0</v>
      </c>
      <c r="P362" s="111">
        <f t="shared" si="97"/>
        <v>1.1209593326381648</v>
      </c>
      <c r="Q362" s="111"/>
      <c r="R362" s="111" t="str">
        <f t="shared" si="98"/>
        <v/>
      </c>
      <c r="S362" s="111" t="str">
        <f t="shared" si="98"/>
        <v/>
      </c>
      <c r="T362" s="111" t="str">
        <f t="shared" si="98"/>
        <v/>
      </c>
      <c r="U362" s="111" t="str">
        <f t="shared" si="98"/>
        <v/>
      </c>
      <c r="V362" s="111" t="str">
        <f t="shared" si="98"/>
        <v/>
      </c>
      <c r="W362" s="111" t="str">
        <f t="shared" si="98"/>
        <v/>
      </c>
      <c r="X362" s="111" t="str">
        <f t="shared" si="98"/>
        <v/>
      </c>
      <c r="Y362" s="111" t="str">
        <f t="shared" si="98"/>
        <v/>
      </c>
      <c r="Z362" s="111" t="str">
        <f t="shared" si="98"/>
        <v/>
      </c>
      <c r="AA362" s="111" t="str">
        <f t="shared" si="98"/>
        <v/>
      </c>
      <c r="AB362" s="111">
        <f t="shared" si="98"/>
        <v>0</v>
      </c>
      <c r="AC362" s="111" t="str">
        <f t="shared" si="98"/>
        <v/>
      </c>
      <c r="AD362" s="111">
        <f t="shared" si="98"/>
        <v>0</v>
      </c>
      <c r="AE362" s="111" t="str">
        <f t="shared" si="98"/>
        <v/>
      </c>
      <c r="AF362" s="111">
        <f t="shared" si="98"/>
        <v>0</v>
      </c>
      <c r="AG362" s="111">
        <f t="shared" si="98"/>
        <v>0</v>
      </c>
      <c r="AH362" s="112"/>
      <c r="AI362" s="112"/>
      <c r="AJ362" s="106" t="str">
        <f t="shared" ref="AJ362:AK425" si="100">B362</f>
        <v>*Glutaric acid, 2-oxo- (1MEOX) (2TMS) MP</v>
      </c>
      <c r="AK362" s="106">
        <f t="shared" si="100"/>
        <v>160</v>
      </c>
      <c r="AL362" s="112"/>
      <c r="AM362" s="111">
        <f t="shared" si="97"/>
        <v>0</v>
      </c>
      <c r="AN362" s="111">
        <f t="shared" si="97"/>
        <v>0.57265569076592693</v>
      </c>
      <c r="AO362" s="113">
        <f t="shared" si="97"/>
        <v>0</v>
      </c>
      <c r="AP362" s="111">
        <f t="shared" si="97"/>
        <v>2.73109243697479</v>
      </c>
      <c r="AQ362" s="113">
        <f t="shared" si="97"/>
        <v>3.6886632825719121</v>
      </c>
      <c r="AR362" s="111">
        <f t="shared" si="97"/>
        <v>0</v>
      </c>
      <c r="AS362" s="113">
        <f t="shared" si="97"/>
        <v>0</v>
      </c>
      <c r="AT362" s="111">
        <f t="shared" si="97"/>
        <v>2.8802880288028803</v>
      </c>
      <c r="AU362" s="113">
        <f t="shared" si="97"/>
        <v>0</v>
      </c>
      <c r="AV362" s="111">
        <f t="shared" si="97"/>
        <v>0.9891662741403674</v>
      </c>
      <c r="AW362" s="113">
        <f t="shared" si="97"/>
        <v>0</v>
      </c>
      <c r="AX362" s="111">
        <f t="shared" si="97"/>
        <v>0</v>
      </c>
      <c r="AY362" s="113" t="str">
        <f t="shared" si="97"/>
        <v/>
      </c>
      <c r="AZ362" s="111">
        <f t="shared" si="97"/>
        <v>0</v>
      </c>
      <c r="BA362" s="111" t="str">
        <f t="shared" si="97"/>
        <v/>
      </c>
      <c r="BB362" s="113" t="str">
        <f t="shared" si="97"/>
        <v/>
      </c>
      <c r="BC362" s="111">
        <f t="shared" si="97"/>
        <v>2.8218878533867859</v>
      </c>
      <c r="BD362" s="113">
        <f t="shared" si="97"/>
        <v>0</v>
      </c>
      <c r="BE362" s="111">
        <f t="shared" si="97"/>
        <v>0</v>
      </c>
      <c r="BF362" s="113">
        <f t="shared" si="97"/>
        <v>0</v>
      </c>
      <c r="BG362" s="111">
        <f t="shared" si="97"/>
        <v>0</v>
      </c>
      <c r="BH362" s="113" t="str">
        <f t="shared" si="97"/>
        <v/>
      </c>
      <c r="BI362" s="111">
        <f t="shared" si="97"/>
        <v>0</v>
      </c>
      <c r="BJ362" s="113">
        <f t="shared" si="97"/>
        <v>0.77741407528641571</v>
      </c>
      <c r="BK362" s="111">
        <f t="shared" si="97"/>
        <v>0</v>
      </c>
      <c r="BL362" s="113">
        <f t="shared" si="97"/>
        <v>0</v>
      </c>
      <c r="BM362" s="111" t="str">
        <f t="shared" si="97"/>
        <v/>
      </c>
      <c r="BN362" s="113">
        <f t="shared" si="97"/>
        <v>0</v>
      </c>
      <c r="BO362" s="111">
        <f t="shared" si="97"/>
        <v>0</v>
      </c>
      <c r="BP362" s="113">
        <f t="shared" si="97"/>
        <v>0</v>
      </c>
      <c r="BQ362" s="111" t="str">
        <f t="shared" si="97"/>
        <v/>
      </c>
      <c r="BR362" s="111"/>
      <c r="BS362" s="111">
        <f t="shared" si="99"/>
        <v>0</v>
      </c>
      <c r="BT362" s="111">
        <f t="shared" si="99"/>
        <v>2.2370896926615096</v>
      </c>
      <c r="BU362" s="111">
        <f t="shared" si="97"/>
        <v>0</v>
      </c>
      <c r="BV362" s="94" t="str">
        <f t="shared" si="72"/>
        <v>*Glutaric acid, 2-oxo- (1MEOX) (2TMS) MP</v>
      </c>
      <c r="BW362">
        <f t="shared" si="72"/>
        <v>160</v>
      </c>
    </row>
    <row r="363" spans="2:75">
      <c r="B363" s="4" t="s">
        <v>37</v>
      </c>
      <c r="C363" s="4">
        <v>161</v>
      </c>
      <c r="D363" s="4">
        <v>1578.3</v>
      </c>
      <c r="E363" s="4">
        <v>0.52173910000000001</v>
      </c>
      <c r="F363" s="4"/>
      <c r="G363" s="111" t="str">
        <f t="shared" si="97"/>
        <v/>
      </c>
      <c r="H363" s="111" t="str">
        <f t="shared" si="97"/>
        <v/>
      </c>
      <c r="I363" s="111" t="str">
        <f t="shared" si="97"/>
        <v/>
      </c>
      <c r="J363" s="111" t="str">
        <f t="shared" si="97"/>
        <v/>
      </c>
      <c r="K363" s="111" t="str">
        <f t="shared" si="97"/>
        <v/>
      </c>
      <c r="L363" s="111" t="str">
        <f t="shared" si="97"/>
        <v/>
      </c>
      <c r="M363" s="111">
        <f t="shared" si="97"/>
        <v>0.56545789797172707</v>
      </c>
      <c r="N363" s="111">
        <f t="shared" si="97"/>
        <v>0</v>
      </c>
      <c r="O363" s="111">
        <f t="shared" si="97"/>
        <v>0</v>
      </c>
      <c r="P363" s="111">
        <f t="shared" si="97"/>
        <v>0</v>
      </c>
      <c r="Q363" s="111"/>
      <c r="R363" s="111" t="str">
        <f t="shared" si="98"/>
        <v/>
      </c>
      <c r="S363" s="111" t="str">
        <f t="shared" si="98"/>
        <v/>
      </c>
      <c r="T363" s="111" t="str">
        <f t="shared" si="98"/>
        <v/>
      </c>
      <c r="U363" s="111" t="str">
        <f t="shared" si="98"/>
        <v/>
      </c>
      <c r="V363" s="111" t="str">
        <f t="shared" si="98"/>
        <v/>
      </c>
      <c r="W363" s="111" t="str">
        <f t="shared" si="98"/>
        <v/>
      </c>
      <c r="X363" s="111" t="str">
        <f t="shared" si="98"/>
        <v/>
      </c>
      <c r="Y363" s="111" t="str">
        <f t="shared" si="98"/>
        <v/>
      </c>
      <c r="Z363" s="111" t="str">
        <f t="shared" si="98"/>
        <v/>
      </c>
      <c r="AA363" s="111" t="str">
        <f t="shared" si="98"/>
        <v/>
      </c>
      <c r="AB363" s="111">
        <f t="shared" si="98"/>
        <v>0</v>
      </c>
      <c r="AC363" s="111" t="str">
        <f t="shared" si="98"/>
        <v/>
      </c>
      <c r="AD363" s="111">
        <f t="shared" si="98"/>
        <v>4.0268456375838921</v>
      </c>
      <c r="AE363" s="111" t="str">
        <f t="shared" si="98"/>
        <v/>
      </c>
      <c r="AF363" s="111">
        <f t="shared" si="98"/>
        <v>0</v>
      </c>
      <c r="AG363" s="111">
        <f t="shared" si="98"/>
        <v>0</v>
      </c>
      <c r="AH363" s="112"/>
      <c r="AI363" s="112"/>
      <c r="AJ363" s="106" t="str">
        <f t="shared" si="100"/>
        <v>*Glutaric acid, 2-oxo- (1MEOX) (2TMS) MP</v>
      </c>
      <c r="AK363" s="106">
        <f t="shared" si="100"/>
        <v>161</v>
      </c>
      <c r="AL363" s="112"/>
      <c r="AM363" s="111">
        <f t="shared" si="97"/>
        <v>0.60577076358998883</v>
      </c>
      <c r="AN363" s="111">
        <f t="shared" si="97"/>
        <v>0.57265569076592693</v>
      </c>
      <c r="AO363" s="113">
        <f t="shared" si="97"/>
        <v>0</v>
      </c>
      <c r="AP363" s="111">
        <f t="shared" si="97"/>
        <v>0</v>
      </c>
      <c r="AQ363" s="113">
        <f t="shared" si="97"/>
        <v>3.011844331641286</v>
      </c>
      <c r="AR363" s="111">
        <f t="shared" si="97"/>
        <v>0</v>
      </c>
      <c r="AS363" s="113">
        <f t="shared" si="97"/>
        <v>0</v>
      </c>
      <c r="AT363" s="111">
        <f t="shared" si="97"/>
        <v>0</v>
      </c>
      <c r="AU363" s="113">
        <f t="shared" si="97"/>
        <v>0</v>
      </c>
      <c r="AV363" s="111">
        <f t="shared" si="97"/>
        <v>0</v>
      </c>
      <c r="AW363" s="113">
        <f t="shared" si="97"/>
        <v>0</v>
      </c>
      <c r="AX363" s="111">
        <f t="shared" si="97"/>
        <v>0.87268993839835718</v>
      </c>
      <c r="AY363" s="113" t="str">
        <f t="shared" si="97"/>
        <v/>
      </c>
      <c r="AZ363" s="111">
        <f t="shared" si="97"/>
        <v>2.7844455112818052</v>
      </c>
      <c r="BA363" s="111" t="str">
        <f t="shared" si="97"/>
        <v/>
      </c>
      <c r="BB363" s="113" t="str">
        <f t="shared" si="97"/>
        <v/>
      </c>
      <c r="BC363" s="111">
        <f t="shared" si="97"/>
        <v>0</v>
      </c>
      <c r="BD363" s="113">
        <f t="shared" si="97"/>
        <v>3.1740728366187771</v>
      </c>
      <c r="BE363" s="111">
        <f t="shared" si="97"/>
        <v>0</v>
      </c>
      <c r="BF363" s="113">
        <f t="shared" si="97"/>
        <v>0</v>
      </c>
      <c r="BG363" s="111">
        <f t="shared" si="97"/>
        <v>0</v>
      </c>
      <c r="BH363" s="113" t="str">
        <f t="shared" si="97"/>
        <v/>
      </c>
      <c r="BI363" s="111">
        <f t="shared" si="97"/>
        <v>0</v>
      </c>
      <c r="BJ363" s="113">
        <f t="shared" si="97"/>
        <v>1.4320785597381342</v>
      </c>
      <c r="BK363" s="111">
        <f t="shared" si="97"/>
        <v>0</v>
      </c>
      <c r="BL363" s="113">
        <f t="shared" si="97"/>
        <v>0.40461010299166256</v>
      </c>
      <c r="BM363" s="111" t="str">
        <f t="shared" si="97"/>
        <v/>
      </c>
      <c r="BN363" s="113">
        <f t="shared" si="97"/>
        <v>0.88074268031421088</v>
      </c>
      <c r="BO363" s="111">
        <f t="shared" si="97"/>
        <v>0</v>
      </c>
      <c r="BP363" s="113">
        <f t="shared" si="97"/>
        <v>0</v>
      </c>
      <c r="BQ363" s="111" t="str">
        <f t="shared" si="97"/>
        <v/>
      </c>
      <c r="BR363" s="111"/>
      <c r="BS363" s="111">
        <f t="shared" si="99"/>
        <v>1.1292073832790446</v>
      </c>
      <c r="BT363" s="111">
        <f t="shared" si="99"/>
        <v>0.77357307129416686</v>
      </c>
      <c r="BU363" s="111">
        <f t="shared" si="97"/>
        <v>0</v>
      </c>
      <c r="BV363" s="94" t="str">
        <f t="shared" si="72"/>
        <v>*Glutaric acid, 2-oxo- (1MEOX) (2TMS) MP</v>
      </c>
      <c r="BW363">
        <f t="shared" si="72"/>
        <v>161</v>
      </c>
    </row>
    <row r="364" spans="2:75" ht="46.5" customHeight="1">
      <c r="B364" s="4" t="s">
        <v>37</v>
      </c>
      <c r="C364" s="4">
        <v>198</v>
      </c>
      <c r="D364" s="4">
        <v>1578.3</v>
      </c>
      <c r="E364" s="4">
        <v>0.52173910000000001</v>
      </c>
      <c r="F364" s="4"/>
      <c r="G364" s="111" t="str">
        <f t="shared" ref="G364:BU370" si="101">IF(G134&lt;&gt;"",G134/SUM(G$134:G$140)*100,"")</f>
        <v/>
      </c>
      <c r="H364" s="111" t="str">
        <f t="shared" si="101"/>
        <v/>
      </c>
      <c r="I364" s="111" t="str">
        <f t="shared" si="101"/>
        <v/>
      </c>
      <c r="J364" s="111" t="str">
        <f t="shared" si="101"/>
        <v/>
      </c>
      <c r="K364" s="111" t="str">
        <f t="shared" si="101"/>
        <v/>
      </c>
      <c r="L364" s="111" t="str">
        <f t="shared" si="101"/>
        <v/>
      </c>
      <c r="M364" s="111">
        <f t="shared" si="101"/>
        <v>65.019198582258539</v>
      </c>
      <c r="N364" s="111">
        <f t="shared" si="101"/>
        <v>70.120032630229574</v>
      </c>
      <c r="O364" s="111">
        <f t="shared" si="101"/>
        <v>73.553493449781655</v>
      </c>
      <c r="P364" s="111">
        <f t="shared" si="101"/>
        <v>71.115288220551378</v>
      </c>
      <c r="Q364" s="111"/>
      <c r="R364" s="111" t="str">
        <f t="shared" ref="R364:AG370" si="102">IF(R134&lt;&gt;"",R134/SUM(R$134:R$140)*100,"")</f>
        <v/>
      </c>
      <c r="S364" s="111" t="str">
        <f t="shared" si="102"/>
        <v/>
      </c>
      <c r="T364" s="111" t="str">
        <f t="shared" si="102"/>
        <v/>
      </c>
      <c r="U364" s="111" t="str">
        <f t="shared" si="102"/>
        <v/>
      </c>
      <c r="V364" s="111" t="str">
        <f t="shared" si="102"/>
        <v/>
      </c>
      <c r="W364" s="111" t="str">
        <f t="shared" si="102"/>
        <v/>
      </c>
      <c r="X364" s="111" t="str">
        <f t="shared" si="102"/>
        <v/>
      </c>
      <c r="Y364" s="111" t="str">
        <f t="shared" si="102"/>
        <v/>
      </c>
      <c r="Z364" s="111" t="str">
        <f t="shared" si="102"/>
        <v/>
      </c>
      <c r="AA364" s="111" t="str">
        <f t="shared" si="102"/>
        <v/>
      </c>
      <c r="AB364" s="111">
        <f t="shared" si="102"/>
        <v>97.967479674796749</v>
      </c>
      <c r="AC364" s="111" t="str">
        <f t="shared" si="102"/>
        <v/>
      </c>
      <c r="AD364" s="111">
        <f t="shared" si="102"/>
        <v>71.804511278195491</v>
      </c>
      <c r="AE364" s="111" t="str">
        <f t="shared" si="102"/>
        <v/>
      </c>
      <c r="AF364" s="111">
        <f t="shared" si="102"/>
        <v>71.142191142191152</v>
      </c>
      <c r="AG364" s="111">
        <f t="shared" si="102"/>
        <v>62.546816479400746</v>
      </c>
      <c r="AH364" s="112"/>
      <c r="AI364" s="112"/>
      <c r="AJ364" s="106" t="str">
        <f t="shared" si="100"/>
        <v>*Glutaric acid, 2-oxo- (1MEOX) (2TMS) MP</v>
      </c>
      <c r="AK364" s="106">
        <f t="shared" si="100"/>
        <v>198</v>
      </c>
      <c r="AL364" s="112"/>
      <c r="AM364" s="111">
        <f t="shared" si="101"/>
        <v>64.85526315789474</v>
      </c>
      <c r="AN364" s="111">
        <f t="shared" si="101"/>
        <v>64.195710455764072</v>
      </c>
      <c r="AO364" s="113">
        <f t="shared" si="101"/>
        <v>66.391663048197998</v>
      </c>
      <c r="AP364" s="111">
        <f t="shared" si="101"/>
        <v>61.096205442698349</v>
      </c>
      <c r="AQ364" s="113">
        <f t="shared" si="101"/>
        <v>59.518658734451058</v>
      </c>
      <c r="AR364" s="111">
        <f t="shared" si="101"/>
        <v>65.033112582781456</v>
      </c>
      <c r="AS364" s="113">
        <f t="shared" si="101"/>
        <v>69.52227373513405</v>
      </c>
      <c r="AT364" s="111">
        <f t="shared" si="101"/>
        <v>66.11277072442121</v>
      </c>
      <c r="AU364" s="113">
        <f t="shared" si="101"/>
        <v>65.93863754550182</v>
      </c>
      <c r="AV364" s="111">
        <f t="shared" si="101"/>
        <v>65.923332104681165</v>
      </c>
      <c r="AW364" s="113">
        <f t="shared" si="101"/>
        <v>70.471204188481678</v>
      </c>
      <c r="AX364" s="111">
        <f t="shared" si="101"/>
        <v>64.601769911504419</v>
      </c>
      <c r="AY364" s="113" t="str">
        <f t="shared" si="101"/>
        <v/>
      </c>
      <c r="AZ364" s="111">
        <f t="shared" si="101"/>
        <v>65.414652287095578</v>
      </c>
      <c r="BA364" s="111" t="str">
        <f t="shared" si="101"/>
        <v/>
      </c>
      <c r="BB364" s="113" t="str">
        <f t="shared" si="101"/>
        <v/>
      </c>
      <c r="BC364" s="111">
        <f t="shared" si="101"/>
        <v>64.030191052755725</v>
      </c>
      <c r="BD364" s="113">
        <f t="shared" si="101"/>
        <v>63.914209115281508</v>
      </c>
      <c r="BE364" s="111">
        <f t="shared" si="101"/>
        <v>71.154471544715449</v>
      </c>
      <c r="BF364" s="113">
        <f t="shared" si="101"/>
        <v>67.408192090395474</v>
      </c>
      <c r="BG364" s="111">
        <f t="shared" si="101"/>
        <v>64.544456641053785</v>
      </c>
      <c r="BH364" s="113" t="str">
        <f t="shared" si="101"/>
        <v/>
      </c>
      <c r="BI364" s="111">
        <f t="shared" si="101"/>
        <v>68.092652111271207</v>
      </c>
      <c r="BJ364" s="113">
        <f t="shared" si="101"/>
        <v>62.575210589651022</v>
      </c>
      <c r="BK364" s="111">
        <f t="shared" si="101"/>
        <v>68.431372549019613</v>
      </c>
      <c r="BL364" s="113">
        <f t="shared" si="101"/>
        <v>66.52620007328693</v>
      </c>
      <c r="BM364" s="111" t="str">
        <f t="shared" si="101"/>
        <v/>
      </c>
      <c r="BN364" s="113">
        <f t="shared" si="101"/>
        <v>65.775214123405007</v>
      </c>
      <c r="BO364" s="111">
        <f t="shared" si="101"/>
        <v>66.241384367209264</v>
      </c>
      <c r="BP364" s="113">
        <f t="shared" si="101"/>
        <v>84.891485809682806</v>
      </c>
      <c r="BQ364" s="111" t="str">
        <f t="shared" si="101"/>
        <v/>
      </c>
      <c r="BR364" s="111"/>
      <c r="BS364" s="111">
        <f t="shared" ref="BS364:BT370" si="103">IF(BS134&lt;&gt;"",BS134/SUM(BS$134:BS$140)*100,"")</f>
        <v>62.565492321589879</v>
      </c>
      <c r="BT364" s="111">
        <f t="shared" si="103"/>
        <v>65.229931100785137</v>
      </c>
      <c r="BU364" s="111">
        <f t="shared" si="101"/>
        <v>66.727791361043202</v>
      </c>
      <c r="BV364" s="94" t="str">
        <f t="shared" si="72"/>
        <v>*Glutaric acid, 2-oxo- (1MEOX) (2TMS) MP</v>
      </c>
      <c r="BW364">
        <f t="shared" si="72"/>
        <v>198</v>
      </c>
    </row>
    <row r="365" spans="2:75">
      <c r="B365" s="4" t="s">
        <v>37</v>
      </c>
      <c r="C365" s="4">
        <v>199</v>
      </c>
      <c r="D365" s="4">
        <v>1578.3</v>
      </c>
      <c r="E365" s="4">
        <v>0.52173910000000001</v>
      </c>
      <c r="F365" s="4"/>
      <c r="G365" s="111" t="str">
        <f t="shared" si="101"/>
        <v/>
      </c>
      <c r="H365" s="111" t="str">
        <f t="shared" si="101"/>
        <v/>
      </c>
      <c r="I365" s="111" t="str">
        <f t="shared" si="101"/>
        <v/>
      </c>
      <c r="J365" s="111" t="str">
        <f t="shared" si="101"/>
        <v/>
      </c>
      <c r="K365" s="111" t="str">
        <f t="shared" si="101"/>
        <v/>
      </c>
      <c r="L365" s="111" t="str">
        <f t="shared" si="101"/>
        <v/>
      </c>
      <c r="M365" s="111">
        <f t="shared" si="101"/>
        <v>11.056414295559712</v>
      </c>
      <c r="N365" s="111">
        <f t="shared" si="101"/>
        <v>9.357883696538865</v>
      </c>
      <c r="O365" s="111">
        <f t="shared" si="101"/>
        <v>9.5114628820960689</v>
      </c>
      <c r="P365" s="111">
        <f t="shared" si="101"/>
        <v>8.1453634085213036</v>
      </c>
      <c r="Q365" s="111"/>
      <c r="R365" s="111" t="str">
        <f t="shared" si="102"/>
        <v/>
      </c>
      <c r="S365" s="111" t="str">
        <f t="shared" si="102"/>
        <v/>
      </c>
      <c r="T365" s="111" t="str">
        <f t="shared" si="102"/>
        <v/>
      </c>
      <c r="U365" s="111" t="str">
        <f t="shared" si="102"/>
        <v/>
      </c>
      <c r="V365" s="111" t="str">
        <f t="shared" si="102"/>
        <v/>
      </c>
      <c r="W365" s="111" t="str">
        <f t="shared" si="102"/>
        <v/>
      </c>
      <c r="X365" s="111" t="str">
        <f t="shared" si="102"/>
        <v/>
      </c>
      <c r="Y365" s="111" t="str">
        <f t="shared" si="102"/>
        <v/>
      </c>
      <c r="Z365" s="111" t="str">
        <f t="shared" si="102"/>
        <v/>
      </c>
      <c r="AA365" s="111" t="str">
        <f t="shared" si="102"/>
        <v/>
      </c>
      <c r="AB365" s="111">
        <f t="shared" si="102"/>
        <v>0</v>
      </c>
      <c r="AC365" s="111" t="str">
        <f t="shared" si="102"/>
        <v/>
      </c>
      <c r="AD365" s="111">
        <f t="shared" si="102"/>
        <v>7.2681704260651623</v>
      </c>
      <c r="AE365" s="111" t="str">
        <f t="shared" si="102"/>
        <v/>
      </c>
      <c r="AF365" s="111">
        <f t="shared" si="102"/>
        <v>8.5936285936285941</v>
      </c>
      <c r="AG365" s="111">
        <f t="shared" si="102"/>
        <v>14.794007490636703</v>
      </c>
      <c r="AH365" s="112"/>
      <c r="AI365" s="112"/>
      <c r="AJ365" s="106" t="str">
        <f t="shared" si="100"/>
        <v>*Glutaric acid, 2-oxo- (1MEOX) (2TMS) MP</v>
      </c>
      <c r="AK365" s="106">
        <f t="shared" si="100"/>
        <v>199</v>
      </c>
      <c r="AL365" s="112"/>
      <c r="AM365" s="111">
        <f t="shared" si="101"/>
        <v>9.8815789473684212</v>
      </c>
      <c r="AN365" s="111">
        <f t="shared" si="101"/>
        <v>10.777479892761393</v>
      </c>
      <c r="AO365" s="113">
        <f t="shared" si="101"/>
        <v>9.986973512809378</v>
      </c>
      <c r="AP365" s="111">
        <f t="shared" si="101"/>
        <v>12.073591414334995</v>
      </c>
      <c r="AQ365" s="113">
        <f t="shared" si="101"/>
        <v>10.383991346673877</v>
      </c>
      <c r="AR365" s="111">
        <f t="shared" si="101"/>
        <v>10.629139072847682</v>
      </c>
      <c r="AS365" s="113">
        <f t="shared" si="101"/>
        <v>9.9375125982664798</v>
      </c>
      <c r="AT365" s="111">
        <f t="shared" si="101"/>
        <v>10.642270351008214</v>
      </c>
      <c r="AU365" s="113">
        <f t="shared" si="101"/>
        <v>11.059109031027909</v>
      </c>
      <c r="AV365" s="111">
        <f t="shared" si="101"/>
        <v>11.555473645410984</v>
      </c>
      <c r="AW365" s="113">
        <f t="shared" si="101"/>
        <v>10.68062827225131</v>
      </c>
      <c r="AX365" s="111">
        <f t="shared" si="101"/>
        <v>10.677183532127742</v>
      </c>
      <c r="AY365" s="113" t="str">
        <f t="shared" si="101"/>
        <v/>
      </c>
      <c r="AZ365" s="111">
        <f t="shared" si="101"/>
        <v>9.1855708441799919</v>
      </c>
      <c r="BA365" s="111" t="str">
        <f t="shared" si="101"/>
        <v/>
      </c>
      <c r="BB365" s="113" t="str">
        <f t="shared" si="101"/>
        <v/>
      </c>
      <c r="BC365" s="111">
        <f t="shared" si="101"/>
        <v>9.4464973661451381</v>
      </c>
      <c r="BD365" s="113">
        <f t="shared" si="101"/>
        <v>9.9731903485254687</v>
      </c>
      <c r="BE365" s="111">
        <f t="shared" si="101"/>
        <v>8.3577235772357721</v>
      </c>
      <c r="BF365" s="113">
        <f t="shared" si="101"/>
        <v>10.628531073446327</v>
      </c>
      <c r="BG365" s="111">
        <f t="shared" si="101"/>
        <v>9.8426637394804235</v>
      </c>
      <c r="BH365" s="113" t="str">
        <f t="shared" si="101"/>
        <v/>
      </c>
      <c r="BI365" s="111">
        <f t="shared" si="101"/>
        <v>10.417821123794747</v>
      </c>
      <c r="BJ365" s="113">
        <f t="shared" si="101"/>
        <v>11.371841155234657</v>
      </c>
      <c r="BK365" s="111">
        <f t="shared" si="101"/>
        <v>10.23529411764706</v>
      </c>
      <c r="BL365" s="113">
        <f t="shared" si="101"/>
        <v>10.938072554049102</v>
      </c>
      <c r="BM365" s="111" t="str">
        <f t="shared" si="101"/>
        <v/>
      </c>
      <c r="BN365" s="113">
        <f t="shared" si="101"/>
        <v>9.4913476664918708</v>
      </c>
      <c r="BO365" s="111">
        <f t="shared" si="101"/>
        <v>9.3708754949406075</v>
      </c>
      <c r="BP365" s="113">
        <f t="shared" si="101"/>
        <v>6.0934891485809679</v>
      </c>
      <c r="BQ365" s="111" t="str">
        <f t="shared" si="101"/>
        <v/>
      </c>
      <c r="BR365" s="111"/>
      <c r="BS365" s="111">
        <f t="shared" si="103"/>
        <v>10.984643179765131</v>
      </c>
      <c r="BT365" s="111">
        <f t="shared" si="103"/>
        <v>10.414997596539017</v>
      </c>
      <c r="BU365" s="111">
        <f t="shared" si="101"/>
        <v>9.3928280358598215</v>
      </c>
      <c r="BV365" s="94" t="str">
        <f t="shared" si="72"/>
        <v>*Glutaric acid, 2-oxo- (1MEOX) (2TMS) MP</v>
      </c>
      <c r="BW365">
        <f t="shared" si="72"/>
        <v>199</v>
      </c>
    </row>
    <row r="366" spans="2:75">
      <c r="B366" s="4" t="s">
        <v>37</v>
      </c>
      <c r="C366" s="4">
        <v>200</v>
      </c>
      <c r="D366" s="4">
        <v>1578.3</v>
      </c>
      <c r="E366" s="4">
        <v>0.52173910000000001</v>
      </c>
      <c r="F366" s="4"/>
      <c r="G366" s="111" t="str">
        <f t="shared" si="101"/>
        <v/>
      </c>
      <c r="H366" s="111" t="str">
        <f t="shared" si="101"/>
        <v/>
      </c>
      <c r="I366" s="111" t="str">
        <f t="shared" si="101"/>
        <v/>
      </c>
      <c r="J366" s="111" t="str">
        <f t="shared" si="101"/>
        <v/>
      </c>
      <c r="K366" s="111" t="str">
        <f t="shared" si="101"/>
        <v/>
      </c>
      <c r="L366" s="111" t="str">
        <f t="shared" si="101"/>
        <v/>
      </c>
      <c r="M366" s="111">
        <f t="shared" si="101"/>
        <v>4.0760066948902232</v>
      </c>
      <c r="N366" s="111">
        <f t="shared" si="101"/>
        <v>3.2164083440158491</v>
      </c>
      <c r="O366" s="111">
        <f t="shared" si="101"/>
        <v>3.5343886462882099</v>
      </c>
      <c r="P366" s="111">
        <f t="shared" si="101"/>
        <v>1.1695906432748537</v>
      </c>
      <c r="Q366" s="111"/>
      <c r="R366" s="111" t="str">
        <f t="shared" si="102"/>
        <v/>
      </c>
      <c r="S366" s="111" t="str">
        <f t="shared" si="102"/>
        <v/>
      </c>
      <c r="T366" s="111" t="str">
        <f t="shared" si="102"/>
        <v/>
      </c>
      <c r="U366" s="111" t="str">
        <f t="shared" si="102"/>
        <v/>
      </c>
      <c r="V366" s="111" t="str">
        <f t="shared" si="102"/>
        <v/>
      </c>
      <c r="W366" s="111" t="str">
        <f t="shared" si="102"/>
        <v/>
      </c>
      <c r="X366" s="111" t="str">
        <f t="shared" si="102"/>
        <v/>
      </c>
      <c r="Y366" s="111" t="str">
        <f t="shared" si="102"/>
        <v/>
      </c>
      <c r="Z366" s="111" t="str">
        <f t="shared" si="102"/>
        <v/>
      </c>
      <c r="AA366" s="111" t="str">
        <f t="shared" si="102"/>
        <v/>
      </c>
      <c r="AB366" s="111">
        <f t="shared" si="102"/>
        <v>2.0325203252032518</v>
      </c>
      <c r="AC366" s="111" t="str">
        <f t="shared" si="102"/>
        <v/>
      </c>
      <c r="AD366" s="111">
        <f t="shared" si="102"/>
        <v>6.5162907268170418</v>
      </c>
      <c r="AE366" s="111" t="str">
        <f t="shared" si="102"/>
        <v/>
      </c>
      <c r="AF366" s="111">
        <f t="shared" si="102"/>
        <v>2.9215229215229215</v>
      </c>
      <c r="AG366" s="111">
        <f t="shared" si="102"/>
        <v>4.868913857677903</v>
      </c>
      <c r="AH366" s="112"/>
      <c r="AI366" s="112"/>
      <c r="AJ366" s="106" t="str">
        <f t="shared" si="100"/>
        <v>*Glutaric acid, 2-oxo- (1MEOX) (2TMS) MP</v>
      </c>
      <c r="AK366" s="106">
        <f t="shared" si="100"/>
        <v>200</v>
      </c>
      <c r="AL366" s="112"/>
      <c r="AM366" s="111">
        <f t="shared" si="101"/>
        <v>4.4736842105263159</v>
      </c>
      <c r="AN366" s="111">
        <f t="shared" si="101"/>
        <v>4.8257372654155493</v>
      </c>
      <c r="AO366" s="113">
        <f t="shared" si="101"/>
        <v>5.1237516283108988</v>
      </c>
      <c r="AP366" s="111">
        <f t="shared" si="101"/>
        <v>6.5542353392104253</v>
      </c>
      <c r="AQ366" s="113">
        <f t="shared" si="101"/>
        <v>6.5981611681990264</v>
      </c>
      <c r="AR366" s="111">
        <f t="shared" si="101"/>
        <v>4.3046357615894042</v>
      </c>
      <c r="AS366" s="113">
        <f t="shared" si="101"/>
        <v>4.6160048377343275</v>
      </c>
      <c r="AT366" s="111">
        <f t="shared" si="101"/>
        <v>4.6489917849141156</v>
      </c>
      <c r="AU366" s="113">
        <f t="shared" si="101"/>
        <v>5.4775524354307503</v>
      </c>
      <c r="AV366" s="111">
        <f t="shared" si="101"/>
        <v>4.2388499815702172</v>
      </c>
      <c r="AW366" s="113">
        <f t="shared" si="101"/>
        <v>4.4397905759162306</v>
      </c>
      <c r="AX366" s="111">
        <f t="shared" si="101"/>
        <v>5.1173528280107732</v>
      </c>
      <c r="AY366" s="113" t="str">
        <f t="shared" si="101"/>
        <v/>
      </c>
      <c r="AZ366" s="111">
        <f t="shared" si="101"/>
        <v>6.061732986240238</v>
      </c>
      <c r="BA366" s="111" t="str">
        <f t="shared" si="101"/>
        <v/>
      </c>
      <c r="BB366" s="113" t="str">
        <f t="shared" si="101"/>
        <v/>
      </c>
      <c r="BC366" s="111">
        <f t="shared" si="101"/>
        <v>4.7802500196556332</v>
      </c>
      <c r="BD366" s="113">
        <f t="shared" si="101"/>
        <v>6.1930294906166221</v>
      </c>
      <c r="BE366" s="111">
        <f t="shared" si="101"/>
        <v>4.6178861788617889</v>
      </c>
      <c r="BF366" s="113">
        <f t="shared" si="101"/>
        <v>3.9548022598870061</v>
      </c>
      <c r="BG366" s="111">
        <f t="shared" si="101"/>
        <v>3.695572630808635</v>
      </c>
      <c r="BH366" s="113" t="str">
        <f t="shared" si="101"/>
        <v/>
      </c>
      <c r="BI366" s="111">
        <f t="shared" si="101"/>
        <v>4.5217776792641029</v>
      </c>
      <c r="BJ366" s="113">
        <f t="shared" si="101"/>
        <v>5.2346570397111911</v>
      </c>
      <c r="BK366" s="111">
        <f t="shared" si="101"/>
        <v>4.9803921568627452</v>
      </c>
      <c r="BL366" s="113">
        <f t="shared" si="101"/>
        <v>4.0124587761084642</v>
      </c>
      <c r="BM366" s="111" t="str">
        <f t="shared" si="101"/>
        <v/>
      </c>
      <c r="BN366" s="113">
        <f t="shared" si="101"/>
        <v>4.457262716308338</v>
      </c>
      <c r="BO366" s="111">
        <f t="shared" si="101"/>
        <v>5.1913770347558295</v>
      </c>
      <c r="BP366" s="113">
        <f t="shared" si="101"/>
        <v>0</v>
      </c>
      <c r="BQ366" s="111" t="str">
        <f t="shared" si="101"/>
        <v/>
      </c>
      <c r="BR366" s="111"/>
      <c r="BS366" s="111">
        <f t="shared" si="103"/>
        <v>5.9981933152664864</v>
      </c>
      <c r="BT366" s="111">
        <f t="shared" si="103"/>
        <v>4.7107835282807242</v>
      </c>
      <c r="BU366" s="111">
        <f t="shared" si="101"/>
        <v>5.5827220863895679</v>
      </c>
      <c r="BV366" s="94" t="str">
        <f t="shared" si="72"/>
        <v>*Glutaric acid, 2-oxo- (1MEOX) (2TMS) MP</v>
      </c>
      <c r="BW366">
        <f t="shared" si="72"/>
        <v>200</v>
      </c>
    </row>
    <row r="367" spans="2:75">
      <c r="B367" s="4" t="s">
        <v>37</v>
      </c>
      <c r="C367" s="4">
        <v>201</v>
      </c>
      <c r="D367" s="4">
        <v>1578.3</v>
      </c>
      <c r="E367" s="4">
        <v>0.52173910000000001</v>
      </c>
      <c r="F367" s="4"/>
      <c r="G367" s="111" t="str">
        <f t="shared" si="101"/>
        <v/>
      </c>
      <c r="H367" s="111" t="str">
        <f t="shared" si="101"/>
        <v/>
      </c>
      <c r="I367" s="111" t="str">
        <f t="shared" si="101"/>
        <v/>
      </c>
      <c r="J367" s="111" t="str">
        <f t="shared" si="101"/>
        <v/>
      </c>
      <c r="K367" s="111" t="str">
        <f t="shared" si="101"/>
        <v/>
      </c>
      <c r="L367" s="111" t="str">
        <f t="shared" si="101"/>
        <v/>
      </c>
      <c r="M367" s="111">
        <f t="shared" si="101"/>
        <v>4.3024515112730137</v>
      </c>
      <c r="N367" s="111">
        <f t="shared" si="101"/>
        <v>3.647593520568698</v>
      </c>
      <c r="O367" s="111">
        <f t="shared" si="101"/>
        <v>1.5966157205240175</v>
      </c>
      <c r="P367" s="111">
        <f t="shared" si="101"/>
        <v>4.9707602339181287</v>
      </c>
      <c r="Q367" s="111"/>
      <c r="R367" s="111" t="str">
        <f t="shared" si="102"/>
        <v/>
      </c>
      <c r="S367" s="111" t="str">
        <f t="shared" si="102"/>
        <v/>
      </c>
      <c r="T367" s="111" t="str">
        <f t="shared" si="102"/>
        <v/>
      </c>
      <c r="U367" s="111" t="str">
        <f t="shared" si="102"/>
        <v/>
      </c>
      <c r="V367" s="111" t="str">
        <f t="shared" si="102"/>
        <v/>
      </c>
      <c r="W367" s="111" t="str">
        <f t="shared" si="102"/>
        <v/>
      </c>
      <c r="X367" s="111" t="str">
        <f t="shared" si="102"/>
        <v/>
      </c>
      <c r="Y367" s="111" t="str">
        <f t="shared" si="102"/>
        <v/>
      </c>
      <c r="Z367" s="111" t="str">
        <f t="shared" si="102"/>
        <v/>
      </c>
      <c r="AA367" s="111" t="str">
        <f t="shared" si="102"/>
        <v/>
      </c>
      <c r="AB367" s="111">
        <f t="shared" si="102"/>
        <v>0</v>
      </c>
      <c r="AC367" s="111" t="str">
        <f t="shared" si="102"/>
        <v/>
      </c>
      <c r="AD367" s="111">
        <f t="shared" si="102"/>
        <v>0</v>
      </c>
      <c r="AE367" s="111" t="str">
        <f t="shared" si="102"/>
        <v/>
      </c>
      <c r="AF367" s="111">
        <f t="shared" si="102"/>
        <v>4.0404040404040407</v>
      </c>
      <c r="AG367" s="111">
        <f t="shared" si="102"/>
        <v>7.6779026217228461</v>
      </c>
      <c r="AH367" s="112"/>
      <c r="AI367" s="112"/>
      <c r="AJ367" s="106" t="str">
        <f t="shared" si="100"/>
        <v>*Glutaric acid, 2-oxo- (1MEOX) (2TMS) MP</v>
      </c>
      <c r="AK367" s="106">
        <f t="shared" si="100"/>
        <v>201</v>
      </c>
      <c r="AL367" s="112"/>
      <c r="AM367" s="111">
        <f t="shared" si="101"/>
        <v>5.4210526315789469</v>
      </c>
      <c r="AN367" s="111">
        <f t="shared" si="101"/>
        <v>4.3833780160857909</v>
      </c>
      <c r="AO367" s="113">
        <f t="shared" si="101"/>
        <v>5.5145462440295265</v>
      </c>
      <c r="AP367" s="111">
        <f t="shared" si="101"/>
        <v>4.9060942889996166</v>
      </c>
      <c r="AQ367" s="113">
        <f t="shared" si="101"/>
        <v>5.3812871822606816</v>
      </c>
      <c r="AR367" s="111">
        <f t="shared" si="101"/>
        <v>3.5430463576158941</v>
      </c>
      <c r="AS367" s="113">
        <f t="shared" si="101"/>
        <v>2.7212255593630315</v>
      </c>
      <c r="AT367" s="111">
        <f t="shared" si="101"/>
        <v>4.3502613890963406</v>
      </c>
      <c r="AU367" s="113">
        <f t="shared" si="101"/>
        <v>3.9694921130178544</v>
      </c>
      <c r="AV367" s="111">
        <f t="shared" si="101"/>
        <v>3.3173608551419091</v>
      </c>
      <c r="AW367" s="113">
        <f t="shared" si="101"/>
        <v>2.994764397905759</v>
      </c>
      <c r="AX367" s="111">
        <f t="shared" si="101"/>
        <v>4.4824932666410158</v>
      </c>
      <c r="AY367" s="113" t="str">
        <f t="shared" si="101"/>
        <v/>
      </c>
      <c r="AZ367" s="111">
        <f t="shared" si="101"/>
        <v>5.3923391595388619</v>
      </c>
      <c r="BA367" s="111" t="str">
        <f t="shared" si="101"/>
        <v/>
      </c>
      <c r="BB367" s="113" t="str">
        <f t="shared" si="101"/>
        <v/>
      </c>
      <c r="BC367" s="111">
        <f t="shared" si="101"/>
        <v>4.8077679062819403</v>
      </c>
      <c r="BD367" s="113">
        <f t="shared" si="101"/>
        <v>4.7721179624664876</v>
      </c>
      <c r="BE367" s="111">
        <f t="shared" si="101"/>
        <v>2.7642276422764227</v>
      </c>
      <c r="BF367" s="113">
        <f t="shared" si="101"/>
        <v>2.6129943502824857</v>
      </c>
      <c r="BG367" s="111">
        <f t="shared" si="101"/>
        <v>6.6959385290889131</v>
      </c>
      <c r="BH367" s="113" t="str">
        <f t="shared" si="101"/>
        <v/>
      </c>
      <c r="BI367" s="111">
        <f t="shared" si="101"/>
        <v>4.3333702759614319</v>
      </c>
      <c r="BJ367" s="113">
        <f t="shared" si="101"/>
        <v>3.7304452466907341</v>
      </c>
      <c r="BK367" s="111">
        <f t="shared" si="101"/>
        <v>4.5882352941176467</v>
      </c>
      <c r="BL367" s="113">
        <f t="shared" si="101"/>
        <v>3.875045804323928</v>
      </c>
      <c r="BM367" s="111" t="str">
        <f t="shared" si="101"/>
        <v/>
      </c>
      <c r="BN367" s="113">
        <f t="shared" si="101"/>
        <v>4.5097011012060833</v>
      </c>
      <c r="BO367" s="111">
        <f t="shared" si="101"/>
        <v>3.9155301363836341</v>
      </c>
      <c r="BP367" s="113">
        <f t="shared" si="101"/>
        <v>0</v>
      </c>
      <c r="BQ367" s="111" t="str">
        <f t="shared" si="101"/>
        <v/>
      </c>
      <c r="BR367" s="111"/>
      <c r="BS367" s="111">
        <f t="shared" si="103"/>
        <v>4.4083107497741647</v>
      </c>
      <c r="BT367" s="111">
        <f t="shared" si="103"/>
        <v>4.9831757731132829</v>
      </c>
      <c r="BU367" s="111">
        <f t="shared" si="101"/>
        <v>4.21760391198044</v>
      </c>
      <c r="BV367" s="94" t="str">
        <f t="shared" si="72"/>
        <v>*Glutaric acid, 2-oxo- (1MEOX) (2TMS) MP</v>
      </c>
      <c r="BW367">
        <f t="shared" si="72"/>
        <v>201</v>
      </c>
    </row>
    <row r="368" spans="2:75">
      <c r="B368" s="4" t="s">
        <v>37</v>
      </c>
      <c r="C368" s="4">
        <v>202</v>
      </c>
      <c r="D368" s="4">
        <v>1578.3</v>
      </c>
      <c r="E368" s="4">
        <v>0.52173910000000001</v>
      </c>
      <c r="F368" s="4"/>
      <c r="G368" s="111" t="str">
        <f t="shared" si="101"/>
        <v/>
      </c>
      <c r="H368" s="111" t="str">
        <f t="shared" si="101"/>
        <v/>
      </c>
      <c r="I368" s="111" t="str">
        <f t="shared" si="101"/>
        <v/>
      </c>
      <c r="J368" s="111" t="str">
        <f t="shared" si="101"/>
        <v/>
      </c>
      <c r="K368" s="111" t="str">
        <f t="shared" si="101"/>
        <v/>
      </c>
      <c r="L368" s="111" t="str">
        <f t="shared" si="101"/>
        <v/>
      </c>
      <c r="M368" s="111">
        <f t="shared" si="101"/>
        <v>13.123953923402579</v>
      </c>
      <c r="N368" s="111">
        <f t="shared" si="101"/>
        <v>13.65808180864701</v>
      </c>
      <c r="O368" s="111">
        <f t="shared" si="101"/>
        <v>11.039847161572053</v>
      </c>
      <c r="P368" s="111">
        <f t="shared" si="101"/>
        <v>12.677527151211363</v>
      </c>
      <c r="Q368" s="111"/>
      <c r="R368" s="111" t="str">
        <f t="shared" si="102"/>
        <v/>
      </c>
      <c r="S368" s="111" t="str">
        <f t="shared" si="102"/>
        <v/>
      </c>
      <c r="T368" s="111" t="str">
        <f t="shared" si="102"/>
        <v/>
      </c>
      <c r="U368" s="111" t="str">
        <f t="shared" si="102"/>
        <v/>
      </c>
      <c r="V368" s="111" t="str">
        <f t="shared" si="102"/>
        <v/>
      </c>
      <c r="W368" s="111" t="str">
        <f t="shared" si="102"/>
        <v/>
      </c>
      <c r="X368" s="111" t="str">
        <f t="shared" si="102"/>
        <v/>
      </c>
      <c r="Y368" s="111" t="str">
        <f t="shared" si="102"/>
        <v/>
      </c>
      <c r="Z368" s="111" t="str">
        <f t="shared" si="102"/>
        <v/>
      </c>
      <c r="AA368" s="111" t="str">
        <f t="shared" si="102"/>
        <v/>
      </c>
      <c r="AB368" s="111">
        <f t="shared" si="102"/>
        <v>0</v>
      </c>
      <c r="AC368" s="111" t="str">
        <f t="shared" si="102"/>
        <v/>
      </c>
      <c r="AD368" s="111">
        <f t="shared" si="102"/>
        <v>14.411027568922306</v>
      </c>
      <c r="AE368" s="111" t="str">
        <f t="shared" si="102"/>
        <v/>
      </c>
      <c r="AF368" s="111">
        <f t="shared" si="102"/>
        <v>13.022533022533022</v>
      </c>
      <c r="AG368" s="111">
        <f t="shared" si="102"/>
        <v>10.112359550561797</v>
      </c>
      <c r="AH368" s="112"/>
      <c r="AI368" s="112"/>
      <c r="AJ368" s="106" t="str">
        <f t="shared" si="100"/>
        <v>*Glutaric acid, 2-oxo- (1MEOX) (2TMS) MP</v>
      </c>
      <c r="AK368" s="106">
        <f t="shared" si="100"/>
        <v>202</v>
      </c>
      <c r="AL368" s="112"/>
      <c r="AM368" s="111">
        <f t="shared" si="101"/>
        <v>12.671052631578947</v>
      </c>
      <c r="AN368" s="111">
        <f t="shared" si="101"/>
        <v>13.136729222520108</v>
      </c>
      <c r="AO368" s="113">
        <f t="shared" si="101"/>
        <v>12.418584455058619</v>
      </c>
      <c r="AP368" s="111">
        <f t="shared" si="101"/>
        <v>12.495208892295899</v>
      </c>
      <c r="AQ368" s="113">
        <f t="shared" si="101"/>
        <v>13.412655489453758</v>
      </c>
      <c r="AR368" s="111">
        <f t="shared" si="101"/>
        <v>14.006622516556291</v>
      </c>
      <c r="AS368" s="113">
        <f t="shared" si="101"/>
        <v>13.202983269502116</v>
      </c>
      <c r="AT368" s="111">
        <f t="shared" si="101"/>
        <v>11.221060492905153</v>
      </c>
      <c r="AU368" s="113">
        <f t="shared" si="101"/>
        <v>12.65383948691281</v>
      </c>
      <c r="AV368" s="111">
        <f t="shared" si="101"/>
        <v>13.453741245853298</v>
      </c>
      <c r="AW368" s="113">
        <f t="shared" si="101"/>
        <v>11.267015706806284</v>
      </c>
      <c r="AX368" s="111">
        <f t="shared" si="101"/>
        <v>13.312812620238553</v>
      </c>
      <c r="AY368" s="113" t="str">
        <f t="shared" si="101"/>
        <v/>
      </c>
      <c r="AZ368" s="111">
        <f t="shared" si="101"/>
        <v>11.974711788769058</v>
      </c>
      <c r="BA368" s="111" t="str">
        <f t="shared" si="101"/>
        <v/>
      </c>
      <c r="BB368" s="113" t="str">
        <f t="shared" si="101"/>
        <v/>
      </c>
      <c r="BC368" s="111">
        <f t="shared" si="101"/>
        <v>12.835128547841812</v>
      </c>
      <c r="BD368" s="113">
        <f t="shared" si="101"/>
        <v>12.815013404825738</v>
      </c>
      <c r="BE368" s="111">
        <f t="shared" si="101"/>
        <v>13.105691056910567</v>
      </c>
      <c r="BF368" s="113">
        <f t="shared" si="101"/>
        <v>13.27683615819209</v>
      </c>
      <c r="BG368" s="111">
        <f t="shared" si="101"/>
        <v>14.416392242956459</v>
      </c>
      <c r="BH368" s="113" t="str">
        <f t="shared" si="101"/>
        <v/>
      </c>
      <c r="BI368" s="111">
        <f t="shared" si="101"/>
        <v>12.634378809708521</v>
      </c>
      <c r="BJ368" s="113">
        <f t="shared" si="101"/>
        <v>13.929001203369435</v>
      </c>
      <c r="BK368" s="111">
        <f t="shared" si="101"/>
        <v>11.76470588235294</v>
      </c>
      <c r="BL368" s="113">
        <f t="shared" si="101"/>
        <v>13.429827775742028</v>
      </c>
      <c r="BM368" s="111" t="str">
        <f t="shared" si="101"/>
        <v/>
      </c>
      <c r="BN368" s="113">
        <f t="shared" si="101"/>
        <v>14.105925537493444</v>
      </c>
      <c r="BO368" s="111">
        <f t="shared" si="101"/>
        <v>13.213081096935033</v>
      </c>
      <c r="BP368" s="113">
        <f t="shared" si="101"/>
        <v>9.0150250417362265</v>
      </c>
      <c r="BQ368" s="111" t="str">
        <f t="shared" si="101"/>
        <v/>
      </c>
      <c r="BR368" s="111"/>
      <c r="BS368" s="111">
        <f t="shared" si="103"/>
        <v>13.333333333333334</v>
      </c>
      <c r="BT368" s="111">
        <f t="shared" si="103"/>
        <v>12.818458580355713</v>
      </c>
      <c r="BU368" s="111">
        <f t="shared" si="101"/>
        <v>14.079054604726975</v>
      </c>
      <c r="BV368" s="94" t="str">
        <f t="shared" si="72"/>
        <v>*Glutaric acid, 2-oxo- (1MEOX) (2TMS) MP</v>
      </c>
      <c r="BW368">
        <f t="shared" si="72"/>
        <v>202</v>
      </c>
    </row>
    <row r="369" spans="2:75">
      <c r="B369" s="4" t="s">
        <v>37</v>
      </c>
      <c r="C369" s="4">
        <v>203</v>
      </c>
      <c r="D369" s="4">
        <v>1578.3</v>
      </c>
      <c r="E369" s="4">
        <v>0.52173910000000001</v>
      </c>
      <c r="F369" s="4"/>
      <c r="G369" s="111" t="str">
        <f t="shared" si="101"/>
        <v/>
      </c>
      <c r="H369" s="111" t="str">
        <f t="shared" si="101"/>
        <v/>
      </c>
      <c r="I369" s="111" t="str">
        <f t="shared" si="101"/>
        <v/>
      </c>
      <c r="J369" s="111" t="str">
        <f t="shared" si="101"/>
        <v/>
      </c>
      <c r="K369" s="111" t="str">
        <f t="shared" si="101"/>
        <v/>
      </c>
      <c r="L369" s="111" t="str">
        <f t="shared" si="101"/>
        <v/>
      </c>
      <c r="M369" s="111">
        <f t="shared" si="101"/>
        <v>1.9690853598503495</v>
      </c>
      <c r="N369" s="111">
        <f t="shared" si="101"/>
        <v>0</v>
      </c>
      <c r="O369" s="111">
        <f t="shared" si="101"/>
        <v>0.76419213973799127</v>
      </c>
      <c r="P369" s="111">
        <f t="shared" si="101"/>
        <v>0.41771094402673348</v>
      </c>
      <c r="Q369" s="111"/>
      <c r="R369" s="111" t="str">
        <f t="shared" si="102"/>
        <v/>
      </c>
      <c r="S369" s="111" t="str">
        <f t="shared" si="102"/>
        <v/>
      </c>
      <c r="T369" s="111" t="str">
        <f t="shared" si="102"/>
        <v/>
      </c>
      <c r="U369" s="111" t="str">
        <f t="shared" si="102"/>
        <v/>
      </c>
      <c r="V369" s="111" t="str">
        <f t="shared" si="102"/>
        <v/>
      </c>
      <c r="W369" s="111" t="str">
        <f t="shared" si="102"/>
        <v/>
      </c>
      <c r="X369" s="111" t="str">
        <f t="shared" si="102"/>
        <v/>
      </c>
      <c r="Y369" s="111" t="str">
        <f t="shared" si="102"/>
        <v/>
      </c>
      <c r="Z369" s="111" t="str">
        <f t="shared" si="102"/>
        <v/>
      </c>
      <c r="AA369" s="111" t="str">
        <f t="shared" si="102"/>
        <v/>
      </c>
      <c r="AB369" s="111">
        <f t="shared" si="102"/>
        <v>0</v>
      </c>
      <c r="AC369" s="111" t="str">
        <f t="shared" si="102"/>
        <v/>
      </c>
      <c r="AD369" s="111">
        <f t="shared" si="102"/>
        <v>0</v>
      </c>
      <c r="AE369" s="111" t="str">
        <f t="shared" si="102"/>
        <v/>
      </c>
      <c r="AF369" s="111">
        <f t="shared" si="102"/>
        <v>0.27972027972027974</v>
      </c>
      <c r="AG369" s="111">
        <f t="shared" si="102"/>
        <v>0</v>
      </c>
      <c r="AH369" s="112"/>
      <c r="AI369" s="112"/>
      <c r="AJ369" s="106" t="str">
        <f t="shared" si="100"/>
        <v>*Glutaric acid, 2-oxo- (1MEOX) (2TMS) MP</v>
      </c>
      <c r="AK369" s="106">
        <f t="shared" si="100"/>
        <v>203</v>
      </c>
      <c r="AL369" s="112"/>
      <c r="AM369" s="111">
        <f t="shared" si="101"/>
        <v>2.6973684210526319</v>
      </c>
      <c r="AN369" s="111">
        <f t="shared" si="101"/>
        <v>2.6809651474530831</v>
      </c>
      <c r="AO369" s="113">
        <f t="shared" si="101"/>
        <v>0.56448111159357361</v>
      </c>
      <c r="AP369" s="111">
        <f t="shared" si="101"/>
        <v>2.8746646224607129</v>
      </c>
      <c r="AQ369" s="113">
        <f t="shared" si="101"/>
        <v>4.7052460789616006</v>
      </c>
      <c r="AR369" s="111">
        <f t="shared" si="101"/>
        <v>2.4834437086092715</v>
      </c>
      <c r="AS369" s="113">
        <f t="shared" si="101"/>
        <v>0</v>
      </c>
      <c r="AT369" s="111">
        <f t="shared" si="101"/>
        <v>0</v>
      </c>
      <c r="AU369" s="113">
        <f t="shared" si="101"/>
        <v>0.90136938810885769</v>
      </c>
      <c r="AV369" s="111">
        <f t="shared" si="101"/>
        <v>1.5112421673424252</v>
      </c>
      <c r="AW369" s="113">
        <f t="shared" si="101"/>
        <v>0.14659685863874344</v>
      </c>
      <c r="AX369" s="111">
        <f t="shared" si="101"/>
        <v>1.8083878414774914</v>
      </c>
      <c r="AY369" s="113" t="str">
        <f t="shared" si="101"/>
        <v/>
      </c>
      <c r="AZ369" s="111">
        <f t="shared" si="101"/>
        <v>1.9709929341762737</v>
      </c>
      <c r="BA369" s="111" t="str">
        <f t="shared" si="101"/>
        <v/>
      </c>
      <c r="BB369" s="113" t="str">
        <f t="shared" si="101"/>
        <v/>
      </c>
      <c r="BC369" s="111">
        <f t="shared" si="101"/>
        <v>2.1110150169038446</v>
      </c>
      <c r="BD369" s="113">
        <f t="shared" si="101"/>
        <v>2.3324396782841825</v>
      </c>
      <c r="BE369" s="111">
        <f t="shared" si="101"/>
        <v>0</v>
      </c>
      <c r="BF369" s="113">
        <f t="shared" si="101"/>
        <v>2.1186440677966099</v>
      </c>
      <c r="BG369" s="111">
        <f t="shared" si="101"/>
        <v>0.80497621661178198</v>
      </c>
      <c r="BH369" s="113" t="str">
        <f t="shared" si="101"/>
        <v/>
      </c>
      <c r="BI369" s="111">
        <f t="shared" si="101"/>
        <v>0</v>
      </c>
      <c r="BJ369" s="113">
        <f t="shared" si="101"/>
        <v>3.1588447653429599</v>
      </c>
      <c r="BK369" s="111">
        <f t="shared" si="101"/>
        <v>0</v>
      </c>
      <c r="BL369" s="113">
        <f t="shared" si="101"/>
        <v>1.2183950164895567</v>
      </c>
      <c r="BM369" s="111" t="str">
        <f t="shared" si="101"/>
        <v/>
      </c>
      <c r="BN369" s="113">
        <f t="shared" si="101"/>
        <v>1.6605488550952632</v>
      </c>
      <c r="BO369" s="111">
        <f t="shared" si="101"/>
        <v>2.067751869775627</v>
      </c>
      <c r="BP369" s="113">
        <f t="shared" si="101"/>
        <v>0</v>
      </c>
      <c r="BQ369" s="111" t="str">
        <f t="shared" si="101"/>
        <v/>
      </c>
      <c r="BR369" s="111"/>
      <c r="BS369" s="111">
        <f t="shared" si="103"/>
        <v>2.7100271002710028</v>
      </c>
      <c r="BT369" s="111">
        <f t="shared" si="103"/>
        <v>1.8426534209261336</v>
      </c>
      <c r="BU369" s="111">
        <f t="shared" si="101"/>
        <v>0</v>
      </c>
      <c r="BV369" s="94" t="str">
        <f t="shared" si="72"/>
        <v>*Glutaric acid, 2-oxo- (1MEOX) (2TMS) MP</v>
      </c>
      <c r="BW369">
        <f t="shared" si="72"/>
        <v>203</v>
      </c>
    </row>
    <row r="370" spans="2:75">
      <c r="B370" s="4" t="s">
        <v>37</v>
      </c>
      <c r="C370" s="4">
        <v>204</v>
      </c>
      <c r="D370" s="4">
        <v>1578.3</v>
      </c>
      <c r="E370" s="4">
        <v>0.52173910000000001</v>
      </c>
      <c r="F370" s="4"/>
      <c r="G370" s="111" t="str">
        <f t="shared" si="101"/>
        <v/>
      </c>
      <c r="H370" s="111" t="str">
        <f t="shared" si="101"/>
        <v/>
      </c>
      <c r="I370" s="111" t="str">
        <f t="shared" si="101"/>
        <v/>
      </c>
      <c r="J370" s="111" t="str">
        <f t="shared" ref="J370:BU370" si="104">IF(J140&lt;&gt;"",J140/SUM(J$134:J$140)*100,"")</f>
        <v/>
      </c>
      <c r="K370" s="111" t="str">
        <f t="shared" si="104"/>
        <v/>
      </c>
      <c r="L370" s="111" t="str">
        <f t="shared" si="104"/>
        <v/>
      </c>
      <c r="M370" s="111">
        <f t="shared" si="104"/>
        <v>0.45288963276558036</v>
      </c>
      <c r="N370" s="111">
        <f t="shared" si="104"/>
        <v>0</v>
      </c>
      <c r="O370" s="111">
        <f t="shared" si="104"/>
        <v>0</v>
      </c>
      <c r="P370" s="111">
        <f t="shared" si="104"/>
        <v>1.5037593984962405</v>
      </c>
      <c r="Q370" s="111"/>
      <c r="R370" s="111" t="str">
        <f t="shared" si="102"/>
        <v/>
      </c>
      <c r="S370" s="111" t="str">
        <f t="shared" si="102"/>
        <v/>
      </c>
      <c r="T370" s="111" t="str">
        <f t="shared" si="102"/>
        <v/>
      </c>
      <c r="U370" s="111" t="str">
        <f t="shared" si="102"/>
        <v/>
      </c>
      <c r="V370" s="111" t="str">
        <f t="shared" si="102"/>
        <v/>
      </c>
      <c r="W370" s="111" t="str">
        <f t="shared" si="102"/>
        <v/>
      </c>
      <c r="X370" s="111" t="str">
        <f t="shared" si="102"/>
        <v/>
      </c>
      <c r="Y370" s="111" t="str">
        <f t="shared" si="102"/>
        <v/>
      </c>
      <c r="Z370" s="111" t="str">
        <f t="shared" si="102"/>
        <v/>
      </c>
      <c r="AA370" s="111" t="str">
        <f t="shared" si="102"/>
        <v/>
      </c>
      <c r="AB370" s="111">
        <f t="shared" si="102"/>
        <v>0</v>
      </c>
      <c r="AC370" s="111" t="str">
        <f t="shared" si="102"/>
        <v/>
      </c>
      <c r="AD370" s="111">
        <f t="shared" si="102"/>
        <v>0</v>
      </c>
      <c r="AE370" s="111" t="str">
        <f t="shared" si="102"/>
        <v/>
      </c>
      <c r="AF370" s="111">
        <f t="shared" si="102"/>
        <v>0</v>
      </c>
      <c r="AG370" s="111">
        <f t="shared" si="102"/>
        <v>0</v>
      </c>
      <c r="AH370" s="112"/>
      <c r="AI370" s="112"/>
      <c r="AJ370" s="106" t="str">
        <f t="shared" si="100"/>
        <v>*Glutaric acid, 2-oxo- (1MEOX) (2TMS) MP</v>
      </c>
      <c r="AK370" s="106">
        <f t="shared" si="100"/>
        <v>204</v>
      </c>
      <c r="AL370" s="112"/>
      <c r="AM370" s="111">
        <f t="shared" si="104"/>
        <v>0</v>
      </c>
      <c r="AN370" s="111">
        <f t="shared" si="104"/>
        <v>0</v>
      </c>
      <c r="AO370" s="113">
        <f t="shared" si="104"/>
        <v>0</v>
      </c>
      <c r="AP370" s="111">
        <f t="shared" si="104"/>
        <v>0</v>
      </c>
      <c r="AQ370" s="113">
        <f t="shared" si="104"/>
        <v>0</v>
      </c>
      <c r="AR370" s="111">
        <f t="shared" si="104"/>
        <v>0</v>
      </c>
      <c r="AS370" s="113">
        <f t="shared" si="104"/>
        <v>0</v>
      </c>
      <c r="AT370" s="111">
        <f t="shared" si="104"/>
        <v>3.0246452576549663</v>
      </c>
      <c r="AU370" s="113">
        <f t="shared" si="104"/>
        <v>0</v>
      </c>
      <c r="AV370" s="111">
        <f t="shared" si="104"/>
        <v>0</v>
      </c>
      <c r="AW370" s="113">
        <f t="shared" si="104"/>
        <v>0</v>
      </c>
      <c r="AX370" s="111">
        <f t="shared" si="104"/>
        <v>0</v>
      </c>
      <c r="AY370" s="113" t="str">
        <f t="shared" si="104"/>
        <v/>
      </c>
      <c r="AZ370" s="111">
        <f t="shared" si="104"/>
        <v>0</v>
      </c>
      <c r="BA370" s="111" t="str">
        <f t="shared" si="104"/>
        <v/>
      </c>
      <c r="BB370" s="113" t="str">
        <f t="shared" si="104"/>
        <v/>
      </c>
      <c r="BC370" s="111">
        <f t="shared" si="104"/>
        <v>1.9891500904159132</v>
      </c>
      <c r="BD370" s="113">
        <f t="shared" si="104"/>
        <v>0</v>
      </c>
      <c r="BE370" s="111">
        <f t="shared" si="104"/>
        <v>0</v>
      </c>
      <c r="BF370" s="113">
        <f t="shared" si="104"/>
        <v>0</v>
      </c>
      <c r="BG370" s="111">
        <f t="shared" si="104"/>
        <v>0</v>
      </c>
      <c r="BH370" s="113" t="str">
        <f t="shared" si="104"/>
        <v/>
      </c>
      <c r="BI370" s="111">
        <f t="shared" si="104"/>
        <v>0</v>
      </c>
      <c r="BJ370" s="113">
        <f t="shared" si="104"/>
        <v>0</v>
      </c>
      <c r="BK370" s="111">
        <f t="shared" si="104"/>
        <v>0</v>
      </c>
      <c r="BL370" s="113">
        <f t="shared" si="104"/>
        <v>0</v>
      </c>
      <c r="BM370" s="111" t="str">
        <f t="shared" si="104"/>
        <v/>
      </c>
      <c r="BN370" s="113">
        <f t="shared" si="104"/>
        <v>0</v>
      </c>
      <c r="BO370" s="111">
        <f t="shared" si="104"/>
        <v>0</v>
      </c>
      <c r="BP370" s="113">
        <f t="shared" si="104"/>
        <v>0</v>
      </c>
      <c r="BQ370" s="111" t="str">
        <f t="shared" si="104"/>
        <v/>
      </c>
      <c r="BR370" s="111"/>
      <c r="BS370" s="111">
        <f t="shared" si="103"/>
        <v>0</v>
      </c>
      <c r="BT370" s="111">
        <f t="shared" si="103"/>
        <v>0</v>
      </c>
      <c r="BU370" s="111">
        <f t="shared" si="104"/>
        <v>0</v>
      </c>
      <c r="BV370" s="94" t="str">
        <f t="shared" si="72"/>
        <v>*Glutaric acid, 2-oxo- (1MEOX) (2TMS) MP</v>
      </c>
      <c r="BW370">
        <f t="shared" si="72"/>
        <v>204</v>
      </c>
    </row>
    <row r="371" spans="2:75" ht="39.75" customHeight="1">
      <c r="B371" s="4" t="s">
        <v>37</v>
      </c>
      <c r="C371" s="4">
        <v>288</v>
      </c>
      <c r="D371" s="4">
        <v>1578.3</v>
      </c>
      <c r="E371" s="4">
        <v>0.52173910000000001</v>
      </c>
      <c r="F371" s="4"/>
      <c r="G371" s="111" t="str">
        <f t="shared" ref="G371:BU375" si="105">IF(G141&lt;&gt;"",G141/SUM(G$141:G$145)*100,"")</f>
        <v/>
      </c>
      <c r="H371" s="111" t="str">
        <f t="shared" si="105"/>
        <v/>
      </c>
      <c r="I371" s="111" t="str">
        <f t="shared" si="105"/>
        <v/>
      </c>
      <c r="J371" s="111" t="str">
        <f>IF(J141&lt;&gt;"",J141/SUM(J$141:J$145)*100,"")</f>
        <v/>
      </c>
      <c r="K371" s="111" t="str">
        <f t="shared" si="105"/>
        <v/>
      </c>
      <c r="L371" s="111" t="str">
        <f>IF(L141&lt;&gt;"",L141/SUM(L$141:L$145)*100,"")</f>
        <v/>
      </c>
      <c r="M371" s="111">
        <f t="shared" si="105"/>
        <v>70.777642770352372</v>
      </c>
      <c r="N371" s="111">
        <f>IF(N141&lt;&gt;"",N141/SUM(N$141:N$145)*100,"")</f>
        <v>84.79582971329279</v>
      </c>
      <c r="O371" s="111">
        <f t="shared" si="105"/>
        <v>79.84496124031007</v>
      </c>
      <c r="P371" s="111">
        <f>IF(P141&lt;&gt;"",P141/SUM(P$141:P$145)*100,"")</f>
        <v>86.244841815680886</v>
      </c>
      <c r="Q371" s="111"/>
      <c r="R371" s="111" t="str">
        <f t="shared" ref="R371:AG375" si="106">IF(R141&lt;&gt;"",R141/SUM(R$141:R$145)*100,"")</f>
        <v/>
      </c>
      <c r="S371" s="111" t="str">
        <f t="shared" si="106"/>
        <v/>
      </c>
      <c r="T371" s="111" t="str">
        <f t="shared" si="106"/>
        <v/>
      </c>
      <c r="U371" s="111" t="str">
        <f t="shared" si="106"/>
        <v/>
      </c>
      <c r="V371" s="111" t="str">
        <f t="shared" si="106"/>
        <v/>
      </c>
      <c r="W371" s="111" t="str">
        <f t="shared" si="106"/>
        <v/>
      </c>
      <c r="X371" s="111" t="str">
        <f t="shared" si="106"/>
        <v/>
      </c>
      <c r="Y371" s="111" t="str">
        <f t="shared" si="106"/>
        <v/>
      </c>
      <c r="Z371" s="111" t="str">
        <f t="shared" si="106"/>
        <v/>
      </c>
      <c r="AA371" s="111" t="str">
        <f t="shared" si="106"/>
        <v/>
      </c>
      <c r="AB371" s="111">
        <f t="shared" si="106"/>
        <v>100</v>
      </c>
      <c r="AC371" s="111" t="str">
        <f t="shared" si="106"/>
        <v/>
      </c>
      <c r="AD371" s="111">
        <f t="shared" si="106"/>
        <v>74.107142857142861</v>
      </c>
      <c r="AE371" s="111" t="str">
        <f t="shared" si="106"/>
        <v/>
      </c>
      <c r="AF371" s="111">
        <f t="shared" si="106"/>
        <v>74.741676234213543</v>
      </c>
      <c r="AG371" s="111">
        <f t="shared" si="106"/>
        <v>67.032967032967022</v>
      </c>
      <c r="AH371" s="112"/>
      <c r="AI371" s="112"/>
      <c r="AJ371" s="106" t="str">
        <f t="shared" si="100"/>
        <v>*Glutaric acid, 2-oxo- (1MEOX) (2TMS) MP</v>
      </c>
      <c r="AK371" s="106">
        <f t="shared" si="100"/>
        <v>288</v>
      </c>
      <c r="AL371" s="112"/>
      <c r="AM371" s="111">
        <f t="shared" si="105"/>
        <v>67.119796091758715</v>
      </c>
      <c r="AN371" s="111">
        <f>IF(AN141&lt;&gt;"",AN141/SUM(AN$141:AN$145)*100,"")</f>
        <v>63.183673469387756</v>
      </c>
      <c r="AO371" s="113">
        <f t="shared" si="105"/>
        <v>100</v>
      </c>
      <c r="AP371" s="111">
        <f>IF(AP141&lt;&gt;"",AP141/SUM(AP$141:AP$145)*100,"")</f>
        <v>60.975609756097562</v>
      </c>
      <c r="AQ371" s="113">
        <f t="shared" si="105"/>
        <v>51.761517615176153</v>
      </c>
      <c r="AR371" s="111">
        <f>IF(AR141&lt;&gt;"",AR141/SUM(AR$141:AR$145)*100,"")</f>
        <v>81.050228310502277</v>
      </c>
      <c r="AS371" s="113">
        <f t="shared" si="105"/>
        <v>84.275618374558306</v>
      </c>
      <c r="AT371" s="111">
        <f>IF(AT141&lt;&gt;"",AT141/SUM(AT$141:AT$145)*100,"")</f>
        <v>86.158631415241061</v>
      </c>
      <c r="AU371" s="113">
        <f t="shared" si="105"/>
        <v>80.882352941176478</v>
      </c>
      <c r="AV371" s="111">
        <f>IF(AV141&lt;&gt;"",AV141/SUM(AV$141:AV$145)*100,"")</f>
        <v>74.971297359357052</v>
      </c>
      <c r="AW371" s="113">
        <f t="shared" si="105"/>
        <v>85.263157894736835</v>
      </c>
      <c r="AX371" s="111">
        <f>IF(AX141&lt;&gt;"",AX141/SUM(AX$141:AX$145)*100,"")</f>
        <v>66.194331983805668</v>
      </c>
      <c r="AY371" s="113" t="str">
        <f t="shared" si="105"/>
        <v/>
      </c>
      <c r="AZ371" s="111">
        <f>IF(AZ141&lt;&gt;"",AZ141/SUM(AZ$141:AZ$145)*100,"")</f>
        <v>60.955518945634267</v>
      </c>
      <c r="BA371" s="111" t="str">
        <f t="shared" si="105"/>
        <v/>
      </c>
      <c r="BB371" s="113" t="str">
        <f t="shared" si="105"/>
        <v/>
      </c>
      <c r="BC371" s="111">
        <f>IF(BC141&lt;&gt;"",BC141/SUM(BC$141:BC$145)*100,"")</f>
        <v>69.959128065395092</v>
      </c>
      <c r="BD371" s="113">
        <f t="shared" si="105"/>
        <v>63.464566929133859</v>
      </c>
      <c r="BE371" s="111">
        <f>IF(BE141&lt;&gt;"",BE141/SUM(BE$141:BE$145)*100,"")</f>
        <v>88.84297520661157</v>
      </c>
      <c r="BF371" s="113">
        <f t="shared" si="105"/>
        <v>86.915887850467286</v>
      </c>
      <c r="BG371" s="111">
        <f t="shared" si="105"/>
        <v>73.051224944320708</v>
      </c>
      <c r="BH371" s="113" t="str">
        <f t="shared" si="105"/>
        <v/>
      </c>
      <c r="BI371" s="111">
        <f t="shared" si="105"/>
        <v>80.454545454545453</v>
      </c>
      <c r="BJ371" s="113">
        <f t="shared" si="105"/>
        <v>65.584415584415595</v>
      </c>
      <c r="BK371" s="111">
        <f>IF(BK141&lt;&gt;"",BK141/SUM(BK$141:BK$145)*100,"")</f>
        <v>92.60450160771704</v>
      </c>
      <c r="BL371" s="113">
        <f t="shared" si="105"/>
        <v>77.718360071301248</v>
      </c>
      <c r="BM371" s="111" t="str">
        <f t="shared" si="105"/>
        <v/>
      </c>
      <c r="BN371" s="113">
        <f t="shared" si="105"/>
        <v>72.690763052208837</v>
      </c>
      <c r="BO371" s="111">
        <f t="shared" si="105"/>
        <v>80.459770114942529</v>
      </c>
      <c r="BP371" s="113">
        <f t="shared" si="105"/>
        <v>100</v>
      </c>
      <c r="BQ371" s="111" t="str">
        <f>IF(BQ141&lt;&gt;"",BQ141/SUM(BQ$141:BQ$145)*100,"")</f>
        <v/>
      </c>
      <c r="BR371" s="111"/>
      <c r="BS371" s="111">
        <f t="shared" ref="BS371:BT375" si="107">IF(BS141&lt;&gt;"",BS141/SUM(BS$141:BS$145)*100,"")</f>
        <v>62.488129154795821</v>
      </c>
      <c r="BT371" s="111">
        <f t="shared" si="107"/>
        <v>69.990412272291465</v>
      </c>
      <c r="BU371" s="111">
        <f t="shared" si="105"/>
        <v>70.610687022900763</v>
      </c>
      <c r="BV371" s="94" t="str">
        <f t="shared" si="72"/>
        <v>*Glutaric acid, 2-oxo- (1MEOX) (2TMS) MP</v>
      </c>
      <c r="BW371">
        <f t="shared" si="72"/>
        <v>288</v>
      </c>
    </row>
    <row r="372" spans="2:75">
      <c r="B372" s="4" t="s">
        <v>37</v>
      </c>
      <c r="C372" s="4">
        <v>289</v>
      </c>
      <c r="D372" s="4">
        <v>1578.3</v>
      </c>
      <c r="E372" s="4">
        <v>0.52173910000000001</v>
      </c>
      <c r="F372" s="4"/>
      <c r="G372" s="111" t="str">
        <f t="shared" si="105"/>
        <v/>
      </c>
      <c r="H372" s="111" t="str">
        <f t="shared" si="105"/>
        <v/>
      </c>
      <c r="I372" s="111" t="str">
        <f t="shared" si="105"/>
        <v/>
      </c>
      <c r="J372" s="111" t="str">
        <f>IF(J142&lt;&gt;"",J142/SUM(J$141:J$145)*100,"")</f>
        <v/>
      </c>
      <c r="K372" s="111" t="str">
        <f t="shared" si="105"/>
        <v/>
      </c>
      <c r="L372" s="111" t="str">
        <f>IF(L142&lt;&gt;"",L142/SUM(L$141:L$145)*100,"")</f>
        <v/>
      </c>
      <c r="M372" s="111">
        <f t="shared" si="105"/>
        <v>22.296476306196841</v>
      </c>
      <c r="N372" s="111">
        <f>IF(N142&lt;&gt;"",N142/SUM(N$141:N$145)*100,"")</f>
        <v>15.20417028670721</v>
      </c>
      <c r="O372" s="111">
        <f t="shared" si="105"/>
        <v>16.168327796234774</v>
      </c>
      <c r="P372" s="111">
        <f>IF(P142&lt;&gt;"",P142/SUM(P$141:P$145)*100,"")</f>
        <v>13.75515818431912</v>
      </c>
      <c r="Q372" s="111"/>
      <c r="R372" s="111" t="str">
        <f t="shared" si="106"/>
        <v/>
      </c>
      <c r="S372" s="111" t="str">
        <f t="shared" si="106"/>
        <v/>
      </c>
      <c r="T372" s="111" t="str">
        <f t="shared" si="106"/>
        <v/>
      </c>
      <c r="U372" s="111" t="str">
        <f t="shared" si="106"/>
        <v/>
      </c>
      <c r="V372" s="111" t="str">
        <f t="shared" si="106"/>
        <v/>
      </c>
      <c r="W372" s="111" t="str">
        <f t="shared" si="106"/>
        <v/>
      </c>
      <c r="X372" s="111" t="str">
        <f t="shared" si="106"/>
        <v/>
      </c>
      <c r="Y372" s="111" t="str">
        <f t="shared" si="106"/>
        <v/>
      </c>
      <c r="Z372" s="111" t="str">
        <f t="shared" si="106"/>
        <v/>
      </c>
      <c r="AA372" s="111" t="str">
        <f t="shared" si="106"/>
        <v/>
      </c>
      <c r="AB372" s="111">
        <f t="shared" si="106"/>
        <v>0</v>
      </c>
      <c r="AC372" s="111" t="str">
        <f t="shared" si="106"/>
        <v/>
      </c>
      <c r="AD372" s="111">
        <f t="shared" si="106"/>
        <v>0</v>
      </c>
      <c r="AE372" s="111" t="str">
        <f t="shared" si="106"/>
        <v/>
      </c>
      <c r="AF372" s="111">
        <f t="shared" si="106"/>
        <v>25.25832376578645</v>
      </c>
      <c r="AG372" s="111">
        <f t="shared" si="106"/>
        <v>31.318681318681318</v>
      </c>
      <c r="AH372" s="112"/>
      <c r="AI372" s="112"/>
      <c r="AJ372" s="106" t="str">
        <f t="shared" si="100"/>
        <v>*Glutaric acid, 2-oxo- (1MEOX) (2TMS) MP</v>
      </c>
      <c r="AK372" s="106">
        <f t="shared" si="100"/>
        <v>289</v>
      </c>
      <c r="AL372" s="112"/>
      <c r="AM372" s="111">
        <f t="shared" si="105"/>
        <v>22.090059473237041</v>
      </c>
      <c r="AN372" s="111">
        <f>IF(AN142&lt;&gt;"",AN142/SUM(AN$141:AN$145)*100,"")</f>
        <v>20.979591836734691</v>
      </c>
      <c r="AO372" s="113">
        <f t="shared" si="105"/>
        <v>0</v>
      </c>
      <c r="AP372" s="111">
        <f>IF(AP142&lt;&gt;"",AP142/SUM(AP$141:AP$145)*100,"")</f>
        <v>23.414634146341466</v>
      </c>
      <c r="AQ372" s="113">
        <f t="shared" si="105"/>
        <v>19.241192411924118</v>
      </c>
      <c r="AR372" s="111">
        <f>IF(AR142&lt;&gt;"",AR142/SUM(AR$141:AR$145)*100,"")</f>
        <v>13.926940639269406</v>
      </c>
      <c r="AS372" s="113">
        <f t="shared" si="105"/>
        <v>14.664310954063604</v>
      </c>
      <c r="AT372" s="111">
        <f>IF(AT142&lt;&gt;"",AT142/SUM(AT$141:AT$145)*100,"")</f>
        <v>12.752721617418352</v>
      </c>
      <c r="AU372" s="113">
        <f t="shared" si="105"/>
        <v>19.117647058823529</v>
      </c>
      <c r="AV372" s="111">
        <f>IF(AV142&lt;&gt;"",AV142/SUM(AV$141:AV$145)*100,"")</f>
        <v>18.828932261768085</v>
      </c>
      <c r="AW372" s="113">
        <f t="shared" si="105"/>
        <v>14.736842105263156</v>
      </c>
      <c r="AX372" s="111">
        <f>IF(AX142&lt;&gt;"",AX142/SUM(AX$141:AX$145)*100,"")</f>
        <v>17.510121457489877</v>
      </c>
      <c r="AY372" s="113" t="str">
        <f t="shared" si="105"/>
        <v/>
      </c>
      <c r="AZ372" s="111">
        <f>IF(AZ142&lt;&gt;"",AZ142/SUM(AZ$141:AZ$145)*100,"")</f>
        <v>13.838550247116968</v>
      </c>
      <c r="BA372" s="111" t="str">
        <f t="shared" si="105"/>
        <v/>
      </c>
      <c r="BB372" s="113" t="str">
        <f t="shared" si="105"/>
        <v/>
      </c>
      <c r="BC372" s="111">
        <f>IF(BC142&lt;&gt;"",BC142/SUM(BC$141:BC$145)*100,"")</f>
        <v>19.096276112624885</v>
      </c>
      <c r="BD372" s="113">
        <f t="shared" si="105"/>
        <v>21.259842519685041</v>
      </c>
      <c r="BE372" s="111">
        <f>IF(BE142&lt;&gt;"",BE142/SUM(BE$141:BE$145)*100,"")</f>
        <v>11.15702479338843</v>
      </c>
      <c r="BF372" s="113">
        <f t="shared" si="105"/>
        <v>13.084112149532709</v>
      </c>
      <c r="BG372" s="111">
        <f t="shared" si="105"/>
        <v>18.262806236080177</v>
      </c>
      <c r="BH372" s="113" t="str">
        <f t="shared" si="105"/>
        <v/>
      </c>
      <c r="BI372" s="111">
        <f t="shared" si="105"/>
        <v>15.303030303030301</v>
      </c>
      <c r="BJ372" s="113">
        <f t="shared" si="105"/>
        <v>21.753246753246753</v>
      </c>
      <c r="BK372" s="111">
        <f>IF(BK142&lt;&gt;"",BK142/SUM(BK$141:BK$145)*100,"")</f>
        <v>7.395498392282958</v>
      </c>
      <c r="BL372" s="113">
        <f t="shared" si="105"/>
        <v>18.419489007724302</v>
      </c>
      <c r="BM372" s="111" t="str">
        <f t="shared" si="105"/>
        <v/>
      </c>
      <c r="BN372" s="113">
        <f t="shared" si="105"/>
        <v>17.168674698795179</v>
      </c>
      <c r="BO372" s="111">
        <f t="shared" si="105"/>
        <v>15.987460815047022</v>
      </c>
      <c r="BP372" s="113">
        <f t="shared" si="105"/>
        <v>0</v>
      </c>
      <c r="BQ372" s="111" t="str">
        <f>IF(BQ142&lt;&gt;"",BQ142/SUM(BQ$141:BQ$145)*100,"")</f>
        <v/>
      </c>
      <c r="BR372" s="111"/>
      <c r="BS372" s="111">
        <f t="shared" si="107"/>
        <v>20.322886989553655</v>
      </c>
      <c r="BT372" s="111">
        <f t="shared" si="107"/>
        <v>17.066155321188877</v>
      </c>
      <c r="BU372" s="111">
        <f t="shared" si="105"/>
        <v>19.592875318066159</v>
      </c>
      <c r="BV372" s="94" t="str">
        <f t="shared" si="72"/>
        <v>*Glutaric acid, 2-oxo- (1MEOX) (2TMS) MP</v>
      </c>
      <c r="BW372">
        <f t="shared" si="72"/>
        <v>289</v>
      </c>
    </row>
    <row r="373" spans="2:75">
      <c r="B373" s="4" t="s">
        <v>37</v>
      </c>
      <c r="C373" s="4">
        <v>290</v>
      </c>
      <c r="D373" s="4">
        <v>1578.3</v>
      </c>
      <c r="E373" s="4">
        <v>0.52173910000000001</v>
      </c>
      <c r="F373" s="4"/>
      <c r="G373" s="111" t="str">
        <f t="shared" si="105"/>
        <v/>
      </c>
      <c r="H373" s="111" t="str">
        <f t="shared" si="105"/>
        <v/>
      </c>
      <c r="I373" s="111" t="str">
        <f t="shared" si="105"/>
        <v/>
      </c>
      <c r="J373" s="111" t="str">
        <f>IF(J143&lt;&gt;"",J143/SUM(J$141:J$145)*100,"")</f>
        <v/>
      </c>
      <c r="K373" s="111" t="str">
        <f t="shared" si="105"/>
        <v/>
      </c>
      <c r="L373" s="111" t="str">
        <f>IF(L143&lt;&gt;"",L143/SUM(L$141:L$145)*100,"")</f>
        <v/>
      </c>
      <c r="M373" s="111">
        <f t="shared" si="105"/>
        <v>6.9258809234507908</v>
      </c>
      <c r="N373" s="111">
        <f>IF(N143&lt;&gt;"",N143/SUM(N$141:N$145)*100,"")</f>
        <v>0</v>
      </c>
      <c r="O373" s="111">
        <f t="shared" si="105"/>
        <v>3.9867109634551494</v>
      </c>
      <c r="P373" s="111">
        <f>IF(P143&lt;&gt;"",P143/SUM(P$141:P$145)*100,"")</f>
        <v>0</v>
      </c>
      <c r="Q373" s="111"/>
      <c r="R373" s="111" t="str">
        <f t="shared" si="106"/>
        <v/>
      </c>
      <c r="S373" s="111" t="str">
        <f t="shared" si="106"/>
        <v/>
      </c>
      <c r="T373" s="111" t="str">
        <f t="shared" si="106"/>
        <v/>
      </c>
      <c r="U373" s="111" t="str">
        <f t="shared" si="106"/>
        <v/>
      </c>
      <c r="V373" s="111" t="str">
        <f t="shared" si="106"/>
        <v/>
      </c>
      <c r="W373" s="111" t="str">
        <f t="shared" si="106"/>
        <v/>
      </c>
      <c r="X373" s="111" t="str">
        <f t="shared" si="106"/>
        <v/>
      </c>
      <c r="Y373" s="111" t="str">
        <f t="shared" si="106"/>
        <v/>
      </c>
      <c r="Z373" s="111" t="str">
        <f t="shared" si="106"/>
        <v/>
      </c>
      <c r="AA373" s="111" t="str">
        <f t="shared" si="106"/>
        <v/>
      </c>
      <c r="AB373" s="111">
        <f t="shared" si="106"/>
        <v>0</v>
      </c>
      <c r="AC373" s="111" t="str">
        <f t="shared" si="106"/>
        <v/>
      </c>
      <c r="AD373" s="111">
        <f t="shared" si="106"/>
        <v>0</v>
      </c>
      <c r="AE373" s="111" t="str">
        <f t="shared" si="106"/>
        <v/>
      </c>
      <c r="AF373" s="111">
        <f t="shared" si="106"/>
        <v>0</v>
      </c>
      <c r="AG373" s="111">
        <f t="shared" si="106"/>
        <v>1.6483516483516485</v>
      </c>
      <c r="AH373" s="112"/>
      <c r="AI373" s="112"/>
      <c r="AJ373" s="106" t="str">
        <f t="shared" si="100"/>
        <v>*Glutaric acid, 2-oxo- (1MEOX) (2TMS) MP</v>
      </c>
      <c r="AK373" s="106">
        <f t="shared" si="100"/>
        <v>290</v>
      </c>
      <c r="AL373" s="112"/>
      <c r="AM373" s="111">
        <f t="shared" si="105"/>
        <v>8.6661002548853023</v>
      </c>
      <c r="AN373" s="111">
        <f>IF(AN143&lt;&gt;"",AN143/SUM(AN$141:AN$145)*100,"")</f>
        <v>5.5510204081632653</v>
      </c>
      <c r="AO373" s="113">
        <f t="shared" si="105"/>
        <v>0</v>
      </c>
      <c r="AP373" s="111">
        <f>IF(AP143&lt;&gt;"",AP143/SUM(AP$141:AP$145)*100,"")</f>
        <v>0</v>
      </c>
      <c r="AQ373" s="113">
        <f t="shared" si="105"/>
        <v>11.653116531165312</v>
      </c>
      <c r="AR373" s="111">
        <f>IF(AR143&lt;&gt;"",AR143/SUM(AR$141:AR$145)*100,"")</f>
        <v>0</v>
      </c>
      <c r="AS373" s="113">
        <f t="shared" si="105"/>
        <v>1.0600706713780919</v>
      </c>
      <c r="AT373" s="111">
        <f>IF(AT143&lt;&gt;"",AT143/SUM(AT$141:AT$145)*100,"")</f>
        <v>1.088646967340591</v>
      </c>
      <c r="AU373" s="113">
        <f t="shared" si="105"/>
        <v>0</v>
      </c>
      <c r="AV373" s="111">
        <f>IF(AV143&lt;&gt;"",AV143/SUM(AV$141:AV$145)*100,"")</f>
        <v>6.1997703788748568</v>
      </c>
      <c r="AW373" s="113">
        <f t="shared" si="105"/>
        <v>0</v>
      </c>
      <c r="AX373" s="111">
        <f>IF(AX143&lt;&gt;"",AX143/SUM(AX$141:AX$145)*100,"")</f>
        <v>10.121457489878543</v>
      </c>
      <c r="AY373" s="113" t="str">
        <f t="shared" si="105"/>
        <v/>
      </c>
      <c r="AZ373" s="111">
        <f>IF(AZ143&lt;&gt;"",AZ143/SUM(AZ$141:AZ$145)*100,"")</f>
        <v>13.179571663920923</v>
      </c>
      <c r="BA373" s="111" t="str">
        <f t="shared" si="105"/>
        <v/>
      </c>
      <c r="BB373" s="113" t="str">
        <f t="shared" si="105"/>
        <v/>
      </c>
      <c r="BC373" s="111">
        <f>IF(BC143&lt;&gt;"",BC143/SUM(BC$141:BC$145)*100,"")</f>
        <v>7.2207084468664844</v>
      </c>
      <c r="BD373" s="113">
        <f t="shared" si="105"/>
        <v>11.338582677165354</v>
      </c>
      <c r="BE373" s="111">
        <f>IF(BE143&lt;&gt;"",BE143/SUM(BE$141:BE$145)*100,"")</f>
        <v>0</v>
      </c>
      <c r="BF373" s="113">
        <f t="shared" si="105"/>
        <v>0</v>
      </c>
      <c r="BG373" s="111">
        <f t="shared" si="105"/>
        <v>6.0133630289532292</v>
      </c>
      <c r="BH373" s="113" t="str">
        <f t="shared" si="105"/>
        <v/>
      </c>
      <c r="BI373" s="111">
        <f t="shared" si="105"/>
        <v>4.2424242424242431</v>
      </c>
      <c r="BJ373" s="113">
        <f t="shared" si="105"/>
        <v>12.662337662337661</v>
      </c>
      <c r="BK373" s="111">
        <f>IF(BK143&lt;&gt;"",BK143/SUM(BK$141:BK$145)*100,"")</f>
        <v>0</v>
      </c>
      <c r="BL373" s="113">
        <f t="shared" si="105"/>
        <v>3.8621509209744507</v>
      </c>
      <c r="BM373" s="111" t="str">
        <f t="shared" si="105"/>
        <v/>
      </c>
      <c r="BN373" s="113">
        <f t="shared" si="105"/>
        <v>10.140562248995984</v>
      </c>
      <c r="BO373" s="111">
        <f t="shared" si="105"/>
        <v>3.5527690700104495</v>
      </c>
      <c r="BP373" s="113">
        <f t="shared" si="105"/>
        <v>0</v>
      </c>
      <c r="BQ373" s="111" t="str">
        <f>IF(BQ143&lt;&gt;"",BQ143/SUM(BQ$141:BQ$145)*100,"")</f>
        <v/>
      </c>
      <c r="BR373" s="111"/>
      <c r="BS373" s="111">
        <f t="shared" si="107"/>
        <v>9.8765432098765427</v>
      </c>
      <c r="BT373" s="111">
        <f t="shared" si="107"/>
        <v>12.943432406519657</v>
      </c>
      <c r="BU373" s="111">
        <f t="shared" si="105"/>
        <v>9.7964376590330797</v>
      </c>
      <c r="BV373" s="94" t="str">
        <f t="shared" si="72"/>
        <v>*Glutaric acid, 2-oxo- (1MEOX) (2TMS) MP</v>
      </c>
      <c r="BW373">
        <f t="shared" si="72"/>
        <v>290</v>
      </c>
    </row>
    <row r="374" spans="2:75">
      <c r="B374" s="4" t="s">
        <v>37</v>
      </c>
      <c r="C374" s="4">
        <v>291</v>
      </c>
      <c r="D374" s="4">
        <v>1578.3</v>
      </c>
      <c r="E374" s="4">
        <v>0.52173910000000001</v>
      </c>
      <c r="F374" s="4"/>
      <c r="G374" s="111" t="str">
        <f t="shared" si="105"/>
        <v/>
      </c>
      <c r="H374" s="111" t="str">
        <f t="shared" si="105"/>
        <v/>
      </c>
      <c r="I374" s="111" t="str">
        <f t="shared" si="105"/>
        <v/>
      </c>
      <c r="J374" s="111" t="str">
        <f>IF(J144&lt;&gt;"",J144/SUM(J$141:J$145)*100,"")</f>
        <v/>
      </c>
      <c r="K374" s="111" t="str">
        <f t="shared" si="105"/>
        <v/>
      </c>
      <c r="L374" s="111" t="str">
        <f>IF(L144&lt;&gt;"",L144/SUM(L$141:L$145)*100,"")</f>
        <v/>
      </c>
      <c r="M374" s="111">
        <f t="shared" si="105"/>
        <v>0</v>
      </c>
      <c r="N374" s="111">
        <f>IF(N144&lt;&gt;"",N144/SUM(N$141:N$145)*100,"")</f>
        <v>0</v>
      </c>
      <c r="O374" s="111">
        <f t="shared" si="105"/>
        <v>0</v>
      </c>
      <c r="P374" s="111">
        <f>IF(P144&lt;&gt;"",P144/SUM(P$141:P$145)*100,"")</f>
        <v>0</v>
      </c>
      <c r="Q374" s="111"/>
      <c r="R374" s="111" t="str">
        <f t="shared" si="106"/>
        <v/>
      </c>
      <c r="S374" s="111" t="str">
        <f t="shared" si="106"/>
        <v/>
      </c>
      <c r="T374" s="111" t="str">
        <f t="shared" si="106"/>
        <v/>
      </c>
      <c r="U374" s="111" t="str">
        <f t="shared" si="106"/>
        <v/>
      </c>
      <c r="V374" s="111" t="str">
        <f t="shared" si="106"/>
        <v/>
      </c>
      <c r="W374" s="111" t="str">
        <f t="shared" si="106"/>
        <v/>
      </c>
      <c r="X374" s="111" t="str">
        <f t="shared" si="106"/>
        <v/>
      </c>
      <c r="Y374" s="111" t="str">
        <f t="shared" si="106"/>
        <v/>
      </c>
      <c r="Z374" s="111" t="str">
        <f t="shared" si="106"/>
        <v/>
      </c>
      <c r="AA374" s="111" t="str">
        <f t="shared" si="106"/>
        <v/>
      </c>
      <c r="AB374" s="111">
        <f t="shared" si="106"/>
        <v>0</v>
      </c>
      <c r="AC374" s="111" t="str">
        <f t="shared" si="106"/>
        <v/>
      </c>
      <c r="AD374" s="111">
        <f t="shared" si="106"/>
        <v>25.892857142857146</v>
      </c>
      <c r="AE374" s="111" t="str">
        <f t="shared" si="106"/>
        <v/>
      </c>
      <c r="AF374" s="111">
        <f t="shared" si="106"/>
        <v>0</v>
      </c>
      <c r="AG374" s="111">
        <f t="shared" si="106"/>
        <v>0</v>
      </c>
      <c r="AH374" s="112"/>
      <c r="AI374" s="112"/>
      <c r="AJ374" s="106" t="str">
        <f t="shared" si="100"/>
        <v>*Glutaric acid, 2-oxo- (1MEOX) (2TMS) MP</v>
      </c>
      <c r="AK374" s="106">
        <f t="shared" si="100"/>
        <v>291</v>
      </c>
      <c r="AL374" s="112"/>
      <c r="AM374" s="111">
        <f t="shared" si="105"/>
        <v>2.1240441801189465</v>
      </c>
      <c r="AN374" s="111">
        <f>IF(AN144&lt;&gt;"",AN144/SUM(AN$141:AN$145)*100,"")</f>
        <v>6.3673469387755102</v>
      </c>
      <c r="AO374" s="113">
        <f t="shared" si="105"/>
        <v>0</v>
      </c>
      <c r="AP374" s="111">
        <f>IF(AP144&lt;&gt;"",AP144/SUM(AP$141:AP$145)*100,"")</f>
        <v>3.9024390243902438</v>
      </c>
      <c r="AQ374" s="113">
        <f t="shared" si="105"/>
        <v>9.0785907859078581</v>
      </c>
      <c r="AR374" s="111">
        <f>IF(AR144&lt;&gt;"",AR144/SUM(AR$141:AR$145)*100,"")</f>
        <v>0.22831050228310501</v>
      </c>
      <c r="AS374" s="113">
        <f t="shared" si="105"/>
        <v>0</v>
      </c>
      <c r="AT374" s="111">
        <f>IF(AT144&lt;&gt;"",AT144/SUM(AT$141:AT$145)*100,"")</f>
        <v>0</v>
      </c>
      <c r="AU374" s="113">
        <f t="shared" si="105"/>
        <v>0</v>
      </c>
      <c r="AV374" s="111">
        <f>IF(AV144&lt;&gt;"",AV144/SUM(AV$141:AV$145)*100,"")</f>
        <v>0</v>
      </c>
      <c r="AW374" s="113">
        <f t="shared" si="105"/>
        <v>0</v>
      </c>
      <c r="AX374" s="111">
        <f>IF(AX144&lt;&gt;"",AX144/SUM(AX$141:AX$145)*100,"")</f>
        <v>2.1255060728744937</v>
      </c>
      <c r="AY374" s="113" t="str">
        <f t="shared" si="105"/>
        <v/>
      </c>
      <c r="AZ374" s="111">
        <f>IF(AZ144&lt;&gt;"",AZ144/SUM(AZ$141:AZ$145)*100,"")</f>
        <v>7.7429983525535411</v>
      </c>
      <c r="BA374" s="111" t="str">
        <f t="shared" si="105"/>
        <v/>
      </c>
      <c r="BB374" s="113" t="str">
        <f t="shared" si="105"/>
        <v/>
      </c>
      <c r="BC374" s="111">
        <f>IF(BC144&lt;&gt;"",BC144/SUM(BC$141:BC$145)*100,"")</f>
        <v>3.15622161671208</v>
      </c>
      <c r="BD374" s="113">
        <f t="shared" si="105"/>
        <v>3.9370078740157481</v>
      </c>
      <c r="BE374" s="111">
        <f>IF(BE144&lt;&gt;"",BE144/SUM(BE$141:BE$145)*100,"")</f>
        <v>0</v>
      </c>
      <c r="BF374" s="113">
        <f t="shared" si="105"/>
        <v>0</v>
      </c>
      <c r="BG374" s="111">
        <f t="shared" si="105"/>
        <v>2.6726057906458798</v>
      </c>
      <c r="BH374" s="113" t="str">
        <f t="shared" si="105"/>
        <v/>
      </c>
      <c r="BI374" s="111">
        <f t="shared" si="105"/>
        <v>0</v>
      </c>
      <c r="BJ374" s="113">
        <f t="shared" si="105"/>
        <v>0</v>
      </c>
      <c r="BK374" s="111">
        <f>IF(BK144&lt;&gt;"",BK144/SUM(BK$141:BK$145)*100,"")</f>
        <v>0</v>
      </c>
      <c r="BL374" s="113">
        <f t="shared" si="105"/>
        <v>0</v>
      </c>
      <c r="BM374" s="111" t="str">
        <f t="shared" si="105"/>
        <v/>
      </c>
      <c r="BN374" s="113">
        <f t="shared" si="105"/>
        <v>0</v>
      </c>
      <c r="BO374" s="111">
        <f t="shared" si="105"/>
        <v>0</v>
      </c>
      <c r="BP374" s="113">
        <f t="shared" si="105"/>
        <v>0</v>
      </c>
      <c r="BQ374" s="111" t="str">
        <f>IF(BQ144&lt;&gt;"",BQ144/SUM(BQ$141:BQ$145)*100,"")</f>
        <v/>
      </c>
      <c r="BR374" s="111"/>
      <c r="BS374" s="111">
        <f t="shared" si="107"/>
        <v>2.9439696106362776</v>
      </c>
      <c r="BT374" s="111">
        <f t="shared" si="107"/>
        <v>0</v>
      </c>
      <c r="BU374" s="111">
        <f t="shared" si="105"/>
        <v>0</v>
      </c>
      <c r="BV374" s="94" t="str">
        <f t="shared" si="72"/>
        <v>*Glutaric acid, 2-oxo- (1MEOX) (2TMS) MP</v>
      </c>
      <c r="BW374">
        <f t="shared" si="72"/>
        <v>291</v>
      </c>
    </row>
    <row r="375" spans="2:75">
      <c r="B375" s="4" t="s">
        <v>37</v>
      </c>
      <c r="C375" s="4">
        <v>292</v>
      </c>
      <c r="D375" s="4">
        <v>1578.3</v>
      </c>
      <c r="E375" s="4">
        <v>0.52173910000000001</v>
      </c>
      <c r="F375" s="4"/>
      <c r="G375" s="111" t="str">
        <f t="shared" si="105"/>
        <v/>
      </c>
      <c r="H375" s="111" t="str">
        <f t="shared" si="105"/>
        <v/>
      </c>
      <c r="I375" s="111" t="str">
        <f t="shared" si="105"/>
        <v/>
      </c>
      <c r="J375" s="111" t="str">
        <f>IF(J145&lt;&gt;"",J145/SUM(J$141:J$145)*100,"")</f>
        <v/>
      </c>
      <c r="K375" s="111" t="str">
        <f t="shared" si="105"/>
        <v/>
      </c>
      <c r="L375" s="111" t="str">
        <f>IF(L145&lt;&gt;"",L145/SUM(L$141:L$145)*100,"")</f>
        <v/>
      </c>
      <c r="M375" s="111">
        <f t="shared" si="105"/>
        <v>0</v>
      </c>
      <c r="N375" s="111">
        <f>IF(N145&lt;&gt;"",N145/SUM(N$141:N$145)*100,"")</f>
        <v>0</v>
      </c>
      <c r="O375" s="111">
        <f t="shared" si="105"/>
        <v>0</v>
      </c>
      <c r="P375" s="111">
        <f>IF(P145&lt;&gt;"",P145/SUM(P$141:P$145)*100,"")</f>
        <v>0</v>
      </c>
      <c r="Q375" s="111"/>
      <c r="R375" s="111" t="str">
        <f t="shared" si="106"/>
        <v/>
      </c>
      <c r="S375" s="111" t="str">
        <f t="shared" si="106"/>
        <v/>
      </c>
      <c r="T375" s="111" t="str">
        <f t="shared" si="106"/>
        <v/>
      </c>
      <c r="U375" s="111" t="str">
        <f t="shared" si="106"/>
        <v/>
      </c>
      <c r="V375" s="111" t="str">
        <f t="shared" si="106"/>
        <v/>
      </c>
      <c r="W375" s="111" t="str">
        <f t="shared" si="106"/>
        <v/>
      </c>
      <c r="X375" s="111" t="str">
        <f t="shared" si="106"/>
        <v/>
      </c>
      <c r="Y375" s="111" t="str">
        <f t="shared" si="106"/>
        <v/>
      </c>
      <c r="Z375" s="111" t="str">
        <f t="shared" si="106"/>
        <v/>
      </c>
      <c r="AA375" s="111" t="str">
        <f t="shared" si="106"/>
        <v/>
      </c>
      <c r="AB375" s="111">
        <f t="shared" si="106"/>
        <v>0</v>
      </c>
      <c r="AC375" s="111" t="str">
        <f t="shared" si="106"/>
        <v/>
      </c>
      <c r="AD375" s="111">
        <f t="shared" si="106"/>
        <v>0</v>
      </c>
      <c r="AE375" s="111" t="str">
        <f t="shared" si="106"/>
        <v/>
      </c>
      <c r="AF375" s="111">
        <f t="shared" si="106"/>
        <v>0</v>
      </c>
      <c r="AG375" s="111">
        <f t="shared" si="106"/>
        <v>0</v>
      </c>
      <c r="AH375" s="112"/>
      <c r="AI375" s="112"/>
      <c r="AJ375" s="106" t="str">
        <f t="shared" si="100"/>
        <v>*Glutaric acid, 2-oxo- (1MEOX) (2TMS) MP</v>
      </c>
      <c r="AK375" s="106">
        <f t="shared" si="100"/>
        <v>292</v>
      </c>
      <c r="AL375" s="112"/>
      <c r="AM375" s="111">
        <f t="shared" si="105"/>
        <v>0</v>
      </c>
      <c r="AN375" s="111">
        <f>IF(AN145&lt;&gt;"",AN145/SUM(AN$141:AN$145)*100,"")</f>
        <v>3.9183673469387754</v>
      </c>
      <c r="AO375" s="113">
        <f t="shared" si="105"/>
        <v>0</v>
      </c>
      <c r="AP375" s="111">
        <f>IF(AP145&lt;&gt;"",AP145/SUM(AP$141:AP$145)*100,"")</f>
        <v>11.707317073170733</v>
      </c>
      <c r="AQ375" s="113">
        <f t="shared" si="105"/>
        <v>8.2655826558265595</v>
      </c>
      <c r="AR375" s="111">
        <f>IF(AR145&lt;&gt;"",AR145/SUM(AR$141:AR$145)*100,"")</f>
        <v>4.7945205479452051</v>
      </c>
      <c r="AS375" s="113">
        <f t="shared" si="105"/>
        <v>0</v>
      </c>
      <c r="AT375" s="111">
        <f>IF(AT145&lt;&gt;"",AT145/SUM(AT$141:AT$145)*100,"")</f>
        <v>0</v>
      </c>
      <c r="AU375" s="113">
        <f t="shared" si="105"/>
        <v>0</v>
      </c>
      <c r="AV375" s="111">
        <f>IF(AV145&lt;&gt;"",AV145/SUM(AV$141:AV$145)*100,"")</f>
        <v>0</v>
      </c>
      <c r="AW375" s="113">
        <f t="shared" si="105"/>
        <v>0</v>
      </c>
      <c r="AX375" s="111">
        <f>IF(AX145&lt;&gt;"",AX145/SUM(AX$141:AX$145)*100,"")</f>
        <v>4.048582995951417</v>
      </c>
      <c r="AY375" s="113" t="str">
        <f t="shared" si="105"/>
        <v/>
      </c>
      <c r="AZ375" s="111">
        <f>IF(AZ145&lt;&gt;"",AZ145/SUM(AZ$141:AZ$145)*100,"")</f>
        <v>4.2833607907743003</v>
      </c>
      <c r="BA375" s="111" t="str">
        <f t="shared" si="105"/>
        <v/>
      </c>
      <c r="BB375" s="113" t="str">
        <f t="shared" si="105"/>
        <v/>
      </c>
      <c r="BC375" s="111">
        <f>IF(BC145&lt;&gt;"",BC145/SUM(BC$141:BC$145)*100,"")</f>
        <v>0.56766575840145317</v>
      </c>
      <c r="BD375" s="113">
        <f t="shared" si="105"/>
        <v>0</v>
      </c>
      <c r="BE375" s="111">
        <f>IF(BE145&lt;&gt;"",BE145/SUM(BE$141:BE$145)*100,"")</f>
        <v>0</v>
      </c>
      <c r="BF375" s="113">
        <f t="shared" si="105"/>
        <v>0</v>
      </c>
      <c r="BG375" s="111">
        <f t="shared" si="105"/>
        <v>0</v>
      </c>
      <c r="BH375" s="113" t="str">
        <f t="shared" si="105"/>
        <v/>
      </c>
      <c r="BI375" s="111">
        <f t="shared" si="105"/>
        <v>0</v>
      </c>
      <c r="BJ375" s="113">
        <f t="shared" si="105"/>
        <v>0</v>
      </c>
      <c r="BK375" s="111">
        <f>IF(BK145&lt;&gt;"",BK145/SUM(BK$141:BK$145)*100,"")</f>
        <v>0</v>
      </c>
      <c r="BL375" s="113">
        <f t="shared" si="105"/>
        <v>0</v>
      </c>
      <c r="BM375" s="111" t="str">
        <f t="shared" si="105"/>
        <v/>
      </c>
      <c r="BN375" s="113">
        <f t="shared" si="105"/>
        <v>0</v>
      </c>
      <c r="BO375" s="111">
        <f t="shared" si="105"/>
        <v>0</v>
      </c>
      <c r="BP375" s="113">
        <f t="shared" si="105"/>
        <v>0</v>
      </c>
      <c r="BQ375" s="111" t="str">
        <f>IF(BQ145&lt;&gt;"",BQ145/SUM(BQ$141:BQ$145)*100,"")</f>
        <v/>
      </c>
      <c r="BR375" s="111"/>
      <c r="BS375" s="111">
        <f t="shared" si="107"/>
        <v>4.3684710351377021</v>
      </c>
      <c r="BT375" s="111">
        <f t="shared" si="107"/>
        <v>0</v>
      </c>
      <c r="BU375" s="111">
        <f t="shared" si="105"/>
        <v>0</v>
      </c>
      <c r="BV375" s="94" t="str">
        <f t="shared" si="72"/>
        <v>*Glutaric acid, 2-oxo- (1MEOX) (2TMS) MP</v>
      </c>
      <c r="BW375">
        <f t="shared" si="72"/>
        <v>292</v>
      </c>
    </row>
    <row r="376" spans="2:75" ht="36.75" customHeight="1">
      <c r="B376" s="4" t="s">
        <v>39</v>
      </c>
      <c r="C376" s="4">
        <v>189</v>
      </c>
      <c r="D376" s="4">
        <v>1327.8</v>
      </c>
      <c r="E376" s="4">
        <v>0.39130434400000003</v>
      </c>
      <c r="F376" s="4"/>
      <c r="G376" s="111" t="str">
        <f t="shared" ref="G376:BU379" si="108">IF(G146&lt;&gt;"",G146/SUM(G$146:G$149)*100,"")</f>
        <v/>
      </c>
      <c r="H376" s="111" t="str">
        <f t="shared" si="108"/>
        <v/>
      </c>
      <c r="I376" s="111">
        <f t="shared" si="108"/>
        <v>74.686337730906999</v>
      </c>
      <c r="J376" s="111">
        <f>IF(J146&lt;&gt;"",J146/SUM(J$146:J$149)*100,"")</f>
        <v>74.686796240894466</v>
      </c>
      <c r="K376" s="111">
        <f t="shared" si="108"/>
        <v>84.708860759493675</v>
      </c>
      <c r="L376" s="111">
        <f>IF(L146&lt;&gt;"",L146/SUM(L$146:L$149)*100,"")</f>
        <v>84.226106568931485</v>
      </c>
      <c r="M376" s="111">
        <f t="shared" si="108"/>
        <v>93.726937269372684</v>
      </c>
      <c r="N376" s="111">
        <f>IF(N146&lt;&gt;"",N146/SUM(N$146:N$149)*100,"")</f>
        <v>84.075967859751643</v>
      </c>
      <c r="O376" s="111">
        <f t="shared" si="108"/>
        <v>78.273520853540262</v>
      </c>
      <c r="P376" s="111">
        <f>IF(P146&lt;&gt;"",P146/SUM(P$146:P$149)*100,"")</f>
        <v>86.751592356687894</v>
      </c>
      <c r="Q376" s="111"/>
      <c r="R376" s="111" t="str">
        <f t="shared" ref="R376:AG379" si="109">IF(R146&lt;&gt;"",R146/SUM(R$146:R$149)*100,"")</f>
        <v/>
      </c>
      <c r="S376" s="111" t="str">
        <f t="shared" si="109"/>
        <v/>
      </c>
      <c r="T376" s="111" t="str">
        <f t="shared" si="109"/>
        <v/>
      </c>
      <c r="U376" s="111" t="str">
        <f t="shared" si="109"/>
        <v/>
      </c>
      <c r="V376" s="111" t="str">
        <f t="shared" si="109"/>
        <v/>
      </c>
      <c r="W376" s="111" t="str">
        <f t="shared" si="109"/>
        <v/>
      </c>
      <c r="X376" s="111">
        <f t="shared" si="109"/>
        <v>66.413502109704638</v>
      </c>
      <c r="Y376" s="111" t="str">
        <f t="shared" si="109"/>
        <v/>
      </c>
      <c r="Z376" s="111">
        <f t="shared" si="109"/>
        <v>83.616504854368941</v>
      </c>
      <c r="AA376" s="111" t="str">
        <f t="shared" si="109"/>
        <v/>
      </c>
      <c r="AB376" s="111">
        <f t="shared" si="109"/>
        <v>88.135593220338976</v>
      </c>
      <c r="AC376" s="111" t="str">
        <f t="shared" si="109"/>
        <v/>
      </c>
      <c r="AD376" s="111">
        <f t="shared" si="109"/>
        <v>83.063583815028892</v>
      </c>
      <c r="AE376" s="111">
        <f t="shared" si="109"/>
        <v>83.246977547495675</v>
      </c>
      <c r="AF376" s="111">
        <f t="shared" si="109"/>
        <v>83.170150833553848</v>
      </c>
      <c r="AG376" s="111">
        <f t="shared" si="109"/>
        <v>76.359131321964725</v>
      </c>
      <c r="AH376" s="112"/>
      <c r="AI376" s="112"/>
      <c r="AJ376" s="106" t="str">
        <f t="shared" si="100"/>
        <v>*Glyceric acid (3TMS)</v>
      </c>
      <c r="AK376" s="106">
        <f t="shared" si="100"/>
        <v>189</v>
      </c>
      <c r="AL376" s="112"/>
      <c r="AM376" s="111">
        <f t="shared" si="108"/>
        <v>63.651591289782253</v>
      </c>
      <c r="AN376" s="111">
        <f>IF(AN146&lt;&gt;"",AN146/SUM(AN$146:AN$149)*100,"")</f>
        <v>57.463630613535734</v>
      </c>
      <c r="AO376" s="113">
        <f t="shared" si="108"/>
        <v>45.697216219651708</v>
      </c>
      <c r="AP376" s="111">
        <f>IF(AP146&lt;&gt;"",AP146/SUM(AP$146:AP$149)*100,"")</f>
        <v>45.444931258498258</v>
      </c>
      <c r="AQ376" s="113">
        <f t="shared" si="108"/>
        <v>51.727357609710559</v>
      </c>
      <c r="AR376" s="111">
        <f>IF(AR146&lt;&gt;"",AR146/SUM(AR$146:AR$149)*100,"")</f>
        <v>46.492346938775512</v>
      </c>
      <c r="AS376" s="113">
        <f t="shared" si="108"/>
        <v>55.36311151625646</v>
      </c>
      <c r="AT376" s="111">
        <f>IF(AT146&lt;&gt;"",AT146/SUM(AT$146:AT$149)*100,"")</f>
        <v>46.230398069963812</v>
      </c>
      <c r="AU376" s="113">
        <f t="shared" si="108"/>
        <v>54.29633070134696</v>
      </c>
      <c r="AV376" s="111">
        <f>IF(AV146&lt;&gt;"",AV146/SUM(AV$146:AV$149)*100,"")</f>
        <v>61.296509397775225</v>
      </c>
      <c r="AW376" s="113">
        <f t="shared" si="108"/>
        <v>64.263322884012538</v>
      </c>
      <c r="AX376" s="111">
        <f>IF(AX146&lt;&gt;"",AX146/SUM(AX$146:AX$149)*100,"")</f>
        <v>63.613579403053087</v>
      </c>
      <c r="AY376" s="113" t="str">
        <f t="shared" si="108"/>
        <v/>
      </c>
      <c r="AZ376" s="111">
        <f>IF(AZ146&lt;&gt;"",AZ146/SUM(AZ$146:AZ$149)*100,"")</f>
        <v>64.023732470334409</v>
      </c>
      <c r="BA376" s="111" t="str">
        <f t="shared" si="108"/>
        <v/>
      </c>
      <c r="BB376" s="113">
        <f t="shared" si="108"/>
        <v>65.034053035791914</v>
      </c>
      <c r="BC376" s="111">
        <f>IF(BC146&lt;&gt;"",BC146/SUM(BC$146:BC$149)*100,"")</f>
        <v>61.921629400044274</v>
      </c>
      <c r="BD376" s="113">
        <f t="shared" si="108"/>
        <v>17.808245445829339</v>
      </c>
      <c r="BE376" s="111">
        <f>IF(BE146&lt;&gt;"",BE146/SUM(BE$146:BE$149)*100,"")</f>
        <v>18.475502635174703</v>
      </c>
      <c r="BF376" s="113">
        <f t="shared" si="108"/>
        <v>59.88245537657815</v>
      </c>
      <c r="BG376" s="111">
        <f t="shared" si="108"/>
        <v>59.602815485168428</v>
      </c>
      <c r="BH376" s="113" t="str">
        <f t="shared" si="108"/>
        <v/>
      </c>
      <c r="BI376" s="111">
        <f t="shared" si="108"/>
        <v>60.242057488653558</v>
      </c>
      <c r="BJ376" s="113">
        <f t="shared" si="108"/>
        <v>63.360824742268044</v>
      </c>
      <c r="BK376" s="111">
        <f>IF(BK146&lt;&gt;"",BK146/SUM(BK$146:BK$149)*100,"")</f>
        <v>64.158457346468239</v>
      </c>
      <c r="BL376" s="113">
        <f t="shared" si="108"/>
        <v>40.328688817434802</v>
      </c>
      <c r="BM376" s="111">
        <f t="shared" si="108"/>
        <v>39.512649708349151</v>
      </c>
      <c r="BN376" s="113">
        <f t="shared" si="108"/>
        <v>65.395095367847418</v>
      </c>
      <c r="BO376" s="111">
        <f t="shared" si="108"/>
        <v>56.964731029568938</v>
      </c>
      <c r="BP376" s="113">
        <f t="shared" si="108"/>
        <v>62.560856864654333</v>
      </c>
      <c r="BQ376" s="111" t="str">
        <f>IF(BQ146&lt;&gt;"",BQ146/SUM(BQ$146:BQ$149)*100,"")</f>
        <v/>
      </c>
      <c r="BR376" s="111"/>
      <c r="BS376" s="111">
        <f t="shared" ref="BS376:BT379" si="110">IF(BS146&lt;&gt;"",BS146/SUM(BS$146:BS$149)*100,"")</f>
        <v>31.065157116451015</v>
      </c>
      <c r="BT376" s="111">
        <f t="shared" si="110"/>
        <v>25.895183862561527</v>
      </c>
      <c r="BU376" s="111">
        <f t="shared" si="108"/>
        <v>36.651892260484146</v>
      </c>
      <c r="BV376" s="94" t="str">
        <f t="shared" si="72"/>
        <v>*Glyceric acid (3TMS)</v>
      </c>
      <c r="BW376">
        <f t="shared" si="72"/>
        <v>189</v>
      </c>
    </row>
    <row r="377" spans="2:75">
      <c r="B377" s="4" t="s">
        <v>39</v>
      </c>
      <c r="C377" s="4">
        <v>190</v>
      </c>
      <c r="D377" s="4">
        <v>1327.8</v>
      </c>
      <c r="E377" s="4">
        <v>0.39130434400000003</v>
      </c>
      <c r="F377" s="4"/>
      <c r="G377" s="111" t="str">
        <f t="shared" si="108"/>
        <v/>
      </c>
      <c r="H377" s="111" t="str">
        <f t="shared" si="108"/>
        <v/>
      </c>
      <c r="I377" s="111">
        <f t="shared" si="108"/>
        <v>15.398840910497116</v>
      </c>
      <c r="J377" s="111">
        <f>IF(J147&lt;&gt;"",J147/SUM(J$146:J$149)*100,"")</f>
        <v>15.533057278148712</v>
      </c>
      <c r="K377" s="111">
        <f t="shared" si="108"/>
        <v>15.291139240506329</v>
      </c>
      <c r="L377" s="111">
        <f>IF(L147&lt;&gt;"",L147/SUM(L$146:L$149)*100,"")</f>
        <v>15.773893431068508</v>
      </c>
      <c r="M377" s="111">
        <f t="shared" si="108"/>
        <v>6.2730627306273057</v>
      </c>
      <c r="N377" s="111">
        <f>IF(N147&lt;&gt;"",N147/SUM(N$146:N$149)*100,"")</f>
        <v>15.924032140248357</v>
      </c>
      <c r="O377" s="111">
        <f t="shared" si="108"/>
        <v>21.726479146459749</v>
      </c>
      <c r="P377" s="111">
        <f>IF(P147&lt;&gt;"",P147/SUM(P$146:P$149)*100,"")</f>
        <v>13.248407643312103</v>
      </c>
      <c r="Q377" s="111"/>
      <c r="R377" s="111" t="str">
        <f t="shared" si="109"/>
        <v/>
      </c>
      <c r="S377" s="111" t="str">
        <f t="shared" si="109"/>
        <v/>
      </c>
      <c r="T377" s="111" t="str">
        <f t="shared" si="109"/>
        <v/>
      </c>
      <c r="U377" s="111" t="str">
        <f t="shared" si="109"/>
        <v/>
      </c>
      <c r="V377" s="111" t="str">
        <f t="shared" si="109"/>
        <v/>
      </c>
      <c r="W377" s="111" t="str">
        <f t="shared" si="109"/>
        <v/>
      </c>
      <c r="X377" s="111">
        <f t="shared" si="109"/>
        <v>6.3291139240506329</v>
      </c>
      <c r="Y377" s="111" t="str">
        <f t="shared" si="109"/>
        <v/>
      </c>
      <c r="Z377" s="111">
        <f t="shared" si="109"/>
        <v>16.38349514563107</v>
      </c>
      <c r="AA377" s="111" t="str">
        <f t="shared" si="109"/>
        <v/>
      </c>
      <c r="AB377" s="111">
        <f t="shared" si="109"/>
        <v>11.864406779661017</v>
      </c>
      <c r="AC377" s="111" t="str">
        <f t="shared" si="109"/>
        <v/>
      </c>
      <c r="AD377" s="111">
        <f t="shared" si="109"/>
        <v>16.936416184971097</v>
      </c>
      <c r="AE377" s="111">
        <f t="shared" si="109"/>
        <v>16.753022452504318</v>
      </c>
      <c r="AF377" s="111">
        <f t="shared" si="109"/>
        <v>15.718444032812915</v>
      </c>
      <c r="AG377" s="111">
        <f t="shared" si="109"/>
        <v>16.222125054656754</v>
      </c>
      <c r="AH377" s="112"/>
      <c r="AI377" s="112"/>
      <c r="AJ377" s="106" t="str">
        <f t="shared" si="100"/>
        <v>*Glyceric acid (3TMS)</v>
      </c>
      <c r="AK377" s="106">
        <f t="shared" si="100"/>
        <v>190</v>
      </c>
      <c r="AL377" s="112"/>
      <c r="AM377" s="111">
        <f t="shared" si="108"/>
        <v>10.820770519262982</v>
      </c>
      <c r="AN377" s="111">
        <f>IF(AN147&lt;&gt;"",AN147/SUM(AN$146:AN$149)*100,"")</f>
        <v>8.6021505376344098</v>
      </c>
      <c r="AO377" s="113">
        <f t="shared" si="108"/>
        <v>9.736875556120502</v>
      </c>
      <c r="AP377" s="111">
        <f>IF(AP147&lt;&gt;"",AP147/SUM(AP$146:AP$149)*100,"")</f>
        <v>8.8872941531953469</v>
      </c>
      <c r="AQ377" s="113">
        <f t="shared" si="108"/>
        <v>11.889200124494243</v>
      </c>
      <c r="AR377" s="111">
        <f>IF(AR147&lt;&gt;"",AR147/SUM(AR$146:AR$149)*100,"")</f>
        <v>6.4094387755102042</v>
      </c>
      <c r="AS377" s="113">
        <f t="shared" si="108"/>
        <v>11.759343664539653</v>
      </c>
      <c r="AT377" s="111">
        <f>IF(AT147&lt;&gt;"",AT147/SUM(AT$146:AT$149)*100,"")</f>
        <v>5.3075995174909529</v>
      </c>
      <c r="AU377" s="113">
        <f t="shared" si="108"/>
        <v>3.5299581978634462</v>
      </c>
      <c r="AV377" s="111">
        <f>IF(AV147&lt;&gt;"",AV147/SUM(AV$146:AV$149)*100,"")</f>
        <v>5.5235903337169159</v>
      </c>
      <c r="AW377" s="113">
        <f t="shared" si="108"/>
        <v>5.7366771159874608</v>
      </c>
      <c r="AX377" s="111">
        <f>IF(AX147&lt;&gt;"",AX147/SUM(AX$146:AX$149)*100,"")</f>
        <v>6.9036226930963771</v>
      </c>
      <c r="AY377" s="113" t="str">
        <f t="shared" si="108"/>
        <v/>
      </c>
      <c r="AZ377" s="111">
        <f>IF(AZ147&lt;&gt;"",AZ147/SUM(AZ$146:AZ$149)*100,"")</f>
        <v>8.6030204962243797</v>
      </c>
      <c r="BA377" s="111" t="str">
        <f t="shared" si="108"/>
        <v/>
      </c>
      <c r="BB377" s="113">
        <f t="shared" si="108"/>
        <v>10.157948123460368</v>
      </c>
      <c r="BC377" s="111">
        <f>IF(BC147&lt;&gt;"",BC147/SUM(BC$146:BC$149)*100,"")</f>
        <v>9.5638698251051579</v>
      </c>
      <c r="BD377" s="113">
        <f t="shared" si="108"/>
        <v>4.3796740172579094</v>
      </c>
      <c r="BE377" s="111">
        <f>IF(BE147&lt;&gt;"",BE147/SUM(BE$146:BE$149)*100,"")</f>
        <v>4.1752879172359947</v>
      </c>
      <c r="BF377" s="113">
        <f t="shared" si="108"/>
        <v>11.057901610796691</v>
      </c>
      <c r="BG377" s="111">
        <f t="shared" si="108"/>
        <v>8.1950729009552532</v>
      </c>
      <c r="BH377" s="113" t="str">
        <f t="shared" si="108"/>
        <v/>
      </c>
      <c r="BI377" s="111">
        <f t="shared" si="108"/>
        <v>7.7155824508320734</v>
      </c>
      <c r="BJ377" s="113">
        <f t="shared" si="108"/>
        <v>10.474226804123711</v>
      </c>
      <c r="BK377" s="111">
        <f>IF(BK147&lt;&gt;"",BK147/SUM(BK$146:BK$149)*100,"")</f>
        <v>11.129742192412492</v>
      </c>
      <c r="BL377" s="113">
        <f t="shared" si="108"/>
        <v>7.8313683458377996</v>
      </c>
      <c r="BM377" s="111">
        <f t="shared" si="108"/>
        <v>8.1248058537258832</v>
      </c>
      <c r="BN377" s="113">
        <f t="shared" si="108"/>
        <v>1.396457765667575</v>
      </c>
      <c r="BO377" s="111">
        <f t="shared" si="108"/>
        <v>6.6975418596366225</v>
      </c>
      <c r="BP377" s="113">
        <f t="shared" si="108"/>
        <v>7.2541382667964953</v>
      </c>
      <c r="BQ377" s="111" t="str">
        <f>IF(BQ147&lt;&gt;"",BQ147/SUM(BQ$146:BQ$149)*100,"")</f>
        <v/>
      </c>
      <c r="BR377" s="111"/>
      <c r="BS377" s="111">
        <f t="shared" si="110"/>
        <v>6.3770794824399264</v>
      </c>
      <c r="BT377" s="111">
        <f t="shared" si="110"/>
        <v>7.8949908310008681</v>
      </c>
      <c r="BU377" s="111">
        <f t="shared" si="108"/>
        <v>6.8985111944539153</v>
      </c>
      <c r="BV377" s="94" t="str">
        <f t="shared" ref="BV377:BW435" si="111">B377</f>
        <v>*Glyceric acid (3TMS)</v>
      </c>
      <c r="BW377">
        <f t="shared" si="111"/>
        <v>190</v>
      </c>
    </row>
    <row r="378" spans="2:75">
      <c r="B378" s="4" t="s">
        <v>39</v>
      </c>
      <c r="C378" s="4">
        <v>191</v>
      </c>
      <c r="D378" s="4">
        <v>1327.8</v>
      </c>
      <c r="E378" s="4">
        <v>0.39130434400000003</v>
      </c>
      <c r="F378" s="4"/>
      <c r="G378" s="111" t="str">
        <f t="shared" si="108"/>
        <v/>
      </c>
      <c r="H378" s="111" t="str">
        <f t="shared" si="108"/>
        <v/>
      </c>
      <c r="I378" s="111">
        <f t="shared" si="108"/>
        <v>8.6505475769804558</v>
      </c>
      <c r="J378" s="111">
        <f>IF(J148&lt;&gt;"",J148/SUM(J$146:J$149)*100,"")</f>
        <v>8.5768628771818598</v>
      </c>
      <c r="K378" s="111">
        <f t="shared" si="108"/>
        <v>0</v>
      </c>
      <c r="L378" s="111">
        <f>IF(L148&lt;&gt;"",L148/SUM(L$146:L$149)*100,"")</f>
        <v>0</v>
      </c>
      <c r="M378" s="111">
        <f t="shared" si="108"/>
        <v>0</v>
      </c>
      <c r="N378" s="111">
        <f>IF(N148&lt;&gt;"",N148/SUM(N$146:N$149)*100,"")</f>
        <v>0</v>
      </c>
      <c r="O378" s="111">
        <f t="shared" si="108"/>
        <v>0</v>
      </c>
      <c r="P378" s="111">
        <f>IF(P148&lt;&gt;"",P148/SUM(P$146:P$149)*100,"")</f>
        <v>0</v>
      </c>
      <c r="Q378" s="111"/>
      <c r="R378" s="111" t="str">
        <f t="shared" si="109"/>
        <v/>
      </c>
      <c r="S378" s="111" t="str">
        <f t="shared" si="109"/>
        <v/>
      </c>
      <c r="T378" s="111" t="str">
        <f t="shared" si="109"/>
        <v/>
      </c>
      <c r="U378" s="111" t="str">
        <f t="shared" si="109"/>
        <v/>
      </c>
      <c r="V378" s="111" t="str">
        <f t="shared" si="109"/>
        <v/>
      </c>
      <c r="W378" s="111" t="str">
        <f t="shared" si="109"/>
        <v/>
      </c>
      <c r="X378" s="111">
        <f t="shared" si="109"/>
        <v>27.257383966244724</v>
      </c>
      <c r="Y378" s="111" t="str">
        <f t="shared" si="109"/>
        <v/>
      </c>
      <c r="Z378" s="111">
        <f t="shared" si="109"/>
        <v>0</v>
      </c>
      <c r="AA378" s="111" t="str">
        <f t="shared" si="109"/>
        <v/>
      </c>
      <c r="AB378" s="111">
        <f t="shared" si="109"/>
        <v>0</v>
      </c>
      <c r="AC378" s="111" t="str">
        <f t="shared" si="109"/>
        <v/>
      </c>
      <c r="AD378" s="111">
        <f t="shared" si="109"/>
        <v>0</v>
      </c>
      <c r="AE378" s="111">
        <f t="shared" si="109"/>
        <v>0</v>
      </c>
      <c r="AF378" s="111">
        <f t="shared" si="109"/>
        <v>0</v>
      </c>
      <c r="AG378" s="111">
        <f t="shared" si="109"/>
        <v>7.4187436233785169</v>
      </c>
      <c r="AH378" s="112"/>
      <c r="AI378" s="112"/>
      <c r="AJ378" s="106" t="str">
        <f t="shared" si="100"/>
        <v>*Glyceric acid (3TMS)</v>
      </c>
      <c r="AK378" s="106">
        <f t="shared" si="100"/>
        <v>191</v>
      </c>
      <c r="AL378" s="112"/>
      <c r="AM378" s="111">
        <f t="shared" si="108"/>
        <v>23.316582914572866</v>
      </c>
      <c r="AN378" s="111">
        <f>IF(AN148&lt;&gt;"",AN148/SUM(AN$146:AN$149)*100,"")</f>
        <v>28.74762808349146</v>
      </c>
      <c r="AO378" s="113">
        <f t="shared" si="108"/>
        <v>39.095801025380275</v>
      </c>
      <c r="AP378" s="111">
        <f>IF(AP148&lt;&gt;"",AP148/SUM(AP$146:AP$149)*100,"")</f>
        <v>39.209095029460642</v>
      </c>
      <c r="AQ378" s="113">
        <f t="shared" si="108"/>
        <v>29.131652661064429</v>
      </c>
      <c r="AR378" s="111">
        <f>IF(AR148&lt;&gt;"",AR148/SUM(AR$146:AR$149)*100,"")</f>
        <v>40.01913265306122</v>
      </c>
      <c r="AS378" s="113">
        <f t="shared" si="108"/>
        <v>26.678821027043455</v>
      </c>
      <c r="AT378" s="111">
        <f>IF(AT148&lt;&gt;"",AT148/SUM(AT$146:AT$149)*100,"")</f>
        <v>39.626055488540416</v>
      </c>
      <c r="AU378" s="113">
        <f t="shared" si="108"/>
        <v>39.061774268462614</v>
      </c>
      <c r="AV378" s="111">
        <f>IF(AV148&lt;&gt;"",AV148/SUM(AV$146:AV$149)*100,"")</f>
        <v>29.574223245109323</v>
      </c>
      <c r="AW378" s="113">
        <f t="shared" si="108"/>
        <v>26.771159874608152</v>
      </c>
      <c r="AX378" s="111">
        <f>IF(AX148&lt;&gt;"",AX148/SUM(AX$146:AX$149)*100,"")</f>
        <v>26.338573706994762</v>
      </c>
      <c r="AY378" s="113" t="str">
        <f t="shared" si="108"/>
        <v/>
      </c>
      <c r="AZ378" s="111">
        <f>IF(AZ148&lt;&gt;"",AZ148/SUM(AZ$146:AZ$149)*100,"")</f>
        <v>23.19309600862999</v>
      </c>
      <c r="BA378" s="111" t="str">
        <f t="shared" si="108"/>
        <v/>
      </c>
      <c r="BB378" s="113">
        <f t="shared" si="108"/>
        <v>21.706998985654252</v>
      </c>
      <c r="BC378" s="111">
        <f>IF(BC148&lt;&gt;"",BC148/SUM(BC$146:BC$149)*100,"")</f>
        <v>24.750940889971222</v>
      </c>
      <c r="BD378" s="113">
        <f t="shared" si="108"/>
        <v>67.158197507190792</v>
      </c>
      <c r="BE378" s="111">
        <f>IF(BE148&lt;&gt;"",BE148/SUM(BE$146:BE$149)*100,"")</f>
        <v>66.084325590474336</v>
      </c>
      <c r="BF378" s="113">
        <f t="shared" si="108"/>
        <v>26.578145407052677</v>
      </c>
      <c r="BG378" s="111">
        <f t="shared" si="108"/>
        <v>29.889391654097537</v>
      </c>
      <c r="BH378" s="113" t="str">
        <f t="shared" si="108"/>
        <v/>
      </c>
      <c r="BI378" s="111">
        <f t="shared" si="108"/>
        <v>29.773071104387295</v>
      </c>
      <c r="BJ378" s="113">
        <f t="shared" si="108"/>
        <v>22.907216494845361</v>
      </c>
      <c r="BK378" s="111">
        <f>IF(BK148&lt;&gt;"",BK148/SUM(BK$146:BK$149)*100,"")</f>
        <v>21.609725424439322</v>
      </c>
      <c r="BL378" s="113">
        <f t="shared" si="108"/>
        <v>44.694533762057873</v>
      </c>
      <c r="BM378" s="111">
        <f t="shared" si="108"/>
        <v>45.269733890173605</v>
      </c>
      <c r="BN378" s="113">
        <f t="shared" si="108"/>
        <v>31.914168937329702</v>
      </c>
      <c r="BO378" s="111">
        <f t="shared" si="108"/>
        <v>33.701460634128964</v>
      </c>
      <c r="BP378" s="113">
        <f t="shared" si="108"/>
        <v>27.994157740993188</v>
      </c>
      <c r="BQ378" s="111" t="str">
        <f>IF(BQ148&lt;&gt;"",BQ148/SUM(BQ$146:BQ$149)*100,"")</f>
        <v/>
      </c>
      <c r="BR378" s="111"/>
      <c r="BS378" s="111">
        <f t="shared" si="110"/>
        <v>53.858595194085026</v>
      </c>
      <c r="BT378" s="111">
        <f t="shared" si="110"/>
        <v>57.243509313772797</v>
      </c>
      <c r="BU378" s="111">
        <f t="shared" si="108"/>
        <v>49.17604273212865</v>
      </c>
      <c r="BV378" s="94" t="str">
        <f t="shared" si="111"/>
        <v>*Glyceric acid (3TMS)</v>
      </c>
      <c r="BW378">
        <f t="shared" si="111"/>
        <v>191</v>
      </c>
    </row>
    <row r="379" spans="2:75">
      <c r="B379" s="4" t="s">
        <v>39</v>
      </c>
      <c r="C379" s="4">
        <v>192</v>
      </c>
      <c r="D379" s="4">
        <v>1327.8</v>
      </c>
      <c r="E379" s="4">
        <v>0.39130434400000003</v>
      </c>
      <c r="F379" s="4"/>
      <c r="G379" s="111" t="str">
        <f t="shared" si="108"/>
        <v/>
      </c>
      <c r="H379" s="111" t="str">
        <f t="shared" si="108"/>
        <v/>
      </c>
      <c r="I379" s="111">
        <f t="shared" si="108"/>
        <v>1.2642737816154379</v>
      </c>
      <c r="J379" s="111">
        <f>IF(J149&lt;&gt;"",J149/SUM(J$146:J$149)*100,"")</f>
        <v>1.2032836037749555</v>
      </c>
      <c r="K379" s="111">
        <f t="shared" si="108"/>
        <v>0</v>
      </c>
      <c r="L379" s="111">
        <f>IF(L149&lt;&gt;"",L149/SUM(L$146:L$149)*100,"")</f>
        <v>0</v>
      </c>
      <c r="M379" s="111">
        <f t="shared" si="108"/>
        <v>0</v>
      </c>
      <c r="N379" s="111">
        <f>IF(N149&lt;&gt;"",N149/SUM(N$146:N$149)*100,"")</f>
        <v>0</v>
      </c>
      <c r="O379" s="111">
        <f t="shared" si="108"/>
        <v>0</v>
      </c>
      <c r="P379" s="111">
        <f>IF(P149&lt;&gt;"",P149/SUM(P$146:P$149)*100,"")</f>
        <v>0</v>
      </c>
      <c r="Q379" s="111"/>
      <c r="R379" s="111" t="str">
        <f t="shared" si="109"/>
        <v/>
      </c>
      <c r="S379" s="111" t="str">
        <f t="shared" si="109"/>
        <v/>
      </c>
      <c r="T379" s="111" t="str">
        <f t="shared" si="109"/>
        <v/>
      </c>
      <c r="U379" s="111" t="str">
        <f t="shared" si="109"/>
        <v/>
      </c>
      <c r="V379" s="111" t="str">
        <f t="shared" si="109"/>
        <v/>
      </c>
      <c r="W379" s="111" t="str">
        <f t="shared" si="109"/>
        <v/>
      </c>
      <c r="X379" s="111">
        <f t="shared" si="109"/>
        <v>0</v>
      </c>
      <c r="Y379" s="111" t="str">
        <f t="shared" si="109"/>
        <v/>
      </c>
      <c r="Z379" s="111">
        <f t="shared" si="109"/>
        <v>0</v>
      </c>
      <c r="AA379" s="111" t="str">
        <f t="shared" si="109"/>
        <v/>
      </c>
      <c r="AB379" s="111">
        <f t="shared" si="109"/>
        <v>0</v>
      </c>
      <c r="AC379" s="111" t="str">
        <f t="shared" si="109"/>
        <v/>
      </c>
      <c r="AD379" s="111">
        <f t="shared" si="109"/>
        <v>0</v>
      </c>
      <c r="AE379" s="111">
        <f t="shared" si="109"/>
        <v>0</v>
      </c>
      <c r="AF379" s="111">
        <f t="shared" si="109"/>
        <v>1.1114051336332362</v>
      </c>
      <c r="AG379" s="111">
        <f t="shared" si="109"/>
        <v>0</v>
      </c>
      <c r="AH379" s="112"/>
      <c r="AI379" s="112"/>
      <c r="AJ379" s="106" t="str">
        <f t="shared" si="100"/>
        <v>*Glyceric acid (3TMS)</v>
      </c>
      <c r="AK379" s="106">
        <f t="shared" si="100"/>
        <v>192</v>
      </c>
      <c r="AL379" s="112"/>
      <c r="AM379" s="111">
        <f t="shared" si="108"/>
        <v>2.2110552763819098</v>
      </c>
      <c r="AN379" s="111">
        <f>IF(AN149&lt;&gt;"",AN149/SUM(AN$146:AN$149)*100,"")</f>
        <v>5.1865907653383934</v>
      </c>
      <c r="AO379" s="113">
        <f t="shared" si="108"/>
        <v>5.4701071988475061</v>
      </c>
      <c r="AP379" s="111">
        <f>IF(AP149&lt;&gt;"",AP149/SUM(AP$146:AP$149)*100,"")</f>
        <v>6.4586795588457466</v>
      </c>
      <c r="AQ379" s="113">
        <f t="shared" si="108"/>
        <v>7.2517896047307806</v>
      </c>
      <c r="AR379" s="111">
        <f>IF(AR149&lt;&gt;"",AR149/SUM(AR$146:AR$149)*100,"")</f>
        <v>7.079081632653061</v>
      </c>
      <c r="AS379" s="113">
        <f t="shared" si="108"/>
        <v>6.1987237921604379</v>
      </c>
      <c r="AT379" s="111">
        <f>IF(AT149&lt;&gt;"",AT149/SUM(AT$146:AT$149)*100,"")</f>
        <v>8.8359469240048263</v>
      </c>
      <c r="AU379" s="113">
        <f t="shared" si="108"/>
        <v>3.1119368323269856</v>
      </c>
      <c r="AV379" s="111">
        <f>IF(AV149&lt;&gt;"",AV149/SUM(AV$146:AV$149)*100,"")</f>
        <v>3.6056770233985422</v>
      </c>
      <c r="AW379" s="113">
        <f t="shared" si="108"/>
        <v>3.2288401253918497</v>
      </c>
      <c r="AX379" s="111">
        <f>IF(AX149&lt;&gt;"",AX149/SUM(AX$146:AX$149)*100,"")</f>
        <v>3.1442241968557756</v>
      </c>
      <c r="AY379" s="113" t="str">
        <f t="shared" si="108"/>
        <v/>
      </c>
      <c r="AZ379" s="111">
        <f>IF(AZ149&lt;&gt;"",AZ149/SUM(AZ$146:AZ$149)*100,"")</f>
        <v>4.1801510248112193</v>
      </c>
      <c r="BA379" s="111" t="str">
        <f t="shared" si="108"/>
        <v/>
      </c>
      <c r="BB379" s="113">
        <f t="shared" si="108"/>
        <v>3.1009998550934648</v>
      </c>
      <c r="BC379" s="111">
        <f>IF(BC149&lt;&gt;"",BC149/SUM(BC$146:BC$149)*100,"")</f>
        <v>3.7635598848793443</v>
      </c>
      <c r="BD379" s="113">
        <f t="shared" si="108"/>
        <v>10.653883029721955</v>
      </c>
      <c r="BE379" s="111">
        <f>IF(BE149&lt;&gt;"",BE149/SUM(BE$146:BE$149)*100,"")</f>
        <v>11.26488385711497</v>
      </c>
      <c r="BF379" s="113">
        <f t="shared" si="108"/>
        <v>2.4814976055724856</v>
      </c>
      <c r="BG379" s="111">
        <f t="shared" si="108"/>
        <v>2.3127199597787835</v>
      </c>
      <c r="BH379" s="113" t="str">
        <f t="shared" si="108"/>
        <v/>
      </c>
      <c r="BI379" s="111">
        <f t="shared" si="108"/>
        <v>2.2692889561270801</v>
      </c>
      <c r="BJ379" s="113">
        <f t="shared" si="108"/>
        <v>3.2577319587628861</v>
      </c>
      <c r="BK379" s="111">
        <f>IF(BK149&lt;&gt;"",BK149/SUM(BK$146:BK$149)*100,"")</f>
        <v>3.1020750366799414</v>
      </c>
      <c r="BL379" s="113">
        <f t="shared" si="108"/>
        <v>7.1454090746695247</v>
      </c>
      <c r="BM379" s="111">
        <f t="shared" si="108"/>
        <v>7.0928105477513546</v>
      </c>
      <c r="BN379" s="113">
        <f t="shared" si="108"/>
        <v>1.2942779291553135</v>
      </c>
      <c r="BO379" s="111">
        <f t="shared" si="108"/>
        <v>2.6362664766654791</v>
      </c>
      <c r="BP379" s="113">
        <f t="shared" si="108"/>
        <v>2.1908471275559882</v>
      </c>
      <c r="BQ379" s="111" t="str">
        <f>IF(BQ149&lt;&gt;"",BQ149/SUM(BQ$146:BQ$149)*100,"")</f>
        <v/>
      </c>
      <c r="BR379" s="111"/>
      <c r="BS379" s="111">
        <f t="shared" si="110"/>
        <v>8.6991682070240302</v>
      </c>
      <c r="BT379" s="111">
        <f t="shared" si="110"/>
        <v>8.9663159926647999</v>
      </c>
      <c r="BU379" s="111">
        <f t="shared" si="108"/>
        <v>7.2735538129332884</v>
      </c>
      <c r="BV379" s="94" t="str">
        <f t="shared" si="111"/>
        <v>*Glyceric acid (3TMS)</v>
      </c>
      <c r="BW379">
        <f t="shared" si="111"/>
        <v>192</v>
      </c>
    </row>
    <row r="380" spans="2:75" ht="41.25" customHeight="1">
      <c r="B380" s="4" t="s">
        <v>39</v>
      </c>
      <c r="C380" s="4">
        <v>292</v>
      </c>
      <c r="D380" s="4">
        <v>1327.8</v>
      </c>
      <c r="E380" s="4">
        <v>0.39130434400000003</v>
      </c>
      <c r="F380" s="4"/>
      <c r="G380" s="111" t="str">
        <f t="shared" ref="G380:BU384" si="112">IF(G150&lt;&gt;"",G150/SUM(G$150:G$154)*100,"")</f>
        <v/>
      </c>
      <c r="H380" s="111" t="str">
        <f t="shared" si="112"/>
        <v/>
      </c>
      <c r="I380" s="111">
        <f t="shared" si="112"/>
        <v>68.424112797724106</v>
      </c>
      <c r="J380" s="111">
        <f>IF(J150&lt;&gt;"",J150/SUM(J$150:J$154)*100,"")</f>
        <v>68.740714328163065</v>
      </c>
      <c r="K380" s="111">
        <f t="shared" si="112"/>
        <v>72.526315789473685</v>
      </c>
      <c r="L380" s="111">
        <f>IF(L150&lt;&gt;"",L150/SUM(L$150:L$154)*100,"")</f>
        <v>69.638648860958369</v>
      </c>
      <c r="M380" s="111">
        <f t="shared" si="112"/>
        <v>100</v>
      </c>
      <c r="N380" s="111">
        <f>IF(N150&lt;&gt;"",N150/SUM(N$150:N$154)*100,"")</f>
        <v>71.19675456389453</v>
      </c>
      <c r="O380" s="111">
        <f t="shared" si="112"/>
        <v>35.378590078328983</v>
      </c>
      <c r="P380" s="111">
        <f>IF(P150&lt;&gt;"",P150/SUM(P$150:P$154)*100,"")</f>
        <v>100</v>
      </c>
      <c r="Q380" s="111"/>
      <c r="R380" s="111" t="str">
        <f t="shared" ref="R380:AG384" si="113">IF(R150&lt;&gt;"",R150/SUM(R$150:R$154)*100,"")</f>
        <v/>
      </c>
      <c r="S380" s="111" t="str">
        <f t="shared" si="113"/>
        <v/>
      </c>
      <c r="T380" s="111" t="str">
        <f t="shared" si="113"/>
        <v/>
      </c>
      <c r="U380" s="111" t="str">
        <f t="shared" si="113"/>
        <v/>
      </c>
      <c r="V380" s="111" t="str">
        <f t="shared" si="113"/>
        <v/>
      </c>
      <c r="W380" s="111" t="str">
        <f t="shared" si="113"/>
        <v/>
      </c>
      <c r="X380" s="111">
        <f t="shared" si="113"/>
        <v>80.927835051546396</v>
      </c>
      <c r="Y380" s="111" t="str">
        <f t="shared" si="113"/>
        <v/>
      </c>
      <c r="Z380" s="111">
        <f t="shared" si="113"/>
        <v>100</v>
      </c>
      <c r="AA380" s="111" t="str">
        <f t="shared" si="113"/>
        <v/>
      </c>
      <c r="AB380" s="111">
        <f t="shared" si="113"/>
        <v>100</v>
      </c>
      <c r="AC380" s="111" t="str">
        <f t="shared" si="113"/>
        <v/>
      </c>
      <c r="AD380" s="111">
        <f t="shared" si="113"/>
        <v>67.97642436149313</v>
      </c>
      <c r="AE380" s="111">
        <f t="shared" si="113"/>
        <v>75.529100529100532</v>
      </c>
      <c r="AF380" s="111">
        <f t="shared" si="113"/>
        <v>68.75</v>
      </c>
      <c r="AG380" s="111">
        <f t="shared" si="113"/>
        <v>72.048192771084345</v>
      </c>
      <c r="AH380" s="112"/>
      <c r="AI380" s="112"/>
      <c r="AJ380" s="106" t="str">
        <f t="shared" si="100"/>
        <v>*Glyceric acid (3TMS)</v>
      </c>
      <c r="AK380" s="106">
        <f t="shared" si="100"/>
        <v>292</v>
      </c>
      <c r="AL380" s="112"/>
      <c r="AM380" s="111">
        <f t="shared" si="112"/>
        <v>84.130434782608702</v>
      </c>
      <c r="AN380" s="111" t="str">
        <f>IF(AN150&lt;&gt;"",AN150/SUM(AN$150:AN$154)*100,"")</f>
        <v/>
      </c>
      <c r="AO380" s="113">
        <f t="shared" si="112"/>
        <v>41.624939428202232</v>
      </c>
      <c r="AP380" s="111">
        <f>IF(AP150&lt;&gt;"",AP150/SUM(AP$150:AP$154)*100,"")</f>
        <v>40.697197539302806</v>
      </c>
      <c r="AQ380" s="113" t="str">
        <f t="shared" si="112"/>
        <v/>
      </c>
      <c r="AR380" s="111" t="str">
        <f>IF(AR150&lt;&gt;"",AR150/SUM(AR$150:AR$154)*100,"")</f>
        <v/>
      </c>
      <c r="AS380" s="113">
        <f t="shared" si="112"/>
        <v>46.666666666666664</v>
      </c>
      <c r="AT380" s="111" t="str">
        <f>IF(AT150&lt;&gt;"",AT150/SUM(AT$150:AT$154)*100,"")</f>
        <v/>
      </c>
      <c r="AU380" s="113" t="str">
        <f t="shared" si="112"/>
        <v/>
      </c>
      <c r="AV380" s="111" t="str">
        <f>IF(AV150&lt;&gt;"",AV150/SUM(AV$150:AV$154)*100,"")</f>
        <v/>
      </c>
      <c r="AW380" s="113" t="str">
        <f t="shared" si="112"/>
        <v/>
      </c>
      <c r="AX380" s="111" t="str">
        <f>IF(AX150&lt;&gt;"",AX150/SUM(AX$150:AX$154)*100,"")</f>
        <v/>
      </c>
      <c r="AY380" s="113" t="str">
        <f t="shared" si="112"/>
        <v/>
      </c>
      <c r="AZ380" s="111" t="str">
        <f>IF(AZ150&lt;&gt;"",AZ150/SUM(AZ$150:AZ$154)*100,"")</f>
        <v/>
      </c>
      <c r="BA380" s="111" t="str">
        <f t="shared" si="112"/>
        <v/>
      </c>
      <c r="BB380" s="113" t="str">
        <f t="shared" si="112"/>
        <v/>
      </c>
      <c r="BC380" s="111" t="str">
        <f>IF(BC150&lt;&gt;"",BC150/SUM(BC$150:BC$154)*100,"")</f>
        <v/>
      </c>
      <c r="BD380" s="113">
        <f t="shared" si="112"/>
        <v>15.457170356111646</v>
      </c>
      <c r="BE380" s="111">
        <f>IF(BE150&lt;&gt;"",BE150/SUM(BE$150:BE$154)*100,"")</f>
        <v>15.141955835962145</v>
      </c>
      <c r="BF380" s="113">
        <f t="shared" si="112"/>
        <v>65.620915032679733</v>
      </c>
      <c r="BG380" s="111" t="str">
        <f t="shared" si="112"/>
        <v/>
      </c>
      <c r="BH380" s="113" t="str">
        <f t="shared" si="112"/>
        <v/>
      </c>
      <c r="BI380" s="111" t="str">
        <f t="shared" si="112"/>
        <v/>
      </c>
      <c r="BJ380" s="113">
        <f t="shared" si="112"/>
        <v>60.273972602739725</v>
      </c>
      <c r="BK380" s="111" t="str">
        <f>IF(BK150&lt;&gt;"",BK150/SUM(BK$150:BK$154)*100,"")</f>
        <v/>
      </c>
      <c r="BL380" s="113">
        <f t="shared" si="112"/>
        <v>34.298325327794366</v>
      </c>
      <c r="BM380" s="111" t="str">
        <f t="shared" si="112"/>
        <v/>
      </c>
      <c r="BN380" s="113" t="str">
        <f t="shared" si="112"/>
        <v/>
      </c>
      <c r="BO380" s="111" t="str">
        <f t="shared" si="112"/>
        <v/>
      </c>
      <c r="BP380" s="113" t="str">
        <f t="shared" si="112"/>
        <v/>
      </c>
      <c r="BQ380" s="111" t="str">
        <f>IF(BQ150&lt;&gt;"",BQ150/SUM(BQ$150:BQ$154)*100,"")</f>
        <v/>
      </c>
      <c r="BR380" s="111"/>
      <c r="BS380" s="111">
        <f t="shared" ref="BS380:BT384" si="114">IF(BS150&lt;&gt;"",BS150/SUM(BS$150:BS$154)*100,"")</f>
        <v>26.313868613138684</v>
      </c>
      <c r="BT380" s="111">
        <f t="shared" si="114"/>
        <v>26.016260162601629</v>
      </c>
      <c r="BU380" s="111">
        <f t="shared" si="112"/>
        <v>31.534460338101429</v>
      </c>
      <c r="BV380" s="94" t="str">
        <f t="shared" si="111"/>
        <v>*Glyceric acid (3TMS)</v>
      </c>
      <c r="BW380">
        <f t="shared" si="111"/>
        <v>292</v>
      </c>
    </row>
    <row r="381" spans="2:75">
      <c r="B381" s="4" t="s">
        <v>39</v>
      </c>
      <c r="C381" s="4">
        <v>293</v>
      </c>
      <c r="D381" s="4">
        <v>1327.8</v>
      </c>
      <c r="E381" s="4">
        <v>0.39130434400000003</v>
      </c>
      <c r="F381" s="4"/>
      <c r="G381" s="111" t="str">
        <f t="shared" si="112"/>
        <v/>
      </c>
      <c r="H381" s="111" t="str">
        <f t="shared" si="112"/>
        <v/>
      </c>
      <c r="I381" s="111">
        <f t="shared" si="112"/>
        <v>19.507029092343792</v>
      </c>
      <c r="J381" s="111">
        <f>IF(J151&lt;&gt;"",J151/SUM(J$150:J$154)*100,"")</f>
        <v>19.528139299934629</v>
      </c>
      <c r="K381" s="111">
        <f t="shared" si="112"/>
        <v>17.421052631578949</v>
      </c>
      <c r="L381" s="111">
        <f>IF(L151&lt;&gt;"",L151/SUM(L$150:L$154)*100,"")</f>
        <v>19.324430479183032</v>
      </c>
      <c r="M381" s="111">
        <f t="shared" si="112"/>
        <v>0</v>
      </c>
      <c r="N381" s="111">
        <f>IF(N151&lt;&gt;"",N151/SUM(N$150:N$154)*100,"")</f>
        <v>19.269776876267748</v>
      </c>
      <c r="O381" s="111">
        <f t="shared" si="112"/>
        <v>24.934725848563968</v>
      </c>
      <c r="P381" s="111">
        <f>IF(P151&lt;&gt;"",P151/SUM(P$150:P$154)*100,"")</f>
        <v>0</v>
      </c>
      <c r="Q381" s="111"/>
      <c r="R381" s="111" t="str">
        <f t="shared" si="113"/>
        <v/>
      </c>
      <c r="S381" s="111" t="str">
        <f t="shared" si="113"/>
        <v/>
      </c>
      <c r="T381" s="111" t="str">
        <f t="shared" si="113"/>
        <v/>
      </c>
      <c r="U381" s="111" t="str">
        <f t="shared" si="113"/>
        <v/>
      </c>
      <c r="V381" s="111" t="str">
        <f t="shared" si="113"/>
        <v/>
      </c>
      <c r="W381" s="111" t="str">
        <f t="shared" si="113"/>
        <v/>
      </c>
      <c r="X381" s="111">
        <f t="shared" si="113"/>
        <v>16.494845360824741</v>
      </c>
      <c r="Y381" s="111" t="str">
        <f t="shared" si="113"/>
        <v/>
      </c>
      <c r="Z381" s="111">
        <f t="shared" si="113"/>
        <v>0</v>
      </c>
      <c r="AA381" s="111" t="str">
        <f t="shared" si="113"/>
        <v/>
      </c>
      <c r="AB381" s="111">
        <f t="shared" si="113"/>
        <v>0</v>
      </c>
      <c r="AC381" s="111" t="str">
        <f t="shared" si="113"/>
        <v/>
      </c>
      <c r="AD381" s="111">
        <f t="shared" si="113"/>
        <v>24.557956777996072</v>
      </c>
      <c r="AE381" s="111">
        <f t="shared" si="113"/>
        <v>18.915343915343914</v>
      </c>
      <c r="AF381" s="111">
        <f t="shared" si="113"/>
        <v>18.3984375</v>
      </c>
      <c r="AG381" s="111">
        <f t="shared" si="113"/>
        <v>18.072289156626507</v>
      </c>
      <c r="AH381" s="112"/>
      <c r="AI381" s="112"/>
      <c r="AJ381" s="106" t="str">
        <f t="shared" si="100"/>
        <v>*Glyceric acid (3TMS)</v>
      </c>
      <c r="AK381" s="106">
        <f t="shared" si="100"/>
        <v>293</v>
      </c>
      <c r="AL381" s="112"/>
      <c r="AM381" s="111">
        <f t="shared" si="112"/>
        <v>5</v>
      </c>
      <c r="AN381" s="111" t="str">
        <f>IF(AN151&lt;&gt;"",AN151/SUM(AN$150:AN$154)*100,"")</f>
        <v/>
      </c>
      <c r="AO381" s="113">
        <f t="shared" si="112"/>
        <v>12.421256662897754</v>
      </c>
      <c r="AP381" s="111">
        <f>IF(AP151&lt;&gt;"",AP151/SUM(AP$150:AP$154)*100,"")</f>
        <v>12.68626110731374</v>
      </c>
      <c r="AQ381" s="113" t="str">
        <f t="shared" si="112"/>
        <v/>
      </c>
      <c r="AR381" s="111" t="str">
        <f>IF(AR151&lt;&gt;"",AR151/SUM(AR$150:AR$154)*100,"")</f>
        <v/>
      </c>
      <c r="AS381" s="113">
        <f t="shared" si="112"/>
        <v>19.506172839506171</v>
      </c>
      <c r="AT381" s="111" t="str">
        <f>IF(AT151&lt;&gt;"",AT151/SUM(AT$150:AT$154)*100,"")</f>
        <v/>
      </c>
      <c r="AU381" s="113" t="str">
        <f t="shared" si="112"/>
        <v/>
      </c>
      <c r="AV381" s="111" t="str">
        <f>IF(AV151&lt;&gt;"",AV151/SUM(AV$150:AV$154)*100,"")</f>
        <v/>
      </c>
      <c r="AW381" s="113" t="str">
        <f t="shared" si="112"/>
        <v/>
      </c>
      <c r="AX381" s="111" t="str">
        <f>IF(AX151&lt;&gt;"",AX151/SUM(AX$150:AX$154)*100,"")</f>
        <v/>
      </c>
      <c r="AY381" s="113" t="str">
        <f t="shared" si="112"/>
        <v/>
      </c>
      <c r="AZ381" s="111" t="str">
        <f>IF(AZ151&lt;&gt;"",AZ151/SUM(AZ$150:AZ$154)*100,"")</f>
        <v/>
      </c>
      <c r="BA381" s="111" t="str">
        <f t="shared" si="112"/>
        <v/>
      </c>
      <c r="BB381" s="113" t="str">
        <f t="shared" si="112"/>
        <v/>
      </c>
      <c r="BC381" s="111" t="str">
        <f>IF(BC151&lt;&gt;"",BC151/SUM(BC$150:BC$154)*100,"")</f>
        <v/>
      </c>
      <c r="BD381" s="113">
        <f t="shared" si="112"/>
        <v>4.9085659287776711</v>
      </c>
      <c r="BE381" s="111">
        <f>IF(BE151&lt;&gt;"",BE151/SUM(BE$150:BE$154)*100,"")</f>
        <v>6.0396950578338586</v>
      </c>
      <c r="BF381" s="113">
        <f t="shared" si="112"/>
        <v>14.117647058823529</v>
      </c>
      <c r="BG381" s="111" t="str">
        <f t="shared" si="112"/>
        <v/>
      </c>
      <c r="BH381" s="113" t="str">
        <f t="shared" si="112"/>
        <v/>
      </c>
      <c r="BI381" s="111" t="str">
        <f t="shared" si="112"/>
        <v/>
      </c>
      <c r="BJ381" s="113">
        <f t="shared" si="112"/>
        <v>20.864067439409904</v>
      </c>
      <c r="BK381" s="111" t="str">
        <f>IF(BK151&lt;&gt;"",BK151/SUM(BK$150:BK$154)*100,"")</f>
        <v/>
      </c>
      <c r="BL381" s="113">
        <f t="shared" si="112"/>
        <v>10.554329482019991</v>
      </c>
      <c r="BM381" s="111" t="str">
        <f t="shared" si="112"/>
        <v/>
      </c>
      <c r="BN381" s="113" t="str">
        <f t="shared" si="112"/>
        <v/>
      </c>
      <c r="BO381" s="111" t="str">
        <f t="shared" si="112"/>
        <v/>
      </c>
      <c r="BP381" s="113" t="str">
        <f t="shared" si="112"/>
        <v/>
      </c>
      <c r="BQ381" s="111" t="str">
        <f>IF(BQ151&lt;&gt;"",BQ151/SUM(BQ$150:BQ$154)*100,"")</f>
        <v/>
      </c>
      <c r="BR381" s="111"/>
      <c r="BS381" s="111">
        <f t="shared" si="114"/>
        <v>9.5985401459854014</v>
      </c>
      <c r="BT381" s="111">
        <f t="shared" si="114"/>
        <v>9.6109175377468059</v>
      </c>
      <c r="BU381" s="111">
        <f t="shared" si="112"/>
        <v>9.3628088426527967</v>
      </c>
      <c r="BV381" s="94" t="str">
        <f t="shared" si="111"/>
        <v>*Glyceric acid (3TMS)</v>
      </c>
      <c r="BW381">
        <f t="shared" si="111"/>
        <v>293</v>
      </c>
    </row>
    <row r="382" spans="2:75">
      <c r="B382" s="4" t="s">
        <v>39</v>
      </c>
      <c r="C382" s="4">
        <v>294</v>
      </c>
      <c r="D382" s="4">
        <v>1327.8</v>
      </c>
      <c r="E382" s="4">
        <v>0.39130434400000003</v>
      </c>
      <c r="F382" s="4"/>
      <c r="G382" s="111" t="str">
        <f t="shared" si="112"/>
        <v/>
      </c>
      <c r="H382" s="111" t="str">
        <f t="shared" si="112"/>
        <v/>
      </c>
      <c r="I382" s="111">
        <f t="shared" si="112"/>
        <v>9.6849886828498448</v>
      </c>
      <c r="J382" s="111">
        <f>IF(J152&lt;&gt;"",J152/SUM(J$150:J$154)*100,"")</f>
        <v>9.605594183950398</v>
      </c>
      <c r="K382" s="111">
        <f t="shared" si="112"/>
        <v>8.4210526315789469</v>
      </c>
      <c r="L382" s="111">
        <f>IF(L152&lt;&gt;"",L152/SUM(L$150:L$154)*100,"")</f>
        <v>8.9159465828750974</v>
      </c>
      <c r="M382" s="111">
        <f t="shared" si="112"/>
        <v>0</v>
      </c>
      <c r="N382" s="111">
        <f>IF(N152&lt;&gt;"",N152/SUM(N$150:N$154)*100,"")</f>
        <v>9.5334685598377273</v>
      </c>
      <c r="O382" s="111">
        <f t="shared" si="112"/>
        <v>12.402088772845952</v>
      </c>
      <c r="P382" s="111">
        <f>IF(P152&lt;&gt;"",P152/SUM(P$150:P$154)*100,"")</f>
        <v>0</v>
      </c>
      <c r="Q382" s="111"/>
      <c r="R382" s="111" t="str">
        <f t="shared" si="113"/>
        <v/>
      </c>
      <c r="S382" s="111" t="str">
        <f t="shared" si="113"/>
        <v/>
      </c>
      <c r="T382" s="111" t="str">
        <f t="shared" si="113"/>
        <v/>
      </c>
      <c r="U382" s="111" t="str">
        <f t="shared" si="113"/>
        <v/>
      </c>
      <c r="V382" s="111" t="str">
        <f t="shared" si="113"/>
        <v/>
      </c>
      <c r="W382" s="111" t="str">
        <f t="shared" si="113"/>
        <v/>
      </c>
      <c r="X382" s="111">
        <f t="shared" si="113"/>
        <v>2.5773195876288657</v>
      </c>
      <c r="Y382" s="111" t="str">
        <f t="shared" si="113"/>
        <v/>
      </c>
      <c r="Z382" s="111">
        <f t="shared" si="113"/>
        <v>0</v>
      </c>
      <c r="AA382" s="111" t="str">
        <f t="shared" si="113"/>
        <v/>
      </c>
      <c r="AB382" s="111">
        <f t="shared" si="113"/>
        <v>0</v>
      </c>
      <c r="AC382" s="111" t="str">
        <f t="shared" si="113"/>
        <v/>
      </c>
      <c r="AD382" s="111">
        <f t="shared" si="113"/>
        <v>7.4656188605108058</v>
      </c>
      <c r="AE382" s="111">
        <f t="shared" si="113"/>
        <v>5.5555555555555554</v>
      </c>
      <c r="AF382" s="111">
        <f t="shared" si="113"/>
        <v>8.4375</v>
      </c>
      <c r="AG382" s="111">
        <f t="shared" si="113"/>
        <v>9.8795180722891569</v>
      </c>
      <c r="AH382" s="112"/>
      <c r="AI382" s="112"/>
      <c r="AJ382" s="106" t="str">
        <f t="shared" si="100"/>
        <v>*Glyceric acid (3TMS)</v>
      </c>
      <c r="AK382" s="106">
        <f t="shared" si="100"/>
        <v>294</v>
      </c>
      <c r="AL382" s="112"/>
      <c r="AM382" s="111">
        <f t="shared" si="112"/>
        <v>10.869565217391305</v>
      </c>
      <c r="AN382" s="111" t="str">
        <f>IF(AN152&lt;&gt;"",AN152/SUM(AN$150:AN$154)*100,"")</f>
        <v/>
      </c>
      <c r="AO382" s="113">
        <f t="shared" si="112"/>
        <v>35.002422871910838</v>
      </c>
      <c r="AP382" s="111">
        <f>IF(AP152&lt;&gt;"",AP152/SUM(AP$150:AP$154)*100,"")</f>
        <v>32.057416267942585</v>
      </c>
      <c r="AQ382" s="113" t="str">
        <f t="shared" si="112"/>
        <v/>
      </c>
      <c r="AR382" s="111" t="str">
        <f>IF(AR152&lt;&gt;"",AR152/SUM(AR$150:AR$154)*100,"")</f>
        <v/>
      </c>
      <c r="AS382" s="113">
        <f t="shared" si="112"/>
        <v>18.395061728395063</v>
      </c>
      <c r="AT382" s="111" t="str">
        <f>IF(AT152&lt;&gt;"",AT152/SUM(AT$150:AT$154)*100,"")</f>
        <v/>
      </c>
      <c r="AU382" s="113" t="str">
        <f t="shared" si="112"/>
        <v/>
      </c>
      <c r="AV382" s="111" t="str">
        <f>IF(AV152&lt;&gt;"",AV152/SUM(AV$150:AV$154)*100,"")</f>
        <v/>
      </c>
      <c r="AW382" s="113" t="str">
        <f t="shared" si="112"/>
        <v/>
      </c>
      <c r="AX382" s="111" t="str">
        <f>IF(AX152&lt;&gt;"",AX152/SUM(AX$150:AX$154)*100,"")</f>
        <v/>
      </c>
      <c r="AY382" s="113" t="str">
        <f t="shared" si="112"/>
        <v/>
      </c>
      <c r="AZ382" s="111" t="str">
        <f>IF(AZ152&lt;&gt;"",AZ152/SUM(AZ$150:AZ$154)*100,"")</f>
        <v/>
      </c>
      <c r="BA382" s="111" t="str">
        <f t="shared" si="112"/>
        <v/>
      </c>
      <c r="BB382" s="113" t="str">
        <f t="shared" si="112"/>
        <v/>
      </c>
      <c r="BC382" s="111" t="str">
        <f>IF(BC152&lt;&gt;"",BC152/SUM(BC$150:BC$154)*100,"")</f>
        <v/>
      </c>
      <c r="BD382" s="113">
        <f t="shared" si="112"/>
        <v>56.547962784728909</v>
      </c>
      <c r="BE382" s="111">
        <f>IF(BE152&lt;&gt;"",BE152/SUM(BE$150:BE$154)*100,"")</f>
        <v>56.328864353312305</v>
      </c>
      <c r="BF382" s="113">
        <f t="shared" si="112"/>
        <v>20.261437908496731</v>
      </c>
      <c r="BG382" s="111" t="str">
        <f t="shared" si="112"/>
        <v/>
      </c>
      <c r="BH382" s="113" t="str">
        <f t="shared" si="112"/>
        <v/>
      </c>
      <c r="BI382" s="111" t="str">
        <f t="shared" si="112"/>
        <v/>
      </c>
      <c r="BJ382" s="113">
        <f t="shared" si="112"/>
        <v>18.756585879873551</v>
      </c>
      <c r="BK382" s="111" t="str">
        <f>IF(BK152&lt;&gt;"",BK152/SUM(BK$150:BK$154)*100,"")</f>
        <v/>
      </c>
      <c r="BL382" s="113">
        <f t="shared" si="112"/>
        <v>40.828248734259383</v>
      </c>
      <c r="BM382" s="111" t="str">
        <f t="shared" si="112"/>
        <v/>
      </c>
      <c r="BN382" s="113" t="str">
        <f t="shared" si="112"/>
        <v/>
      </c>
      <c r="BO382" s="111" t="str">
        <f t="shared" si="112"/>
        <v/>
      </c>
      <c r="BP382" s="113" t="str">
        <f t="shared" si="112"/>
        <v/>
      </c>
      <c r="BQ382" s="111" t="str">
        <f>IF(BQ152&lt;&gt;"",BQ152/SUM(BQ$150:BQ$154)*100,"")</f>
        <v/>
      </c>
      <c r="BR382" s="111"/>
      <c r="BS382" s="111">
        <f t="shared" si="114"/>
        <v>43.649635036496349</v>
      </c>
      <c r="BT382" s="111">
        <f t="shared" si="114"/>
        <v>43.350754936120786</v>
      </c>
      <c r="BU382" s="111">
        <f t="shared" si="112"/>
        <v>44.668400520156048</v>
      </c>
      <c r="BV382" s="94" t="str">
        <f t="shared" si="111"/>
        <v>*Glyceric acid (3TMS)</v>
      </c>
      <c r="BW382">
        <f t="shared" si="111"/>
        <v>294</v>
      </c>
    </row>
    <row r="383" spans="2:75">
      <c r="B383" s="4" t="s">
        <v>39</v>
      </c>
      <c r="C383" s="4">
        <v>295</v>
      </c>
      <c r="D383" s="4">
        <v>1327.8</v>
      </c>
      <c r="E383" s="4">
        <v>0.39130434400000003</v>
      </c>
      <c r="F383" s="4"/>
      <c r="G383" s="111" t="str">
        <f t="shared" si="112"/>
        <v/>
      </c>
      <c r="H383" s="111" t="str">
        <f t="shared" si="112"/>
        <v/>
      </c>
      <c r="I383" s="111">
        <f t="shared" si="112"/>
        <v>1.951948834022053</v>
      </c>
      <c r="J383" s="111">
        <f>IF(J153&lt;&gt;"",J153/SUM(J$150:J$154)*100,"")</f>
        <v>1.6560686198767853</v>
      </c>
      <c r="K383" s="111">
        <f t="shared" si="112"/>
        <v>1.631578947368421</v>
      </c>
      <c r="L383" s="111">
        <f>IF(L153&lt;&gt;"",L153/SUM(L$150:L$154)*100,"")</f>
        <v>2.1209740769835035</v>
      </c>
      <c r="M383" s="111">
        <f t="shared" si="112"/>
        <v>0</v>
      </c>
      <c r="N383" s="111">
        <f>IF(N153&lt;&gt;"",N153/SUM(N$150:N$154)*100,"")</f>
        <v>0</v>
      </c>
      <c r="O383" s="111">
        <f t="shared" si="112"/>
        <v>10.182767624020887</v>
      </c>
      <c r="P383" s="111">
        <f>IF(P153&lt;&gt;"",P153/SUM(P$150:P$154)*100,"")</f>
        <v>0</v>
      </c>
      <c r="Q383" s="111"/>
      <c r="R383" s="111" t="str">
        <f t="shared" si="113"/>
        <v/>
      </c>
      <c r="S383" s="111" t="str">
        <f t="shared" si="113"/>
        <v/>
      </c>
      <c r="T383" s="111" t="str">
        <f t="shared" si="113"/>
        <v/>
      </c>
      <c r="U383" s="111" t="str">
        <f t="shared" si="113"/>
        <v/>
      </c>
      <c r="V383" s="111" t="str">
        <f t="shared" si="113"/>
        <v/>
      </c>
      <c r="W383" s="111" t="str">
        <f t="shared" si="113"/>
        <v/>
      </c>
      <c r="X383" s="111">
        <f t="shared" si="113"/>
        <v>0</v>
      </c>
      <c r="Y383" s="111" t="str">
        <f t="shared" si="113"/>
        <v/>
      </c>
      <c r="Z383" s="111">
        <f t="shared" si="113"/>
        <v>0</v>
      </c>
      <c r="AA383" s="111" t="str">
        <f t="shared" si="113"/>
        <v/>
      </c>
      <c r="AB383" s="111">
        <f t="shared" si="113"/>
        <v>0</v>
      </c>
      <c r="AC383" s="111" t="str">
        <f t="shared" si="113"/>
        <v/>
      </c>
      <c r="AD383" s="111">
        <f t="shared" si="113"/>
        <v>0</v>
      </c>
      <c r="AE383" s="111">
        <f t="shared" si="113"/>
        <v>0</v>
      </c>
      <c r="AF383" s="111">
        <f t="shared" si="113"/>
        <v>2.6171875</v>
      </c>
      <c r="AG383" s="111">
        <f t="shared" si="113"/>
        <v>0</v>
      </c>
      <c r="AH383" s="112"/>
      <c r="AI383" s="112"/>
      <c r="AJ383" s="106" t="str">
        <f t="shared" si="100"/>
        <v>*Glyceric acid (3TMS)</v>
      </c>
      <c r="AK383" s="106">
        <f t="shared" si="100"/>
        <v>295</v>
      </c>
      <c r="AL383" s="112"/>
      <c r="AM383" s="111">
        <f t="shared" si="112"/>
        <v>0</v>
      </c>
      <c r="AN383" s="111" t="str">
        <f>IF(AN153&lt;&gt;"",AN153/SUM(AN$150:AN$154)*100,"")</f>
        <v/>
      </c>
      <c r="AO383" s="113">
        <f t="shared" si="112"/>
        <v>8.3831368115005649</v>
      </c>
      <c r="AP383" s="111">
        <f>IF(AP153&lt;&gt;"",AP153/SUM(AP$150:AP$154)*100,"")</f>
        <v>9.6377306903622681</v>
      </c>
      <c r="AQ383" s="113" t="str">
        <f t="shared" si="112"/>
        <v/>
      </c>
      <c r="AR383" s="111" t="str">
        <f>IF(AR153&lt;&gt;"",AR153/SUM(AR$150:AR$154)*100,"")</f>
        <v/>
      </c>
      <c r="AS383" s="113">
        <f t="shared" si="112"/>
        <v>11.481481481481481</v>
      </c>
      <c r="AT383" s="111" t="str">
        <f>IF(AT153&lt;&gt;"",AT153/SUM(AT$150:AT$154)*100,"")</f>
        <v/>
      </c>
      <c r="AU383" s="113" t="str">
        <f t="shared" si="112"/>
        <v/>
      </c>
      <c r="AV383" s="111" t="str">
        <f>IF(AV153&lt;&gt;"",AV153/SUM(AV$150:AV$154)*100,"")</f>
        <v/>
      </c>
      <c r="AW383" s="113" t="str">
        <f t="shared" si="112"/>
        <v/>
      </c>
      <c r="AX383" s="111" t="str">
        <f>IF(AX153&lt;&gt;"",AX153/SUM(AX$150:AX$154)*100,"")</f>
        <v/>
      </c>
      <c r="AY383" s="113" t="str">
        <f t="shared" si="112"/>
        <v/>
      </c>
      <c r="AZ383" s="111" t="str">
        <f>IF(AZ153&lt;&gt;"",AZ153/SUM(AZ$150:AZ$154)*100,"")</f>
        <v/>
      </c>
      <c r="BA383" s="111" t="str">
        <f t="shared" si="112"/>
        <v/>
      </c>
      <c r="BB383" s="113" t="str">
        <f t="shared" si="112"/>
        <v/>
      </c>
      <c r="BC383" s="111" t="str">
        <f>IF(BC153&lt;&gt;"",BC153/SUM(BC$150:BC$154)*100,"")</f>
        <v/>
      </c>
      <c r="BD383" s="113">
        <f t="shared" si="112"/>
        <v>15.290343278793712</v>
      </c>
      <c r="BE383" s="111">
        <f>IF(BE153&lt;&gt;"",BE153/SUM(BE$150:BE$154)*100,"")</f>
        <v>14.425604626708727</v>
      </c>
      <c r="BF383" s="113">
        <f t="shared" si="112"/>
        <v>0</v>
      </c>
      <c r="BG383" s="111" t="str">
        <f t="shared" si="112"/>
        <v/>
      </c>
      <c r="BH383" s="113" t="str">
        <f t="shared" si="112"/>
        <v/>
      </c>
      <c r="BI383" s="111" t="str">
        <f t="shared" si="112"/>
        <v/>
      </c>
      <c r="BJ383" s="113">
        <f t="shared" si="112"/>
        <v>0.10537407797681769</v>
      </c>
      <c r="BK383" s="111" t="str">
        <f>IF(BK153&lt;&gt;"",BK153/SUM(BK$150:BK$154)*100,"")</f>
        <v/>
      </c>
      <c r="BL383" s="113">
        <f t="shared" si="112"/>
        <v>10.437491886278073</v>
      </c>
      <c r="BM383" s="111" t="str">
        <f t="shared" si="112"/>
        <v/>
      </c>
      <c r="BN383" s="113" t="str">
        <f t="shared" si="112"/>
        <v/>
      </c>
      <c r="BO383" s="111" t="str">
        <f t="shared" si="112"/>
        <v/>
      </c>
      <c r="BP383" s="113" t="str">
        <f t="shared" si="112"/>
        <v/>
      </c>
      <c r="BQ383" s="111" t="str">
        <f>IF(BQ153&lt;&gt;"",BQ153/SUM(BQ$150:BQ$154)*100,"")</f>
        <v/>
      </c>
      <c r="BR383" s="111"/>
      <c r="BS383" s="111">
        <f t="shared" si="114"/>
        <v>13.102189781021897</v>
      </c>
      <c r="BT383" s="111">
        <f t="shared" si="114"/>
        <v>12.746806039488966</v>
      </c>
      <c r="BU383" s="111">
        <f t="shared" si="112"/>
        <v>9.8179453836150845</v>
      </c>
      <c r="BV383" s="94" t="str">
        <f t="shared" si="111"/>
        <v>*Glyceric acid (3TMS)</v>
      </c>
      <c r="BW383">
        <f t="shared" si="111"/>
        <v>295</v>
      </c>
    </row>
    <row r="384" spans="2:75">
      <c r="B384" s="4" t="s">
        <v>39</v>
      </c>
      <c r="C384" s="4">
        <v>296</v>
      </c>
      <c r="D384" s="4">
        <v>1327.8</v>
      </c>
      <c r="E384" s="4">
        <v>0.39130434400000003</v>
      </c>
      <c r="F384" s="4"/>
      <c r="G384" s="111" t="str">
        <f t="shared" si="112"/>
        <v/>
      </c>
      <c r="H384" s="111" t="str">
        <f t="shared" si="112"/>
        <v/>
      </c>
      <c r="I384" s="111">
        <f t="shared" si="112"/>
        <v>0.43192059306019892</v>
      </c>
      <c r="J384" s="111">
        <f>IF(J154&lt;&gt;"",J154/SUM(J$150:J$154)*100,"")</f>
        <v>0.46948356807511737</v>
      </c>
      <c r="K384" s="111">
        <f t="shared" si="112"/>
        <v>0</v>
      </c>
      <c r="L384" s="111">
        <f>IF(L154&lt;&gt;"",L154/SUM(L$150:L$154)*100,"")</f>
        <v>0</v>
      </c>
      <c r="M384" s="111">
        <f t="shared" si="112"/>
        <v>0</v>
      </c>
      <c r="N384" s="111">
        <f>IF(N154&lt;&gt;"",N154/SUM(N$150:N$154)*100,"")</f>
        <v>0</v>
      </c>
      <c r="O384" s="111">
        <f t="shared" si="112"/>
        <v>17.101827676240209</v>
      </c>
      <c r="P384" s="111">
        <f>IF(P154&lt;&gt;"",P154/SUM(P$150:P$154)*100,"")</f>
        <v>0</v>
      </c>
      <c r="Q384" s="111"/>
      <c r="R384" s="111" t="str">
        <f t="shared" si="113"/>
        <v/>
      </c>
      <c r="S384" s="111" t="str">
        <f t="shared" si="113"/>
        <v/>
      </c>
      <c r="T384" s="111" t="str">
        <f t="shared" si="113"/>
        <v/>
      </c>
      <c r="U384" s="111" t="str">
        <f t="shared" si="113"/>
        <v/>
      </c>
      <c r="V384" s="111" t="str">
        <f t="shared" si="113"/>
        <v/>
      </c>
      <c r="W384" s="111" t="str">
        <f t="shared" si="113"/>
        <v/>
      </c>
      <c r="X384" s="111">
        <f t="shared" si="113"/>
        <v>0</v>
      </c>
      <c r="Y384" s="111" t="str">
        <f t="shared" si="113"/>
        <v/>
      </c>
      <c r="Z384" s="111">
        <f t="shared" si="113"/>
        <v>0</v>
      </c>
      <c r="AA384" s="111" t="str">
        <f t="shared" si="113"/>
        <v/>
      </c>
      <c r="AB384" s="111">
        <f t="shared" si="113"/>
        <v>0</v>
      </c>
      <c r="AC384" s="111" t="str">
        <f t="shared" si="113"/>
        <v/>
      </c>
      <c r="AD384" s="111">
        <f t="shared" si="113"/>
        <v>0</v>
      </c>
      <c r="AE384" s="111">
        <f t="shared" si="113"/>
        <v>0</v>
      </c>
      <c r="AF384" s="111">
        <f t="shared" si="113"/>
        <v>1.7968749999999998</v>
      </c>
      <c r="AG384" s="111">
        <f t="shared" si="113"/>
        <v>0</v>
      </c>
      <c r="AH384" s="112"/>
      <c r="AI384" s="112"/>
      <c r="AJ384" s="106" t="str">
        <f t="shared" si="100"/>
        <v>*Glyceric acid (3TMS)</v>
      </c>
      <c r="AK384" s="106">
        <f t="shared" si="100"/>
        <v>296</v>
      </c>
      <c r="AL384" s="112"/>
      <c r="AM384" s="111">
        <f t="shared" si="112"/>
        <v>0</v>
      </c>
      <c r="AN384" s="111" t="str">
        <f>IF(AN154&lt;&gt;"",AN154/SUM(AN$150:AN$154)*100,"")</f>
        <v/>
      </c>
      <c r="AO384" s="113">
        <f t="shared" si="112"/>
        <v>2.5682442254886126</v>
      </c>
      <c r="AP384" s="111">
        <f>IF(AP154&lt;&gt;"",AP154/SUM(AP$150:AP$154)*100,"")</f>
        <v>4.9213943950786057</v>
      </c>
      <c r="AQ384" s="113" t="str">
        <f t="shared" si="112"/>
        <v/>
      </c>
      <c r="AR384" s="111" t="str">
        <f>IF(AR154&lt;&gt;"",AR154/SUM(AR$150:AR$154)*100,"")</f>
        <v/>
      </c>
      <c r="AS384" s="113">
        <f t="shared" si="112"/>
        <v>3.9506172839506171</v>
      </c>
      <c r="AT384" s="111" t="str">
        <f>IF(AT154&lt;&gt;"",AT154/SUM(AT$150:AT$154)*100,"")</f>
        <v/>
      </c>
      <c r="AU384" s="113" t="str">
        <f t="shared" si="112"/>
        <v/>
      </c>
      <c r="AV384" s="111" t="str">
        <f>IF(AV154&lt;&gt;"",AV154/SUM(AV$150:AV$154)*100,"")</f>
        <v/>
      </c>
      <c r="AW384" s="113" t="str">
        <f t="shared" si="112"/>
        <v/>
      </c>
      <c r="AX384" s="111" t="str">
        <f>IF(AX154&lt;&gt;"",AX154/SUM(AX$150:AX$154)*100,"")</f>
        <v/>
      </c>
      <c r="AY384" s="113" t="str">
        <f t="shared" si="112"/>
        <v/>
      </c>
      <c r="AZ384" s="111" t="str">
        <f>IF(AZ154&lt;&gt;"",AZ154/SUM(AZ$150:AZ$154)*100,"")</f>
        <v/>
      </c>
      <c r="BA384" s="111" t="str">
        <f t="shared" si="112"/>
        <v/>
      </c>
      <c r="BB384" s="113" t="str">
        <f t="shared" si="112"/>
        <v/>
      </c>
      <c r="BC384" s="111" t="str">
        <f>IF(BC154&lt;&gt;"",BC154/SUM(BC$150:BC$154)*100,"")</f>
        <v/>
      </c>
      <c r="BD384" s="113">
        <f t="shared" si="112"/>
        <v>7.7959576515880658</v>
      </c>
      <c r="BE384" s="111">
        <f>IF(BE154&lt;&gt;"",BE154/SUM(BE$150:BE$154)*100,"")</f>
        <v>8.0638801261829656</v>
      </c>
      <c r="BF384" s="113">
        <f t="shared" si="112"/>
        <v>0</v>
      </c>
      <c r="BG384" s="111" t="str">
        <f t="shared" si="112"/>
        <v/>
      </c>
      <c r="BH384" s="113" t="str">
        <f t="shared" si="112"/>
        <v/>
      </c>
      <c r="BI384" s="111" t="str">
        <f t="shared" si="112"/>
        <v/>
      </c>
      <c r="BJ384" s="113">
        <f t="shared" si="112"/>
        <v>0</v>
      </c>
      <c r="BK384" s="111" t="str">
        <f>IF(BK154&lt;&gt;"",BK154/SUM(BK$150:BK$154)*100,"")</f>
        <v/>
      </c>
      <c r="BL384" s="113">
        <f t="shared" si="112"/>
        <v>3.8816045696481893</v>
      </c>
      <c r="BM384" s="111" t="str">
        <f t="shared" si="112"/>
        <v/>
      </c>
      <c r="BN384" s="113" t="str">
        <f t="shared" si="112"/>
        <v/>
      </c>
      <c r="BO384" s="111" t="str">
        <f t="shared" si="112"/>
        <v/>
      </c>
      <c r="BP384" s="113" t="str">
        <f t="shared" si="112"/>
        <v/>
      </c>
      <c r="BQ384" s="111" t="str">
        <f>IF(BQ154&lt;&gt;"",BQ154/SUM(BQ$150:BQ$154)*100,"")</f>
        <v/>
      </c>
      <c r="BR384" s="111"/>
      <c r="BS384" s="111">
        <f t="shared" si="114"/>
        <v>7.3357664233576649</v>
      </c>
      <c r="BT384" s="111">
        <f t="shared" si="114"/>
        <v>8.2752613240418125</v>
      </c>
      <c r="BU384" s="111">
        <f t="shared" si="112"/>
        <v>4.6163849154746428</v>
      </c>
      <c r="BV384" s="94" t="str">
        <f t="shared" si="111"/>
        <v>*Glyceric acid (3TMS)</v>
      </c>
      <c r="BW384">
        <f t="shared" si="111"/>
        <v>296</v>
      </c>
    </row>
    <row r="385" spans="2:75" ht="33.75" customHeight="1">
      <c r="B385" s="4" t="s">
        <v>40</v>
      </c>
      <c r="C385" s="4">
        <v>357</v>
      </c>
      <c r="D385" s="4">
        <v>1800.6</v>
      </c>
      <c r="E385" s="4">
        <v>0.49275362499999997</v>
      </c>
      <c r="F385" s="4"/>
      <c r="G385" s="111" t="str">
        <f t="shared" ref="G385:BU388" si="115">IF(G155&lt;&gt;"",G155/SUM(G$155:G$158)*100,"")</f>
        <v/>
      </c>
      <c r="H385" s="111" t="str">
        <f t="shared" si="115"/>
        <v/>
      </c>
      <c r="I385" s="111" t="str">
        <f t="shared" si="115"/>
        <v/>
      </c>
      <c r="J385" s="111" t="str">
        <f>IF(J155&lt;&gt;"",J155/SUM(J$155:J$158)*100,"")</f>
        <v/>
      </c>
      <c r="K385" s="111">
        <f t="shared" si="115"/>
        <v>76.987614862165401</v>
      </c>
      <c r="L385" s="111">
        <f>IF(L155&lt;&gt;"",L155/SUM(L$155:L$158)*100,"")</f>
        <v>63.59477124183006</v>
      </c>
      <c r="M385" s="111" t="str">
        <f t="shared" si="115"/>
        <v/>
      </c>
      <c r="N385" s="111" t="str">
        <f>IF(N155&lt;&gt;"",N155/SUM(N$155:N$158)*100,"")</f>
        <v/>
      </c>
      <c r="O385" s="111">
        <f t="shared" si="115"/>
        <v>62.224938875305625</v>
      </c>
      <c r="P385" s="111">
        <f>IF(P155&lt;&gt;"",P155/SUM(P$155:P$158)*100,"")</f>
        <v>89.104116222760283</v>
      </c>
      <c r="Q385" s="111"/>
      <c r="R385" s="111" t="str">
        <f t="shared" ref="R385:AG388" si="116">IF(R155&lt;&gt;"",R155/SUM(R$155:R$158)*100,"")</f>
        <v/>
      </c>
      <c r="S385" s="111" t="str">
        <f t="shared" si="116"/>
        <v/>
      </c>
      <c r="T385" s="111" t="str">
        <f t="shared" si="116"/>
        <v/>
      </c>
      <c r="U385" s="111" t="str">
        <f t="shared" si="116"/>
        <v/>
      </c>
      <c r="V385" s="111" t="str">
        <f t="shared" si="116"/>
        <v/>
      </c>
      <c r="W385" s="111" t="str">
        <f t="shared" si="116"/>
        <v/>
      </c>
      <c r="X385" s="111" t="str">
        <f t="shared" si="116"/>
        <v/>
      </c>
      <c r="Y385" s="111" t="str">
        <f t="shared" si="116"/>
        <v/>
      </c>
      <c r="Z385" s="111" t="str">
        <f t="shared" si="116"/>
        <v/>
      </c>
      <c r="AA385" s="111" t="str">
        <f t="shared" si="116"/>
        <v/>
      </c>
      <c r="AB385" s="111" t="str">
        <f t="shared" si="116"/>
        <v/>
      </c>
      <c r="AC385" s="111" t="str">
        <f t="shared" si="116"/>
        <v/>
      </c>
      <c r="AD385" s="111" t="str">
        <f t="shared" si="116"/>
        <v/>
      </c>
      <c r="AE385" s="111" t="str">
        <f t="shared" si="116"/>
        <v/>
      </c>
      <c r="AF385" s="111">
        <f t="shared" si="116"/>
        <v>70.241935483870961</v>
      </c>
      <c r="AG385" s="111" t="str">
        <f t="shared" si="116"/>
        <v/>
      </c>
      <c r="AH385" s="112"/>
      <c r="AI385" s="112"/>
      <c r="AJ385" s="106" t="str">
        <f t="shared" si="100"/>
        <v>*Glyceric acid-3-phosphate (4TMS)</v>
      </c>
      <c r="AK385" s="106">
        <f t="shared" si="100"/>
        <v>357</v>
      </c>
      <c r="AL385" s="112"/>
      <c r="AM385" s="111">
        <f t="shared" si="115"/>
        <v>29.556025369978862</v>
      </c>
      <c r="AN385" s="111">
        <f>IF(AN155&lt;&gt;"",AN155/SUM(AN$155:AN$158)*100,"")</f>
        <v>24.504249291784703</v>
      </c>
      <c r="AO385" s="113">
        <f t="shared" si="115"/>
        <v>40.265832681782641</v>
      </c>
      <c r="AP385" s="111">
        <f>IF(AP155&lt;&gt;"",AP155/SUM(AP$155:AP$158)*100,"")</f>
        <v>46.951702296120345</v>
      </c>
      <c r="AQ385" s="113">
        <f t="shared" si="115"/>
        <v>22.03750393948944</v>
      </c>
      <c r="AR385" s="111">
        <f>IF(AR155&lt;&gt;"",AR155/SUM(AR$155:AR$158)*100,"")</f>
        <v>22.528839629043205</v>
      </c>
      <c r="AS385" s="113">
        <f t="shared" si="115"/>
        <v>18.598679383712398</v>
      </c>
      <c r="AT385" s="111">
        <f>IF(AT155&lt;&gt;"",AT155/SUM(AT$155:AT$158)*100,"")</f>
        <v>22.879967226546498</v>
      </c>
      <c r="AU385" s="113">
        <f t="shared" si="115"/>
        <v>22.346666666666668</v>
      </c>
      <c r="AV385" s="111">
        <f>IF(AV155&lt;&gt;"",AV155/SUM(AV$155:AV$158)*100,"")</f>
        <v>26.422673510377148</v>
      </c>
      <c r="AW385" s="113">
        <f t="shared" si="115"/>
        <v>24.462231115557778</v>
      </c>
      <c r="AX385" s="111">
        <f>IF(AX155&lt;&gt;"",AX155/SUM(AX$155:AX$158)*100,"")</f>
        <v>29.639674544750093</v>
      </c>
      <c r="AY385" s="113" t="str">
        <f t="shared" si="115"/>
        <v/>
      </c>
      <c r="AZ385" s="111">
        <f>IF(AZ155&lt;&gt;"",AZ155/SUM(AZ$155:AZ$158)*100,"")</f>
        <v>35.27256069628951</v>
      </c>
      <c r="BA385" s="111" t="str">
        <f t="shared" si="115"/>
        <v/>
      </c>
      <c r="BB385" s="113">
        <f t="shared" si="115"/>
        <v>15.070631970260223</v>
      </c>
      <c r="BC385" s="111">
        <f>IF(BC155&lt;&gt;"",BC155/SUM(BC$155:BC$158)*100,"")</f>
        <v>17.103960396039604</v>
      </c>
      <c r="BD385" s="113">
        <f t="shared" si="115"/>
        <v>15.285451197053407</v>
      </c>
      <c r="BE385" s="111">
        <f>IF(BE155&lt;&gt;"",BE155/SUM(BE$155:BE$158)*100,"")</f>
        <v>14.522696425878451</v>
      </c>
      <c r="BF385" s="113">
        <f t="shared" si="115"/>
        <v>32.972972972972975</v>
      </c>
      <c r="BG385" s="111">
        <f t="shared" si="115"/>
        <v>33.507495483177891</v>
      </c>
      <c r="BH385" s="113" t="str">
        <f t="shared" si="115"/>
        <v/>
      </c>
      <c r="BI385" s="111">
        <f t="shared" si="115"/>
        <v>18.525475463723879</v>
      </c>
      <c r="BJ385" s="113">
        <f t="shared" si="115"/>
        <v>41.134444684996751</v>
      </c>
      <c r="BK385" s="111">
        <f>IF(BK155&lt;&gt;"",BK155/SUM(BK$155:BK$158)*100,"")</f>
        <v>41.650121332450915</v>
      </c>
      <c r="BL385" s="113">
        <f t="shared" si="115"/>
        <v>18.519764507989908</v>
      </c>
      <c r="BM385" s="111">
        <f t="shared" si="115"/>
        <v>19.689703808180536</v>
      </c>
      <c r="BN385" s="113">
        <f t="shared" si="115"/>
        <v>28.816039806819845</v>
      </c>
      <c r="BO385" s="111">
        <f t="shared" si="115"/>
        <v>27.133453022142429</v>
      </c>
      <c r="BP385" s="113">
        <f t="shared" si="115"/>
        <v>56.367746797287111</v>
      </c>
      <c r="BQ385" s="111" t="str">
        <f>IF(BQ155&lt;&gt;"",BQ155/SUM(BQ$155:BQ$158)*100,"")</f>
        <v/>
      </c>
      <c r="BR385" s="111"/>
      <c r="BS385" s="111">
        <f t="shared" ref="BS385:BT388" si="117">IF(BS155&lt;&gt;"",BS155/SUM(BS$155:BS$158)*100,"")</f>
        <v>26.720958819913953</v>
      </c>
      <c r="BT385" s="111">
        <f t="shared" si="117"/>
        <v>28.230791875183986</v>
      </c>
      <c r="BU385" s="111">
        <f t="shared" si="115"/>
        <v>28.024606971975391</v>
      </c>
      <c r="BV385" s="94" t="str">
        <f t="shared" si="111"/>
        <v>*Glyceric acid-3-phosphate (4TMS)</v>
      </c>
      <c r="BW385">
        <f t="shared" si="111"/>
        <v>357</v>
      </c>
    </row>
    <row r="386" spans="2:75">
      <c r="B386" s="4" t="s">
        <v>40</v>
      </c>
      <c r="C386" s="4">
        <v>358</v>
      </c>
      <c r="D386" s="4">
        <v>1800.6</v>
      </c>
      <c r="E386" s="4">
        <v>0.49275362499999997</v>
      </c>
      <c r="F386" s="4"/>
      <c r="G386" s="111" t="str">
        <f t="shared" si="115"/>
        <v/>
      </c>
      <c r="H386" s="111" t="str">
        <f t="shared" si="115"/>
        <v/>
      </c>
      <c r="I386" s="111" t="str">
        <f t="shared" si="115"/>
        <v/>
      </c>
      <c r="J386" s="111" t="str">
        <f>IF(J156&lt;&gt;"",J156/SUM(J$155:J$158)*100,"")</f>
        <v/>
      </c>
      <c r="K386" s="111">
        <f t="shared" si="115"/>
        <v>15.501398322013586</v>
      </c>
      <c r="L386" s="111">
        <f>IF(L156&lt;&gt;"",L156/SUM(L$155:L$158)*100,"")</f>
        <v>23.267973856209149</v>
      </c>
      <c r="M386" s="111" t="str">
        <f t="shared" si="115"/>
        <v/>
      </c>
      <c r="N386" s="111" t="str">
        <f>IF(N156&lt;&gt;"",N156/SUM(N$155:N$158)*100,"")</f>
        <v/>
      </c>
      <c r="O386" s="111">
        <f t="shared" si="115"/>
        <v>21.699266503667481</v>
      </c>
      <c r="P386" s="111">
        <f>IF(P156&lt;&gt;"",P156/SUM(P$155:P$158)*100,"")</f>
        <v>10.895883777239709</v>
      </c>
      <c r="Q386" s="111"/>
      <c r="R386" s="111" t="str">
        <f t="shared" si="116"/>
        <v/>
      </c>
      <c r="S386" s="111" t="str">
        <f t="shared" si="116"/>
        <v/>
      </c>
      <c r="T386" s="111" t="str">
        <f t="shared" si="116"/>
        <v/>
      </c>
      <c r="U386" s="111" t="str">
        <f t="shared" si="116"/>
        <v/>
      </c>
      <c r="V386" s="111" t="str">
        <f t="shared" si="116"/>
        <v/>
      </c>
      <c r="W386" s="111" t="str">
        <f t="shared" si="116"/>
        <v/>
      </c>
      <c r="X386" s="111" t="str">
        <f t="shared" si="116"/>
        <v/>
      </c>
      <c r="Y386" s="111" t="str">
        <f t="shared" si="116"/>
        <v/>
      </c>
      <c r="Z386" s="111" t="str">
        <f t="shared" si="116"/>
        <v/>
      </c>
      <c r="AA386" s="111" t="str">
        <f t="shared" si="116"/>
        <v/>
      </c>
      <c r="AB386" s="111" t="str">
        <f t="shared" si="116"/>
        <v/>
      </c>
      <c r="AC386" s="111" t="str">
        <f t="shared" si="116"/>
        <v/>
      </c>
      <c r="AD386" s="111" t="str">
        <f t="shared" si="116"/>
        <v/>
      </c>
      <c r="AE386" s="111" t="str">
        <f t="shared" si="116"/>
        <v/>
      </c>
      <c r="AF386" s="111">
        <f t="shared" si="116"/>
        <v>19.35483870967742</v>
      </c>
      <c r="AG386" s="111" t="str">
        <f t="shared" si="116"/>
        <v/>
      </c>
      <c r="AH386" s="112"/>
      <c r="AI386" s="112"/>
      <c r="AJ386" s="106" t="str">
        <f t="shared" si="100"/>
        <v>*Glyceric acid-3-phosphate (4TMS)</v>
      </c>
      <c r="AK386" s="106">
        <f t="shared" si="100"/>
        <v>358</v>
      </c>
      <c r="AL386" s="112"/>
      <c r="AM386" s="111">
        <f t="shared" si="115"/>
        <v>9.1754756871035941</v>
      </c>
      <c r="AN386" s="111">
        <f>IF(AN156&lt;&gt;"",AN156/SUM(AN$155:AN$158)*100,"")</f>
        <v>9.7025495750708224</v>
      </c>
      <c r="AO386" s="113">
        <f t="shared" si="115"/>
        <v>9.8514464425332289</v>
      </c>
      <c r="AP386" s="111">
        <f>IF(AP156&lt;&gt;"",AP156/SUM(AP$155:AP$158)*100,"")</f>
        <v>11.243072050673</v>
      </c>
      <c r="AQ386" s="113">
        <f t="shared" si="115"/>
        <v>9.3287109990545218</v>
      </c>
      <c r="AR386" s="111">
        <f>IF(AR156&lt;&gt;"",AR156/SUM(AR$155:AR$158)*100,"")</f>
        <v>8.9120108572721115</v>
      </c>
      <c r="AS386" s="113">
        <f t="shared" si="115"/>
        <v>8.7490829053558326</v>
      </c>
      <c r="AT386" s="111">
        <f>IF(AT156&lt;&gt;"",AT156/SUM(AT$155:AT$158)*100,"")</f>
        <v>7.7017615731257676</v>
      </c>
      <c r="AU386" s="113">
        <f t="shared" si="115"/>
        <v>9.0133333333333336</v>
      </c>
      <c r="AV386" s="111">
        <f>IF(AV156&lt;&gt;"",AV156/SUM(AV$155:AV$158)*100,"")</f>
        <v>9.1497433608569523</v>
      </c>
      <c r="AW386" s="113">
        <f t="shared" si="115"/>
        <v>10.505252626313156</v>
      </c>
      <c r="AX386" s="111">
        <f>IF(AX156&lt;&gt;"",AX156/SUM(AX$155:AX$158)*100,"")</f>
        <v>12.785741960480435</v>
      </c>
      <c r="AY386" s="113" t="str">
        <f t="shared" si="115"/>
        <v/>
      </c>
      <c r="AZ386" s="111">
        <f>IF(AZ156&lt;&gt;"",AZ156/SUM(AZ$155:AZ$158)*100,"")</f>
        <v>11.818598259276225</v>
      </c>
      <c r="BA386" s="111" t="str">
        <f t="shared" si="115"/>
        <v/>
      </c>
      <c r="BB386" s="113">
        <f t="shared" si="115"/>
        <v>7.925650557620818</v>
      </c>
      <c r="BC386" s="111">
        <f>IF(BC156&lt;&gt;"",BC156/SUM(BC$155:BC$158)*100,"")</f>
        <v>7.1534653465346532</v>
      </c>
      <c r="BD386" s="113">
        <f t="shared" si="115"/>
        <v>6.6298342541436464</v>
      </c>
      <c r="BE386" s="111">
        <f>IF(BE156&lt;&gt;"",BE156/SUM(BE$155:BE$158)*100,"")</f>
        <v>7.5403408234052183</v>
      </c>
      <c r="BF386" s="113">
        <f t="shared" si="115"/>
        <v>12.004504504504505</v>
      </c>
      <c r="BG386" s="111">
        <f t="shared" si="115"/>
        <v>12.271106987645881</v>
      </c>
      <c r="BH386" s="113" t="str">
        <f t="shared" si="115"/>
        <v/>
      </c>
      <c r="BI386" s="111">
        <f t="shared" si="115"/>
        <v>9.8379901385301718</v>
      </c>
      <c r="BJ386" s="113">
        <f t="shared" si="115"/>
        <v>16.648625243559213</v>
      </c>
      <c r="BK386" s="111">
        <f>IF(BK156&lt;&gt;"",BK156/SUM(BK$155:BK$158)*100,"")</f>
        <v>13.721597176262962</v>
      </c>
      <c r="BL386" s="113">
        <f t="shared" si="115"/>
        <v>7.8889823380992432</v>
      </c>
      <c r="BM386" s="111">
        <f t="shared" si="115"/>
        <v>8.9562764456981672</v>
      </c>
      <c r="BN386" s="113">
        <f t="shared" si="115"/>
        <v>11.415190984926094</v>
      </c>
      <c r="BO386" s="111">
        <f t="shared" si="115"/>
        <v>10.520646319569121</v>
      </c>
      <c r="BP386" s="113">
        <f t="shared" si="115"/>
        <v>8.9675960813865867</v>
      </c>
      <c r="BQ386" s="111" t="str">
        <f>IF(BQ156&lt;&gt;"",BQ156/SUM(BQ$155:BQ$158)*100,"")</f>
        <v/>
      </c>
      <c r="BR386" s="111"/>
      <c r="BS386" s="111">
        <f t="shared" si="117"/>
        <v>10.494775660725262</v>
      </c>
      <c r="BT386" s="111">
        <f t="shared" si="117"/>
        <v>10.582867235796291</v>
      </c>
      <c r="BU386" s="111">
        <f t="shared" si="115"/>
        <v>9.8564593301435401</v>
      </c>
      <c r="BV386" s="94" t="str">
        <f t="shared" si="111"/>
        <v>*Glyceric acid-3-phosphate (4TMS)</v>
      </c>
      <c r="BW386">
        <f t="shared" si="111"/>
        <v>358</v>
      </c>
    </row>
    <row r="387" spans="2:75">
      <c r="B387" s="4" t="s">
        <v>40</v>
      </c>
      <c r="C387" s="4">
        <v>359</v>
      </c>
      <c r="D387" s="4">
        <v>1800.6</v>
      </c>
      <c r="E387" s="4">
        <v>0.49275362499999997</v>
      </c>
      <c r="F387" s="4"/>
      <c r="G387" s="111" t="str">
        <f t="shared" si="115"/>
        <v/>
      </c>
      <c r="H387" s="111" t="str">
        <f t="shared" si="115"/>
        <v/>
      </c>
      <c r="I387" s="111" t="str">
        <f t="shared" si="115"/>
        <v/>
      </c>
      <c r="J387" s="111" t="str">
        <f>IF(J157&lt;&gt;"",J157/SUM(J$155:J$158)*100,"")</f>
        <v/>
      </c>
      <c r="K387" s="111">
        <f t="shared" si="115"/>
        <v>7.0315621254494598</v>
      </c>
      <c r="L387" s="111">
        <f>IF(L157&lt;&gt;"",L157/SUM(L$155:L$158)*100,"")</f>
        <v>11.241830065359478</v>
      </c>
      <c r="M387" s="111" t="str">
        <f t="shared" si="115"/>
        <v/>
      </c>
      <c r="N387" s="111" t="str">
        <f>IF(N157&lt;&gt;"",N157/SUM(N$155:N$158)*100,"")</f>
        <v/>
      </c>
      <c r="O387" s="111">
        <f t="shared" si="115"/>
        <v>13.93643031784841</v>
      </c>
      <c r="P387" s="111">
        <f>IF(P157&lt;&gt;"",P157/SUM(P$155:P$158)*100,"")</f>
        <v>0</v>
      </c>
      <c r="Q387" s="111"/>
      <c r="R387" s="111" t="str">
        <f t="shared" si="116"/>
        <v/>
      </c>
      <c r="S387" s="111" t="str">
        <f t="shared" si="116"/>
        <v/>
      </c>
      <c r="T387" s="111" t="str">
        <f t="shared" si="116"/>
        <v/>
      </c>
      <c r="U387" s="111" t="str">
        <f t="shared" si="116"/>
        <v/>
      </c>
      <c r="V387" s="111" t="str">
        <f t="shared" si="116"/>
        <v/>
      </c>
      <c r="W387" s="111" t="str">
        <f t="shared" si="116"/>
        <v/>
      </c>
      <c r="X387" s="111" t="str">
        <f t="shared" si="116"/>
        <v/>
      </c>
      <c r="Y387" s="111" t="str">
        <f t="shared" si="116"/>
        <v/>
      </c>
      <c r="Z387" s="111" t="str">
        <f t="shared" si="116"/>
        <v/>
      </c>
      <c r="AA387" s="111" t="str">
        <f t="shared" si="116"/>
        <v/>
      </c>
      <c r="AB387" s="111" t="str">
        <f t="shared" si="116"/>
        <v/>
      </c>
      <c r="AC387" s="111" t="str">
        <f t="shared" si="116"/>
        <v/>
      </c>
      <c r="AD387" s="111" t="str">
        <f t="shared" si="116"/>
        <v/>
      </c>
      <c r="AE387" s="111" t="str">
        <f t="shared" si="116"/>
        <v/>
      </c>
      <c r="AF387" s="111">
        <f t="shared" si="116"/>
        <v>9.5161290322580641</v>
      </c>
      <c r="AG387" s="111" t="str">
        <f t="shared" si="116"/>
        <v/>
      </c>
      <c r="AH387" s="112"/>
      <c r="AI387" s="112"/>
      <c r="AJ387" s="106" t="str">
        <f t="shared" si="100"/>
        <v>*Glyceric acid-3-phosphate (4TMS)</v>
      </c>
      <c r="AK387" s="106">
        <f t="shared" si="100"/>
        <v>359</v>
      </c>
      <c r="AL387" s="112"/>
      <c r="AM387" s="111">
        <f t="shared" si="115"/>
        <v>45.327695560253702</v>
      </c>
      <c r="AN387" s="111">
        <f>IF(AN157&lt;&gt;"",AN157/SUM(AN$155:AN$158)*100,"")</f>
        <v>52.832861189801697</v>
      </c>
      <c r="AO387" s="113">
        <f t="shared" si="115"/>
        <v>36.903831118060985</v>
      </c>
      <c r="AP387" s="111">
        <f>IF(AP157&lt;&gt;"",AP157/SUM(AP$155:AP$158)*100,"")</f>
        <v>41.805225653206648</v>
      </c>
      <c r="AQ387" s="113">
        <f t="shared" si="115"/>
        <v>53.269776236999689</v>
      </c>
      <c r="AR387" s="111">
        <f>IF(AR157&lt;&gt;"",AR157/SUM(AR$155:AR$158)*100,"")</f>
        <v>54.520093493176503</v>
      </c>
      <c r="AS387" s="113">
        <f t="shared" si="115"/>
        <v>56.603081438004402</v>
      </c>
      <c r="AT387" s="111">
        <f>IF(AT157&lt;&gt;"",AT157/SUM(AT$155:AT$158)*100,"")</f>
        <v>54.711183941007782</v>
      </c>
      <c r="AU387" s="113">
        <f t="shared" si="115"/>
        <v>54.106666666666669</v>
      </c>
      <c r="AV387" s="111">
        <f>IF(AV157&lt;&gt;"",AV157/SUM(AV$155:AV$158)*100,"")</f>
        <v>51.662575318009374</v>
      </c>
      <c r="AW387" s="113">
        <f t="shared" si="115"/>
        <v>50.625312656328155</v>
      </c>
      <c r="AX387" s="111">
        <f>IF(AX157&lt;&gt;"",AX157/SUM(AX$155:AX$158)*100,"")</f>
        <v>44.517628826036422</v>
      </c>
      <c r="AY387" s="113" t="str">
        <f t="shared" si="115"/>
        <v/>
      </c>
      <c r="AZ387" s="111">
        <f>IF(AZ157&lt;&gt;"",AZ157/SUM(AZ$155:AZ$158)*100,"")</f>
        <v>41.823179111314708</v>
      </c>
      <c r="BA387" s="111" t="str">
        <f t="shared" si="115"/>
        <v/>
      </c>
      <c r="BB387" s="113">
        <f t="shared" si="115"/>
        <v>61.286245353159849</v>
      </c>
      <c r="BC387" s="111">
        <f>IF(BC157&lt;&gt;"",BC157/SUM(BC$155:BC$158)*100,"")</f>
        <v>60.990099009900987</v>
      </c>
      <c r="BD387" s="113">
        <f t="shared" si="115"/>
        <v>61.295273173726216</v>
      </c>
      <c r="BE387" s="111">
        <f>IF(BE157&lt;&gt;"",BE157/SUM(BE$155:BE$158)*100,"")</f>
        <v>62.147489066505798</v>
      </c>
      <c r="BF387" s="113">
        <f t="shared" si="115"/>
        <v>43.364864864864863</v>
      </c>
      <c r="BG387" s="111">
        <f t="shared" si="115"/>
        <v>43.47380243175936</v>
      </c>
      <c r="BH387" s="113" t="str">
        <f t="shared" si="115"/>
        <v/>
      </c>
      <c r="BI387" s="111">
        <f t="shared" si="115"/>
        <v>55.083352899741719</v>
      </c>
      <c r="BJ387" s="113">
        <f t="shared" si="115"/>
        <v>39.012773327560083</v>
      </c>
      <c r="BK387" s="111">
        <f>IF(BK157&lt;&gt;"",BK157/SUM(BK$155:BK$158)*100,"")</f>
        <v>36.465916611515553</v>
      </c>
      <c r="BL387" s="113">
        <f t="shared" si="115"/>
        <v>59.495374264087467</v>
      </c>
      <c r="BM387" s="111">
        <f t="shared" si="115"/>
        <v>55.331452750352604</v>
      </c>
      <c r="BN387" s="113">
        <f t="shared" si="115"/>
        <v>47.592565490999561</v>
      </c>
      <c r="BO387" s="111">
        <f t="shared" si="115"/>
        <v>48.833034111310589</v>
      </c>
      <c r="BP387" s="113">
        <f t="shared" si="115"/>
        <v>31.574981160512433</v>
      </c>
      <c r="BQ387" s="111" t="str">
        <f>IF(BQ157&lt;&gt;"",BQ157/SUM(BQ$155:BQ$158)*100,"")</f>
        <v/>
      </c>
      <c r="BR387" s="111"/>
      <c r="BS387" s="111">
        <f t="shared" si="117"/>
        <v>49.569760295021517</v>
      </c>
      <c r="BT387" s="111">
        <f t="shared" si="117"/>
        <v>48.115984692375626</v>
      </c>
      <c r="BU387" s="111">
        <f t="shared" si="115"/>
        <v>50.075187969924819</v>
      </c>
      <c r="BV387" s="94" t="str">
        <f t="shared" si="111"/>
        <v>*Glyceric acid-3-phosphate (4TMS)</v>
      </c>
      <c r="BW387">
        <f t="shared" si="111"/>
        <v>359</v>
      </c>
    </row>
    <row r="388" spans="2:75">
      <c r="B388" s="4" t="s">
        <v>40</v>
      </c>
      <c r="C388" s="4">
        <v>360</v>
      </c>
      <c r="D388" s="4">
        <v>1800.6</v>
      </c>
      <c r="E388" s="4">
        <v>0.49275362499999997</v>
      </c>
      <c r="F388" s="4"/>
      <c r="G388" s="111" t="str">
        <f t="shared" si="115"/>
        <v/>
      </c>
      <c r="H388" s="111" t="str">
        <f t="shared" si="115"/>
        <v/>
      </c>
      <c r="I388" s="111" t="str">
        <f t="shared" si="115"/>
        <v/>
      </c>
      <c r="J388" s="111" t="str">
        <f>IF(J158&lt;&gt;"",J158/SUM(J$155:J$158)*100,"")</f>
        <v/>
      </c>
      <c r="K388" s="111">
        <f t="shared" si="115"/>
        <v>0.47942469037155411</v>
      </c>
      <c r="L388" s="111">
        <f>IF(L158&lt;&gt;"",L158/SUM(L$155:L$158)*100,"")</f>
        <v>1.8954248366013071</v>
      </c>
      <c r="M388" s="111" t="str">
        <f t="shared" si="115"/>
        <v/>
      </c>
      <c r="N388" s="111" t="str">
        <f>IF(N158&lt;&gt;"",N158/SUM(N$155:N$158)*100,"")</f>
        <v/>
      </c>
      <c r="O388" s="111">
        <f t="shared" si="115"/>
        <v>2.1393643031784841</v>
      </c>
      <c r="P388" s="111">
        <f>IF(P158&lt;&gt;"",P158/SUM(P$155:P$158)*100,"")</f>
        <v>0</v>
      </c>
      <c r="Q388" s="111"/>
      <c r="R388" s="111" t="str">
        <f t="shared" si="116"/>
        <v/>
      </c>
      <c r="S388" s="111" t="str">
        <f t="shared" si="116"/>
        <v/>
      </c>
      <c r="T388" s="111" t="str">
        <f t="shared" si="116"/>
        <v/>
      </c>
      <c r="U388" s="111" t="str">
        <f t="shared" si="116"/>
        <v/>
      </c>
      <c r="V388" s="111" t="str">
        <f t="shared" si="116"/>
        <v/>
      </c>
      <c r="W388" s="111" t="str">
        <f t="shared" si="116"/>
        <v/>
      </c>
      <c r="X388" s="111" t="str">
        <f t="shared" si="116"/>
        <v/>
      </c>
      <c r="Y388" s="111" t="str">
        <f t="shared" si="116"/>
        <v/>
      </c>
      <c r="Z388" s="111" t="str">
        <f t="shared" si="116"/>
        <v/>
      </c>
      <c r="AA388" s="111" t="str">
        <f t="shared" si="116"/>
        <v/>
      </c>
      <c r="AB388" s="111" t="str">
        <f t="shared" si="116"/>
        <v/>
      </c>
      <c r="AC388" s="111" t="str">
        <f t="shared" si="116"/>
        <v/>
      </c>
      <c r="AD388" s="111" t="str">
        <f t="shared" si="116"/>
        <v/>
      </c>
      <c r="AE388" s="111" t="str">
        <f t="shared" si="116"/>
        <v/>
      </c>
      <c r="AF388" s="111">
        <f t="shared" si="116"/>
        <v>0.88709677419354838</v>
      </c>
      <c r="AG388" s="111" t="str">
        <f t="shared" si="116"/>
        <v/>
      </c>
      <c r="AH388" s="112"/>
      <c r="AI388" s="112"/>
      <c r="AJ388" s="106" t="str">
        <f t="shared" si="100"/>
        <v>*Glyceric acid-3-phosphate (4TMS)</v>
      </c>
      <c r="AK388" s="106">
        <f t="shared" si="100"/>
        <v>360</v>
      </c>
      <c r="AL388" s="112"/>
      <c r="AM388" s="111">
        <f t="shared" si="115"/>
        <v>15.940803382663848</v>
      </c>
      <c r="AN388" s="111">
        <f>IF(AN158&lt;&gt;"",AN158/SUM(AN$155:AN$158)*100,"")</f>
        <v>12.960339943342778</v>
      </c>
      <c r="AO388" s="113">
        <f t="shared" si="115"/>
        <v>12.978889757623143</v>
      </c>
      <c r="AP388" s="111">
        <f>IF(AP158&lt;&gt;"",AP158/SUM(AP$155:AP$158)*100,"")</f>
        <v>0</v>
      </c>
      <c r="AQ388" s="113">
        <f t="shared" si="115"/>
        <v>15.364008824456352</v>
      </c>
      <c r="AR388" s="111">
        <f>IF(AR158&lt;&gt;"",AR158/SUM(AR$155:AR$158)*100,"")</f>
        <v>14.03905602050818</v>
      </c>
      <c r="AS388" s="113">
        <f t="shared" si="115"/>
        <v>16.049156272927366</v>
      </c>
      <c r="AT388" s="111">
        <f>IF(AT158&lt;&gt;"",AT158/SUM(AT$155:AT$158)*100,"")</f>
        <v>14.707087259319952</v>
      </c>
      <c r="AU388" s="113">
        <f t="shared" si="115"/>
        <v>14.533333333333335</v>
      </c>
      <c r="AV388" s="111">
        <f>IF(AV158&lt;&gt;"",AV158/SUM(AV$155:AV$158)*100,"")</f>
        <v>12.765007810756526</v>
      </c>
      <c r="AW388" s="113">
        <f t="shared" si="115"/>
        <v>14.4072036018009</v>
      </c>
      <c r="AX388" s="111">
        <f>IF(AX158&lt;&gt;"",AX158/SUM(AX$155:AX$158)*100,"")</f>
        <v>13.056954668733049</v>
      </c>
      <c r="AY388" s="113" t="str">
        <f t="shared" si="115"/>
        <v/>
      </c>
      <c r="AZ388" s="111">
        <f>IF(AZ158&lt;&gt;"",AZ158/SUM(AZ$155:AZ$158)*100,"")</f>
        <v>11.08566193311956</v>
      </c>
      <c r="BA388" s="111" t="str">
        <f t="shared" si="115"/>
        <v/>
      </c>
      <c r="BB388" s="113">
        <f t="shared" si="115"/>
        <v>15.717472118959108</v>
      </c>
      <c r="BC388" s="111">
        <f>IF(BC158&lt;&gt;"",BC158/SUM(BC$155:BC$158)*100,"")</f>
        <v>14.752475247524751</v>
      </c>
      <c r="BD388" s="113">
        <f t="shared" si="115"/>
        <v>16.789441375076734</v>
      </c>
      <c r="BE388" s="111">
        <f>IF(BE158&lt;&gt;"",BE158/SUM(BE$155:BE$158)*100,"")</f>
        <v>15.789473684210526</v>
      </c>
      <c r="BF388" s="113">
        <f t="shared" si="115"/>
        <v>11.657657657657658</v>
      </c>
      <c r="BG388" s="111">
        <f t="shared" si="115"/>
        <v>10.747595097416866</v>
      </c>
      <c r="BH388" s="113" t="str">
        <f t="shared" si="115"/>
        <v/>
      </c>
      <c r="BI388" s="111">
        <f t="shared" si="115"/>
        <v>16.553181498004228</v>
      </c>
      <c r="BJ388" s="113">
        <f t="shared" si="115"/>
        <v>3.2041567438839578</v>
      </c>
      <c r="BK388" s="111">
        <f>IF(BK158&lt;&gt;"",BK158/SUM(BK$155:BK$158)*100,"")</f>
        <v>8.1623648797705712</v>
      </c>
      <c r="BL388" s="113">
        <f t="shared" si="115"/>
        <v>14.095878889823382</v>
      </c>
      <c r="BM388" s="111">
        <f t="shared" si="115"/>
        <v>16.022566995768688</v>
      </c>
      <c r="BN388" s="113">
        <f t="shared" si="115"/>
        <v>12.1762037172545</v>
      </c>
      <c r="BO388" s="111">
        <f t="shared" si="115"/>
        <v>13.512866546977859</v>
      </c>
      <c r="BP388" s="113">
        <f t="shared" si="115"/>
        <v>3.089675960813866</v>
      </c>
      <c r="BQ388" s="111" t="str">
        <f>IF(BQ158&lt;&gt;"",BQ158/SUM(BQ$155:BQ$158)*100,"")</f>
        <v/>
      </c>
      <c r="BR388" s="111"/>
      <c r="BS388" s="111">
        <f t="shared" si="117"/>
        <v>13.214505224339273</v>
      </c>
      <c r="BT388" s="111">
        <f t="shared" si="117"/>
        <v>13.070356196644099</v>
      </c>
      <c r="BU388" s="111">
        <f t="shared" si="115"/>
        <v>12.043745727956253</v>
      </c>
      <c r="BV388" s="94" t="str">
        <f t="shared" si="111"/>
        <v>*Glyceric acid-3-phosphate (4TMS)</v>
      </c>
      <c r="BW388">
        <f t="shared" si="111"/>
        <v>360</v>
      </c>
    </row>
    <row r="389" spans="2:75" ht="43.5" customHeight="1">
      <c r="B389" s="4" t="s">
        <v>41</v>
      </c>
      <c r="C389" s="4">
        <v>218</v>
      </c>
      <c r="D389" s="4">
        <v>1270.5</v>
      </c>
      <c r="E389" s="4">
        <v>0.92753624899999998</v>
      </c>
      <c r="F389" s="4"/>
      <c r="G389" s="111">
        <f t="shared" ref="G389:BU393" si="118">IF(G159&lt;&gt;"",G159/SUM(G$159:G$163)*100,"")</f>
        <v>73.40425531914893</v>
      </c>
      <c r="H389" s="111">
        <f t="shared" si="118"/>
        <v>72.158054711246194</v>
      </c>
      <c r="I389" s="111">
        <f t="shared" si="118"/>
        <v>74.318009598383426</v>
      </c>
      <c r="J389" s="111">
        <f>IF(J159&lt;&gt;"",J159/SUM(J$159:J$163)*100,"")</f>
        <v>89.903813356982056</v>
      </c>
      <c r="K389" s="111">
        <f t="shared" si="118"/>
        <v>73.644957983193279</v>
      </c>
      <c r="L389" s="111">
        <f>IF(L159&lt;&gt;"",L159/SUM(L$159:L$163)*100,"")</f>
        <v>73.755266181539639</v>
      </c>
      <c r="M389" s="111">
        <f t="shared" si="118"/>
        <v>81.914919403708637</v>
      </c>
      <c r="N389" s="111">
        <f>IF(N159&lt;&gt;"",N159/SUM(N$159:N$163)*100,"")</f>
        <v>73.653327909696443</v>
      </c>
      <c r="O389" s="111">
        <f t="shared" si="118"/>
        <v>73.483653615636001</v>
      </c>
      <c r="P389" s="111">
        <f>IF(P159&lt;&gt;"",P159/SUM(P$159:P$163)*100,"")</f>
        <v>73.887247180029675</v>
      </c>
      <c r="Q389" s="111"/>
      <c r="R389" s="111">
        <f t="shared" ref="R389:AG393" si="119">IF(R159&lt;&gt;"",R159/SUM(R$159:R$163)*100,"")</f>
        <v>78.920213746084386</v>
      </c>
      <c r="S389" s="111">
        <f t="shared" si="119"/>
        <v>77.054893987801336</v>
      </c>
      <c r="T389" s="111">
        <f t="shared" si="119"/>
        <v>74.910258832420169</v>
      </c>
      <c r="U389" s="111">
        <f t="shared" si="119"/>
        <v>77.18603814321699</v>
      </c>
      <c r="V389" s="111">
        <f t="shared" si="119"/>
        <v>76.605101143359718</v>
      </c>
      <c r="W389" s="111">
        <f t="shared" si="119"/>
        <v>76.334776334776336</v>
      </c>
      <c r="X389" s="111">
        <f t="shared" si="119"/>
        <v>74.541116005873718</v>
      </c>
      <c r="Y389" s="111">
        <f t="shared" si="119"/>
        <v>73.460461861441573</v>
      </c>
      <c r="Z389" s="111">
        <f t="shared" si="119"/>
        <v>75.182149362477233</v>
      </c>
      <c r="AA389" s="111">
        <f t="shared" si="119"/>
        <v>75.83397982932506</v>
      </c>
      <c r="AB389" s="111">
        <f t="shared" si="119"/>
        <v>76.990400903444382</v>
      </c>
      <c r="AC389" s="111">
        <f t="shared" si="119"/>
        <v>78.335158817086523</v>
      </c>
      <c r="AD389" s="111">
        <f t="shared" si="119"/>
        <v>76.480156148340924</v>
      </c>
      <c r="AE389" s="111">
        <f t="shared" si="119"/>
        <v>74.654979485266693</v>
      </c>
      <c r="AF389" s="111">
        <f t="shared" si="119"/>
        <v>75.034387895460796</v>
      </c>
      <c r="AG389" s="111">
        <f t="shared" si="119"/>
        <v>75.75522850503485</v>
      </c>
      <c r="AH389" s="112"/>
      <c r="AI389" s="112"/>
      <c r="AJ389" s="106" t="str">
        <f t="shared" si="100"/>
        <v>*Glycerol (3TMS)</v>
      </c>
      <c r="AK389" s="106">
        <f t="shared" si="100"/>
        <v>218</v>
      </c>
      <c r="AL389" s="112"/>
      <c r="AM389" s="111">
        <f t="shared" si="118"/>
        <v>74.071874071874063</v>
      </c>
      <c r="AN389" s="111">
        <f>IF(AN159&lt;&gt;"",AN159/SUM(AN$159:AN$163)*100,"")</f>
        <v>72.030301051394247</v>
      </c>
      <c r="AO389" s="113">
        <f t="shared" si="118"/>
        <v>73.303734469547777</v>
      </c>
      <c r="AP389" s="111">
        <f>IF(AP159&lt;&gt;"",AP159/SUM(AP$159:AP$163)*100,"")</f>
        <v>73.566300235350184</v>
      </c>
      <c r="AQ389" s="113">
        <f t="shared" si="118"/>
        <v>74.472317383136257</v>
      </c>
      <c r="AR389" s="111">
        <f>IF(AR159&lt;&gt;"",AR159/SUM(AR$159:AR$163)*100,"")</f>
        <v>71.787770174866949</v>
      </c>
      <c r="AS389" s="113">
        <f t="shared" si="118"/>
        <v>73.417227164243869</v>
      </c>
      <c r="AT389" s="111">
        <f>IF(AT159&lt;&gt;"",AT159/SUM(AT$159:AT$163)*100,"")</f>
        <v>73.32505240276376</v>
      </c>
      <c r="AU389" s="113">
        <f t="shared" si="118"/>
        <v>72.806137080585032</v>
      </c>
      <c r="AV389" s="111">
        <f>IF(AV159&lt;&gt;"",AV159/SUM(AV$159:AV$163)*100,"")</f>
        <v>73.572572893303416</v>
      </c>
      <c r="AW389" s="113">
        <f t="shared" si="118"/>
        <v>75.61056105610561</v>
      </c>
      <c r="AX389" s="111">
        <f>IF(AX159&lt;&gt;"",AX159/SUM(AX$159:AX$163)*100,"")</f>
        <v>74.531835205992508</v>
      </c>
      <c r="AY389" s="113">
        <f t="shared" si="118"/>
        <v>74.739768157085408</v>
      </c>
      <c r="AZ389" s="111">
        <f>IF(AZ159&lt;&gt;"",AZ159/SUM(AZ$159:AZ$163)*100,"")</f>
        <v>75.281598108158562</v>
      </c>
      <c r="BA389" s="111">
        <f t="shared" si="118"/>
        <v>100</v>
      </c>
      <c r="BB389" s="113" t="str">
        <f>IF(BB159&lt;&gt;"",BB159/SUM(BB$159:BB$163)*100,"")</f>
        <v/>
      </c>
      <c r="BC389" s="111">
        <f>IF(BC159&lt;&gt;"",BC159/SUM(BC$159:BC$163)*100,"")</f>
        <v>73.075259515570934</v>
      </c>
      <c r="BD389" s="113">
        <f t="shared" si="118"/>
        <v>68.985153548911939</v>
      </c>
      <c r="BE389" s="111">
        <f>IF(BE159&lt;&gt;"",BE159/SUM(BE$159:BE$163)*100,"")</f>
        <v>66.781554033419127</v>
      </c>
      <c r="BF389" s="113">
        <f t="shared" si="118"/>
        <v>72.462520061063913</v>
      </c>
      <c r="BG389" s="111">
        <f t="shared" si="118"/>
        <v>71.909335382251243</v>
      </c>
      <c r="BH389" s="113" t="str">
        <f t="shared" si="118"/>
        <v/>
      </c>
      <c r="BI389" s="111">
        <f t="shared" si="118"/>
        <v>73.583435377936098</v>
      </c>
      <c r="BJ389" s="113">
        <f t="shared" si="118"/>
        <v>74.504662004662009</v>
      </c>
      <c r="BK389" s="111">
        <f>IF(BK159&lt;&gt;"",BK159/SUM(BK$159:BK$163)*100,"")</f>
        <v>73.769630067678563</v>
      </c>
      <c r="BL389" s="113">
        <f t="shared" si="118"/>
        <v>70.783824751845884</v>
      </c>
      <c r="BM389" s="111">
        <f t="shared" si="118"/>
        <v>72.644067796610173</v>
      </c>
      <c r="BN389" s="113">
        <f t="shared" si="118"/>
        <v>73.071276027762949</v>
      </c>
      <c r="BO389" s="111">
        <f t="shared" si="118"/>
        <v>73.223201627319241</v>
      </c>
      <c r="BP389" s="113">
        <f t="shared" si="118"/>
        <v>74.021262234222078</v>
      </c>
      <c r="BQ389" s="111">
        <f>IF(BQ159&lt;&gt;"",BQ159/SUM(BQ$159:BQ$163)*100,"")</f>
        <v>93.329727780782406</v>
      </c>
      <c r="BR389" s="111"/>
      <c r="BS389" s="111">
        <f t="shared" ref="BS389:BT393" si="120">IF(BS159&lt;&gt;"",BS159/SUM(BS$159:BS$163)*100,"")</f>
        <v>72.792229019754345</v>
      </c>
      <c r="BT389" s="111">
        <f t="shared" si="120"/>
        <v>73.766779214362188</v>
      </c>
      <c r="BU389" s="111">
        <f t="shared" si="118"/>
        <v>71.597091300834904</v>
      </c>
      <c r="BV389" s="94" t="str">
        <f t="shared" si="111"/>
        <v>*Glycerol (3TMS)</v>
      </c>
      <c r="BW389">
        <f t="shared" si="111"/>
        <v>218</v>
      </c>
    </row>
    <row r="390" spans="2:75">
      <c r="B390" s="4" t="s">
        <v>41</v>
      </c>
      <c r="C390" s="4">
        <v>219</v>
      </c>
      <c r="D390" s="4">
        <v>1270.5</v>
      </c>
      <c r="E390" s="4">
        <v>0.92753624899999998</v>
      </c>
      <c r="F390" s="4"/>
      <c r="G390" s="111">
        <f t="shared" si="118"/>
        <v>26.595744680851062</v>
      </c>
      <c r="H390" s="111">
        <f t="shared" si="118"/>
        <v>16.048632218844986</v>
      </c>
      <c r="I390" s="111">
        <f t="shared" si="118"/>
        <v>15.692093963122</v>
      </c>
      <c r="J390" s="111">
        <f>IF(J160&lt;&gt;"",J160/SUM(J$159:J$163)*100,"")</f>
        <v>5.0480933215089712</v>
      </c>
      <c r="K390" s="111">
        <f t="shared" si="118"/>
        <v>15.136554621848738</v>
      </c>
      <c r="L390" s="111">
        <f>IF(L160&lt;&gt;"",L160/SUM(L$159:L$163)*100,"")</f>
        <v>15.549597855227882</v>
      </c>
      <c r="M390" s="111">
        <f t="shared" si="118"/>
        <v>12.729366137437886</v>
      </c>
      <c r="N390" s="111">
        <f>IF(N160&lt;&gt;"",N160/SUM(N$159:N$163)*100,"")</f>
        <v>15.464483652819444</v>
      </c>
      <c r="O390" s="111">
        <f t="shared" si="118"/>
        <v>15.403833293376906</v>
      </c>
      <c r="P390" s="111">
        <f>IF(P160&lt;&gt;"",P160/SUM(P$159:P$163)*100,"")</f>
        <v>15.200818682519056</v>
      </c>
      <c r="Q390" s="111"/>
      <c r="R390" s="111">
        <f t="shared" si="119"/>
        <v>14.225170444075916</v>
      </c>
      <c r="S390" s="111">
        <f t="shared" si="119"/>
        <v>15.974440894568689</v>
      </c>
      <c r="T390" s="111">
        <f t="shared" si="119"/>
        <v>15.246552049877197</v>
      </c>
      <c r="U390" s="111">
        <f t="shared" si="119"/>
        <v>14.555595537963296</v>
      </c>
      <c r="V390" s="111">
        <f t="shared" si="119"/>
        <v>15.901495162708883</v>
      </c>
      <c r="W390" s="111">
        <f t="shared" si="119"/>
        <v>14.231601731601732</v>
      </c>
      <c r="X390" s="111">
        <f t="shared" si="119"/>
        <v>15.069750367107195</v>
      </c>
      <c r="Y390" s="111">
        <f t="shared" si="119"/>
        <v>15.815255423372987</v>
      </c>
      <c r="Z390" s="111">
        <f t="shared" si="119"/>
        <v>14.321493624772314</v>
      </c>
      <c r="AA390" s="111">
        <f t="shared" si="119"/>
        <v>14.992242048099303</v>
      </c>
      <c r="AB390" s="111">
        <f t="shared" si="119"/>
        <v>16.318464144551101</v>
      </c>
      <c r="AC390" s="111">
        <f t="shared" si="119"/>
        <v>13.625410733844468</v>
      </c>
      <c r="AD390" s="111">
        <f t="shared" si="119"/>
        <v>14.459986987638256</v>
      </c>
      <c r="AE390" s="111">
        <f t="shared" si="119"/>
        <v>14.863856769861991</v>
      </c>
      <c r="AF390" s="111">
        <f t="shared" si="119"/>
        <v>14.718019257221457</v>
      </c>
      <c r="AG390" s="111">
        <f t="shared" si="119"/>
        <v>14.310611928737412</v>
      </c>
      <c r="AH390" s="112"/>
      <c r="AI390" s="112"/>
      <c r="AJ390" s="106" t="str">
        <f t="shared" si="100"/>
        <v>*Glycerol (3TMS)</v>
      </c>
      <c r="AK390" s="106">
        <f t="shared" si="100"/>
        <v>219</v>
      </c>
      <c r="AL390" s="112"/>
      <c r="AM390" s="111">
        <f t="shared" si="118"/>
        <v>15.451440451440451</v>
      </c>
      <c r="AN390" s="111">
        <f>IF(AN160&lt;&gt;"",AN160/SUM(AN$159:AN$163)*100,"")</f>
        <v>14.686867367596159</v>
      </c>
      <c r="AO390" s="113">
        <f t="shared" si="118"/>
        <v>15.181352715815102</v>
      </c>
      <c r="AP390" s="111">
        <f>IF(AP160&lt;&gt;"",AP160/SUM(AP$159:AP$163)*100,"")</f>
        <v>15.256055054070963</v>
      </c>
      <c r="AQ390" s="113">
        <f t="shared" si="118"/>
        <v>15.277931263122996</v>
      </c>
      <c r="AR390" s="111">
        <f>IF(AR160&lt;&gt;"",AR160/SUM(AR$159:AR$163)*100,"")</f>
        <v>14.570435538177474</v>
      </c>
      <c r="AS390" s="113">
        <f t="shared" si="118"/>
        <v>15.21805163809937</v>
      </c>
      <c r="AT390" s="111">
        <f>IF(AT160&lt;&gt;"",AT160/SUM(AT$159:AT$163)*100,"")</f>
        <v>14.886266594208525</v>
      </c>
      <c r="AU390" s="113">
        <f t="shared" si="118"/>
        <v>15.141955835962145</v>
      </c>
      <c r="AV390" s="111">
        <f>IF(AV160&lt;&gt;"",AV160/SUM(AV$159:AV$163)*100,"")</f>
        <v>15.174623518103173</v>
      </c>
      <c r="AW390" s="113">
        <f t="shared" si="118"/>
        <v>14.85148514851485</v>
      </c>
      <c r="AX390" s="111">
        <f>IF(AX160&lt;&gt;"",AX160/SUM(AX$159:AX$163)*100,"")</f>
        <v>15.874387784500144</v>
      </c>
      <c r="AY390" s="113">
        <f t="shared" si="118"/>
        <v>15.495623373550982</v>
      </c>
      <c r="AZ390" s="111">
        <f>IF(AZ160&lt;&gt;"",AZ160/SUM(AZ$159:AZ$163)*100,"")</f>
        <v>14.948036592196154</v>
      </c>
      <c r="BA390" s="111">
        <f t="shared" si="118"/>
        <v>0</v>
      </c>
      <c r="BB390" s="113" t="str">
        <f t="shared" si="118"/>
        <v/>
      </c>
      <c r="BC390" s="111">
        <f>IF(BC160&lt;&gt;"",BC160/SUM(BC$159:BC$163)*100,"")</f>
        <v>14.886101499423299</v>
      </c>
      <c r="BD390" s="113">
        <f t="shared" si="118"/>
        <v>13.646532438478747</v>
      </c>
      <c r="BE390" s="111">
        <f>IF(BE160&lt;&gt;"",BE160/SUM(BE$159:BE$163)*100,"")</f>
        <v>13.472361589808473</v>
      </c>
      <c r="BF390" s="113">
        <f t="shared" si="118"/>
        <v>15.066348299213214</v>
      </c>
      <c r="BG390" s="111">
        <f t="shared" si="118"/>
        <v>15.58586246638494</v>
      </c>
      <c r="BH390" s="113" t="str">
        <f t="shared" si="118"/>
        <v/>
      </c>
      <c r="BI390" s="111">
        <f t="shared" si="118"/>
        <v>15.336376117852241</v>
      </c>
      <c r="BJ390" s="113">
        <f t="shared" si="118"/>
        <v>15.192307692307692</v>
      </c>
      <c r="BK390" s="111">
        <f>IF(BK160&lt;&gt;"",BK160/SUM(BK$159:BK$163)*100,"")</f>
        <v>15.684341940994809</v>
      </c>
      <c r="BL390" s="113">
        <f t="shared" si="118"/>
        <v>15.3268788812283</v>
      </c>
      <c r="BM390" s="111">
        <f t="shared" si="118"/>
        <v>14.497175141242938</v>
      </c>
      <c r="BN390" s="113">
        <f t="shared" si="118"/>
        <v>15.089428723972237</v>
      </c>
      <c r="BO390" s="111">
        <f t="shared" si="118"/>
        <v>15.317758737594772</v>
      </c>
      <c r="BP390" s="113">
        <f t="shared" si="118"/>
        <v>15.406682416469794</v>
      </c>
      <c r="BQ390" s="111">
        <f>IF(BQ160&lt;&gt;"",BQ160/SUM(BQ$159:BQ$163)*100,"")</f>
        <v>4.7413016044708849</v>
      </c>
      <c r="BR390" s="111"/>
      <c r="BS390" s="111">
        <f t="shared" si="120"/>
        <v>15.065614346425068</v>
      </c>
      <c r="BT390" s="111">
        <f t="shared" si="120"/>
        <v>15.016882154327597</v>
      </c>
      <c r="BU390" s="111">
        <f t="shared" si="118"/>
        <v>15.416105575006734</v>
      </c>
      <c r="BV390" s="94" t="str">
        <f t="shared" si="111"/>
        <v>*Glycerol (3TMS)</v>
      </c>
      <c r="BW390">
        <f t="shared" si="111"/>
        <v>219</v>
      </c>
    </row>
    <row r="391" spans="2:75">
      <c r="B391" s="4" t="s">
        <v>41</v>
      </c>
      <c r="C391" s="4">
        <v>220</v>
      </c>
      <c r="D391" s="4">
        <v>1270.5</v>
      </c>
      <c r="E391" s="4">
        <v>0.92753624899999998</v>
      </c>
      <c r="F391" s="4"/>
      <c r="G391" s="111">
        <f t="shared" si="118"/>
        <v>0</v>
      </c>
      <c r="H391" s="111">
        <f t="shared" si="118"/>
        <v>6.119554204660588</v>
      </c>
      <c r="I391" s="111">
        <f t="shared" si="118"/>
        <v>6.2073755998989641</v>
      </c>
      <c r="J391" s="111">
        <f>IF(J161&lt;&gt;"",J161/SUM(J$159:J$163)*100,"")</f>
        <v>5.0480933215089712</v>
      </c>
      <c r="K391" s="111">
        <f t="shared" si="118"/>
        <v>6.4338235294117645</v>
      </c>
      <c r="L391" s="111">
        <f>IF(L161&lt;&gt;"",L161/SUM(L$159:L$163)*100,"")</f>
        <v>6.0752585216392188</v>
      </c>
      <c r="M391" s="111">
        <f t="shared" si="118"/>
        <v>2.4094049206156831</v>
      </c>
      <c r="N391" s="111">
        <f>IF(N161&lt;&gt;"",N161/SUM(N$159:N$163)*100,"")</f>
        <v>6.3100625413128597</v>
      </c>
      <c r="O391" s="111">
        <f t="shared" si="118"/>
        <v>6.3795692276633069</v>
      </c>
      <c r="P391" s="111">
        <f>IF(P161&lt;&gt;"",P161/SUM(P$159:P$163)*100,"")</f>
        <v>6.2355551978291119</v>
      </c>
      <c r="Q391" s="111"/>
      <c r="R391" s="111">
        <f t="shared" si="119"/>
        <v>4.459185553712917</v>
      </c>
      <c r="S391" s="111">
        <f t="shared" si="119"/>
        <v>5.0246877722916059</v>
      </c>
      <c r="T391" s="111">
        <f t="shared" si="119"/>
        <v>5.819006234649537</v>
      </c>
      <c r="U391" s="111">
        <f t="shared" si="119"/>
        <v>5.6495142137459524</v>
      </c>
      <c r="V391" s="111">
        <f t="shared" si="119"/>
        <v>5.2594547053649956</v>
      </c>
      <c r="W391" s="111">
        <f t="shared" si="119"/>
        <v>6.2950937950937949</v>
      </c>
      <c r="X391" s="111">
        <f t="shared" si="119"/>
        <v>6.607929515418502</v>
      </c>
      <c r="Y391" s="111">
        <f t="shared" si="119"/>
        <v>6.9104268719384185</v>
      </c>
      <c r="Z391" s="111">
        <f t="shared" si="119"/>
        <v>5.5783242258652095</v>
      </c>
      <c r="AA391" s="111">
        <f t="shared" si="119"/>
        <v>6.4778898370830102</v>
      </c>
      <c r="AB391" s="111">
        <f t="shared" si="119"/>
        <v>4.5172219085262562</v>
      </c>
      <c r="AC391" s="111">
        <f t="shared" si="119"/>
        <v>4.2278203723986856</v>
      </c>
      <c r="AD391" s="111">
        <f t="shared" si="119"/>
        <v>6.4248536109303842</v>
      </c>
      <c r="AE391" s="111">
        <f t="shared" si="119"/>
        <v>6.49011562849683</v>
      </c>
      <c r="AF391" s="111">
        <f t="shared" si="119"/>
        <v>6.3961485557083906</v>
      </c>
      <c r="AG391" s="111">
        <f t="shared" si="119"/>
        <v>5.4027885360185897</v>
      </c>
      <c r="AH391" s="112"/>
      <c r="AI391" s="112"/>
      <c r="AJ391" s="106" t="str">
        <f t="shared" si="100"/>
        <v>*Glycerol (3TMS)</v>
      </c>
      <c r="AK391" s="106">
        <f t="shared" si="100"/>
        <v>220</v>
      </c>
      <c r="AL391" s="112"/>
      <c r="AM391" s="111">
        <f t="shared" si="118"/>
        <v>5.2791802791802791</v>
      </c>
      <c r="AN391" s="111">
        <f>IF(AN161&lt;&gt;"",AN161/SUM(AN$159:AN$163)*100,"")</f>
        <v>6.1320446679292102</v>
      </c>
      <c r="AO391" s="113">
        <f t="shared" si="118"/>
        <v>6.4986215045293418</v>
      </c>
      <c r="AP391" s="111">
        <f>IF(AP161&lt;&gt;"",AP161/SUM(AP$159:AP$163)*100,"")</f>
        <v>6.3246641046265681</v>
      </c>
      <c r="AQ391" s="113">
        <f t="shared" si="118"/>
        <v>6.3432423472206869</v>
      </c>
      <c r="AR391" s="111">
        <f>IF(AR161&lt;&gt;"",AR161/SUM(AR$159:AR$163)*100,"")</f>
        <v>6.3158466384272831</v>
      </c>
      <c r="AS391" s="113">
        <f t="shared" si="118"/>
        <v>6.3267520069429377</v>
      </c>
      <c r="AT391" s="111">
        <f>IF(AT161&lt;&gt;"",AT161/SUM(AT$159:AT$163)*100,"")</f>
        <v>6.090365654840463</v>
      </c>
      <c r="AU391" s="113">
        <f t="shared" si="118"/>
        <v>6.2159449383424148</v>
      </c>
      <c r="AV391" s="111">
        <f>IF(AV161&lt;&gt;"",AV161/SUM(AV$159:AV$163)*100,"")</f>
        <v>6.6901634091637296</v>
      </c>
      <c r="AW391" s="113">
        <f t="shared" si="118"/>
        <v>5.7095709570957096</v>
      </c>
      <c r="AX391" s="111">
        <f>IF(AX161&lt;&gt;"",AX161/SUM(AX$159:AX$163)*100,"")</f>
        <v>6.4592336502448857</v>
      </c>
      <c r="AY391" s="113">
        <f t="shared" si="118"/>
        <v>6.3756801514076171</v>
      </c>
      <c r="AZ391" s="111">
        <f>IF(AZ161&lt;&gt;"",AZ161/SUM(AZ$159:AZ$163)*100,"")</f>
        <v>5.8622191797871679</v>
      </c>
      <c r="BA391" s="111">
        <f t="shared" si="118"/>
        <v>0</v>
      </c>
      <c r="BB391" s="113" t="str">
        <f t="shared" si="118"/>
        <v/>
      </c>
      <c r="BC391" s="111">
        <f>IF(BC161&lt;&gt;"",BC161/SUM(BC$159:BC$163)*100,"")</f>
        <v>6.9636678200692037</v>
      </c>
      <c r="BD391" s="113">
        <f t="shared" si="118"/>
        <v>6.971730730119992</v>
      </c>
      <c r="BE391" s="111">
        <f>IF(BE161&lt;&gt;"",BE161/SUM(BE$159:BE$163)*100,"")</f>
        <v>7.4167793726277216</v>
      </c>
      <c r="BF391" s="113">
        <f t="shared" si="118"/>
        <v>5.9067600892472694</v>
      </c>
      <c r="BG391" s="111">
        <f t="shared" si="118"/>
        <v>6.9227814060699195</v>
      </c>
      <c r="BH391" s="113" t="str">
        <f t="shared" si="118"/>
        <v/>
      </c>
      <c r="BI391" s="111">
        <f t="shared" si="118"/>
        <v>6.2043118483060589</v>
      </c>
      <c r="BJ391" s="113">
        <f t="shared" si="118"/>
        <v>6.0023310023310028</v>
      </c>
      <c r="BK391" s="111">
        <f>IF(BK161&lt;&gt;"",BK161/SUM(BK$159:BK$163)*100,"")</f>
        <v>6.4064656022077671</v>
      </c>
      <c r="BL391" s="113">
        <f t="shared" si="118"/>
        <v>6.126839763336756</v>
      </c>
      <c r="BM391" s="111">
        <f t="shared" si="118"/>
        <v>6.3163841807909602</v>
      </c>
      <c r="BN391" s="113">
        <f t="shared" si="118"/>
        <v>6.3000533902829687</v>
      </c>
      <c r="BO391" s="111">
        <f t="shared" si="118"/>
        <v>6.1455957591074402</v>
      </c>
      <c r="BP391" s="113">
        <f t="shared" si="118"/>
        <v>6.3955450556868039</v>
      </c>
      <c r="BQ391" s="111">
        <f>IF(BQ161&lt;&gt;"",BQ161/SUM(BQ$159:BQ$163)*100,"")</f>
        <v>1.0456102397692446</v>
      </c>
      <c r="BR391" s="111"/>
      <c r="BS391" s="111">
        <f t="shared" si="120"/>
        <v>6.3839723532433572</v>
      </c>
      <c r="BT391" s="111">
        <f t="shared" si="120"/>
        <v>6.1969859178127313</v>
      </c>
      <c r="BU391" s="111">
        <f t="shared" si="118"/>
        <v>6.6523027201723677</v>
      </c>
      <c r="BV391" s="94" t="str">
        <f t="shared" si="111"/>
        <v>*Glycerol (3TMS)</v>
      </c>
      <c r="BW391">
        <f t="shared" si="111"/>
        <v>220</v>
      </c>
    </row>
    <row r="392" spans="2:75">
      <c r="B392" s="4" t="s">
        <v>41</v>
      </c>
      <c r="C392" s="4">
        <v>221</v>
      </c>
      <c r="D392" s="4">
        <v>1270.5</v>
      </c>
      <c r="E392" s="4">
        <v>0.92753624899999998</v>
      </c>
      <c r="F392" s="4"/>
      <c r="G392" s="111">
        <f t="shared" si="118"/>
        <v>0</v>
      </c>
      <c r="H392" s="111">
        <f t="shared" si="118"/>
        <v>3.0800405268490376</v>
      </c>
      <c r="I392" s="111">
        <f t="shared" si="118"/>
        <v>3.5615054306643095</v>
      </c>
      <c r="J392" s="111">
        <f>IF(J162&lt;&gt;"",J162/SUM(J$159:J$163)*100,"")</f>
        <v>0</v>
      </c>
      <c r="K392" s="111">
        <f t="shared" si="118"/>
        <v>3.9285714285714284</v>
      </c>
      <c r="L392" s="111">
        <f>IF(L162&lt;&gt;"",L162/SUM(L$159:L$163)*100,"")</f>
        <v>3.7772883952508622</v>
      </c>
      <c r="M392" s="111">
        <f t="shared" si="118"/>
        <v>2.9463095382377893</v>
      </c>
      <c r="N392" s="111">
        <f>IF(N162&lt;&gt;"",N162/SUM(N$159:N$163)*100,"")</f>
        <v>3.7270554736360402</v>
      </c>
      <c r="O392" s="111">
        <f t="shared" si="118"/>
        <v>3.9443301830845519</v>
      </c>
      <c r="P392" s="111">
        <f>IF(P162&lt;&gt;"",P162/SUM(P$159:P$163)*100,"")</f>
        <v>3.946233715461831</v>
      </c>
      <c r="Q392" s="111"/>
      <c r="R392" s="111">
        <f t="shared" si="119"/>
        <v>2.3954302561267733</v>
      </c>
      <c r="S392" s="111">
        <f t="shared" si="119"/>
        <v>1.9459773453383677</v>
      </c>
      <c r="T392" s="111">
        <f t="shared" si="119"/>
        <v>4.024182883053089</v>
      </c>
      <c r="U392" s="111">
        <f t="shared" si="119"/>
        <v>2.6088521050737676</v>
      </c>
      <c r="V392" s="111">
        <f t="shared" si="119"/>
        <v>2.2339489885664028</v>
      </c>
      <c r="W392" s="111">
        <f t="shared" si="119"/>
        <v>3.1385281385281383</v>
      </c>
      <c r="X392" s="111">
        <f t="shared" si="119"/>
        <v>3.7812041116005877</v>
      </c>
      <c r="Y392" s="111">
        <f t="shared" si="119"/>
        <v>3.8138558432470258</v>
      </c>
      <c r="Z392" s="111">
        <f t="shared" si="119"/>
        <v>4.918032786885246</v>
      </c>
      <c r="AA392" s="111">
        <f t="shared" si="119"/>
        <v>2.69588828549263</v>
      </c>
      <c r="AB392" s="111">
        <f t="shared" si="119"/>
        <v>2.1739130434782608</v>
      </c>
      <c r="AC392" s="111">
        <f t="shared" si="119"/>
        <v>3.8116100766703171</v>
      </c>
      <c r="AD392" s="111">
        <f t="shared" si="119"/>
        <v>2.6350032530904359</v>
      </c>
      <c r="AE392" s="111">
        <f t="shared" si="119"/>
        <v>3.9910481163744871</v>
      </c>
      <c r="AF392" s="111">
        <f t="shared" si="119"/>
        <v>3.8514442916093539</v>
      </c>
      <c r="AG392" s="111">
        <f t="shared" si="119"/>
        <v>3.0209140201394269</v>
      </c>
      <c r="AH392" s="112"/>
      <c r="AI392" s="112"/>
      <c r="AJ392" s="106" t="str">
        <f t="shared" si="100"/>
        <v>*Glycerol (3TMS)</v>
      </c>
      <c r="AK392" s="106">
        <f t="shared" si="100"/>
        <v>221</v>
      </c>
      <c r="AL392" s="112"/>
      <c r="AM392" s="111">
        <f t="shared" si="118"/>
        <v>4.7148797148797144</v>
      </c>
      <c r="AN392" s="111">
        <f>IF(AN162&lt;&gt;"",AN162/SUM(AN$159:AN$163)*100,"")</f>
        <v>5.2961535949846539</v>
      </c>
      <c r="AO392" s="113">
        <f t="shared" si="118"/>
        <v>4.0352321959253823</v>
      </c>
      <c r="AP392" s="111">
        <f>IF(AP162&lt;&gt;"",AP162/SUM(AP$159:AP$163)*100,"")</f>
        <v>3.9086007090297019</v>
      </c>
      <c r="AQ392" s="113">
        <f t="shared" si="118"/>
        <v>3.9065090065200576</v>
      </c>
      <c r="AR392" s="111">
        <f>IF(AR162&lt;&gt;"",AR162/SUM(AR$159:AR$163)*100,"")</f>
        <v>5.7130444227218424</v>
      </c>
      <c r="AS392" s="113">
        <f t="shared" si="118"/>
        <v>4.14406595790844</v>
      </c>
      <c r="AT392" s="111">
        <f>IF(AT162&lt;&gt;"",AT162/SUM(AT$159:AT$163)*100,"")</f>
        <v>4.689076935020573</v>
      </c>
      <c r="AU392" s="113">
        <f t="shared" si="118"/>
        <v>4.7462001720676801</v>
      </c>
      <c r="AV392" s="111">
        <f>IF(AV162&lt;&gt;"",AV162/SUM(AV$159:AV$163)*100,"")</f>
        <v>4.5626401794296703</v>
      </c>
      <c r="AW392" s="113">
        <f t="shared" si="118"/>
        <v>3.7788778877887785</v>
      </c>
      <c r="AX392" s="111">
        <f>IF(AX162&lt;&gt;"",AX162/SUM(AX$159:AX$163)*100,"")</f>
        <v>3.1345433592624601</v>
      </c>
      <c r="AY392" s="113">
        <f t="shared" si="118"/>
        <v>3.045895434114029</v>
      </c>
      <c r="AZ392" s="111">
        <f>IF(AZ162&lt;&gt;"",AZ162/SUM(AZ$159:AZ$163)*100,"")</f>
        <v>3.9081461198581122</v>
      </c>
      <c r="BA392" s="111">
        <f t="shared" si="118"/>
        <v>0</v>
      </c>
      <c r="BB392" s="113" t="str">
        <f t="shared" si="118"/>
        <v/>
      </c>
      <c r="BC392" s="111">
        <f>IF(BC162&lt;&gt;"",BC162/SUM(BC$159:BC$163)*100,"")</f>
        <v>2.9051326412918108</v>
      </c>
      <c r="BD392" s="113">
        <f t="shared" si="118"/>
        <v>10.396583282489322</v>
      </c>
      <c r="BE392" s="111">
        <f>IF(BE162&lt;&gt;"",BE162/SUM(BE$159:BE$163)*100,"")</f>
        <v>10.204615854456611</v>
      </c>
      <c r="BF392" s="113">
        <f t="shared" si="118"/>
        <v>5.1786902571730531</v>
      </c>
      <c r="BG392" s="111">
        <f t="shared" si="118"/>
        <v>5.1325393776411836</v>
      </c>
      <c r="BH392" s="113" t="str">
        <f t="shared" si="118"/>
        <v/>
      </c>
      <c r="BI392" s="111">
        <f t="shared" si="118"/>
        <v>4.055809120932131</v>
      </c>
      <c r="BJ392" s="113">
        <f t="shared" si="118"/>
        <v>3.9219114219114219</v>
      </c>
      <c r="BK392" s="111">
        <f>IF(BK162&lt;&gt;"",BK162/SUM(BK$159:BK$163)*100,"")</f>
        <v>3.850450095275642</v>
      </c>
      <c r="BL392" s="113">
        <f t="shared" si="118"/>
        <v>6.2172998875360621</v>
      </c>
      <c r="BM392" s="111">
        <f t="shared" si="118"/>
        <v>5.463276836158192</v>
      </c>
      <c r="BN392" s="113">
        <f t="shared" si="118"/>
        <v>5.198878804057661</v>
      </c>
      <c r="BO392" s="111">
        <f t="shared" si="118"/>
        <v>4.1299389755285709</v>
      </c>
      <c r="BP392" s="113">
        <f t="shared" si="118"/>
        <v>3.8727640904488694</v>
      </c>
      <c r="BQ392" s="111">
        <f>IF(BQ162&lt;&gt;"",BQ162/SUM(BQ$159:BQ$163)*100,"")</f>
        <v>0.72111051018568595</v>
      </c>
      <c r="BR392" s="111"/>
      <c r="BS392" s="111">
        <f t="shared" si="120"/>
        <v>4.6093494606080423</v>
      </c>
      <c r="BT392" s="111">
        <f t="shared" si="120"/>
        <v>5.0193527134974882</v>
      </c>
      <c r="BU392" s="111">
        <f t="shared" si="118"/>
        <v>4.9663345004039865</v>
      </c>
      <c r="BV392" s="94" t="str">
        <f t="shared" si="111"/>
        <v>*Glycerol (3TMS)</v>
      </c>
      <c r="BW392">
        <f t="shared" si="111"/>
        <v>221</v>
      </c>
    </row>
    <row r="393" spans="2:75">
      <c r="B393" s="4" t="s">
        <v>41</v>
      </c>
      <c r="C393" s="4">
        <v>222</v>
      </c>
      <c r="D393" s="4">
        <v>1270.5</v>
      </c>
      <c r="E393" s="4">
        <v>0.92753624899999998</v>
      </c>
      <c r="F393" s="4"/>
      <c r="G393" s="111">
        <f t="shared" si="118"/>
        <v>0</v>
      </c>
      <c r="H393" s="111">
        <f t="shared" si="118"/>
        <v>2.5937183383991891</v>
      </c>
      <c r="I393" s="111">
        <f t="shared" si="118"/>
        <v>0.22101540793129579</v>
      </c>
      <c r="J393" s="111">
        <f>IF(J163&lt;&gt;"",J163/SUM(J$159:J$163)*100,"")</f>
        <v>0</v>
      </c>
      <c r="K393" s="111">
        <f t="shared" si="118"/>
        <v>0.85609243697478998</v>
      </c>
      <c r="L393" s="111">
        <f>IF(L163&lt;&gt;"",L163/SUM(L$159:L$163)*100,"")</f>
        <v>0.84258904634239751</v>
      </c>
      <c r="M393" s="111">
        <f t="shared" si="118"/>
        <v>0</v>
      </c>
      <c r="N393" s="111">
        <f>IF(N163&lt;&gt;"",N163/SUM(N$159:N$163)*100,"")</f>
        <v>0.84507042253521114</v>
      </c>
      <c r="O393" s="111">
        <f t="shared" si="118"/>
        <v>0.78861368023923384</v>
      </c>
      <c r="P393" s="111">
        <f>IF(P163&lt;&gt;"",P163/SUM(P$159:P$163)*100,"")</f>
        <v>0.73014522416033301</v>
      </c>
      <c r="Q393" s="111"/>
      <c r="R393" s="111">
        <f t="shared" si="119"/>
        <v>0</v>
      </c>
      <c r="S393" s="111">
        <f t="shared" si="119"/>
        <v>0</v>
      </c>
      <c r="T393" s="111">
        <f t="shared" si="119"/>
        <v>0</v>
      </c>
      <c r="U393" s="111">
        <f t="shared" si="119"/>
        <v>0</v>
      </c>
      <c r="V393" s="111">
        <f t="shared" si="119"/>
        <v>0</v>
      </c>
      <c r="W393" s="111">
        <f t="shared" si="119"/>
        <v>0</v>
      </c>
      <c r="X393" s="111">
        <f t="shared" si="119"/>
        <v>0</v>
      </c>
      <c r="Y393" s="111">
        <f t="shared" si="119"/>
        <v>0</v>
      </c>
      <c r="Z393" s="111">
        <f t="shared" si="119"/>
        <v>0</v>
      </c>
      <c r="AA393" s="111">
        <f t="shared" si="119"/>
        <v>0</v>
      </c>
      <c r="AB393" s="111">
        <f t="shared" si="119"/>
        <v>0</v>
      </c>
      <c r="AC393" s="111">
        <f t="shared" si="119"/>
        <v>0</v>
      </c>
      <c r="AD393" s="111">
        <f t="shared" si="119"/>
        <v>0</v>
      </c>
      <c r="AE393" s="111">
        <f t="shared" si="119"/>
        <v>0</v>
      </c>
      <c r="AF393" s="111">
        <f t="shared" si="119"/>
        <v>0</v>
      </c>
      <c r="AG393" s="111">
        <f t="shared" si="119"/>
        <v>1.5104570100697134</v>
      </c>
      <c r="AH393" s="112"/>
      <c r="AI393" s="112"/>
      <c r="AJ393" s="106" t="str">
        <f t="shared" si="100"/>
        <v>*Glycerol (3TMS)</v>
      </c>
      <c r="AK393" s="106">
        <f t="shared" si="100"/>
        <v>222</v>
      </c>
      <c r="AL393" s="112"/>
      <c r="AM393" s="111">
        <f t="shared" si="118"/>
        <v>0.4826254826254826</v>
      </c>
      <c r="AN393" s="111">
        <f>IF(AN163&lt;&gt;"",AN163/SUM(AN$159:AN$163)*100,"")</f>
        <v>1.8546333180957355</v>
      </c>
      <c r="AO393" s="113">
        <f t="shared" si="118"/>
        <v>0.98105911418239111</v>
      </c>
      <c r="AP393" s="111">
        <f>IF(AP163&lt;&gt;"",AP163/SUM(AP$159:AP$163)*100,"")</f>
        <v>0.94437989692257274</v>
      </c>
      <c r="AQ393" s="113">
        <f t="shared" si="118"/>
        <v>0</v>
      </c>
      <c r="AR393" s="111">
        <f>IF(AR163&lt;&gt;"",AR163/SUM(AR$159:AR$163)*100,"")</f>
        <v>1.6129032258064515</v>
      </c>
      <c r="AS393" s="113">
        <f t="shared" si="118"/>
        <v>0.89390323280538075</v>
      </c>
      <c r="AT393" s="111">
        <f>IF(AT163&lt;&gt;"",AT163/SUM(AT$159:AT$163)*100,"")</f>
        <v>1.0092384131666796</v>
      </c>
      <c r="AU393" s="113">
        <f t="shared" si="118"/>
        <v>1.0897619730427301</v>
      </c>
      <c r="AV393" s="111">
        <f>IF(AV163&lt;&gt;"",AV163/SUM(AV$159:AV$163)*100,"")</f>
        <v>0</v>
      </c>
      <c r="AW393" s="113">
        <f t="shared" si="118"/>
        <v>4.9504950495049507E-2</v>
      </c>
      <c r="AX393" s="111">
        <f>IF(AX163&lt;&gt;"",AX163/SUM(AX$159:AX$163)*100,"")</f>
        <v>0</v>
      </c>
      <c r="AY393" s="113">
        <f t="shared" si="118"/>
        <v>0.34303288384196828</v>
      </c>
      <c r="AZ393" s="111">
        <f>IF(AZ163&lt;&gt;"",AZ163/SUM(AZ$159:AZ$163)*100,"")</f>
        <v>0</v>
      </c>
      <c r="BA393" s="111">
        <f t="shared" si="118"/>
        <v>0</v>
      </c>
      <c r="BB393" s="113" t="str">
        <f t="shared" si="118"/>
        <v/>
      </c>
      <c r="BC393" s="111">
        <f>IF(BC163&lt;&gt;"",BC163/SUM(BC$159:BC$163)*100,"")</f>
        <v>2.1698385236447524</v>
      </c>
      <c r="BD393" s="113">
        <f t="shared" si="118"/>
        <v>0</v>
      </c>
      <c r="BE393" s="111">
        <f>IF(BE163&lt;&gt;"",BE163/SUM(BE$159:BE$163)*100,"")</f>
        <v>2.1246891496880589</v>
      </c>
      <c r="BF393" s="113">
        <f t="shared" si="118"/>
        <v>1.3856812933025404</v>
      </c>
      <c r="BG393" s="111">
        <f t="shared" si="118"/>
        <v>0.44948136765270835</v>
      </c>
      <c r="BH393" s="113" t="str">
        <f t="shared" si="118"/>
        <v/>
      </c>
      <c r="BI393" s="111">
        <f t="shared" si="118"/>
        <v>0.82006753497346829</v>
      </c>
      <c r="BJ393" s="113">
        <f t="shared" si="118"/>
        <v>0.37878787878787878</v>
      </c>
      <c r="BK393" s="111">
        <f>IF(BK163&lt;&gt;"",BK163/SUM(BK$159:BK$163)*100,"")</f>
        <v>0.28911229384322229</v>
      </c>
      <c r="BL393" s="113">
        <f t="shared" si="118"/>
        <v>1.5451567160530046</v>
      </c>
      <c r="BM393" s="111">
        <f t="shared" si="118"/>
        <v>1.0790960451977401</v>
      </c>
      <c r="BN393" s="113">
        <f t="shared" si="118"/>
        <v>0.34036305392418581</v>
      </c>
      <c r="BO393" s="111">
        <f t="shared" si="118"/>
        <v>1.1835049004499785</v>
      </c>
      <c r="BP393" s="113">
        <f t="shared" si="118"/>
        <v>0.30374620317246032</v>
      </c>
      <c r="BQ393" s="111">
        <f>IF(BQ163&lt;&gt;"",BQ163/SUM(BQ$159:BQ$163)*100,"")</f>
        <v>0.16224986479177933</v>
      </c>
      <c r="BR393" s="111"/>
      <c r="BS393" s="111">
        <f t="shared" si="120"/>
        <v>1.1488348199691776</v>
      </c>
      <c r="BT393" s="111">
        <f t="shared" si="120"/>
        <v>0</v>
      </c>
      <c r="BU393" s="111">
        <f t="shared" si="118"/>
        <v>1.3681659035820093</v>
      </c>
      <c r="BV393" s="94" t="str">
        <f t="shared" si="111"/>
        <v>*Glycerol (3TMS)</v>
      </c>
      <c r="BW393">
        <f t="shared" si="111"/>
        <v>222</v>
      </c>
    </row>
    <row r="394" spans="2:75" ht="36.75" customHeight="1">
      <c r="B394" s="4" t="s">
        <v>42</v>
      </c>
      <c r="C394" s="4">
        <v>357</v>
      </c>
      <c r="D394" s="4">
        <v>1758.6</v>
      </c>
      <c r="E394" s="4">
        <v>0.43478260000000002</v>
      </c>
      <c r="F394" s="4"/>
      <c r="G394" s="111" t="str">
        <f t="shared" ref="G394:BU398" si="121">IF(G164&lt;&gt;"",G164/SUM(G$164:G$168)*100,"")</f>
        <v/>
      </c>
      <c r="H394" s="111" t="str">
        <f t="shared" si="121"/>
        <v/>
      </c>
      <c r="I394" s="111" t="str">
        <f t="shared" si="121"/>
        <v/>
      </c>
      <c r="J394" s="111" t="str">
        <f>IF(J164&lt;&gt;"",J164/SUM(J$164:J$168)*100,"")</f>
        <v/>
      </c>
      <c r="K394" s="111" t="str">
        <f t="shared" si="121"/>
        <v/>
      </c>
      <c r="L394" s="111" t="str">
        <f>IF(L164&lt;&gt;"",L164/SUM(L$164:L$168)*100,"")</f>
        <v/>
      </c>
      <c r="M394" s="111" t="str">
        <f t="shared" si="121"/>
        <v/>
      </c>
      <c r="N394" s="111" t="str">
        <f>IF(N164&lt;&gt;"",N164/SUM(N$164:N$168)*100,"")</f>
        <v/>
      </c>
      <c r="O394" s="111" t="str">
        <f t="shared" si="121"/>
        <v/>
      </c>
      <c r="P394" s="111" t="str">
        <f>IF(P164&lt;&gt;"",P164/SUM(P$164:P$168)*100,"")</f>
        <v/>
      </c>
      <c r="Q394" s="111"/>
      <c r="R394" s="111" t="str">
        <f t="shared" ref="R394:AG398" si="122">IF(R164&lt;&gt;"",R164/SUM(R$164:R$168)*100,"")</f>
        <v/>
      </c>
      <c r="S394" s="111" t="str">
        <f t="shared" si="122"/>
        <v/>
      </c>
      <c r="T394" s="111" t="str">
        <f t="shared" si="122"/>
        <v/>
      </c>
      <c r="U394" s="111" t="str">
        <f t="shared" si="122"/>
        <v/>
      </c>
      <c r="V394" s="111" t="str">
        <f t="shared" si="122"/>
        <v/>
      </c>
      <c r="W394" s="111" t="str">
        <f t="shared" si="122"/>
        <v/>
      </c>
      <c r="X394" s="111" t="str">
        <f t="shared" si="122"/>
        <v/>
      </c>
      <c r="Y394" s="111" t="str">
        <f t="shared" si="122"/>
        <v/>
      </c>
      <c r="Z394" s="111" t="str">
        <f t="shared" si="122"/>
        <v/>
      </c>
      <c r="AA394" s="111" t="str">
        <f t="shared" si="122"/>
        <v/>
      </c>
      <c r="AB394" s="111" t="str">
        <f t="shared" si="122"/>
        <v/>
      </c>
      <c r="AC394" s="111" t="str">
        <f t="shared" si="122"/>
        <v/>
      </c>
      <c r="AD394" s="111" t="str">
        <f t="shared" si="122"/>
        <v/>
      </c>
      <c r="AE394" s="111" t="str">
        <f t="shared" si="122"/>
        <v/>
      </c>
      <c r="AF394" s="111" t="str">
        <f t="shared" si="122"/>
        <v/>
      </c>
      <c r="AG394" s="111" t="str">
        <f t="shared" si="122"/>
        <v/>
      </c>
      <c r="AH394" s="112"/>
      <c r="AI394" s="112"/>
      <c r="AJ394" s="106" t="str">
        <f t="shared" si="100"/>
        <v>*Glycerol-3-phosphate (4TMS)</v>
      </c>
      <c r="AK394" s="106">
        <f t="shared" si="100"/>
        <v>357</v>
      </c>
      <c r="AL394" s="112"/>
      <c r="AM394" s="111">
        <f t="shared" si="121"/>
        <v>60.84050297816016</v>
      </c>
      <c r="AN394" s="111">
        <f>IF(AN164&lt;&gt;"",AN164/SUM(AN$164:AN$168)*100,"")</f>
        <v>62.717563291139243</v>
      </c>
      <c r="AO394" s="113">
        <f t="shared" si="121"/>
        <v>73.424657534246577</v>
      </c>
      <c r="AP394" s="111">
        <f>IF(AP164&lt;&gt;"",AP164/SUM(AP$164:AP$168)*100,"")</f>
        <v>68.894524839624054</v>
      </c>
      <c r="AQ394" s="113">
        <f t="shared" si="121"/>
        <v>59.648551903677195</v>
      </c>
      <c r="AR394" s="111">
        <f>IF(AR164&lt;&gt;"",AR164/SUM(AR$164:AR$168)*100,"")</f>
        <v>63.505556638720996</v>
      </c>
      <c r="AS394" s="113">
        <f t="shared" si="121"/>
        <v>65.921684521610629</v>
      </c>
      <c r="AT394" s="111">
        <f>IF(AT164&lt;&gt;"",AT164/SUM(AT$164:AT$168)*100,"")</f>
        <v>66.588531244640109</v>
      </c>
      <c r="AU394" s="113">
        <f t="shared" si="121"/>
        <v>65.107038598767431</v>
      </c>
      <c r="AV394" s="111">
        <f>IF(AV164&lt;&gt;"",AV164/SUM(AV$164:AV$168)*100,"")</f>
        <v>66.441963345270693</v>
      </c>
      <c r="AW394" s="113">
        <f t="shared" si="121"/>
        <v>67.02671972711768</v>
      </c>
      <c r="AX394" s="111">
        <f>IF(AX164&lt;&gt;"",AX164/SUM(AX$164:AX$168)*100,"")</f>
        <v>66.146393972012916</v>
      </c>
      <c r="AY394" s="113" t="str">
        <f t="shared" si="121"/>
        <v/>
      </c>
      <c r="AZ394" s="111">
        <f>IF(AZ164&lt;&gt;"",AZ164/SUM(AZ$164:AZ$168)*100,"")</f>
        <v>69.105846388995033</v>
      </c>
      <c r="BA394" s="111" t="str">
        <f t="shared" si="121"/>
        <v/>
      </c>
      <c r="BB394" s="113">
        <f t="shared" si="121"/>
        <v>45.389389389389393</v>
      </c>
      <c r="BC394" s="111">
        <f>IF(BC164&lt;&gt;"",BC164/SUM(BC$164:BC$168)*100,"")</f>
        <v>43.721437828251823</v>
      </c>
      <c r="BD394" s="113">
        <f t="shared" si="121"/>
        <v>58.404092071611259</v>
      </c>
      <c r="BE394" s="111">
        <f>IF(BE164&lt;&gt;"",BE164/SUM(BE$164:BE$168)*100,"")</f>
        <v>59.504862953138812</v>
      </c>
      <c r="BF394" s="113">
        <f t="shared" si="121"/>
        <v>63.102340523175769</v>
      </c>
      <c r="BG394" s="111">
        <f t="shared" si="121"/>
        <v>63.955119214586254</v>
      </c>
      <c r="BH394" s="113" t="str">
        <f t="shared" si="121"/>
        <v/>
      </c>
      <c r="BI394" s="111">
        <f t="shared" si="121"/>
        <v>63.994350751848472</v>
      </c>
      <c r="BJ394" s="113">
        <f t="shared" si="121"/>
        <v>66.380989481885464</v>
      </c>
      <c r="BK394" s="111">
        <f>IF(BK164&lt;&gt;"",BK164/SUM(BK$164:BK$168)*100,"")</f>
        <v>69.898167006109986</v>
      </c>
      <c r="BL394" s="113">
        <f t="shared" si="121"/>
        <v>59.97987252599799</v>
      </c>
      <c r="BM394" s="111">
        <f t="shared" si="121"/>
        <v>58.253570902665295</v>
      </c>
      <c r="BN394" s="113">
        <f t="shared" si="121"/>
        <v>65.303404983831086</v>
      </c>
      <c r="BO394" s="111">
        <f t="shared" si="121"/>
        <v>65.836048814772212</v>
      </c>
      <c r="BP394" s="113">
        <f t="shared" si="121"/>
        <v>69.62947097879632</v>
      </c>
      <c r="BQ394" s="111">
        <f>IF(BQ164&lt;&gt;"",BQ164/SUM(BQ$164:BQ$168)*100,"")</f>
        <v>92.368839427662948</v>
      </c>
      <c r="BR394" s="111"/>
      <c r="BS394" s="111">
        <f t="shared" ref="BS394:BT398" si="123">IF(BS164&lt;&gt;"",BS164/SUM(BS$164:BS$168)*100,"")</f>
        <v>61.721353973779728</v>
      </c>
      <c r="BT394" s="111">
        <f t="shared" si="123"/>
        <v>64.880670143828041</v>
      </c>
      <c r="BU394" s="111">
        <f t="shared" si="121"/>
        <v>63.464648424865779</v>
      </c>
      <c r="BV394" s="94" t="str">
        <f t="shared" si="111"/>
        <v>*Glycerol-3-phosphate (4TMS)</v>
      </c>
      <c r="BW394">
        <f t="shared" si="111"/>
        <v>357</v>
      </c>
    </row>
    <row r="395" spans="2:75">
      <c r="B395" s="4" t="s">
        <v>42</v>
      </c>
      <c r="C395" s="4">
        <v>358</v>
      </c>
      <c r="D395" s="4">
        <v>1758.6</v>
      </c>
      <c r="E395" s="4">
        <v>0.43478260000000002</v>
      </c>
      <c r="F395" s="4"/>
      <c r="G395" s="111" t="str">
        <f t="shared" si="121"/>
        <v/>
      </c>
      <c r="H395" s="111" t="str">
        <f t="shared" si="121"/>
        <v/>
      </c>
      <c r="I395" s="111" t="str">
        <f t="shared" si="121"/>
        <v/>
      </c>
      <c r="J395" s="111" t="str">
        <f>IF(J165&lt;&gt;"",J165/SUM(J$164:J$168)*100,"")</f>
        <v/>
      </c>
      <c r="K395" s="111" t="str">
        <f t="shared" si="121"/>
        <v/>
      </c>
      <c r="L395" s="111" t="str">
        <f>IF(L165&lt;&gt;"",L165/SUM(L$164:L$168)*100,"")</f>
        <v/>
      </c>
      <c r="M395" s="111" t="str">
        <f t="shared" si="121"/>
        <v/>
      </c>
      <c r="N395" s="111" t="str">
        <f>IF(N165&lt;&gt;"",N165/SUM(N$164:N$168)*100,"")</f>
        <v/>
      </c>
      <c r="O395" s="111" t="str">
        <f t="shared" si="121"/>
        <v/>
      </c>
      <c r="P395" s="111" t="str">
        <f>IF(P165&lt;&gt;"",P165/SUM(P$164:P$168)*100,"")</f>
        <v/>
      </c>
      <c r="Q395" s="111"/>
      <c r="R395" s="111" t="str">
        <f t="shared" si="122"/>
        <v/>
      </c>
      <c r="S395" s="111" t="str">
        <f t="shared" si="122"/>
        <v/>
      </c>
      <c r="T395" s="111" t="str">
        <f t="shared" si="122"/>
        <v/>
      </c>
      <c r="U395" s="111" t="str">
        <f t="shared" si="122"/>
        <v/>
      </c>
      <c r="V395" s="111" t="str">
        <f t="shared" si="122"/>
        <v/>
      </c>
      <c r="W395" s="111" t="str">
        <f t="shared" si="122"/>
        <v/>
      </c>
      <c r="X395" s="111" t="str">
        <f t="shared" si="122"/>
        <v/>
      </c>
      <c r="Y395" s="111" t="str">
        <f t="shared" si="122"/>
        <v/>
      </c>
      <c r="Z395" s="111" t="str">
        <f t="shared" si="122"/>
        <v/>
      </c>
      <c r="AA395" s="111" t="str">
        <f t="shared" si="122"/>
        <v/>
      </c>
      <c r="AB395" s="111" t="str">
        <f t="shared" si="122"/>
        <v/>
      </c>
      <c r="AC395" s="111" t="str">
        <f t="shared" si="122"/>
        <v/>
      </c>
      <c r="AD395" s="111" t="str">
        <f t="shared" si="122"/>
        <v/>
      </c>
      <c r="AE395" s="111" t="str">
        <f t="shared" si="122"/>
        <v/>
      </c>
      <c r="AF395" s="111" t="str">
        <f t="shared" si="122"/>
        <v/>
      </c>
      <c r="AG395" s="111" t="str">
        <f t="shared" si="122"/>
        <v/>
      </c>
      <c r="AH395" s="112"/>
      <c r="AI395" s="112"/>
      <c r="AJ395" s="106" t="str">
        <f t="shared" si="100"/>
        <v>*Glycerol-3-phosphate (4TMS)</v>
      </c>
      <c r="AK395" s="106">
        <f t="shared" si="100"/>
        <v>358</v>
      </c>
      <c r="AL395" s="112"/>
      <c r="AM395" s="111">
        <f t="shared" si="121"/>
        <v>18.934480476505623</v>
      </c>
      <c r="AN395" s="111">
        <f>IF(AN165&lt;&gt;"",AN165/SUM(AN$164:AN$168)*100,"")</f>
        <v>18.42035864978903</v>
      </c>
      <c r="AO395" s="113">
        <f t="shared" si="121"/>
        <v>15.831702544031312</v>
      </c>
      <c r="AP395" s="111">
        <f>IF(AP165&lt;&gt;"",AP165/SUM(AP$164:AP$168)*100,"")</f>
        <v>19.364463672982247</v>
      </c>
      <c r="AQ395" s="113">
        <f t="shared" si="121"/>
        <v>18.125610152945004</v>
      </c>
      <c r="AR395" s="111">
        <f>IF(AR165&lt;&gt;"",AR165/SUM(AR$164:AR$168)*100,"")</f>
        <v>17.067654513550401</v>
      </c>
      <c r="AS395" s="113">
        <f t="shared" si="121"/>
        <v>20.00985100357099</v>
      </c>
      <c r="AT395" s="111">
        <f>IF(AT165&lt;&gt;"",AT165/SUM(AT$164:AT$168)*100,"")</f>
        <v>19.129838202504146</v>
      </c>
      <c r="AU395" s="113">
        <f t="shared" si="121"/>
        <v>18.910152448913394</v>
      </c>
      <c r="AV395" s="111">
        <f>IF(AV165&lt;&gt;"",AV165/SUM(AV$164:AV$168)*100,"")</f>
        <v>18.437960817358331</v>
      </c>
      <c r="AW395" s="113">
        <f t="shared" si="121"/>
        <v>20.909607731665719</v>
      </c>
      <c r="AX395" s="111">
        <f>IF(AX165&lt;&gt;"",AX165/SUM(AX$164:AX$168)*100,"")</f>
        <v>19.956942949407967</v>
      </c>
      <c r="AY395" s="113" t="str">
        <f t="shared" si="121"/>
        <v/>
      </c>
      <c r="AZ395" s="111">
        <f>IF(AZ165&lt;&gt;"",AZ165/SUM(AZ$164:AZ$168)*100,"")</f>
        <v>19.086740542606037</v>
      </c>
      <c r="BA395" s="111" t="str">
        <f t="shared" si="121"/>
        <v/>
      </c>
      <c r="BB395" s="113">
        <f t="shared" si="121"/>
        <v>14.796796796796796</v>
      </c>
      <c r="BC395" s="111">
        <f>IF(BC165&lt;&gt;"",BC165/SUM(BC$164:BC$168)*100,"")</f>
        <v>14.76365868631062</v>
      </c>
      <c r="BD395" s="113">
        <f t="shared" si="121"/>
        <v>16.797953964194374</v>
      </c>
      <c r="BE395" s="111">
        <f>IF(BE165&lt;&gt;"",BE165/SUM(BE$164:BE$168)*100,"")</f>
        <v>14.887267904509283</v>
      </c>
      <c r="BF395" s="113">
        <f t="shared" si="121"/>
        <v>19.026311763806028</v>
      </c>
      <c r="BG395" s="111">
        <f t="shared" si="121"/>
        <v>18.881486676016831</v>
      </c>
      <c r="BH395" s="113" t="str">
        <f t="shared" si="121"/>
        <v/>
      </c>
      <c r="BI395" s="111">
        <f t="shared" si="121"/>
        <v>19.514829276397773</v>
      </c>
      <c r="BJ395" s="113">
        <f t="shared" si="121"/>
        <v>19.789637709388391</v>
      </c>
      <c r="BK395" s="111">
        <f>IF(BK165&lt;&gt;"",BK165/SUM(BK$164:BK$168)*100,"")</f>
        <v>19.307535641547862</v>
      </c>
      <c r="BL395" s="113">
        <f t="shared" si="121"/>
        <v>17.192217376719221</v>
      </c>
      <c r="BM395" s="111">
        <f t="shared" si="121"/>
        <v>18.274186423207187</v>
      </c>
      <c r="BN395" s="113">
        <f t="shared" si="121"/>
        <v>19.269545368080653</v>
      </c>
      <c r="BO395" s="111">
        <f t="shared" si="121"/>
        <v>18.75279534854003</v>
      </c>
      <c r="BP395" s="113">
        <f t="shared" si="121"/>
        <v>19.147569072606554</v>
      </c>
      <c r="BQ395" s="111">
        <f>IF(BQ165&lt;&gt;"",BQ165/SUM(BQ$164:BQ$168)*100,"")</f>
        <v>7.1542130365659773</v>
      </c>
      <c r="BR395" s="111"/>
      <c r="BS395" s="111">
        <f t="shared" si="123"/>
        <v>20.154062662025034</v>
      </c>
      <c r="BT395" s="111">
        <f t="shared" si="123"/>
        <v>17.156630314525049</v>
      </c>
      <c r="BU395" s="111">
        <f t="shared" si="121"/>
        <v>19.225046898246976</v>
      </c>
      <c r="BV395" s="94" t="str">
        <f t="shared" si="111"/>
        <v>*Glycerol-3-phosphate (4TMS)</v>
      </c>
      <c r="BW395">
        <f t="shared" si="111"/>
        <v>358</v>
      </c>
    </row>
    <row r="396" spans="2:75">
      <c r="B396" s="4" t="s">
        <v>42</v>
      </c>
      <c r="C396" s="4">
        <v>359</v>
      </c>
      <c r="D396" s="4">
        <v>1758.6</v>
      </c>
      <c r="E396" s="4">
        <v>0.43478260000000002</v>
      </c>
      <c r="F396" s="4"/>
      <c r="G396" s="111" t="str">
        <f t="shared" si="121"/>
        <v/>
      </c>
      <c r="H396" s="111" t="str">
        <f t="shared" si="121"/>
        <v/>
      </c>
      <c r="I396" s="111" t="str">
        <f t="shared" si="121"/>
        <v/>
      </c>
      <c r="J396" s="111" t="str">
        <f>IF(J166&lt;&gt;"",J166/SUM(J$164:J$168)*100,"")</f>
        <v/>
      </c>
      <c r="K396" s="111" t="str">
        <f t="shared" si="121"/>
        <v/>
      </c>
      <c r="L396" s="111" t="str">
        <f>IF(L166&lt;&gt;"",L166/SUM(L$164:L$168)*100,"")</f>
        <v/>
      </c>
      <c r="M396" s="111" t="str">
        <f t="shared" si="121"/>
        <v/>
      </c>
      <c r="N396" s="111" t="str">
        <f>IF(N166&lt;&gt;"",N166/SUM(N$164:N$168)*100,"")</f>
        <v/>
      </c>
      <c r="O396" s="111" t="str">
        <f t="shared" si="121"/>
        <v/>
      </c>
      <c r="P396" s="111" t="str">
        <f>IF(P166&lt;&gt;"",P166/SUM(P$164:P$168)*100,"")</f>
        <v/>
      </c>
      <c r="Q396" s="111"/>
      <c r="R396" s="111" t="str">
        <f t="shared" si="122"/>
        <v/>
      </c>
      <c r="S396" s="111" t="str">
        <f t="shared" si="122"/>
        <v/>
      </c>
      <c r="T396" s="111" t="str">
        <f t="shared" si="122"/>
        <v/>
      </c>
      <c r="U396" s="111" t="str">
        <f t="shared" si="122"/>
        <v/>
      </c>
      <c r="V396" s="111" t="str">
        <f t="shared" si="122"/>
        <v/>
      </c>
      <c r="W396" s="111" t="str">
        <f t="shared" si="122"/>
        <v/>
      </c>
      <c r="X396" s="111" t="str">
        <f t="shared" si="122"/>
        <v/>
      </c>
      <c r="Y396" s="111" t="str">
        <f t="shared" si="122"/>
        <v/>
      </c>
      <c r="Z396" s="111" t="str">
        <f t="shared" si="122"/>
        <v/>
      </c>
      <c r="AA396" s="111" t="str">
        <f t="shared" si="122"/>
        <v/>
      </c>
      <c r="AB396" s="111" t="str">
        <f t="shared" si="122"/>
        <v/>
      </c>
      <c r="AC396" s="111" t="str">
        <f t="shared" si="122"/>
        <v/>
      </c>
      <c r="AD396" s="111" t="str">
        <f t="shared" si="122"/>
        <v/>
      </c>
      <c r="AE396" s="111" t="str">
        <f t="shared" si="122"/>
        <v/>
      </c>
      <c r="AF396" s="111" t="str">
        <f t="shared" si="122"/>
        <v/>
      </c>
      <c r="AG396" s="111" t="str">
        <f t="shared" si="122"/>
        <v/>
      </c>
      <c r="AH396" s="112"/>
      <c r="AI396" s="112"/>
      <c r="AJ396" s="106" t="str">
        <f t="shared" si="100"/>
        <v>*Glycerol-3-phosphate (4TMS)</v>
      </c>
      <c r="AK396" s="106">
        <f t="shared" si="100"/>
        <v>359</v>
      </c>
      <c r="AL396" s="112"/>
      <c r="AM396" s="111">
        <f t="shared" si="121"/>
        <v>14.890800794176043</v>
      </c>
      <c r="AN396" s="111">
        <f>IF(AN166&lt;&gt;"",AN166/SUM(AN$164:AN$168)*100,"")</f>
        <v>14.471255274261605</v>
      </c>
      <c r="AO396" s="113">
        <f t="shared" si="121"/>
        <v>8.5714285714285712</v>
      </c>
      <c r="AP396" s="111">
        <f>IF(AP166&lt;&gt;"",AP166/SUM(AP$164:AP$168)*100,"")</f>
        <v>9.1004028047143066</v>
      </c>
      <c r="AQ396" s="113">
        <f t="shared" si="121"/>
        <v>16.037531185594965</v>
      </c>
      <c r="AR396" s="111">
        <f>IF(AR166&lt;&gt;"",AR166/SUM(AR$164:AR$168)*100,"")</f>
        <v>14.657828036654319</v>
      </c>
      <c r="AS396" s="113">
        <f t="shared" si="121"/>
        <v>11.568772318679965</v>
      </c>
      <c r="AT396" s="111">
        <f>IF(AT166&lt;&gt;"",AT166/SUM(AT$164:AT$168)*100,"")</f>
        <v>11.268652449831341</v>
      </c>
      <c r="AU396" s="113">
        <f t="shared" si="121"/>
        <v>13.517677586766135</v>
      </c>
      <c r="AV396" s="111">
        <f>IF(AV166&lt;&gt;"",AV166/SUM(AV$164:AV$168)*100,"")</f>
        <v>11.681061723193595</v>
      </c>
      <c r="AW396" s="113">
        <f t="shared" si="121"/>
        <v>9.8123934053439452</v>
      </c>
      <c r="AX396" s="111">
        <f>IF(AX166&lt;&gt;"",AX166/SUM(AX$164:AX$168)*100,"")</f>
        <v>11.668460710441336</v>
      </c>
      <c r="AY396" s="113" t="str">
        <f t="shared" si="121"/>
        <v/>
      </c>
      <c r="AZ396" s="111">
        <f>IF(AZ166&lt;&gt;"",AZ166/SUM(AZ$164:AZ$168)*100,"")</f>
        <v>10.527321360336263</v>
      </c>
      <c r="BA396" s="111" t="str">
        <f t="shared" si="121"/>
        <v/>
      </c>
      <c r="BB396" s="113">
        <f t="shared" si="121"/>
        <v>29.291291291291294</v>
      </c>
      <c r="BC396" s="111">
        <f>IF(BC166&lt;&gt;"",BC166/SUM(BC$164:BC$168)*100,"")</f>
        <v>30.001364163426778</v>
      </c>
      <c r="BD396" s="113">
        <f t="shared" si="121"/>
        <v>18.199488491048594</v>
      </c>
      <c r="BE396" s="111">
        <f>IF(BE166&lt;&gt;"",BE166/SUM(BE$164:BE$168)*100,"")</f>
        <v>19.838638373121132</v>
      </c>
      <c r="BF396" s="113">
        <f t="shared" si="121"/>
        <v>13.886339299372802</v>
      </c>
      <c r="BG396" s="111">
        <f t="shared" si="121"/>
        <v>12.962833099579244</v>
      </c>
      <c r="BH396" s="113" t="str">
        <f t="shared" si="121"/>
        <v/>
      </c>
      <c r="BI396" s="111">
        <f t="shared" si="121"/>
        <v>11.913267425438232</v>
      </c>
      <c r="BJ396" s="113">
        <f t="shared" si="121"/>
        <v>11.492014024152708</v>
      </c>
      <c r="BK396" s="111">
        <f>IF(BK166&lt;&gt;"",BK166/SUM(BK$164:BK$168)*100,"")</f>
        <v>9.877800407331975</v>
      </c>
      <c r="BL396" s="113">
        <f t="shared" si="121"/>
        <v>16.940623951694061</v>
      </c>
      <c r="BM396" s="111">
        <f t="shared" si="121"/>
        <v>15.756147842733029</v>
      </c>
      <c r="BN396" s="113">
        <f t="shared" si="121"/>
        <v>12.9795193709974</v>
      </c>
      <c r="BO396" s="111">
        <f t="shared" si="121"/>
        <v>12.369816625135774</v>
      </c>
      <c r="BP396" s="113">
        <f t="shared" si="121"/>
        <v>9.7022917112872129</v>
      </c>
      <c r="BQ396" s="111">
        <f>IF(BQ166&lt;&gt;"",BQ166/SUM(BQ$164:BQ$168)*100,"")</f>
        <v>0.47694753577106513</v>
      </c>
      <c r="BR396" s="111"/>
      <c r="BS396" s="111">
        <f t="shared" si="123"/>
        <v>14.495222576105474</v>
      </c>
      <c r="BT396" s="111">
        <f t="shared" si="123"/>
        <v>13.339655444918602</v>
      </c>
      <c r="BU396" s="111">
        <f t="shared" si="121"/>
        <v>12.064169739310435</v>
      </c>
      <c r="BV396" s="94" t="str">
        <f t="shared" si="111"/>
        <v>*Glycerol-3-phosphate (4TMS)</v>
      </c>
      <c r="BW396">
        <f t="shared" si="111"/>
        <v>359</v>
      </c>
    </row>
    <row r="397" spans="2:75">
      <c r="B397" s="4" t="s">
        <v>42</v>
      </c>
      <c r="C397" s="4">
        <v>360</v>
      </c>
      <c r="D397" s="4">
        <v>1758.6</v>
      </c>
      <c r="E397" s="4">
        <v>0.43478260000000002</v>
      </c>
      <c r="F397" s="4"/>
      <c r="G397" s="111" t="str">
        <f t="shared" si="121"/>
        <v/>
      </c>
      <c r="H397" s="111" t="str">
        <f t="shared" si="121"/>
        <v/>
      </c>
      <c r="I397" s="111" t="str">
        <f t="shared" si="121"/>
        <v/>
      </c>
      <c r="J397" s="111" t="str">
        <f>IF(J167&lt;&gt;"",J167/SUM(J$164:J$168)*100,"")</f>
        <v/>
      </c>
      <c r="K397" s="111" t="str">
        <f t="shared" si="121"/>
        <v/>
      </c>
      <c r="L397" s="111" t="str">
        <f>IF(L167&lt;&gt;"",L167/SUM(L$164:L$168)*100,"")</f>
        <v/>
      </c>
      <c r="M397" s="111" t="str">
        <f t="shared" si="121"/>
        <v/>
      </c>
      <c r="N397" s="111" t="str">
        <f>IF(N167&lt;&gt;"",N167/SUM(N$164:N$168)*100,"")</f>
        <v/>
      </c>
      <c r="O397" s="111" t="str">
        <f t="shared" si="121"/>
        <v/>
      </c>
      <c r="P397" s="111" t="str">
        <f>IF(P167&lt;&gt;"",P167/SUM(P$164:P$168)*100,"")</f>
        <v/>
      </c>
      <c r="Q397" s="111"/>
      <c r="R397" s="111" t="str">
        <f t="shared" si="122"/>
        <v/>
      </c>
      <c r="S397" s="111" t="str">
        <f t="shared" si="122"/>
        <v/>
      </c>
      <c r="T397" s="111" t="str">
        <f t="shared" si="122"/>
        <v/>
      </c>
      <c r="U397" s="111" t="str">
        <f t="shared" si="122"/>
        <v/>
      </c>
      <c r="V397" s="111" t="str">
        <f t="shared" si="122"/>
        <v/>
      </c>
      <c r="W397" s="111" t="str">
        <f t="shared" si="122"/>
        <v/>
      </c>
      <c r="X397" s="111" t="str">
        <f t="shared" si="122"/>
        <v/>
      </c>
      <c r="Y397" s="111" t="str">
        <f t="shared" si="122"/>
        <v/>
      </c>
      <c r="Z397" s="111" t="str">
        <f t="shared" si="122"/>
        <v/>
      </c>
      <c r="AA397" s="111" t="str">
        <f t="shared" si="122"/>
        <v/>
      </c>
      <c r="AB397" s="111" t="str">
        <f t="shared" si="122"/>
        <v/>
      </c>
      <c r="AC397" s="111" t="str">
        <f t="shared" si="122"/>
        <v/>
      </c>
      <c r="AD397" s="111" t="str">
        <f t="shared" si="122"/>
        <v/>
      </c>
      <c r="AE397" s="111" t="str">
        <f t="shared" si="122"/>
        <v/>
      </c>
      <c r="AF397" s="111" t="str">
        <f t="shared" si="122"/>
        <v/>
      </c>
      <c r="AG397" s="111" t="str">
        <f t="shared" si="122"/>
        <v/>
      </c>
      <c r="AH397" s="112"/>
      <c r="AI397" s="112"/>
      <c r="AJ397" s="106" t="str">
        <f t="shared" si="100"/>
        <v>*Glycerol-3-phosphate (4TMS)</v>
      </c>
      <c r="AK397" s="106">
        <f t="shared" si="100"/>
        <v>360</v>
      </c>
      <c r="AL397" s="112"/>
      <c r="AM397" s="111">
        <f t="shared" si="121"/>
        <v>3.7193911317008603</v>
      </c>
      <c r="AN397" s="111">
        <f>IF(AN167&lt;&gt;"",AN167/SUM(AN$164:AN$168)*100,"")</f>
        <v>3.1513713080168775</v>
      </c>
      <c r="AO397" s="113">
        <f t="shared" si="121"/>
        <v>2.1722113502935421</v>
      </c>
      <c r="AP397" s="111">
        <f>IF(AP167&lt;&gt;"",AP167/SUM(AP$164:AP$168)*100,"")</f>
        <v>2.1482918096374757</v>
      </c>
      <c r="AQ397" s="113">
        <f t="shared" si="121"/>
        <v>4.23581733376722</v>
      </c>
      <c r="AR397" s="111">
        <f>IF(AR167&lt;&gt;"",AR167/SUM(AR$164:AR$168)*100,"")</f>
        <v>3.5913433417820237</v>
      </c>
      <c r="AS397" s="113">
        <f t="shared" si="121"/>
        <v>2.3580839798054427</v>
      </c>
      <c r="AT397" s="111">
        <f>IF(AT167&lt;&gt;"",AT167/SUM(AT$164:AT$168)*100,"")</f>
        <v>2.3440626607969812</v>
      </c>
      <c r="AU397" s="113">
        <f t="shared" si="121"/>
        <v>2.4651313655530327</v>
      </c>
      <c r="AV397" s="111">
        <f>IF(AV167&lt;&gt;"",AV167/SUM(AV$164:AV$168)*100,"")</f>
        <v>2.9702970297029703</v>
      </c>
      <c r="AW397" s="113">
        <f t="shared" si="121"/>
        <v>2.2512791358726547</v>
      </c>
      <c r="AX397" s="111">
        <f>IF(AX167&lt;&gt;"",AX167/SUM(AX$164:AX$168)*100,"")</f>
        <v>2.2174381054897738</v>
      </c>
      <c r="AY397" s="113" t="str">
        <f t="shared" si="121"/>
        <v/>
      </c>
      <c r="AZ397" s="111">
        <f>IF(AZ167&lt;&gt;"",AZ167/SUM(AZ$164:AZ$168)*100,"")</f>
        <v>1.2800917080626673</v>
      </c>
      <c r="BA397" s="111" t="str">
        <f t="shared" si="121"/>
        <v/>
      </c>
      <c r="BB397" s="113">
        <f t="shared" si="121"/>
        <v>7.661661661661662</v>
      </c>
      <c r="BC397" s="111">
        <f>IF(BC167&lt;&gt;"",BC167/SUM(BC$164:BC$168)*100,"")</f>
        <v>7.8507605211104297</v>
      </c>
      <c r="BD397" s="113">
        <f t="shared" si="121"/>
        <v>4.8388746803069056</v>
      </c>
      <c r="BE397" s="111">
        <f>IF(BE167&lt;&gt;"",BE167/SUM(BE$164:BE$168)*100,"")</f>
        <v>4.3435013262599469</v>
      </c>
      <c r="BF397" s="113">
        <f t="shared" si="121"/>
        <v>2.6808933761664369</v>
      </c>
      <c r="BG397" s="111">
        <f t="shared" si="121"/>
        <v>3.1311360448807855</v>
      </c>
      <c r="BH397" s="113" t="str">
        <f t="shared" si="121"/>
        <v/>
      </c>
      <c r="BI397" s="111">
        <f t="shared" si="121"/>
        <v>3.1237019190828277</v>
      </c>
      <c r="BJ397" s="113">
        <f t="shared" si="121"/>
        <v>1.8309310479158551</v>
      </c>
      <c r="BK397" s="111">
        <f>IF(BK167&lt;&gt;"",BK167/SUM(BK$164:BK$168)*100,"")</f>
        <v>0.91649694501018331</v>
      </c>
      <c r="BL397" s="113">
        <f t="shared" si="121"/>
        <v>4.5622274404562226</v>
      </c>
      <c r="BM397" s="111">
        <f t="shared" si="121"/>
        <v>4.9035488146075688</v>
      </c>
      <c r="BN397" s="113">
        <f t="shared" si="121"/>
        <v>1.8451588358379303</v>
      </c>
      <c r="BO397" s="111">
        <f t="shared" si="121"/>
        <v>2.3257299853044531</v>
      </c>
      <c r="BP397" s="113">
        <f t="shared" si="121"/>
        <v>1.2422360248447204</v>
      </c>
      <c r="BQ397" s="111">
        <f>IF(BQ167&lt;&gt;"",BQ167/SUM(BQ$164:BQ$168)*100,"")</f>
        <v>0</v>
      </c>
      <c r="BR397" s="111"/>
      <c r="BS397" s="111">
        <f t="shared" si="123"/>
        <v>2.7405377379453375</v>
      </c>
      <c r="BT397" s="111">
        <f t="shared" si="123"/>
        <v>3.5166745693061481</v>
      </c>
      <c r="BU397" s="111">
        <f t="shared" si="121"/>
        <v>3.6160165599327256</v>
      </c>
      <c r="BV397" s="94" t="str">
        <f t="shared" si="111"/>
        <v>*Glycerol-3-phosphate (4TMS)</v>
      </c>
      <c r="BW397">
        <f t="shared" si="111"/>
        <v>360</v>
      </c>
    </row>
    <row r="398" spans="2:75">
      <c r="B398" s="4" t="s">
        <v>42</v>
      </c>
      <c r="C398" s="4">
        <v>361</v>
      </c>
      <c r="D398" s="4">
        <v>1758.6</v>
      </c>
      <c r="E398" s="4">
        <v>0.43478260000000002</v>
      </c>
      <c r="F398" s="4"/>
      <c r="G398" s="111" t="str">
        <f t="shared" si="121"/>
        <v/>
      </c>
      <c r="H398" s="111" t="str">
        <f t="shared" si="121"/>
        <v/>
      </c>
      <c r="I398" s="111" t="str">
        <f t="shared" si="121"/>
        <v/>
      </c>
      <c r="J398" s="111" t="str">
        <f>IF(J168&lt;&gt;"",J168/SUM(J$164:J$168)*100,"")</f>
        <v/>
      </c>
      <c r="K398" s="111" t="str">
        <f t="shared" si="121"/>
        <v/>
      </c>
      <c r="L398" s="111" t="str">
        <f>IF(L168&lt;&gt;"",L168/SUM(L$164:L$168)*100,"")</f>
        <v/>
      </c>
      <c r="M398" s="111" t="str">
        <f t="shared" si="121"/>
        <v/>
      </c>
      <c r="N398" s="111" t="str">
        <f>IF(N168&lt;&gt;"",N168/SUM(N$164:N$168)*100,"")</f>
        <v/>
      </c>
      <c r="O398" s="111" t="str">
        <f t="shared" si="121"/>
        <v/>
      </c>
      <c r="P398" s="111" t="str">
        <f>IF(P168&lt;&gt;"",P168/SUM(P$164:P$168)*100,"")</f>
        <v/>
      </c>
      <c r="Q398" s="111"/>
      <c r="R398" s="111" t="str">
        <f t="shared" si="122"/>
        <v/>
      </c>
      <c r="S398" s="111" t="str">
        <f t="shared" si="122"/>
        <v/>
      </c>
      <c r="T398" s="111" t="str">
        <f t="shared" si="122"/>
        <v/>
      </c>
      <c r="U398" s="111" t="str">
        <f t="shared" si="122"/>
        <v/>
      </c>
      <c r="V398" s="111" t="str">
        <f t="shared" si="122"/>
        <v/>
      </c>
      <c r="W398" s="111" t="str">
        <f t="shared" si="122"/>
        <v/>
      </c>
      <c r="X398" s="111" t="str">
        <f t="shared" si="122"/>
        <v/>
      </c>
      <c r="Y398" s="111" t="str">
        <f t="shared" si="122"/>
        <v/>
      </c>
      <c r="Z398" s="111" t="str">
        <f t="shared" si="122"/>
        <v/>
      </c>
      <c r="AA398" s="111" t="str">
        <f t="shared" si="122"/>
        <v/>
      </c>
      <c r="AB398" s="111" t="str">
        <f t="shared" si="122"/>
        <v/>
      </c>
      <c r="AC398" s="111" t="str">
        <f t="shared" si="122"/>
        <v/>
      </c>
      <c r="AD398" s="111" t="str">
        <f t="shared" si="122"/>
        <v/>
      </c>
      <c r="AE398" s="111" t="str">
        <f t="shared" si="122"/>
        <v/>
      </c>
      <c r="AF398" s="111" t="str">
        <f t="shared" si="122"/>
        <v/>
      </c>
      <c r="AG398" s="111" t="str">
        <f t="shared" si="122"/>
        <v/>
      </c>
      <c r="AH398" s="112"/>
      <c r="AI398" s="112"/>
      <c r="AJ398" s="106" t="str">
        <f t="shared" si="100"/>
        <v>*Glycerol-3-phosphate (4TMS)</v>
      </c>
      <c r="AK398" s="106">
        <f t="shared" si="100"/>
        <v>361</v>
      </c>
      <c r="AL398" s="112"/>
      <c r="AM398" s="111">
        <f t="shared" si="121"/>
        <v>1.614824619457313</v>
      </c>
      <c r="AN398" s="111">
        <f>IF(AN168&lt;&gt;"",AN168/SUM(AN$164:AN$168)*100,"")</f>
        <v>1.239451476793249</v>
      </c>
      <c r="AO398" s="113">
        <f t="shared" si="121"/>
        <v>0</v>
      </c>
      <c r="AP398" s="111">
        <f>IF(AP168&lt;&gt;"",AP168/SUM(AP$164:AP$168)*100,"")</f>
        <v>0.49231687304192151</v>
      </c>
      <c r="AQ398" s="113">
        <f t="shared" si="121"/>
        <v>1.9524894240156199</v>
      </c>
      <c r="AR398" s="111">
        <f>IF(AR168&lt;&gt;"",AR168/SUM(AR$164:AR$168)*100,"")</f>
        <v>1.1776174692922596</v>
      </c>
      <c r="AS398" s="113">
        <f t="shared" si="121"/>
        <v>0.14160817633296391</v>
      </c>
      <c r="AT398" s="111">
        <f>IF(AT168&lt;&gt;"",AT168/SUM(AT$164:AT$168)*100,"")</f>
        <v>0.66891544222743127</v>
      </c>
      <c r="AU398" s="113">
        <f t="shared" si="121"/>
        <v>0</v>
      </c>
      <c r="AV398" s="111">
        <f>IF(AV168&lt;&gt;"",AV168/SUM(AV$164:AV$168)*100,"")</f>
        <v>0.46871708447440491</v>
      </c>
      <c r="AW398" s="113">
        <f t="shared" si="121"/>
        <v>0</v>
      </c>
      <c r="AX398" s="111">
        <f>IF(AX168&lt;&gt;"",AX168/SUM(AX$164:AX$168)*100,"")</f>
        <v>1.0764262648008612E-2</v>
      </c>
      <c r="AY398" s="113" t="str">
        <f t="shared" si="121"/>
        <v/>
      </c>
      <c r="AZ398" s="111">
        <f>IF(AZ168&lt;&gt;"",AZ168/SUM(AZ$164:AZ$168)*100,"")</f>
        <v>0</v>
      </c>
      <c r="BA398" s="111" t="str">
        <f t="shared" si="121"/>
        <v/>
      </c>
      <c r="BB398" s="113">
        <f t="shared" si="121"/>
        <v>2.860860860860861</v>
      </c>
      <c r="BC398" s="111">
        <f>IF(BC168&lt;&gt;"",BC168/SUM(BC$164:BC$168)*100,"")</f>
        <v>3.6627788009003481</v>
      </c>
      <c r="BD398" s="113">
        <f t="shared" si="121"/>
        <v>1.7595907928388745</v>
      </c>
      <c r="BE398" s="111">
        <f>IF(BE168&lt;&gt;"",BE168/SUM(BE$164:BE$168)*100,"")</f>
        <v>1.4257294429708223</v>
      </c>
      <c r="BF398" s="113">
        <f t="shared" si="121"/>
        <v>1.3041150374789658</v>
      </c>
      <c r="BG398" s="111">
        <f t="shared" si="121"/>
        <v>1.0694249649368863</v>
      </c>
      <c r="BH398" s="113" t="str">
        <f t="shared" si="121"/>
        <v/>
      </c>
      <c r="BI398" s="111">
        <f t="shared" si="121"/>
        <v>1.4538506272326992</v>
      </c>
      <c r="BJ398" s="113">
        <f t="shared" si="121"/>
        <v>0.50642773665757701</v>
      </c>
      <c r="BK398" s="111">
        <f>IF(BK168&lt;&gt;"",BK168/SUM(BK$164:BK$168)*100,"")</f>
        <v>0</v>
      </c>
      <c r="BL398" s="113">
        <f t="shared" si="121"/>
        <v>1.3250587051325058</v>
      </c>
      <c r="BM398" s="111">
        <f t="shared" si="121"/>
        <v>2.8125460167869236</v>
      </c>
      <c r="BN398" s="113">
        <f t="shared" si="121"/>
        <v>0.60237144125293263</v>
      </c>
      <c r="BO398" s="111">
        <f t="shared" si="121"/>
        <v>0.7156092262475241</v>
      </c>
      <c r="BP398" s="113">
        <f t="shared" si="121"/>
        <v>0.27843221246519601</v>
      </c>
      <c r="BQ398" s="111">
        <f>IF(BQ168&lt;&gt;"",BQ168/SUM(BQ$164:BQ$168)*100,"")</f>
        <v>0</v>
      </c>
      <c r="BR398" s="111"/>
      <c r="BS398" s="111">
        <f t="shared" si="123"/>
        <v>0.88882305014443375</v>
      </c>
      <c r="BT398" s="111">
        <f t="shared" si="123"/>
        <v>1.106369527422159</v>
      </c>
      <c r="BU398" s="111">
        <f t="shared" si="121"/>
        <v>1.6301183776440908</v>
      </c>
      <c r="BV398" s="94" t="str">
        <f t="shared" si="111"/>
        <v>*Glycerol-3-phosphate (4TMS)</v>
      </c>
      <c r="BW398">
        <f t="shared" si="111"/>
        <v>361</v>
      </c>
    </row>
    <row r="399" spans="2:75" ht="38.25" customHeight="1">
      <c r="B399" s="4" t="s">
        <v>45</v>
      </c>
      <c r="C399" s="4">
        <v>174</v>
      </c>
      <c r="D399" s="4">
        <v>1302.9000000000001</v>
      </c>
      <c r="E399" s="4">
        <v>0.71014493700000003</v>
      </c>
      <c r="F399" s="4"/>
      <c r="G399" s="111" t="str">
        <f t="shared" ref="G399:BU403" si="124">IF(G169&lt;&gt;"",G169/SUM(G$169:G$173)*100,"")</f>
        <v/>
      </c>
      <c r="H399" s="111" t="str">
        <f t="shared" si="124"/>
        <v/>
      </c>
      <c r="I399" s="111">
        <f t="shared" si="124"/>
        <v>77.142560519983647</v>
      </c>
      <c r="J399" s="111">
        <f>IF(J169&lt;&gt;"",J169/SUM(J$169:J$173)*100,"")</f>
        <v>79.024838127876933</v>
      </c>
      <c r="K399" s="111" t="str">
        <f t="shared" si="124"/>
        <v/>
      </c>
      <c r="L399" s="111" t="str">
        <f>IF(L169&lt;&gt;"",L169/SUM(L$169:L$173)*100,"")</f>
        <v/>
      </c>
      <c r="M399" s="111">
        <f t="shared" si="124"/>
        <v>77.103095114647829</v>
      </c>
      <c r="N399" s="111">
        <f>IF(N169&lt;&gt;"",N169/SUM(N$169:N$173)*100,"")</f>
        <v>77.067861843306844</v>
      </c>
      <c r="O399" s="111" t="str">
        <f t="shared" si="124"/>
        <v/>
      </c>
      <c r="P399" s="111" t="str">
        <f>IF(P169&lt;&gt;"",P169/SUM(P$169:P$173)*100,"")</f>
        <v/>
      </c>
      <c r="Q399" s="111"/>
      <c r="R399" s="111">
        <f t="shared" ref="R399:AG403" si="125">IF(R169&lt;&gt;"",R169/SUM(R$169:R$173)*100,"")</f>
        <v>78.30272775895881</v>
      </c>
      <c r="S399" s="111">
        <f t="shared" si="125"/>
        <v>83.363291392051124</v>
      </c>
      <c r="T399" s="111">
        <f t="shared" si="125"/>
        <v>80.226057365094789</v>
      </c>
      <c r="U399" s="111">
        <f t="shared" si="125"/>
        <v>81.090589270008792</v>
      </c>
      <c r="V399" s="111">
        <f t="shared" si="125"/>
        <v>81.651323689176053</v>
      </c>
      <c r="W399" s="111">
        <f t="shared" si="125"/>
        <v>78.995267564615943</v>
      </c>
      <c r="X399" s="111">
        <f t="shared" si="125"/>
        <v>79.258723654963717</v>
      </c>
      <c r="Y399" s="111">
        <f t="shared" si="125"/>
        <v>81.641527794672186</v>
      </c>
      <c r="Z399" s="111">
        <f t="shared" si="125"/>
        <v>78.393566272883945</v>
      </c>
      <c r="AA399" s="111">
        <f t="shared" si="125"/>
        <v>80.067670085573823</v>
      </c>
      <c r="AB399" s="111">
        <f t="shared" si="125"/>
        <v>77.410652940315146</v>
      </c>
      <c r="AC399" s="111">
        <f t="shared" si="125"/>
        <v>77.457116735821202</v>
      </c>
      <c r="AD399" s="111">
        <f t="shared" si="125"/>
        <v>77.196900584102451</v>
      </c>
      <c r="AE399" s="111">
        <f t="shared" si="125"/>
        <v>77.444593620412562</v>
      </c>
      <c r="AF399" s="111">
        <f t="shared" si="125"/>
        <v>77.155631034859866</v>
      </c>
      <c r="AG399" s="111">
        <f t="shared" si="125"/>
        <v>77.474881221278906</v>
      </c>
      <c r="AH399" s="112"/>
      <c r="AI399" s="112"/>
      <c r="AJ399" s="106" t="str">
        <f t="shared" si="100"/>
        <v>*Glycine (3TMS)</v>
      </c>
      <c r="AK399" s="106">
        <f t="shared" si="100"/>
        <v>174</v>
      </c>
      <c r="AL399" s="112"/>
      <c r="AM399" s="111">
        <f t="shared" si="124"/>
        <v>77.273020426088635</v>
      </c>
      <c r="AN399" s="111">
        <f>IF(AN169&lt;&gt;"",AN169/SUM(AN$169:AN$173)*100,"")</f>
        <v>77.830618136212649</v>
      </c>
      <c r="AO399" s="113">
        <f t="shared" si="124"/>
        <v>77.277068889807722</v>
      </c>
      <c r="AP399" s="111">
        <f>IF(AP169&lt;&gt;"",AP169/SUM(AP$169:AP$173)*100,"")</f>
        <v>77.084665476130937</v>
      </c>
      <c r="AQ399" s="113">
        <f t="shared" si="124"/>
        <v>77.493136001433754</v>
      </c>
      <c r="AR399" s="111">
        <f>IF(AR169&lt;&gt;"",AR169/SUM(AR$169:AR$173)*100,"")</f>
        <v>79.269862522369934</v>
      </c>
      <c r="AS399" s="113">
        <f t="shared" si="124"/>
        <v>77.35939212892572</v>
      </c>
      <c r="AT399" s="111">
        <f>IF(AT169&lt;&gt;"",AT169/SUM(AT$169:AT$173)*100,"")</f>
        <v>77.616464861643536</v>
      </c>
      <c r="AU399" s="113">
        <f t="shared" si="124"/>
        <v>77.23499452785785</v>
      </c>
      <c r="AV399" s="111">
        <f>IF(AV169&lt;&gt;"",AV169/SUM(AV$169:AV$173)*100,"")</f>
        <v>76.906988801160807</v>
      </c>
      <c r="AW399" s="113">
        <f t="shared" si="124"/>
        <v>77.059272902321112</v>
      </c>
      <c r="AX399" s="111">
        <f>IF(AX169&lt;&gt;"",AX169/SUM(AX$169:AX$173)*100,"")</f>
        <v>79.192876983666423</v>
      </c>
      <c r="AY399" s="113" t="str">
        <f t="shared" si="124"/>
        <v/>
      </c>
      <c r="AZ399" s="111">
        <f>IF(AZ169&lt;&gt;"",AZ169/SUM(AZ$169:AZ$173)*100,"")</f>
        <v>77.313039368083537</v>
      </c>
      <c r="BA399" s="111" t="str">
        <f t="shared" si="124"/>
        <v/>
      </c>
      <c r="BB399" s="113" t="str">
        <f t="shared" si="124"/>
        <v/>
      </c>
      <c r="BC399" s="111">
        <f>IF(BC169&lt;&gt;"",BC169/SUM(BC$169:BC$173)*100,"")</f>
        <v>77.035060029119208</v>
      </c>
      <c r="BD399" s="113">
        <f t="shared" si="124"/>
        <v>77.561938463609465</v>
      </c>
      <c r="BE399" s="111">
        <f>IF(BE169&lt;&gt;"",BE169/SUM(BE$169:BE$173)*100,"")</f>
        <v>77.449765101865808</v>
      </c>
      <c r="BF399" s="113">
        <f t="shared" si="124"/>
        <v>77.905147566272888</v>
      </c>
      <c r="BG399" s="111">
        <f t="shared" si="124"/>
        <v>78.201782423646051</v>
      </c>
      <c r="BH399" s="113" t="str">
        <f t="shared" si="124"/>
        <v/>
      </c>
      <c r="BI399" s="111">
        <f t="shared" si="124"/>
        <v>77.688839748031995</v>
      </c>
      <c r="BJ399" s="113">
        <f t="shared" si="124"/>
        <v>78.790808964625626</v>
      </c>
      <c r="BK399" s="111">
        <f>IF(BK169&lt;&gt;"",BK169/SUM(BK$169:BK$173)*100,"")</f>
        <v>76.966708046495881</v>
      </c>
      <c r="BL399" s="113">
        <f t="shared" si="124"/>
        <v>77.707278500924971</v>
      </c>
      <c r="BM399" s="111" t="str">
        <f t="shared" si="124"/>
        <v/>
      </c>
      <c r="BN399" s="113">
        <f t="shared" si="124"/>
        <v>77.132201564628005</v>
      </c>
      <c r="BO399" s="111">
        <f t="shared" si="124"/>
        <v>77.160602849405393</v>
      </c>
      <c r="BP399" s="113">
        <f t="shared" si="124"/>
        <v>77.413768010478819</v>
      </c>
      <c r="BQ399" s="111">
        <f>IF(BQ169&lt;&gt;"",BQ169/SUM(BQ$169:BQ$173)*100,"")</f>
        <v>81.083152216266768</v>
      </c>
      <c r="BR399" s="111"/>
      <c r="BS399" s="111">
        <f t="shared" ref="BS399:BT403" si="126">IF(BS169&lt;&gt;"",BS169/SUM(BS$169:BS$173)*100,"")</f>
        <v>78.726837001737678</v>
      </c>
      <c r="BT399" s="111">
        <f t="shared" si="126"/>
        <v>77.864708892146922</v>
      </c>
      <c r="BU399" s="111">
        <f t="shared" si="124"/>
        <v>77.937090244088509</v>
      </c>
      <c r="BV399" s="94" t="str">
        <f t="shared" si="111"/>
        <v>*Glycine (3TMS)</v>
      </c>
      <c r="BW399">
        <f t="shared" si="111"/>
        <v>174</v>
      </c>
    </row>
    <row r="400" spans="2:75">
      <c r="B400" s="4" t="s">
        <v>45</v>
      </c>
      <c r="C400" s="4">
        <v>175</v>
      </c>
      <c r="D400" s="4">
        <v>1302.9000000000001</v>
      </c>
      <c r="E400" s="4">
        <v>0.71014493700000003</v>
      </c>
      <c r="F400" s="4"/>
      <c r="G400" s="111" t="str">
        <f t="shared" si="124"/>
        <v/>
      </c>
      <c r="H400" s="111" t="str">
        <f t="shared" si="124"/>
        <v/>
      </c>
      <c r="I400" s="111">
        <f t="shared" si="124"/>
        <v>14.339369233336882</v>
      </c>
      <c r="J400" s="111">
        <f>IF(J170&lt;&gt;"",J170/SUM(J$169:J$173)*100,"")</f>
        <v>13.443640124095142</v>
      </c>
      <c r="K400" s="111" t="str">
        <f t="shared" si="124"/>
        <v/>
      </c>
      <c r="L400" s="111" t="str">
        <f>IF(L170&lt;&gt;"",L170/SUM(L$169:L$173)*100,"")</f>
        <v/>
      </c>
      <c r="M400" s="111">
        <f t="shared" si="124"/>
        <v>14.381399619477456</v>
      </c>
      <c r="N400" s="111">
        <f>IF(N170&lt;&gt;"",N170/SUM(N$169:N$173)*100,"")</f>
        <v>14.512253032679551</v>
      </c>
      <c r="O400" s="111" t="str">
        <f t="shared" si="124"/>
        <v/>
      </c>
      <c r="P400" s="111" t="str">
        <f>IF(P170&lt;&gt;"",P170/SUM(P$169:P$173)*100,"")</f>
        <v/>
      </c>
      <c r="Q400" s="111"/>
      <c r="R400" s="111">
        <f t="shared" si="125"/>
        <v>12.141201640221073</v>
      </c>
      <c r="S400" s="111">
        <f t="shared" si="125"/>
        <v>11.463950469342919</v>
      </c>
      <c r="T400" s="111">
        <f t="shared" si="125"/>
        <v>13.441905687894993</v>
      </c>
      <c r="U400" s="111">
        <f t="shared" si="125"/>
        <v>13.39364241738912</v>
      </c>
      <c r="V400" s="111">
        <f t="shared" si="125"/>
        <v>12.567899822745726</v>
      </c>
      <c r="W400" s="111">
        <f t="shared" si="125"/>
        <v>13.68765926465235</v>
      </c>
      <c r="X400" s="111">
        <f t="shared" si="125"/>
        <v>13.315122787284754</v>
      </c>
      <c r="Y400" s="111">
        <f t="shared" si="125"/>
        <v>13.331711470624011</v>
      </c>
      <c r="Z400" s="111">
        <f t="shared" si="125"/>
        <v>14.067534154199654</v>
      </c>
      <c r="AA400" s="111">
        <f t="shared" si="125"/>
        <v>13.130424227711353</v>
      </c>
      <c r="AB400" s="111">
        <f t="shared" si="125"/>
        <v>14.476870572068979</v>
      </c>
      <c r="AC400" s="111">
        <f t="shared" si="125"/>
        <v>14.213652317901964</v>
      </c>
      <c r="AD400" s="111">
        <f t="shared" si="125"/>
        <v>14.456832103124295</v>
      </c>
      <c r="AE400" s="111">
        <f t="shared" si="125"/>
        <v>14.21286896250686</v>
      </c>
      <c r="AF400" s="111">
        <f t="shared" si="125"/>
        <v>14.480061241162808</v>
      </c>
      <c r="AG400" s="111">
        <f t="shared" si="125"/>
        <v>14.25449501818378</v>
      </c>
      <c r="AH400" s="112"/>
      <c r="AI400" s="112"/>
      <c r="AJ400" s="106" t="str">
        <f t="shared" si="100"/>
        <v>*Glycine (3TMS)</v>
      </c>
      <c r="AK400" s="106">
        <f t="shared" si="100"/>
        <v>175</v>
      </c>
      <c r="AL400" s="112"/>
      <c r="AM400" s="111">
        <f t="shared" si="124"/>
        <v>14.303278227015918</v>
      </c>
      <c r="AN400" s="111">
        <f>IF(AN170&lt;&gt;"",AN170/SUM(AN$169:AN$173)*100,"")</f>
        <v>14.020454017766548</v>
      </c>
      <c r="AO400" s="113">
        <f t="shared" si="124"/>
        <v>14.311791045254511</v>
      </c>
      <c r="AP400" s="111">
        <f>IF(AP170&lt;&gt;"",AP170/SUM(AP$169:AP$173)*100,"")</f>
        <v>14.463657342005048</v>
      </c>
      <c r="AQ400" s="113">
        <f t="shared" si="124"/>
        <v>14.101324224100065</v>
      </c>
      <c r="AR400" s="111">
        <f>IF(AR170&lt;&gt;"",AR170/SUM(AR$169:AR$173)*100,"")</f>
        <v>13.240742653368962</v>
      </c>
      <c r="AS400" s="113">
        <f t="shared" si="124"/>
        <v>14.228703423212409</v>
      </c>
      <c r="AT400" s="111">
        <f>IF(AT170&lt;&gt;"",AT170/SUM(AT$169:AT$173)*100,"")</f>
        <v>14.171881192182251</v>
      </c>
      <c r="AU400" s="113">
        <f t="shared" si="124"/>
        <v>14.329859297992117</v>
      </c>
      <c r="AV400" s="111">
        <f>IF(AV170&lt;&gt;"",AV170/SUM(AV$169:AV$173)*100,"")</f>
        <v>14.589469527825353</v>
      </c>
      <c r="AW400" s="113">
        <f t="shared" si="124"/>
        <v>14.440339898281671</v>
      </c>
      <c r="AX400" s="111">
        <f>IF(AX170&lt;&gt;"",AX170/SUM(AX$169:AX$173)*100,"")</f>
        <v>13.414072715737021</v>
      </c>
      <c r="AY400" s="113" t="str">
        <f t="shared" si="124"/>
        <v/>
      </c>
      <c r="AZ400" s="111">
        <f>IF(AZ170&lt;&gt;"",AZ170/SUM(AZ$169:AZ$173)*100,"")</f>
        <v>14.377707499865997</v>
      </c>
      <c r="BA400" s="111" t="str">
        <f t="shared" si="124"/>
        <v/>
      </c>
      <c r="BB400" s="113" t="str">
        <f t="shared" si="124"/>
        <v/>
      </c>
      <c r="BC400" s="111">
        <f>IF(BC170&lt;&gt;"",BC170/SUM(BC$169:BC$173)*100,"")</f>
        <v>14.726297589878246</v>
      </c>
      <c r="BD400" s="113">
        <f t="shared" si="124"/>
        <v>14.355480006572687</v>
      </c>
      <c r="BE400" s="111">
        <f>IF(BE170&lt;&gt;"",BE170/SUM(BE$169:BE$173)*100,"")</f>
        <v>14.421083113208313</v>
      </c>
      <c r="BF400" s="113">
        <f t="shared" si="124"/>
        <v>13.992336064860728</v>
      </c>
      <c r="BG400" s="111">
        <f t="shared" si="124"/>
        <v>13.870047637175354</v>
      </c>
      <c r="BH400" s="113" t="str">
        <f t="shared" si="124"/>
        <v/>
      </c>
      <c r="BI400" s="111">
        <f t="shared" si="124"/>
        <v>14.14348265059553</v>
      </c>
      <c r="BJ400" s="113">
        <f t="shared" si="124"/>
        <v>13.650835850783965</v>
      </c>
      <c r="BK400" s="111">
        <f>IF(BK170&lt;&gt;"",BK170/SUM(BK$169:BK$173)*100,"")</f>
        <v>14.602189369145693</v>
      </c>
      <c r="BL400" s="113">
        <f t="shared" si="124"/>
        <v>14.169732409904903</v>
      </c>
      <c r="BM400" s="111" t="str">
        <f t="shared" si="124"/>
        <v/>
      </c>
      <c r="BN400" s="113">
        <f t="shared" si="124"/>
        <v>14.478351756247426</v>
      </c>
      <c r="BO400" s="111">
        <f t="shared" si="124"/>
        <v>14.47780525138349</v>
      </c>
      <c r="BP400" s="113">
        <f t="shared" si="124"/>
        <v>14.423664677630621</v>
      </c>
      <c r="BQ400" s="111">
        <f>IF(BQ170&lt;&gt;"",BQ170/SUM(BQ$169:BQ$173)*100,"")</f>
        <v>13.39198351329587</v>
      </c>
      <c r="BR400" s="111"/>
      <c r="BS400" s="111">
        <f t="shared" si="126"/>
        <v>13.47090219524879</v>
      </c>
      <c r="BT400" s="111">
        <f t="shared" si="126"/>
        <v>13.942829638521815</v>
      </c>
      <c r="BU400" s="111">
        <f t="shared" si="124"/>
        <v>13.963374596114676</v>
      </c>
      <c r="BV400" s="94" t="str">
        <f t="shared" si="111"/>
        <v>*Glycine (3TMS)</v>
      </c>
      <c r="BW400">
        <f t="shared" si="111"/>
        <v>175</v>
      </c>
    </row>
    <row r="401" spans="2:75">
      <c r="B401" s="4" t="s">
        <v>45</v>
      </c>
      <c r="C401" s="4">
        <v>176</v>
      </c>
      <c r="D401" s="4">
        <v>1302.9000000000001</v>
      </c>
      <c r="E401" s="4">
        <v>0.71014493700000003</v>
      </c>
      <c r="F401" s="4"/>
      <c r="G401" s="111" t="str">
        <f t="shared" si="124"/>
        <v/>
      </c>
      <c r="H401" s="111" t="str">
        <f t="shared" si="124"/>
        <v/>
      </c>
      <c r="I401" s="111">
        <f t="shared" si="124"/>
        <v>6.6732637095619012</v>
      </c>
      <c r="J401" s="111">
        <f>IF(J171&lt;&gt;"",J171/SUM(J$169:J$173)*100,"")</f>
        <v>5.9379033160251362</v>
      </c>
      <c r="K401" s="111" t="str">
        <f t="shared" si="124"/>
        <v/>
      </c>
      <c r="L401" s="111" t="str">
        <f>IF(L171&lt;&gt;"",L171/SUM(L$169:L$173)*100,"")</f>
        <v/>
      </c>
      <c r="M401" s="111">
        <f t="shared" si="124"/>
        <v>6.6430419876707045</v>
      </c>
      <c r="N401" s="111">
        <f>IF(N171&lt;&gt;"",N171/SUM(N$169:N$173)*100,"")</f>
        <v>6.6139478353658205</v>
      </c>
      <c r="O401" s="111" t="str">
        <f t="shared" si="124"/>
        <v/>
      </c>
      <c r="P401" s="111" t="str">
        <f>IF(P171&lt;&gt;"",P171/SUM(P$169:P$173)*100,"")</f>
        <v/>
      </c>
      <c r="Q401" s="111"/>
      <c r="R401" s="111">
        <f t="shared" si="125"/>
        <v>7.2383669103226955</v>
      </c>
      <c r="S401" s="111">
        <f t="shared" si="125"/>
        <v>4.9730377471539837</v>
      </c>
      <c r="T401" s="111">
        <f t="shared" si="125"/>
        <v>5.8094312105007289</v>
      </c>
      <c r="U401" s="111">
        <f t="shared" si="125"/>
        <v>5.3147380324161322</v>
      </c>
      <c r="V401" s="111">
        <f t="shared" si="125"/>
        <v>4.7115329635771062</v>
      </c>
      <c r="W401" s="111">
        <f t="shared" si="125"/>
        <v>5.7881325081907535</v>
      </c>
      <c r="X401" s="111">
        <f t="shared" si="125"/>
        <v>5.3855011917195581</v>
      </c>
      <c r="Y401" s="111">
        <f t="shared" si="125"/>
        <v>4.318209463568909</v>
      </c>
      <c r="Z401" s="111">
        <f t="shared" si="125"/>
        <v>6.126526636529384</v>
      </c>
      <c r="AA401" s="111">
        <f t="shared" si="125"/>
        <v>5.6320932208533101</v>
      </c>
      <c r="AB401" s="111">
        <f t="shared" si="125"/>
        <v>6.4516855704357816</v>
      </c>
      <c r="AC401" s="111">
        <f t="shared" si="125"/>
        <v>6.5122464245299296</v>
      </c>
      <c r="AD401" s="111">
        <f t="shared" si="125"/>
        <v>6.5945523263391106</v>
      </c>
      <c r="AE401" s="111">
        <f t="shared" si="125"/>
        <v>6.6143742435565906</v>
      </c>
      <c r="AF401" s="111">
        <f t="shared" si="125"/>
        <v>6.5596232896539748</v>
      </c>
      <c r="AG401" s="111">
        <f t="shared" si="125"/>
        <v>6.5466097886847168</v>
      </c>
      <c r="AH401" s="112"/>
      <c r="AI401" s="112"/>
      <c r="AJ401" s="106" t="str">
        <f t="shared" si="100"/>
        <v>*Glycine (3TMS)</v>
      </c>
      <c r="AK401" s="106">
        <f t="shared" si="100"/>
        <v>176</v>
      </c>
      <c r="AL401" s="112"/>
      <c r="AM401" s="111">
        <f t="shared" si="124"/>
        <v>6.5478548665645011</v>
      </c>
      <c r="AN401" s="111">
        <f>IF(AN171&lt;&gt;"",AN171/SUM(AN$169:AN$173)*100,"")</f>
        <v>6.3880413102418165</v>
      </c>
      <c r="AO401" s="113">
        <f t="shared" si="124"/>
        <v>6.6014724783727736</v>
      </c>
      <c r="AP401" s="111">
        <f>IF(AP171&lt;&gt;"",AP171/SUM(AP$169:AP$173)*100,"")</f>
        <v>6.6614124476324239</v>
      </c>
      <c r="AQ401" s="113">
        <f t="shared" si="124"/>
        <v>6.52093329814213</v>
      </c>
      <c r="AR401" s="111">
        <f>IF(AR171&lt;&gt;"",AR171/SUM(AR$169:AR$173)*100,"")</f>
        <v>5.876412849773625</v>
      </c>
      <c r="AS401" s="113">
        <f t="shared" si="124"/>
        <v>6.5449919580863867</v>
      </c>
      <c r="AT401" s="111">
        <f>IF(AT171&lt;&gt;"",AT171/SUM(AT$169:AT$173)*100,"")</f>
        <v>6.4595135218556905</v>
      </c>
      <c r="AU401" s="113">
        <f t="shared" si="124"/>
        <v>6.6307698910578763</v>
      </c>
      <c r="AV401" s="111">
        <f>IF(AV171&lt;&gt;"",AV171/SUM(AV$169:AV$173)*100,"")</f>
        <v>6.69859761705652</v>
      </c>
      <c r="AW401" s="113">
        <f t="shared" si="124"/>
        <v>6.6545972079784006</v>
      </c>
      <c r="AX401" s="111">
        <f>IF(AX171&lt;&gt;"",AX171/SUM(AX$169:AX$173)*100,"")</f>
        <v>5.8024419117476382</v>
      </c>
      <c r="AY401" s="113" t="str">
        <f t="shared" si="124"/>
        <v/>
      </c>
      <c r="AZ401" s="111">
        <f>IF(AZ171&lt;&gt;"",AZ171/SUM(AZ$169:AZ$173)*100,"")</f>
        <v>6.5932646905470795</v>
      </c>
      <c r="BA401" s="111" t="str">
        <f t="shared" si="124"/>
        <v/>
      </c>
      <c r="BB401" s="113" t="str">
        <f t="shared" si="124"/>
        <v/>
      </c>
      <c r="BC401" s="111">
        <f>IF(BC171&lt;&gt;"",BC171/SUM(BC$169:BC$173)*100,"")</f>
        <v>6.4416796995214591</v>
      </c>
      <c r="BD401" s="113">
        <f t="shared" si="124"/>
        <v>6.3114299113477257</v>
      </c>
      <c r="BE401" s="111">
        <f>IF(BE171&lt;&gt;"",BE171/SUM(BE$169:BE$173)*100,"")</f>
        <v>6.3657128055995438</v>
      </c>
      <c r="BF401" s="113">
        <f t="shared" si="124"/>
        <v>6.3382599416578227</v>
      </c>
      <c r="BG401" s="111">
        <f t="shared" si="124"/>
        <v>6.2190496028373214</v>
      </c>
      <c r="BH401" s="113" t="str">
        <f t="shared" si="124"/>
        <v/>
      </c>
      <c r="BI401" s="111">
        <f t="shared" si="124"/>
        <v>6.4042648726793274</v>
      </c>
      <c r="BJ401" s="113">
        <f t="shared" si="124"/>
        <v>5.9400400076327537</v>
      </c>
      <c r="BK401" s="111">
        <f>IF(BK171&lt;&gt;"",BK171/SUM(BK$169:BK$173)*100,"")</f>
        <v>6.6778016025279312</v>
      </c>
      <c r="BL401" s="113">
        <f t="shared" si="124"/>
        <v>6.334510690599739</v>
      </c>
      <c r="BM401" s="111" t="str">
        <f t="shared" si="124"/>
        <v/>
      </c>
      <c r="BN401" s="113">
        <f t="shared" si="124"/>
        <v>6.6460266683558737</v>
      </c>
      <c r="BO401" s="111">
        <f t="shared" si="124"/>
        <v>6.5866007300129521</v>
      </c>
      <c r="BP401" s="113">
        <f t="shared" si="124"/>
        <v>6.4350167370106242</v>
      </c>
      <c r="BQ401" s="111">
        <f>IF(BQ171&lt;&gt;"",BQ171/SUM(BQ$169:BQ$173)*100,"")</f>
        <v>5.0373635127763299</v>
      </c>
      <c r="BR401" s="111"/>
      <c r="BS401" s="111">
        <f t="shared" si="126"/>
        <v>6.0149153378659035</v>
      </c>
      <c r="BT401" s="111">
        <f t="shared" si="126"/>
        <v>6.3476386333297263</v>
      </c>
      <c r="BU401" s="111">
        <f t="shared" si="124"/>
        <v>6.3337950425570666</v>
      </c>
      <c r="BV401" s="94" t="str">
        <f t="shared" si="111"/>
        <v>*Glycine (3TMS)</v>
      </c>
      <c r="BW401">
        <f t="shared" si="111"/>
        <v>176</v>
      </c>
    </row>
    <row r="402" spans="2:75">
      <c r="B402" s="4" t="s">
        <v>45</v>
      </c>
      <c r="C402" s="4">
        <v>177</v>
      </c>
      <c r="D402" s="4">
        <v>1302.9000000000001</v>
      </c>
      <c r="E402" s="4">
        <v>0.71014493700000003</v>
      </c>
      <c r="F402" s="4"/>
      <c r="G402" s="111" t="str">
        <f t="shared" si="124"/>
        <v/>
      </c>
      <c r="H402" s="111" t="str">
        <f t="shared" si="124"/>
        <v/>
      </c>
      <c r="I402" s="111">
        <f t="shared" si="124"/>
        <v>1.5602926353609385</v>
      </c>
      <c r="J402" s="111">
        <f>IF(J172&lt;&gt;"",J172/SUM(J$169:J$173)*100,"")</f>
        <v>1.3756060825172649</v>
      </c>
      <c r="K402" s="111" t="str">
        <f t="shared" si="124"/>
        <v/>
      </c>
      <c r="L402" s="111" t="str">
        <f>IF(L172&lt;&gt;"",L172/SUM(L$169:L$173)*100,"")</f>
        <v/>
      </c>
      <c r="M402" s="111">
        <f t="shared" si="124"/>
        <v>1.5831884865663663</v>
      </c>
      <c r="N402" s="111">
        <f>IF(N172&lt;&gt;"",N172/SUM(N$169:N$173)*100,"")</f>
        <v>1.5315322295881488</v>
      </c>
      <c r="O402" s="111" t="str">
        <f t="shared" si="124"/>
        <v/>
      </c>
      <c r="P402" s="111" t="str">
        <f>IF(P172&lt;&gt;"",P172/SUM(P$169:P$173)*100,"")</f>
        <v/>
      </c>
      <c r="Q402" s="111"/>
      <c r="R402" s="111">
        <f t="shared" si="125"/>
        <v>1.9076484221786414</v>
      </c>
      <c r="S402" s="111">
        <f t="shared" si="125"/>
        <v>0.19972039145196727</v>
      </c>
      <c r="T402" s="111">
        <f t="shared" si="125"/>
        <v>0.52260573650947983</v>
      </c>
      <c r="U402" s="111">
        <f t="shared" si="125"/>
        <v>0.20103028018595301</v>
      </c>
      <c r="V402" s="111">
        <f t="shared" si="125"/>
        <v>1.0692435245011152</v>
      </c>
      <c r="W402" s="111">
        <f t="shared" si="125"/>
        <v>1.4015289406625409</v>
      </c>
      <c r="X402" s="111">
        <f t="shared" si="125"/>
        <v>1.620202994028012</v>
      </c>
      <c r="Y402" s="111">
        <f t="shared" si="125"/>
        <v>0.67205936017516121</v>
      </c>
      <c r="Z402" s="111">
        <f t="shared" si="125"/>
        <v>1.2300507005669472</v>
      </c>
      <c r="AA402" s="111">
        <f t="shared" si="125"/>
        <v>1.136432603022395</v>
      </c>
      <c r="AB402" s="111">
        <f t="shared" si="125"/>
        <v>1.4450964711712828</v>
      </c>
      <c r="AC402" s="111">
        <f t="shared" si="125"/>
        <v>1.5184159884408586</v>
      </c>
      <c r="AD402" s="111">
        <f t="shared" si="125"/>
        <v>1.5026124663815266</v>
      </c>
      <c r="AE402" s="111">
        <f t="shared" si="125"/>
        <v>1.4612998591279158</v>
      </c>
      <c r="AF402" s="111">
        <f t="shared" si="125"/>
        <v>1.5189352271776959</v>
      </c>
      <c r="AG402" s="111">
        <f t="shared" si="125"/>
        <v>1.4884037218331168</v>
      </c>
      <c r="AH402" s="112"/>
      <c r="AI402" s="112"/>
      <c r="AJ402" s="106" t="str">
        <f t="shared" si="100"/>
        <v>*Glycine (3TMS)</v>
      </c>
      <c r="AK402" s="106">
        <f t="shared" si="100"/>
        <v>177</v>
      </c>
      <c r="AL402" s="112"/>
      <c r="AM402" s="111">
        <f t="shared" si="124"/>
        <v>1.589207638106177</v>
      </c>
      <c r="AN402" s="111">
        <f>IF(AN172&lt;&gt;"",AN172/SUM(AN$169:AN$173)*100,"")</f>
        <v>1.4975328300879551</v>
      </c>
      <c r="AO402" s="113">
        <f t="shared" si="124"/>
        <v>1.5415508780702007</v>
      </c>
      <c r="AP402" s="111">
        <f>IF(AP172&lt;&gt;"",AP172/SUM(AP$169:AP$173)*100,"")</f>
        <v>1.5265173585247451</v>
      </c>
      <c r="AQ402" s="113">
        <f t="shared" si="124"/>
        <v>1.5942300789794421</v>
      </c>
      <c r="AR402" s="111">
        <f>IF(AR172&lt;&gt;"",AR172/SUM(AR$169:AR$173)*100,"")</f>
        <v>1.3738843204894438</v>
      </c>
      <c r="AS402" s="113">
        <f t="shared" si="124"/>
        <v>1.5763020338866771</v>
      </c>
      <c r="AT402" s="111">
        <f>IF(AT172&lt;&gt;"",AT172/SUM(AT$169:AT$173)*100,"")</f>
        <v>1.4896506791601527</v>
      </c>
      <c r="AU402" s="113">
        <f t="shared" si="124"/>
        <v>1.5336304265409624</v>
      </c>
      <c r="AV402" s="111">
        <f>IF(AV172&lt;&gt;"",AV172/SUM(AV$169:AV$173)*100,"")</f>
        <v>1.5181112372012693</v>
      </c>
      <c r="AW402" s="113">
        <f t="shared" si="124"/>
        <v>1.5680529102743885</v>
      </c>
      <c r="AX402" s="111">
        <f>IF(AX172&lt;&gt;"",AX172/SUM(AX$169:AX$173)*100,"")</f>
        <v>1.3690296573121949</v>
      </c>
      <c r="AY402" s="113" t="str">
        <f t="shared" si="124"/>
        <v/>
      </c>
      <c r="AZ402" s="111">
        <f>IF(AZ172&lt;&gt;"",AZ172/SUM(AZ$169:AZ$173)*100,"")</f>
        <v>1.4630854169001593</v>
      </c>
      <c r="BA402" s="111" t="str">
        <f t="shared" si="124"/>
        <v/>
      </c>
      <c r="BB402" s="113" t="str">
        <f t="shared" si="124"/>
        <v/>
      </c>
      <c r="BC402" s="111">
        <f>IF(BC172&lt;&gt;"",BC172/SUM(BC$169:BC$173)*100,"")</f>
        <v>1.5237676493833732</v>
      </c>
      <c r="BD402" s="113">
        <f t="shared" si="124"/>
        <v>1.4975348329346212</v>
      </c>
      <c r="BE402" s="111">
        <f>IF(BE172&lt;&gt;"",BE172/SUM(BE$169:BE$173)*100,"")</f>
        <v>1.4907250347672785</v>
      </c>
      <c r="BF402" s="113">
        <f t="shared" si="124"/>
        <v>1.4920823401824499</v>
      </c>
      <c r="BG402" s="111">
        <f t="shared" si="124"/>
        <v>1.4613176399606389</v>
      </c>
      <c r="BH402" s="113" t="str">
        <f t="shared" si="124"/>
        <v/>
      </c>
      <c r="BI402" s="111">
        <f t="shared" si="124"/>
        <v>1.501166662773465</v>
      </c>
      <c r="BJ402" s="113">
        <f t="shared" si="124"/>
        <v>1.4077712575389516</v>
      </c>
      <c r="BK402" s="111">
        <f>IF(BK172&lt;&gt;"",BK172/SUM(BK$169:BK$173)*100,"")</f>
        <v>1.4862882293194899</v>
      </c>
      <c r="BL402" s="113">
        <f t="shared" si="124"/>
        <v>1.5148686799196265</v>
      </c>
      <c r="BM402" s="111" t="str">
        <f t="shared" si="124"/>
        <v/>
      </c>
      <c r="BN402" s="113">
        <f t="shared" si="124"/>
        <v>1.4936813099800463</v>
      </c>
      <c r="BO402" s="111">
        <f t="shared" si="124"/>
        <v>1.5071235134816907</v>
      </c>
      <c r="BP402" s="113">
        <f t="shared" si="124"/>
        <v>1.4419298500946005</v>
      </c>
      <c r="BQ402" s="111">
        <f>IF(BQ172&lt;&gt;"",BQ172/SUM(BQ$169:BQ$173)*100,"")</f>
        <v>0.46195675703758859</v>
      </c>
      <c r="BR402" s="111"/>
      <c r="BS402" s="111">
        <f t="shared" si="126"/>
        <v>1.5195683794089654</v>
      </c>
      <c r="BT402" s="111">
        <f t="shared" si="126"/>
        <v>1.5745587709544848</v>
      </c>
      <c r="BU402" s="111">
        <f t="shared" si="124"/>
        <v>1.5041489887597836</v>
      </c>
      <c r="BV402" s="94" t="str">
        <f t="shared" si="111"/>
        <v>*Glycine (3TMS)</v>
      </c>
      <c r="BW402">
        <f t="shared" si="111"/>
        <v>177</v>
      </c>
    </row>
    <row r="403" spans="2:75">
      <c r="B403" s="4" t="s">
        <v>45</v>
      </c>
      <c r="C403" s="4">
        <v>178</v>
      </c>
      <c r="D403" s="4">
        <v>1302.9000000000001</v>
      </c>
      <c r="E403" s="4">
        <v>0.71014493700000003</v>
      </c>
      <c r="F403" s="4"/>
      <c r="G403" s="111" t="str">
        <f t="shared" si="124"/>
        <v/>
      </c>
      <c r="H403" s="111" t="str">
        <f t="shared" si="124"/>
        <v/>
      </c>
      <c r="I403" s="111">
        <f t="shared" si="124"/>
        <v>0.28451390175662694</v>
      </c>
      <c r="J403" s="111">
        <f>IF(J173&lt;&gt;"",J173/SUM(J$169:J$173)*100,"")</f>
        <v>0.21801234948552903</v>
      </c>
      <c r="K403" s="111" t="str">
        <f t="shared" si="124"/>
        <v/>
      </c>
      <c r="L403" s="111" t="str">
        <f>IF(L173&lt;&gt;"",L173/SUM(L$169:L$173)*100,"")</f>
        <v/>
      </c>
      <c r="M403" s="111">
        <f t="shared" si="124"/>
        <v>0.28927479163764019</v>
      </c>
      <c r="N403" s="111">
        <f>IF(N173&lt;&gt;"",N173/SUM(N$169:N$173)*100,"")</f>
        <v>0.27440505905962859</v>
      </c>
      <c r="O403" s="111" t="str">
        <f t="shared" si="124"/>
        <v/>
      </c>
      <c r="P403" s="111" t="str">
        <f>IF(P173&lt;&gt;"",P173/SUM(P$169:P$173)*100,"")</f>
        <v/>
      </c>
      <c r="Q403" s="111"/>
      <c r="R403" s="111">
        <f t="shared" si="125"/>
        <v>0.41005526831877342</v>
      </c>
      <c r="S403" s="111">
        <f t="shared" si="125"/>
        <v>0</v>
      </c>
      <c r="T403" s="111">
        <f t="shared" si="125"/>
        <v>0</v>
      </c>
      <c r="U403" s="111">
        <f t="shared" si="125"/>
        <v>0</v>
      </c>
      <c r="V403" s="111">
        <f t="shared" si="125"/>
        <v>0</v>
      </c>
      <c r="W403" s="111">
        <f t="shared" si="125"/>
        <v>0.12741172187841282</v>
      </c>
      <c r="X403" s="111">
        <f t="shared" si="125"/>
        <v>0.42044937200396348</v>
      </c>
      <c r="Y403" s="111">
        <f t="shared" si="125"/>
        <v>3.6491910959737257E-2</v>
      </c>
      <c r="Z403" s="111">
        <f t="shared" si="125"/>
        <v>0.18232223582007542</v>
      </c>
      <c r="AA403" s="111">
        <f t="shared" si="125"/>
        <v>3.3379862839109063E-2</v>
      </c>
      <c r="AB403" s="111">
        <f t="shared" si="125"/>
        <v>0.21569444600880802</v>
      </c>
      <c r="AC403" s="111">
        <f t="shared" si="125"/>
        <v>0.29856853330605515</v>
      </c>
      <c r="AD403" s="111">
        <f t="shared" si="125"/>
        <v>0.24910252005260475</v>
      </c>
      <c r="AE403" s="111">
        <f t="shared" si="125"/>
        <v>0.26686331439606881</v>
      </c>
      <c r="AF403" s="111">
        <f t="shared" si="125"/>
        <v>0.28574920714566004</v>
      </c>
      <c r="AG403" s="111">
        <f t="shared" si="125"/>
        <v>0.23561025001947192</v>
      </c>
      <c r="AH403" s="112"/>
      <c r="AI403" s="112"/>
      <c r="AJ403" s="106" t="str">
        <f t="shared" si="100"/>
        <v>*Glycine (3TMS)</v>
      </c>
      <c r="AK403" s="106">
        <f t="shared" si="100"/>
        <v>178</v>
      </c>
      <c r="AL403" s="112"/>
      <c r="AM403" s="111">
        <f t="shared" si="124"/>
        <v>0.28663884222476782</v>
      </c>
      <c r="AN403" s="111">
        <f>IF(AN173&lt;&gt;"",AN173/SUM(AN$169:AN$173)*100,"")</f>
        <v>0.26335370569103611</v>
      </c>
      <c r="AO403" s="113">
        <f t="shared" si="124"/>
        <v>0.2681167084947963</v>
      </c>
      <c r="AP403" s="111">
        <f>IF(AP173&lt;&gt;"",AP173/SUM(AP$169:AP$173)*100,"")</f>
        <v>0.26374737570685242</v>
      </c>
      <c r="AQ403" s="113">
        <f t="shared" si="124"/>
        <v>0.29037639734459841</v>
      </c>
      <c r="AR403" s="111">
        <f>IF(AR173&lt;&gt;"",AR173/SUM(AR$169:AR$173)*100,"")</f>
        <v>0.23909765399804328</v>
      </c>
      <c r="AS403" s="113">
        <f t="shared" si="124"/>
        <v>0.2906104558888114</v>
      </c>
      <c r="AT403" s="111">
        <f>IF(AT173&lt;&gt;"",AT173/SUM(AT$169:AT$173)*100,"")</f>
        <v>0.26248974515836809</v>
      </c>
      <c r="AU403" s="113">
        <f t="shared" si="124"/>
        <v>0.27074585655119138</v>
      </c>
      <c r="AV403" s="111">
        <f>IF(AV173&lt;&gt;"",AV173/SUM(AV$169:AV$173)*100,"")</f>
        <v>0.28683281675604444</v>
      </c>
      <c r="AW403" s="113">
        <f t="shared" si="124"/>
        <v>0.27773708114443585</v>
      </c>
      <c r="AX403" s="111">
        <f>IF(AX173&lt;&gt;"",AX173/SUM(AX$169:AX$173)*100,"")</f>
        <v>0.22157873153671767</v>
      </c>
      <c r="AY403" s="113" t="str">
        <f t="shared" si="124"/>
        <v/>
      </c>
      <c r="AZ403" s="111">
        <f>IF(AZ173&lt;&gt;"",AZ173/SUM(AZ$169:AZ$173)*100,"")</f>
        <v>0.25290302460322489</v>
      </c>
      <c r="BA403" s="111" t="str">
        <f t="shared" si="124"/>
        <v/>
      </c>
      <c r="BB403" s="113" t="str">
        <f t="shared" si="124"/>
        <v/>
      </c>
      <c r="BC403" s="111">
        <f>IF(BC173&lt;&gt;"",BC173/SUM(BC$169:BC$173)*100,"")</f>
        <v>0.27319503209771673</v>
      </c>
      <c r="BD403" s="113">
        <f t="shared" si="124"/>
        <v>0.27361678553550656</v>
      </c>
      <c r="BE403" s="111">
        <f>IF(BE173&lt;&gt;"",BE173/SUM(BE$169:BE$173)*100,"")</f>
        <v>0.27271394455905051</v>
      </c>
      <c r="BF403" s="113">
        <f t="shared" si="124"/>
        <v>0.27217408702611479</v>
      </c>
      <c r="BG403" s="111">
        <f t="shared" si="124"/>
        <v>0.24780269638064409</v>
      </c>
      <c r="BH403" s="113" t="str">
        <f t="shared" si="124"/>
        <v/>
      </c>
      <c r="BI403" s="111">
        <f t="shared" si="124"/>
        <v>0.26224606591969102</v>
      </c>
      <c r="BJ403" s="113">
        <f t="shared" si="124"/>
        <v>0.21054391941871009</v>
      </c>
      <c r="BK403" s="111">
        <f>IF(BK173&lt;&gt;"",BK173/SUM(BK$169:BK$173)*100,"")</f>
        <v>0.26701275251100326</v>
      </c>
      <c r="BL403" s="113">
        <f t="shared" si="124"/>
        <v>0.27360971865076533</v>
      </c>
      <c r="BM403" s="111" t="str">
        <f t="shared" si="124"/>
        <v/>
      </c>
      <c r="BN403" s="113">
        <f t="shared" si="124"/>
        <v>0.24973870078864852</v>
      </c>
      <c r="BO403" s="111">
        <f t="shared" si="124"/>
        <v>0.26786765571647236</v>
      </c>
      <c r="BP403" s="113">
        <f t="shared" si="124"/>
        <v>0.28562072478532963</v>
      </c>
      <c r="BQ403" s="111">
        <f>IF(BQ173&lt;&gt;"",BQ173/SUM(BQ$169:BQ$173)*100,"")</f>
        <v>2.5544000623446798E-2</v>
      </c>
      <c r="BR403" s="111"/>
      <c r="BS403" s="111">
        <f t="shared" si="126"/>
        <v>0.26777708573866249</v>
      </c>
      <c r="BT403" s="111">
        <f t="shared" si="126"/>
        <v>0.27026406504705019</v>
      </c>
      <c r="BU403" s="111">
        <f t="shared" si="124"/>
        <v>0.26159112847996241</v>
      </c>
      <c r="BV403" s="94" t="str">
        <f t="shared" si="111"/>
        <v>*Glycine (3TMS)</v>
      </c>
      <c r="BW403">
        <f t="shared" si="111"/>
        <v>178</v>
      </c>
    </row>
    <row r="404" spans="2:75" ht="36.75" customHeight="1">
      <c r="B404" s="4" t="s">
        <v>45</v>
      </c>
      <c r="C404" s="4">
        <v>276</v>
      </c>
      <c r="D404" s="4">
        <v>1302.9000000000001</v>
      </c>
      <c r="E404" s="4">
        <v>0.71014493700000003</v>
      </c>
      <c r="F404" s="4"/>
      <c r="G404" s="111" t="str">
        <f t="shared" ref="G404:BU408" si="127">IF(G174&lt;&gt;"",G174/SUM(G$174:G$178)*100,"")</f>
        <v/>
      </c>
      <c r="H404" s="111" t="str">
        <f t="shared" si="127"/>
        <v/>
      </c>
      <c r="I404" s="111">
        <f t="shared" si="127"/>
        <v>69.453787657209716</v>
      </c>
      <c r="J404" s="111">
        <f>IF(J174&lt;&gt;"",J174/SUM(J$174:J$178)*100,"")</f>
        <v>72.880819587832761</v>
      </c>
      <c r="K404" s="111" t="str">
        <f t="shared" si="127"/>
        <v/>
      </c>
      <c r="L404" s="111" t="str">
        <f>IF(L174&lt;&gt;"",L174/SUM(L$174:L$178)*100,"")</f>
        <v/>
      </c>
      <c r="M404" s="111">
        <f t="shared" si="127"/>
        <v>68.886175204061956</v>
      </c>
      <c r="N404" s="111">
        <f>IF(N174&lt;&gt;"",N174/SUM(N$174:N$178)*100,"")</f>
        <v>69.218067022826617</v>
      </c>
      <c r="O404" s="111" t="str">
        <f t="shared" si="127"/>
        <v/>
      </c>
      <c r="P404" s="111" t="str">
        <f>IF(P174&lt;&gt;"",P174/SUM(P$174:P$178)*100,"")</f>
        <v/>
      </c>
      <c r="Q404" s="111"/>
      <c r="R404" s="111">
        <f t="shared" ref="R404:AG408" si="128">IF(R174&lt;&gt;"",R174/SUM(R$174:R$178)*100,"")</f>
        <v>65.536723163841799</v>
      </c>
      <c r="S404" s="111">
        <f t="shared" si="128"/>
        <v>100</v>
      </c>
      <c r="T404" s="111">
        <f t="shared" si="128"/>
        <v>81.290322580645153</v>
      </c>
      <c r="U404" s="111">
        <f t="shared" si="128"/>
        <v>100</v>
      </c>
      <c r="V404" s="111">
        <f t="shared" si="128"/>
        <v>97.222222222222214</v>
      </c>
      <c r="W404" s="111">
        <f t="shared" si="128"/>
        <v>67.445742904841396</v>
      </c>
      <c r="X404" s="111">
        <f t="shared" si="128"/>
        <v>66.713881019830026</v>
      </c>
      <c r="Y404" s="111">
        <f t="shared" si="128"/>
        <v>78.346456692913392</v>
      </c>
      <c r="Z404" s="111">
        <f t="shared" si="128"/>
        <v>74.424951267056528</v>
      </c>
      <c r="AA404" s="111">
        <f t="shared" si="128"/>
        <v>74.913920314805708</v>
      </c>
      <c r="AB404" s="111">
        <f t="shared" si="128"/>
        <v>71.755858691850293</v>
      </c>
      <c r="AC404" s="111">
        <f t="shared" si="128"/>
        <v>68.482126146359718</v>
      </c>
      <c r="AD404" s="111">
        <f t="shared" si="128"/>
        <v>70.324057766819308</v>
      </c>
      <c r="AE404" s="111">
        <f t="shared" si="128"/>
        <v>69.814726840855101</v>
      </c>
      <c r="AF404" s="111">
        <f t="shared" si="128"/>
        <v>69.127734854502137</v>
      </c>
      <c r="AG404" s="111">
        <f t="shared" si="128"/>
        <v>69.936488602749264</v>
      </c>
      <c r="AH404" s="112"/>
      <c r="AI404" s="112"/>
      <c r="AJ404" s="106" t="str">
        <f t="shared" si="100"/>
        <v>*Glycine (3TMS)</v>
      </c>
      <c r="AK404" s="106">
        <f t="shared" si="100"/>
        <v>276</v>
      </c>
      <c r="AL404" s="112"/>
      <c r="AM404" s="111">
        <f t="shared" si="127"/>
        <v>66.642314208881913</v>
      </c>
      <c r="AN404" s="111">
        <f>IF(AN174&lt;&gt;"",AN174/SUM(AN$174:AN$178)*100,"")</f>
        <v>69.421134213480144</v>
      </c>
      <c r="AO404" s="113">
        <f t="shared" si="127"/>
        <v>69.968251129097169</v>
      </c>
      <c r="AP404" s="111">
        <f>IF(AP174&lt;&gt;"",AP174/SUM(AP$174:AP$178)*100,"")</f>
        <v>69.711280043000841</v>
      </c>
      <c r="AQ404" s="113">
        <f t="shared" si="127"/>
        <v>68.641881851571483</v>
      </c>
      <c r="AR404" s="111">
        <f>IF(AR174&lt;&gt;"",AR174/SUM(AR$174:AR$178)*100,"")</f>
        <v>71.236902979997268</v>
      </c>
      <c r="AS404" s="113">
        <f t="shared" si="127"/>
        <v>67.554246218344574</v>
      </c>
      <c r="AT404" s="111">
        <f>IF(AT174&lt;&gt;"",AT174/SUM(AT$174:AT$178)*100,"")</f>
        <v>68.931699648142143</v>
      </c>
      <c r="AU404" s="113">
        <f t="shared" si="127"/>
        <v>69.902912621359221</v>
      </c>
      <c r="AV404" s="111">
        <f>IF(AV174&lt;&gt;"",AV174/SUM(AV$174:AV$178)*100,"")</f>
        <v>69.619794262926533</v>
      </c>
      <c r="AW404" s="113">
        <f t="shared" si="127"/>
        <v>69.839503280224932</v>
      </c>
      <c r="AX404" s="111">
        <f>IF(AX174&lt;&gt;"",AX174/SUM(AX$174:AX$178)*100,"")</f>
        <v>72.052609486497829</v>
      </c>
      <c r="AY404" s="113" t="str">
        <f t="shared" si="127"/>
        <v/>
      </c>
      <c r="AZ404" s="111">
        <f>IF(AZ174&lt;&gt;"",AZ174/SUM(AZ$174:AZ$178)*100,"")</f>
        <v>70.404019547112668</v>
      </c>
      <c r="BA404" s="111" t="str">
        <f t="shared" si="127"/>
        <v/>
      </c>
      <c r="BB404" s="113" t="str">
        <f t="shared" si="127"/>
        <v/>
      </c>
      <c r="BC404" s="111">
        <f>IF(BC174&lt;&gt;"",BC174/SUM(BC$174:BC$178)*100,"")</f>
        <v>68.555573900542427</v>
      </c>
      <c r="BD404" s="113">
        <f t="shared" si="127"/>
        <v>69.384358761491868</v>
      </c>
      <c r="BE404" s="111">
        <f>IF(BE174&lt;&gt;"",BE174/SUM(BE$174:BE$178)*100,"")</f>
        <v>68.920199582044091</v>
      </c>
      <c r="BF404" s="113">
        <f t="shared" si="127"/>
        <v>69.264015422406018</v>
      </c>
      <c r="BG404" s="111">
        <f t="shared" si="127"/>
        <v>69.583118888317031</v>
      </c>
      <c r="BH404" s="113" t="str">
        <f t="shared" si="127"/>
        <v/>
      </c>
      <c r="BI404" s="111">
        <f t="shared" si="127"/>
        <v>69.027037518102148</v>
      </c>
      <c r="BJ404" s="113">
        <f t="shared" si="127"/>
        <v>71.463296062226547</v>
      </c>
      <c r="BK404" s="111">
        <f>IF(BK174&lt;&gt;"",BK174/SUM(BK$174:BK$178)*100,"")</f>
        <v>70.423355774210251</v>
      </c>
      <c r="BL404" s="113">
        <f t="shared" si="127"/>
        <v>69.240419918451693</v>
      </c>
      <c r="BM404" s="111" t="str">
        <f t="shared" si="127"/>
        <v/>
      </c>
      <c r="BN404" s="113">
        <f t="shared" si="127"/>
        <v>70.175902658378519</v>
      </c>
      <c r="BO404" s="111">
        <f t="shared" si="127"/>
        <v>69.200582571405462</v>
      </c>
      <c r="BP404" s="113">
        <f t="shared" si="127"/>
        <v>70.43579437275227</v>
      </c>
      <c r="BQ404" s="111">
        <f>IF(BQ174&lt;&gt;"",BQ174/SUM(BQ$174:BQ$178)*100,"")</f>
        <v>90.599853694220926</v>
      </c>
      <c r="BR404" s="111"/>
      <c r="BS404" s="111">
        <f t="shared" ref="BS404:BT408" si="129">IF(BS174&lt;&gt;"",BS174/SUM(BS$174:BS$178)*100,"")</f>
        <v>70.6326175275682</v>
      </c>
      <c r="BT404" s="111">
        <f t="shared" si="129"/>
        <v>69.396536645093576</v>
      </c>
      <c r="BU404" s="111">
        <f t="shared" si="127"/>
        <v>69.948160000000001</v>
      </c>
      <c r="BV404" s="94" t="str">
        <f t="shared" si="111"/>
        <v>*Glycine (3TMS)</v>
      </c>
      <c r="BW404">
        <f t="shared" si="111"/>
        <v>276</v>
      </c>
    </row>
    <row r="405" spans="2:75">
      <c r="B405" s="4" t="s">
        <v>45</v>
      </c>
      <c r="C405" s="4">
        <v>277</v>
      </c>
      <c r="D405" s="4">
        <v>1302.9000000000001</v>
      </c>
      <c r="E405" s="4">
        <v>0.71014493700000003</v>
      </c>
      <c r="F405" s="4"/>
      <c r="G405" s="111" t="str">
        <f t="shared" si="127"/>
        <v/>
      </c>
      <c r="H405" s="111" t="str">
        <f t="shared" si="127"/>
        <v/>
      </c>
      <c r="I405" s="111">
        <f t="shared" si="127"/>
        <v>19.058935361216729</v>
      </c>
      <c r="J405" s="111">
        <f>IF(J175&lt;&gt;"",J175/SUM(J$174:J$178)*100,"")</f>
        <v>17.554685336814206</v>
      </c>
      <c r="K405" s="111" t="str">
        <f t="shared" si="127"/>
        <v/>
      </c>
      <c r="L405" s="111" t="str">
        <f>IF(L175&lt;&gt;"",L175/SUM(L$174:L$178)*100,"")</f>
        <v/>
      </c>
      <c r="M405" s="111">
        <f t="shared" si="127"/>
        <v>19.332862009126551</v>
      </c>
      <c r="N405" s="111">
        <f>IF(N175&lt;&gt;"",N175/SUM(N$174:N$178)*100,"")</f>
        <v>19.546705520479197</v>
      </c>
      <c r="O405" s="111" t="str">
        <f t="shared" si="127"/>
        <v/>
      </c>
      <c r="P405" s="111" t="str">
        <f>IF(P175&lt;&gt;"",P175/SUM(P$174:P$178)*100,"")</f>
        <v/>
      </c>
      <c r="Q405" s="111"/>
      <c r="R405" s="111">
        <f t="shared" si="128"/>
        <v>34.463276836158194</v>
      </c>
      <c r="S405" s="111">
        <f t="shared" si="128"/>
        <v>0</v>
      </c>
      <c r="T405" s="111">
        <f t="shared" si="128"/>
        <v>18.70967741935484</v>
      </c>
      <c r="U405" s="111">
        <f t="shared" si="128"/>
        <v>0</v>
      </c>
      <c r="V405" s="111">
        <f t="shared" si="128"/>
        <v>2.7777777777777777</v>
      </c>
      <c r="W405" s="111">
        <f t="shared" si="128"/>
        <v>23.372287145242073</v>
      </c>
      <c r="X405" s="111">
        <f t="shared" si="128"/>
        <v>22.308781869688385</v>
      </c>
      <c r="Y405" s="111">
        <f t="shared" si="128"/>
        <v>21.653543307086615</v>
      </c>
      <c r="Z405" s="111">
        <f t="shared" si="128"/>
        <v>15.867446393762183</v>
      </c>
      <c r="AA405" s="111">
        <f t="shared" si="128"/>
        <v>19.57697983275947</v>
      </c>
      <c r="AB405" s="111">
        <f t="shared" si="128"/>
        <v>18.502973067506119</v>
      </c>
      <c r="AC405" s="111">
        <f t="shared" si="128"/>
        <v>19.015534344001498</v>
      </c>
      <c r="AD405" s="111">
        <f t="shared" si="128"/>
        <v>19.249735822472701</v>
      </c>
      <c r="AE405" s="111">
        <f t="shared" si="128"/>
        <v>18.973871733966746</v>
      </c>
      <c r="AF405" s="111">
        <f t="shared" si="128"/>
        <v>18.990540833273162</v>
      </c>
      <c r="AG405" s="111">
        <f t="shared" si="128"/>
        <v>18.696711327649208</v>
      </c>
      <c r="AH405" s="112"/>
      <c r="AI405" s="112"/>
      <c r="AJ405" s="106" t="str">
        <f t="shared" si="100"/>
        <v>*Glycine (3TMS)</v>
      </c>
      <c r="AK405" s="106">
        <f t="shared" si="100"/>
        <v>277</v>
      </c>
      <c r="AL405" s="112"/>
      <c r="AM405" s="111">
        <f t="shared" si="127"/>
        <v>20.869538184135671</v>
      </c>
      <c r="AN405" s="111">
        <f>IF(AN175&lt;&gt;"",AN175/SUM(AN$174:AN$178)*100,"")</f>
        <v>19.091079159762682</v>
      </c>
      <c r="AO405" s="113">
        <f t="shared" si="127"/>
        <v>19.031435853865762</v>
      </c>
      <c r="AP405" s="111">
        <f>IF(AP175&lt;&gt;"",AP175/SUM(AP$174:AP$178)*100,"")</f>
        <v>18.782154649466328</v>
      </c>
      <c r="AQ405" s="113">
        <f t="shared" si="127"/>
        <v>19.310567190960832</v>
      </c>
      <c r="AR405" s="111">
        <f>IF(AR175&lt;&gt;"",AR175/SUM(AR$174:AR$178)*100,"")</f>
        <v>18.318138522247924</v>
      </c>
      <c r="AS405" s="113">
        <f t="shared" si="127"/>
        <v>20.058353634354994</v>
      </c>
      <c r="AT405" s="111">
        <f>IF(AT175&lt;&gt;"",AT175/SUM(AT$174:AT$178)*100,"")</f>
        <v>19.302273351134179</v>
      </c>
      <c r="AU405" s="113">
        <f t="shared" si="127"/>
        <v>18.817668886290857</v>
      </c>
      <c r="AV405" s="111">
        <f>IF(AV175&lt;&gt;"",AV175/SUM(AV$174:AV$178)*100,"")</f>
        <v>19.245932840893644</v>
      </c>
      <c r="AW405" s="113">
        <f t="shared" si="127"/>
        <v>19.019447047797563</v>
      </c>
      <c r="AX405" s="111">
        <f>IF(AX175&lt;&gt;"",AX175/SUM(AX$174:AX$178)*100,"")</f>
        <v>18.334965719882469</v>
      </c>
      <c r="AY405" s="113" t="str">
        <f t="shared" si="127"/>
        <v/>
      </c>
      <c r="AZ405" s="111">
        <f>IF(AZ175&lt;&gt;"",AZ175/SUM(AZ$174:AZ$178)*100,"")</f>
        <v>19.092848785188245</v>
      </c>
      <c r="BA405" s="111" t="str">
        <f t="shared" si="127"/>
        <v/>
      </c>
      <c r="BB405" s="113" t="str">
        <f t="shared" si="127"/>
        <v/>
      </c>
      <c r="BC405" s="111">
        <f>IF(BC175&lt;&gt;"",BC175/SUM(BC$174:BC$178)*100,"")</f>
        <v>19.589090191561933</v>
      </c>
      <c r="BD405" s="113">
        <f t="shared" si="127"/>
        <v>18.97042093287827</v>
      </c>
      <c r="BE405" s="111">
        <f>IF(BE175&lt;&gt;"",BE175/SUM(BE$174:BE$178)*100,"")</f>
        <v>19.311020751996629</v>
      </c>
      <c r="BF405" s="113">
        <f t="shared" si="127"/>
        <v>19.184726843070802</v>
      </c>
      <c r="BG405" s="111">
        <f t="shared" si="127"/>
        <v>19.010693658146053</v>
      </c>
      <c r="BH405" s="113" t="str">
        <f t="shared" si="127"/>
        <v/>
      </c>
      <c r="BI405" s="111">
        <f t="shared" si="127"/>
        <v>19.226347770263207</v>
      </c>
      <c r="BJ405" s="113">
        <f t="shared" si="127"/>
        <v>19.470102090422948</v>
      </c>
      <c r="BK405" s="111">
        <f>IF(BK175&lt;&gt;"",BK175/SUM(BK$174:BK$178)*100,"")</f>
        <v>18.636716727084412</v>
      </c>
      <c r="BL405" s="113">
        <f t="shared" si="127"/>
        <v>19.129413356457135</v>
      </c>
      <c r="BM405" s="111" t="str">
        <f t="shared" si="127"/>
        <v/>
      </c>
      <c r="BN405" s="113">
        <f t="shared" si="127"/>
        <v>18.908433628708725</v>
      </c>
      <c r="BO405" s="111">
        <f t="shared" si="127"/>
        <v>18.937616311999353</v>
      </c>
      <c r="BP405" s="113">
        <f t="shared" si="127"/>
        <v>18.817431774910091</v>
      </c>
      <c r="BQ405" s="111">
        <f>IF(BQ175&lt;&gt;"",BQ175/SUM(BQ$174:BQ$178)*100,"")</f>
        <v>7.2421360643745425</v>
      </c>
      <c r="BR405" s="111"/>
      <c r="BS405" s="111">
        <f t="shared" si="129"/>
        <v>18.514219384793964</v>
      </c>
      <c r="BT405" s="111">
        <f t="shared" si="129"/>
        <v>19.060113112938019</v>
      </c>
      <c r="BU405" s="111">
        <f t="shared" si="127"/>
        <v>18.714880000000001</v>
      </c>
      <c r="BV405" s="94" t="str">
        <f t="shared" si="111"/>
        <v>*Glycine (3TMS)</v>
      </c>
      <c r="BW405">
        <f t="shared" si="111"/>
        <v>277</v>
      </c>
    </row>
    <row r="406" spans="2:75">
      <c r="B406" s="4" t="s">
        <v>45</v>
      </c>
      <c r="C406" s="4">
        <v>278</v>
      </c>
      <c r="D406" s="4">
        <v>1302.9000000000001</v>
      </c>
      <c r="E406" s="4">
        <v>0.71014493700000003</v>
      </c>
      <c r="F406" s="4"/>
      <c r="G406" s="111" t="str">
        <f t="shared" si="127"/>
        <v/>
      </c>
      <c r="H406" s="111" t="str">
        <f t="shared" si="127"/>
        <v/>
      </c>
      <c r="I406" s="111">
        <f t="shared" si="127"/>
        <v>9.3155893536121681</v>
      </c>
      <c r="J406" s="111">
        <f>IF(J176&lt;&gt;"",J176/SUM(J$174:J$178)*100,"")</f>
        <v>8.4055219334678224</v>
      </c>
      <c r="K406" s="111" t="str">
        <f t="shared" si="127"/>
        <v/>
      </c>
      <c r="L406" s="111" t="str">
        <f>IF(L176&lt;&gt;"",L176/SUM(L$174:L$178)*100,"")</f>
        <v/>
      </c>
      <c r="M406" s="111">
        <f t="shared" si="127"/>
        <v>9.4800437046082653</v>
      </c>
      <c r="N406" s="111">
        <f>IF(N176&lt;&gt;"",N176/SUM(N$174:N$178)*100,"")</f>
        <v>9.774971669095029</v>
      </c>
      <c r="O406" s="111" t="str">
        <f t="shared" si="127"/>
        <v/>
      </c>
      <c r="P406" s="111" t="str">
        <f>IF(P176&lt;&gt;"",P176/SUM(P$174:P$178)*100,"")</f>
        <v/>
      </c>
      <c r="Q406" s="111"/>
      <c r="R406" s="111">
        <f t="shared" si="128"/>
        <v>0</v>
      </c>
      <c r="S406" s="111">
        <f t="shared" si="128"/>
        <v>0</v>
      </c>
      <c r="T406" s="111">
        <f t="shared" si="128"/>
        <v>0</v>
      </c>
      <c r="U406" s="111">
        <f t="shared" si="128"/>
        <v>0</v>
      </c>
      <c r="V406" s="111">
        <f t="shared" si="128"/>
        <v>0</v>
      </c>
      <c r="W406" s="111">
        <f t="shared" si="128"/>
        <v>7.6794657762938225</v>
      </c>
      <c r="X406" s="111">
        <f t="shared" si="128"/>
        <v>10.977337110481585</v>
      </c>
      <c r="Y406" s="111">
        <f t="shared" si="128"/>
        <v>0</v>
      </c>
      <c r="Z406" s="111">
        <f t="shared" si="128"/>
        <v>8.1481481481481488</v>
      </c>
      <c r="AA406" s="111">
        <f t="shared" si="128"/>
        <v>5.5090998524348258</v>
      </c>
      <c r="AB406" s="111">
        <f t="shared" si="128"/>
        <v>8.9541797831409582</v>
      </c>
      <c r="AC406" s="111">
        <f t="shared" si="128"/>
        <v>9.6013475575519376</v>
      </c>
      <c r="AD406" s="111">
        <f t="shared" si="128"/>
        <v>9.1845720324057769</v>
      </c>
      <c r="AE406" s="111">
        <f t="shared" si="128"/>
        <v>9.1116389548693579</v>
      </c>
      <c r="AF406" s="111">
        <f t="shared" si="128"/>
        <v>9.574698534190194</v>
      </c>
      <c r="AG406" s="111">
        <f t="shared" si="128"/>
        <v>9.9095180093962068</v>
      </c>
      <c r="AH406" s="112"/>
      <c r="AI406" s="112"/>
      <c r="AJ406" s="106" t="str">
        <f t="shared" si="100"/>
        <v>*Glycine (3TMS)</v>
      </c>
      <c r="AK406" s="106">
        <f t="shared" si="100"/>
        <v>278</v>
      </c>
      <c r="AL406" s="112"/>
      <c r="AM406" s="111">
        <f t="shared" si="127"/>
        <v>10.094352820480935</v>
      </c>
      <c r="AN406" s="111">
        <f>IF(AN176&lt;&gt;"",AN176/SUM(AN$174:AN$178)*100,"")</f>
        <v>9.2535678015928156</v>
      </c>
      <c r="AO406" s="113">
        <f t="shared" si="127"/>
        <v>9.2474176094441702</v>
      </c>
      <c r="AP406" s="111">
        <f>IF(AP176&lt;&gt;"",AP176/SUM(AP$174:AP$178)*100,"")</f>
        <v>9.3027720187360821</v>
      </c>
      <c r="AQ406" s="113">
        <f t="shared" si="127"/>
        <v>9.8634592200072895</v>
      </c>
      <c r="AR406" s="111">
        <f>IF(AR176&lt;&gt;"",AR176/SUM(AR$174:AR$178)*100,"")</f>
        <v>8.6433528371206965</v>
      </c>
      <c r="AS406" s="113">
        <f t="shared" si="127"/>
        <v>9.9158687893037225</v>
      </c>
      <c r="AT406" s="111">
        <f>IF(AT176&lt;&gt;"",AT176/SUM(AT$174:AT$178)*100,"")</f>
        <v>9.5263643849973789</v>
      </c>
      <c r="AU406" s="113">
        <f t="shared" si="127"/>
        <v>9.2868398312407869</v>
      </c>
      <c r="AV406" s="111">
        <f>IF(AV176&lt;&gt;"",AV176/SUM(AV$174:AV$178)*100,"")</f>
        <v>9.7974350840621742</v>
      </c>
      <c r="AW406" s="113">
        <f t="shared" si="127"/>
        <v>9.4687207122774133</v>
      </c>
      <c r="AX406" s="111">
        <f>IF(AX176&lt;&gt;"",AX176/SUM(AX$174:AX$178)*100,"")</f>
        <v>8.2999860081152921</v>
      </c>
      <c r="AY406" s="113" t="str">
        <f t="shared" si="127"/>
        <v/>
      </c>
      <c r="AZ406" s="111">
        <f>IF(AZ176&lt;&gt;"",AZ176/SUM(AZ$174:AZ$178)*100,"")</f>
        <v>8.58971711748916</v>
      </c>
      <c r="BA406" s="111" t="str">
        <f t="shared" si="127"/>
        <v/>
      </c>
      <c r="BB406" s="113" t="str">
        <f t="shared" si="127"/>
        <v/>
      </c>
      <c r="BC406" s="111">
        <f>IF(BC176&lt;&gt;"",BC176/SUM(BC$174:BC$178)*100,"")</f>
        <v>9.5825262657705377</v>
      </c>
      <c r="BD406" s="113">
        <f t="shared" si="127"/>
        <v>9.5709190419088035</v>
      </c>
      <c r="BE406" s="111">
        <f>IF(BE176&lt;&gt;"",BE176/SUM(BE$174:BE$178)*100,"")</f>
        <v>9.5911160070631301</v>
      </c>
      <c r="BF406" s="113">
        <f t="shared" si="127"/>
        <v>9.4669527274234824</v>
      </c>
      <c r="BG406" s="111">
        <f t="shared" si="127"/>
        <v>9.3051981471950604</v>
      </c>
      <c r="BH406" s="113" t="str">
        <f t="shared" si="127"/>
        <v/>
      </c>
      <c r="BI406" s="111">
        <f t="shared" si="127"/>
        <v>9.5653991430405636</v>
      </c>
      <c r="BJ406" s="113">
        <f t="shared" si="127"/>
        <v>8.4042294603791934</v>
      </c>
      <c r="BK406" s="111">
        <f>IF(BK176&lt;&gt;"",BK176/SUM(BK$174:BK$178)*100,"")</f>
        <v>8.609528741584672</v>
      </c>
      <c r="BL406" s="113">
        <f t="shared" si="127"/>
        <v>9.6099087962706715</v>
      </c>
      <c r="BM406" s="111" t="str">
        <f t="shared" si="127"/>
        <v/>
      </c>
      <c r="BN406" s="113">
        <f t="shared" si="127"/>
        <v>9.1301856015518226</v>
      </c>
      <c r="BO406" s="111">
        <f t="shared" si="127"/>
        <v>9.381827008657659</v>
      </c>
      <c r="BP406" s="113">
        <f t="shared" si="127"/>
        <v>9.3188068542415898</v>
      </c>
      <c r="BQ406" s="111">
        <f>IF(BQ176&lt;&gt;"",BQ176/SUM(BQ$174:BQ$178)*100,"")</f>
        <v>2.0848573518653986</v>
      </c>
      <c r="BR406" s="111"/>
      <c r="BS406" s="111">
        <f t="shared" si="129"/>
        <v>9.06320899066111</v>
      </c>
      <c r="BT406" s="111">
        <f t="shared" si="129"/>
        <v>9.4023672089091015</v>
      </c>
      <c r="BU406" s="111">
        <f t="shared" si="127"/>
        <v>9.3184000000000005</v>
      </c>
      <c r="BV406" s="94" t="str">
        <f t="shared" si="111"/>
        <v>*Glycine (3TMS)</v>
      </c>
      <c r="BW406">
        <f t="shared" si="111"/>
        <v>278</v>
      </c>
    </row>
    <row r="407" spans="2:75">
      <c r="B407" s="4" t="s">
        <v>45</v>
      </c>
      <c r="C407" s="4">
        <v>279</v>
      </c>
      <c r="D407" s="4">
        <v>1302.9000000000001</v>
      </c>
      <c r="E407" s="4">
        <v>0.71014493700000003</v>
      </c>
      <c r="F407" s="4"/>
      <c r="G407" s="111" t="str">
        <f t="shared" si="127"/>
        <v/>
      </c>
      <c r="H407" s="111" t="str">
        <f t="shared" si="127"/>
        <v/>
      </c>
      <c r="I407" s="111">
        <f t="shared" si="127"/>
        <v>1.8463000877449547</v>
      </c>
      <c r="J407" s="111">
        <f>IF(J177&lt;&gt;"",J177/SUM(J$174:J$178)*100,"")</f>
        <v>1.1550176021518137</v>
      </c>
      <c r="K407" s="111" t="str">
        <f t="shared" si="127"/>
        <v/>
      </c>
      <c r="L407" s="111" t="str">
        <f>IF(L177&lt;&gt;"",L177/SUM(L$174:L$178)*100,"")</f>
        <v/>
      </c>
      <c r="M407" s="111">
        <f t="shared" si="127"/>
        <v>1.8510187030014784</v>
      </c>
      <c r="N407" s="111">
        <f>IF(N177&lt;&gt;"",N177/SUM(N$174:N$178)*100,"")</f>
        <v>1.1267605633802817</v>
      </c>
      <c r="O407" s="111" t="str">
        <f t="shared" si="127"/>
        <v/>
      </c>
      <c r="P407" s="111" t="str">
        <f>IF(P177&lt;&gt;"",P177/SUM(P$174:P$178)*100,"")</f>
        <v/>
      </c>
      <c r="Q407" s="111"/>
      <c r="R407" s="111">
        <f t="shared" si="128"/>
        <v>0</v>
      </c>
      <c r="S407" s="111">
        <f t="shared" si="128"/>
        <v>0</v>
      </c>
      <c r="T407" s="111">
        <f t="shared" si="128"/>
        <v>0</v>
      </c>
      <c r="U407" s="111">
        <f t="shared" si="128"/>
        <v>0</v>
      </c>
      <c r="V407" s="111">
        <f t="shared" si="128"/>
        <v>0</v>
      </c>
      <c r="W407" s="111">
        <f t="shared" si="128"/>
        <v>0</v>
      </c>
      <c r="X407" s="111">
        <f t="shared" si="128"/>
        <v>0</v>
      </c>
      <c r="Y407" s="111">
        <f t="shared" si="128"/>
        <v>0</v>
      </c>
      <c r="Z407" s="111">
        <f t="shared" si="128"/>
        <v>1.5594541910331383</v>
      </c>
      <c r="AA407" s="111">
        <f t="shared" si="128"/>
        <v>0</v>
      </c>
      <c r="AB407" s="111">
        <f t="shared" si="128"/>
        <v>0.78698845750262325</v>
      </c>
      <c r="AC407" s="111">
        <f t="shared" si="128"/>
        <v>2.1710649447875725</v>
      </c>
      <c r="AD407" s="111">
        <f t="shared" si="128"/>
        <v>1.0831278619232123</v>
      </c>
      <c r="AE407" s="111">
        <f t="shared" si="128"/>
        <v>1.6817102137767221</v>
      </c>
      <c r="AF407" s="111">
        <f t="shared" si="128"/>
        <v>1.7149252653621199</v>
      </c>
      <c r="AG407" s="111">
        <f t="shared" si="128"/>
        <v>1.4572820602053247</v>
      </c>
      <c r="AH407" s="112"/>
      <c r="AI407" s="112"/>
      <c r="AJ407" s="106" t="str">
        <f t="shared" si="100"/>
        <v>*Glycine (3TMS)</v>
      </c>
      <c r="AK407" s="106">
        <f t="shared" si="100"/>
        <v>279</v>
      </c>
      <c r="AL407" s="112"/>
      <c r="AM407" s="111">
        <f t="shared" si="127"/>
        <v>1.8917196462157833</v>
      </c>
      <c r="AN407" s="111">
        <f>IF(AN177&lt;&gt;"",AN177/SUM(AN$174:AN$178)*100,"")</f>
        <v>1.7144155219413117</v>
      </c>
      <c r="AO407" s="113">
        <f t="shared" si="127"/>
        <v>1.5963868890578188</v>
      </c>
      <c r="AP407" s="111">
        <f>IF(AP177&lt;&gt;"",AP177/SUM(AP$174:AP$178)*100,"")</f>
        <v>1.7392305920294862</v>
      </c>
      <c r="AQ407" s="113">
        <f t="shared" si="127"/>
        <v>1.7789553368660105</v>
      </c>
      <c r="AR407" s="111">
        <f>IF(AR177&lt;&gt;"",AR177/SUM(AR$174:AR$178)*100,"")</f>
        <v>1.4505374880936182</v>
      </c>
      <c r="AS407" s="113">
        <f t="shared" si="127"/>
        <v>2.0211319471984588</v>
      </c>
      <c r="AT407" s="111">
        <f>IF(AT177&lt;&gt;"",AT177/SUM(AT$174:AT$178)*100,"")</f>
        <v>1.8578594065829859</v>
      </c>
      <c r="AU407" s="113">
        <f t="shared" si="127"/>
        <v>1.7587556549585728</v>
      </c>
      <c r="AV407" s="111">
        <f>IF(AV177&lt;&gt;"",AV177/SUM(AV$174:AV$178)*100,"")</f>
        <v>1.3368378121176419</v>
      </c>
      <c r="AW407" s="113">
        <f t="shared" si="127"/>
        <v>1.6723289597000937</v>
      </c>
      <c r="AX407" s="111">
        <f>IF(AX177&lt;&gt;"",AX177/SUM(AX$174:AX$178)*100,"")</f>
        <v>1.2452777389114313</v>
      </c>
      <c r="AY407" s="113" t="str">
        <f t="shared" si="127"/>
        <v/>
      </c>
      <c r="AZ407" s="111">
        <f>IF(AZ177&lt;&gt;"",AZ177/SUM(AZ$174:AZ$178)*100,"")</f>
        <v>1.4109711611260238</v>
      </c>
      <c r="BA407" s="111" t="str">
        <f t="shared" si="127"/>
        <v/>
      </c>
      <c r="BB407" s="113" t="str">
        <f t="shared" si="127"/>
        <v/>
      </c>
      <c r="BC407" s="111">
        <f>IF(BC177&lt;&gt;"",BC177/SUM(BC$174:BC$178)*100,"")</f>
        <v>1.8314561042496385</v>
      </c>
      <c r="BD407" s="113">
        <f t="shared" si="127"/>
        <v>1.697644743719829</v>
      </c>
      <c r="BE407" s="111">
        <f>IF(BE177&lt;&gt;"",BE177/SUM(BE$174:BE$178)*100,"")</f>
        <v>1.7593027588329635</v>
      </c>
      <c r="BF407" s="113">
        <f t="shared" si="127"/>
        <v>1.6966719525719556</v>
      </c>
      <c r="BG407" s="111">
        <f t="shared" si="127"/>
        <v>1.7189912506433351</v>
      </c>
      <c r="BH407" s="113" t="str">
        <f t="shared" si="127"/>
        <v/>
      </c>
      <c r="BI407" s="111">
        <f t="shared" si="127"/>
        <v>1.7467640077036772</v>
      </c>
      <c r="BJ407" s="113">
        <f t="shared" si="127"/>
        <v>0.55906660184735046</v>
      </c>
      <c r="BK407" s="111">
        <f>IF(BK177&lt;&gt;"",BK177/SUM(BK$174:BK$178)*100,"")</f>
        <v>1.9808389435525635</v>
      </c>
      <c r="BL407" s="113">
        <f t="shared" si="127"/>
        <v>1.629736228728867</v>
      </c>
      <c r="BM407" s="111" t="str">
        <f t="shared" si="127"/>
        <v/>
      </c>
      <c r="BN407" s="113">
        <f t="shared" si="127"/>
        <v>1.679672001058061</v>
      </c>
      <c r="BO407" s="111">
        <f t="shared" si="127"/>
        <v>1.921676511044583</v>
      </c>
      <c r="BP407" s="113">
        <f t="shared" si="127"/>
        <v>1.2375713983499048</v>
      </c>
      <c r="BQ407" s="111">
        <f>IF(BQ177&lt;&gt;"",BQ177/SUM(BQ$174:BQ$178)*100,"")</f>
        <v>7.3152889539136803E-2</v>
      </c>
      <c r="BR407" s="111"/>
      <c r="BS407" s="111">
        <f t="shared" si="129"/>
        <v>1.4760196274996042</v>
      </c>
      <c r="BT407" s="111">
        <f t="shared" si="129"/>
        <v>1.7456708063669759</v>
      </c>
      <c r="BU407" s="111">
        <f t="shared" si="127"/>
        <v>1.6448</v>
      </c>
      <c r="BV407" s="94" t="str">
        <f t="shared" si="111"/>
        <v>*Glycine (3TMS)</v>
      </c>
      <c r="BW407">
        <f t="shared" si="111"/>
        <v>279</v>
      </c>
    </row>
    <row r="408" spans="2:75">
      <c r="B408" s="4" t="s">
        <v>45</v>
      </c>
      <c r="C408" s="4">
        <v>280</v>
      </c>
      <c r="D408" s="4">
        <v>1302.9000000000001</v>
      </c>
      <c r="E408" s="4">
        <v>0.71014493700000003</v>
      </c>
      <c r="F408" s="4"/>
      <c r="G408" s="111" t="str">
        <f t="shared" si="127"/>
        <v/>
      </c>
      <c r="H408" s="111" t="str">
        <f t="shared" si="127"/>
        <v/>
      </c>
      <c r="I408" s="111">
        <f t="shared" si="127"/>
        <v>0.32538754021643757</v>
      </c>
      <c r="J408" s="111">
        <f>IF(J178&lt;&gt;"",J178/SUM(J$174:J$178)*100,"")</f>
        <v>3.9555397333966222E-3</v>
      </c>
      <c r="K408" s="111" t="str">
        <f t="shared" si="127"/>
        <v/>
      </c>
      <c r="L408" s="111" t="str">
        <f>IF(L178&lt;&gt;"",L178/SUM(L$174:L$178)*100,"")</f>
        <v/>
      </c>
      <c r="M408" s="111">
        <f t="shared" si="127"/>
        <v>0.44990037920174819</v>
      </c>
      <c r="N408" s="111">
        <f>IF(N178&lt;&gt;"",N178/SUM(N$174:N$178)*100,"")</f>
        <v>0.33349522421887645</v>
      </c>
      <c r="O408" s="111" t="str">
        <f t="shared" si="127"/>
        <v/>
      </c>
      <c r="P408" s="111" t="str">
        <f>IF(P178&lt;&gt;"",P178/SUM(P$174:P$178)*100,"")</f>
        <v/>
      </c>
      <c r="Q408" s="111"/>
      <c r="R408" s="111">
        <f t="shared" si="128"/>
        <v>0</v>
      </c>
      <c r="S408" s="111">
        <f t="shared" si="128"/>
        <v>0</v>
      </c>
      <c r="T408" s="111">
        <f t="shared" si="128"/>
        <v>0</v>
      </c>
      <c r="U408" s="111">
        <f t="shared" si="128"/>
        <v>0</v>
      </c>
      <c r="V408" s="111">
        <f t="shared" si="128"/>
        <v>0</v>
      </c>
      <c r="W408" s="111">
        <f t="shared" si="128"/>
        <v>1.5025041736227045</v>
      </c>
      <c r="X408" s="111">
        <f t="shared" si="128"/>
        <v>0</v>
      </c>
      <c r="Y408" s="111">
        <f t="shared" si="128"/>
        <v>0</v>
      </c>
      <c r="Z408" s="111">
        <f t="shared" si="128"/>
        <v>0</v>
      </c>
      <c r="AA408" s="111">
        <f t="shared" si="128"/>
        <v>0</v>
      </c>
      <c r="AB408" s="111">
        <f t="shared" si="128"/>
        <v>0</v>
      </c>
      <c r="AC408" s="111">
        <f t="shared" si="128"/>
        <v>0.72992700729927007</v>
      </c>
      <c r="AD408" s="111">
        <f t="shared" si="128"/>
        <v>0.1585065163790067</v>
      </c>
      <c r="AE408" s="111">
        <f t="shared" si="128"/>
        <v>0.41805225653206651</v>
      </c>
      <c r="AF408" s="111">
        <f t="shared" si="128"/>
        <v>0.59210051267239505</v>
      </c>
      <c r="AG408" s="111">
        <f t="shared" si="128"/>
        <v>0</v>
      </c>
      <c r="AH408" s="112"/>
      <c r="AI408" s="112"/>
      <c r="AJ408" s="106" t="str">
        <f t="shared" si="100"/>
        <v>*Glycine (3TMS)</v>
      </c>
      <c r="AK408" s="106">
        <f t="shared" si="100"/>
        <v>280</v>
      </c>
      <c r="AL408" s="112"/>
      <c r="AM408" s="111">
        <f t="shared" si="127"/>
        <v>0.50207514028570099</v>
      </c>
      <c r="AN408" s="111">
        <f>IF(AN178&lt;&gt;"",AN178/SUM(AN$174:AN$178)*100,"")</f>
        <v>0.51980330322304769</v>
      </c>
      <c r="AO408" s="113">
        <f t="shared" si="127"/>
        <v>0.15650851853508027</v>
      </c>
      <c r="AP408" s="111">
        <f>IF(AP178&lt;&gt;"",AP178/SUM(AP$174:AP$178)*100,"")</f>
        <v>0.46456269676725792</v>
      </c>
      <c r="AQ408" s="113">
        <f t="shared" si="127"/>
        <v>0.40513640059438694</v>
      </c>
      <c r="AR408" s="111">
        <f>IF(AR178&lt;&gt;"",AR178/SUM(AR$174:AR$178)*100,"")</f>
        <v>0.35106817254048167</v>
      </c>
      <c r="AS408" s="113">
        <f t="shared" si="127"/>
        <v>0.45039941079825507</v>
      </c>
      <c r="AT408" s="111">
        <f>IF(AT178&lt;&gt;"",AT178/SUM(AT$174:AT$178)*100,"")</f>
        <v>0.38180320914331345</v>
      </c>
      <c r="AU408" s="113">
        <f t="shared" si="127"/>
        <v>0.23382300615056167</v>
      </c>
      <c r="AV408" s="111">
        <f>IF(AV178&lt;&gt;"",AV178/SUM(AV$174:AV$178)*100,"")</f>
        <v>0</v>
      </c>
      <c r="AW408" s="113">
        <f t="shared" si="127"/>
        <v>0</v>
      </c>
      <c r="AX408" s="111">
        <f>IF(AX178&lt;&gt;"",AX178/SUM(AX$174:AX$178)*100,"")</f>
        <v>6.7161046592976073E-2</v>
      </c>
      <c r="AY408" s="113" t="str">
        <f t="shared" si="127"/>
        <v/>
      </c>
      <c r="AZ408" s="111">
        <f>IF(AZ178&lt;&gt;"",AZ178/SUM(AZ$174:AZ$178)*100,"")</f>
        <v>0.50244338908390118</v>
      </c>
      <c r="BA408" s="111" t="str">
        <f t="shared" si="127"/>
        <v/>
      </c>
      <c r="BB408" s="113" t="str">
        <f t="shared" si="127"/>
        <v/>
      </c>
      <c r="BC408" s="111">
        <f>IF(BC178&lt;&gt;"",BC178/SUM(BC$174:BC$178)*100,"")</f>
        <v>0.44135353787546261</v>
      </c>
      <c r="BD408" s="113">
        <f t="shared" si="127"/>
        <v>0.3766565200012299</v>
      </c>
      <c r="BE408" s="111">
        <f>IF(BE178&lt;&gt;"",BE178/SUM(BE$174:BE$178)*100,"")</f>
        <v>0.41836090006317939</v>
      </c>
      <c r="BF408" s="113">
        <f t="shared" si="127"/>
        <v>0.38763305452774066</v>
      </c>
      <c r="BG408" s="111">
        <f t="shared" si="127"/>
        <v>0.38199805569851891</v>
      </c>
      <c r="BH408" s="113" t="str">
        <f t="shared" si="127"/>
        <v/>
      </c>
      <c r="BI408" s="111">
        <f t="shared" si="127"/>
        <v>0.43445156089040177</v>
      </c>
      <c r="BJ408" s="113">
        <f t="shared" si="127"/>
        <v>0.10330578512396695</v>
      </c>
      <c r="BK408" s="111">
        <f>IF(BK178&lt;&gt;"",BK178/SUM(BK$174:BK$178)*100,"")</f>
        <v>0.3495598135680994</v>
      </c>
      <c r="BL408" s="113">
        <f t="shared" si="127"/>
        <v>0.39052170009163423</v>
      </c>
      <c r="BM408" s="111" t="str">
        <f t="shared" si="127"/>
        <v/>
      </c>
      <c r="BN408" s="113">
        <f t="shared" si="127"/>
        <v>0.10580611030286999</v>
      </c>
      <c r="BO408" s="111">
        <f t="shared" si="127"/>
        <v>0.55829759689295244</v>
      </c>
      <c r="BP408" s="113">
        <f t="shared" si="127"/>
        <v>0.1903955997461392</v>
      </c>
      <c r="BQ408" s="111">
        <f>IF(BQ178&lt;&gt;"",BQ178/SUM(BQ$174:BQ$178)*100,"")</f>
        <v>0</v>
      </c>
      <c r="BR408" s="111"/>
      <c r="BS408" s="111">
        <f t="shared" si="129"/>
        <v>0.31393446947712761</v>
      </c>
      <c r="BT408" s="111">
        <f t="shared" si="129"/>
        <v>0.39531222669232119</v>
      </c>
      <c r="BU408" s="111">
        <f t="shared" si="127"/>
        <v>0.37376000000000004</v>
      </c>
      <c r="BV408" s="94" t="str">
        <f t="shared" si="111"/>
        <v>*Glycine (3TMS)</v>
      </c>
      <c r="BW408">
        <f t="shared" si="111"/>
        <v>280</v>
      </c>
    </row>
    <row r="409" spans="2:75" ht="39.75" customHeight="1">
      <c r="B409" s="2" t="s">
        <v>48</v>
      </c>
      <c r="C409" s="2">
        <v>117</v>
      </c>
      <c r="D409" s="2">
        <v>1050.2</v>
      </c>
      <c r="E409" s="2">
        <v>0.91304350000000001</v>
      </c>
      <c r="F409" s="2">
        <v>4877</v>
      </c>
      <c r="G409" s="111">
        <f t="shared" ref="G409:BU412" si="130">IF(G179&lt;&gt;"",G179/SUM(G$179:G$182)*100,"")</f>
        <v>84.107392798065916</v>
      </c>
      <c r="H409" s="111">
        <f t="shared" si="130"/>
        <v>85.763434134136091</v>
      </c>
      <c r="I409" s="111">
        <f t="shared" si="130"/>
        <v>87.293924545608149</v>
      </c>
      <c r="J409" s="111">
        <f>IF(J179&lt;&gt;"",J179/SUM(J$179:J$182)*100,"")</f>
        <v>86.039393882494323</v>
      </c>
      <c r="K409" s="111">
        <f t="shared" si="130"/>
        <v>84.909525829358586</v>
      </c>
      <c r="L409" s="111">
        <f>IF(L179&lt;&gt;"",L179/SUM(L$179:L$182)*100,"")</f>
        <v>85.506695174266412</v>
      </c>
      <c r="M409" s="111">
        <f t="shared" si="130"/>
        <v>85.030320382932487</v>
      </c>
      <c r="N409" s="111">
        <f>IF(N179&lt;&gt;"",N179/SUM(N$179:N$182)*100,"")</f>
        <v>85.368422203354626</v>
      </c>
      <c r="O409" s="111">
        <f t="shared" si="130"/>
        <v>85.736668929858467</v>
      </c>
      <c r="P409" s="111">
        <f>IF(P179&lt;&gt;"",P179/SUM(P$179:P$182)*100,"")</f>
        <v>86.186512245144158</v>
      </c>
      <c r="Q409" s="111"/>
      <c r="R409" s="111">
        <f t="shared" ref="R409:AG412" si="131">IF(R179&lt;&gt;"",R179/SUM(R$179:R$182)*100,"")</f>
        <v>85.665509828441358</v>
      </c>
      <c r="S409" s="111">
        <f t="shared" si="131"/>
        <v>85.17506328263255</v>
      </c>
      <c r="T409" s="111">
        <f t="shared" si="131"/>
        <v>85.048226909757005</v>
      </c>
      <c r="U409" s="111">
        <f t="shared" si="131"/>
        <v>84.952360560967776</v>
      </c>
      <c r="V409" s="111">
        <f t="shared" si="131"/>
        <v>85.411773017078474</v>
      </c>
      <c r="W409" s="111">
        <f t="shared" si="131"/>
        <v>85.865151993268114</v>
      </c>
      <c r="X409" s="111">
        <f t="shared" si="131"/>
        <v>85.084189883689476</v>
      </c>
      <c r="Y409" s="111">
        <f t="shared" si="131"/>
        <v>85.258613954215164</v>
      </c>
      <c r="Z409" s="111">
        <f t="shared" si="131"/>
        <v>85.820369792929824</v>
      </c>
      <c r="AA409" s="111">
        <f t="shared" si="131"/>
        <v>84.979579977077918</v>
      </c>
      <c r="AB409" s="111">
        <f t="shared" si="131"/>
        <v>85.292188319964012</v>
      </c>
      <c r="AC409" s="111">
        <f t="shared" si="131"/>
        <v>85.34159401919446</v>
      </c>
      <c r="AD409" s="111">
        <f t="shared" si="131"/>
        <v>85.344861569189121</v>
      </c>
      <c r="AE409" s="111">
        <f t="shared" si="131"/>
        <v>85.306129941169445</v>
      </c>
      <c r="AF409" s="111">
        <f t="shared" si="131"/>
        <v>85.286302091377479</v>
      </c>
      <c r="AG409" s="111">
        <f t="shared" si="131"/>
        <v>85.282433334007237</v>
      </c>
      <c r="AH409" s="112"/>
      <c r="AI409" s="112"/>
      <c r="AJ409" s="106" t="str">
        <f t="shared" si="100"/>
        <v>*Lactic acid, DL- (2TMS)</v>
      </c>
      <c r="AK409" s="106">
        <f t="shared" si="100"/>
        <v>117</v>
      </c>
      <c r="AL409" s="112"/>
      <c r="AM409" s="111">
        <f t="shared" si="130"/>
        <v>70.142050263254021</v>
      </c>
      <c r="AN409" s="111">
        <f>IF(AN179&lt;&gt;"",AN179/SUM(AN$179:AN$182)*100,"")</f>
        <v>70.211284748569724</v>
      </c>
      <c r="AO409" s="113">
        <f t="shared" si="130"/>
        <v>79.358152505277275</v>
      </c>
      <c r="AP409" s="111">
        <f>IF(AP179&lt;&gt;"",AP179/SUM(AP$179:AP$182)*100,"")</f>
        <v>79.404710830408703</v>
      </c>
      <c r="AQ409" s="113">
        <f t="shared" si="130"/>
        <v>72.947821882540055</v>
      </c>
      <c r="AR409" s="111">
        <f>IF(AR179&lt;&gt;"",AR179/SUM(AR$179:AR$182)*100,"")</f>
        <v>72.479430759515353</v>
      </c>
      <c r="AS409" s="113">
        <f t="shared" si="130"/>
        <v>61.91212993046711</v>
      </c>
      <c r="AT409" s="111">
        <f>IF(AT179&lt;&gt;"",AT179/SUM(AT$179:AT$182)*100,"")</f>
        <v>61.452929508035915</v>
      </c>
      <c r="AU409" s="113">
        <f t="shared" si="130"/>
        <v>68.421476519676503</v>
      </c>
      <c r="AV409" s="111">
        <f>IF(AV179&lt;&gt;"",AV179/SUM(AV$179:AV$182)*100,"")</f>
        <v>68.807036941970907</v>
      </c>
      <c r="AW409" s="113">
        <f t="shared" si="130"/>
        <v>73.868018299311572</v>
      </c>
      <c r="AX409" s="111">
        <f>IF(AX179&lt;&gt;"",AX179/SUM(AX$179:AX$182)*100,"")</f>
        <v>73.682945286299315</v>
      </c>
      <c r="AY409" s="113" t="str">
        <f t="shared" si="130"/>
        <v/>
      </c>
      <c r="AZ409" s="111">
        <f>IF(AZ179&lt;&gt;"",AZ179/SUM(AZ$179:AZ$182)*100,"")</f>
        <v>81.458453407002523</v>
      </c>
      <c r="BA409" s="111">
        <f t="shared" si="130"/>
        <v>83.016047828823162</v>
      </c>
      <c r="BB409" s="113">
        <f t="shared" si="130"/>
        <v>55.379418787360521</v>
      </c>
      <c r="BC409" s="111">
        <f>IF(BC179&lt;&gt;"",BC179/SUM(BC$179:BC$182)*100,"")</f>
        <v>55.329129199268166</v>
      </c>
      <c r="BD409" s="113">
        <f t="shared" si="130"/>
        <v>49.878928180220164</v>
      </c>
      <c r="BE409" s="111">
        <f>IF(BE179&lt;&gt;"",BE179/SUM(BE$179:BE$182)*100,"")</f>
        <v>50.209109265243349</v>
      </c>
      <c r="BF409" s="113">
        <f t="shared" si="130"/>
        <v>77.113437809870248</v>
      </c>
      <c r="BG409" s="111">
        <f t="shared" si="130"/>
        <v>77.157038483811505</v>
      </c>
      <c r="BH409" s="113" t="str">
        <f t="shared" si="130"/>
        <v/>
      </c>
      <c r="BI409" s="111">
        <f t="shared" si="130"/>
        <v>80.655776182884637</v>
      </c>
      <c r="BJ409" s="113">
        <f t="shared" si="130"/>
        <v>79.212871912177704</v>
      </c>
      <c r="BK409" s="111">
        <f>IF(BK179&lt;&gt;"",BK179/SUM(BK$179:BK$182)*100,"")</f>
        <v>79.324947062995037</v>
      </c>
      <c r="BL409" s="113">
        <f t="shared" si="130"/>
        <v>68.134456459951437</v>
      </c>
      <c r="BM409" s="111">
        <f t="shared" si="130"/>
        <v>69.223778781008363</v>
      </c>
      <c r="BN409" s="113">
        <f t="shared" si="130"/>
        <v>68.155976080106214</v>
      </c>
      <c r="BO409" s="111">
        <f t="shared" si="130"/>
        <v>68.263710521890843</v>
      </c>
      <c r="BP409" s="113">
        <f t="shared" si="130"/>
        <v>82.262762099621142</v>
      </c>
      <c r="BQ409" s="111">
        <f>IF(BQ179&lt;&gt;"",BQ179/SUM(BQ$179:BQ$182)*100,"")</f>
        <v>81.990717026535663</v>
      </c>
      <c r="BR409" s="111"/>
      <c r="BS409" s="111">
        <f t="shared" ref="BS409:BT412" si="132">IF(BS179&lt;&gt;"",BS179/SUM(BS$179:BS$182)*100,"")</f>
        <v>67.570272921942959</v>
      </c>
      <c r="BT409" s="111">
        <f t="shared" si="132"/>
        <v>67.476249188025548</v>
      </c>
      <c r="BU409" s="111">
        <f t="shared" si="130"/>
        <v>67.85744986782025</v>
      </c>
      <c r="BV409" s="94" t="str">
        <f t="shared" si="111"/>
        <v>*Lactic acid, DL- (2TMS)</v>
      </c>
      <c r="BW409">
        <f t="shared" si="111"/>
        <v>117</v>
      </c>
    </row>
    <row r="410" spans="2:75">
      <c r="B410" s="2" t="s">
        <v>48</v>
      </c>
      <c r="C410" s="2">
        <v>118</v>
      </c>
      <c r="D410" s="2">
        <v>1050.2</v>
      </c>
      <c r="E410" s="2">
        <v>0.91304350000000001</v>
      </c>
      <c r="F410" s="2">
        <v>474</v>
      </c>
      <c r="G410" s="111">
        <f t="shared" si="130"/>
        <v>6.8965517241379306</v>
      </c>
      <c r="H410" s="111">
        <f t="shared" si="130"/>
        <v>8.790585843579569</v>
      </c>
      <c r="I410" s="111">
        <f t="shared" si="130"/>
        <v>7.2871659948345364</v>
      </c>
      <c r="J410" s="111">
        <f>IF(J180&lt;&gt;"",J180/SUM(J$179:J$182)*100,"")</f>
        <v>8.6073192256416995</v>
      </c>
      <c r="K410" s="111">
        <f t="shared" si="130"/>
        <v>9.3529892111968103</v>
      </c>
      <c r="L410" s="111">
        <f>IF(L180&lt;&gt;"",L180/SUM(L$179:L$182)*100,"")</f>
        <v>9.3334978002549231</v>
      </c>
      <c r="M410" s="111">
        <f t="shared" si="130"/>
        <v>9.2902974774616034</v>
      </c>
      <c r="N410" s="111">
        <f>IF(N180&lt;&gt;"",N180/SUM(N$179:N$182)*100,"")</f>
        <v>9.2592929995955213</v>
      </c>
      <c r="O410" s="111">
        <f t="shared" si="130"/>
        <v>8.8499503838721481</v>
      </c>
      <c r="P410" s="111">
        <f>IF(P180&lt;&gt;"",P180/SUM(P$179:P$182)*100,"")</f>
        <v>9.0963928097478579</v>
      </c>
      <c r="Q410" s="111"/>
      <c r="R410" s="111">
        <f t="shared" si="131"/>
        <v>9.2045917578789123</v>
      </c>
      <c r="S410" s="111">
        <f t="shared" si="131"/>
        <v>9.1149391814699481</v>
      </c>
      <c r="T410" s="111">
        <f t="shared" si="131"/>
        <v>9.0514897392598535</v>
      </c>
      <c r="U410" s="111">
        <f t="shared" si="131"/>
        <v>9.1660421796381542</v>
      </c>
      <c r="V410" s="111">
        <f t="shared" si="131"/>
        <v>8.9118878154748238</v>
      </c>
      <c r="W410" s="111">
        <f t="shared" si="131"/>
        <v>8.602082675923004</v>
      </c>
      <c r="X410" s="111">
        <f t="shared" si="131"/>
        <v>8.9210846632404657</v>
      </c>
      <c r="Y410" s="111">
        <f t="shared" si="131"/>
        <v>9.0319556215329317</v>
      </c>
      <c r="Z410" s="111">
        <f t="shared" si="131"/>
        <v>8.4987700516231843</v>
      </c>
      <c r="AA410" s="111">
        <f t="shared" si="131"/>
        <v>9.0961920289270211</v>
      </c>
      <c r="AB410" s="111">
        <f t="shared" si="131"/>
        <v>9.1254966639178363</v>
      </c>
      <c r="AC410" s="111">
        <f t="shared" si="131"/>
        <v>9.0643350492795616</v>
      </c>
      <c r="AD410" s="111">
        <f t="shared" si="131"/>
        <v>9.0660026542974652</v>
      </c>
      <c r="AE410" s="111">
        <f t="shared" si="131"/>
        <v>9.190781684517745</v>
      </c>
      <c r="AF410" s="111">
        <f t="shared" si="131"/>
        <v>9.4094165448907585</v>
      </c>
      <c r="AG410" s="111">
        <f t="shared" si="131"/>
        <v>9.353456118715</v>
      </c>
      <c r="AH410" s="112"/>
      <c r="AI410" s="112"/>
      <c r="AJ410" s="106" t="str">
        <f t="shared" si="100"/>
        <v>*Lactic acid, DL- (2TMS)</v>
      </c>
      <c r="AK410" s="106">
        <f t="shared" si="100"/>
        <v>118</v>
      </c>
      <c r="AL410" s="112"/>
      <c r="AM410" s="111">
        <f t="shared" si="130"/>
        <v>8.0468979679106276</v>
      </c>
      <c r="AN410" s="111">
        <f>IF(AN180&lt;&gt;"",AN180/SUM(AN$179:AN$182)*100,"")</f>
        <v>7.9793502362490232</v>
      </c>
      <c r="AO410" s="113">
        <f t="shared" si="130"/>
        <v>8.6740989770957864</v>
      </c>
      <c r="AP410" s="111">
        <f>IF(AP180&lt;&gt;"",AP180/SUM(AP$179:AP$182)*100,"")</f>
        <v>8.6822020808503009</v>
      </c>
      <c r="AQ410" s="113">
        <f t="shared" si="130"/>
        <v>8.0382744612783377</v>
      </c>
      <c r="AR410" s="111">
        <f>IF(AR180&lt;&gt;"",AR180/SUM(AR$179:AR$182)*100,"")</f>
        <v>8.0595379348018383</v>
      </c>
      <c r="AS410" s="113">
        <f t="shared" si="130"/>
        <v>7.4052965597715588</v>
      </c>
      <c r="AT410" s="111">
        <f>IF(AT180&lt;&gt;"",AT180/SUM(AT$179:AT$182)*100,"")</f>
        <v>7.3199487437043107</v>
      </c>
      <c r="AU410" s="113">
        <f t="shared" si="130"/>
        <v>7.8986130632640732</v>
      </c>
      <c r="AV410" s="111">
        <f>IF(AV180&lt;&gt;"",AV180/SUM(AV$179:AV$182)*100,"")</f>
        <v>7.8105035131117617</v>
      </c>
      <c r="AW410" s="113">
        <f t="shared" si="130"/>
        <v>8.1743834421496242</v>
      </c>
      <c r="AX410" s="111">
        <f>IF(AX180&lt;&gt;"",AX180/SUM(AX$179:AX$182)*100,"")</f>
        <v>8.1893978767312294</v>
      </c>
      <c r="AY410" s="113" t="str">
        <f t="shared" si="130"/>
        <v/>
      </c>
      <c r="AZ410" s="111">
        <f>IF(AZ180&lt;&gt;"",AZ180/SUM(AZ$179:AZ$182)*100,"")</f>
        <v>8.6827985278242199</v>
      </c>
      <c r="BA410" s="111">
        <f t="shared" si="130"/>
        <v>8.0160478288231598</v>
      </c>
      <c r="BB410" s="113">
        <f t="shared" si="130"/>
        <v>6.9415272389078879</v>
      </c>
      <c r="BC410" s="111">
        <f>IF(BC180&lt;&gt;"",BC180/SUM(BC$179:BC$182)*100,"")</f>
        <v>6.895388383506873</v>
      </c>
      <c r="BD410" s="113">
        <f t="shared" si="130"/>
        <v>6.4459417577711893</v>
      </c>
      <c r="BE410" s="111">
        <f>IF(BE180&lt;&gt;"",BE180/SUM(BE$179:BE$182)*100,"")</f>
        <v>6.4151975822793483</v>
      </c>
      <c r="BF410" s="113">
        <f t="shared" si="130"/>
        <v>8.3690409186009393</v>
      </c>
      <c r="BG410" s="111">
        <f t="shared" si="130"/>
        <v>8.3462147073118675</v>
      </c>
      <c r="BH410" s="113" t="str">
        <f t="shared" si="130"/>
        <v/>
      </c>
      <c r="BI410" s="111">
        <f t="shared" si="130"/>
        <v>7.4673147536146001</v>
      </c>
      <c r="BJ410" s="113">
        <f t="shared" si="130"/>
        <v>8.5802984510981766</v>
      </c>
      <c r="BK410" s="111">
        <f>IF(BK180&lt;&gt;"",BK180/SUM(BK$179:BK$182)*100,"")</f>
        <v>8.5413358103856396</v>
      </c>
      <c r="BL410" s="113">
        <f t="shared" si="130"/>
        <v>7.8189320271215887</v>
      </c>
      <c r="BM410" s="111">
        <f t="shared" si="130"/>
        <v>7.7477443933964079</v>
      </c>
      <c r="BN410" s="113">
        <f t="shared" si="130"/>
        <v>7.8522265470606269</v>
      </c>
      <c r="BO410" s="111">
        <f t="shared" si="130"/>
        <v>7.7393285996820316</v>
      </c>
      <c r="BP410" s="113">
        <f t="shared" si="130"/>
        <v>8.8776923516033186</v>
      </c>
      <c r="BQ410" s="111">
        <f>IF(BQ180&lt;&gt;"",BQ180/SUM(BQ$179:BQ$182)*100,"")</f>
        <v>9.3150807357199188</v>
      </c>
      <c r="BR410" s="111"/>
      <c r="BS410" s="111">
        <f t="shared" si="132"/>
        <v>7.7278290739481825</v>
      </c>
      <c r="BT410" s="111">
        <f t="shared" si="132"/>
        <v>7.7636747234813175</v>
      </c>
      <c r="BU410" s="111">
        <f t="shared" si="130"/>
        <v>7.7238771807048332</v>
      </c>
      <c r="BV410" s="94" t="str">
        <f t="shared" si="111"/>
        <v>*Lactic acid, DL- (2TMS)</v>
      </c>
      <c r="BW410">
        <f t="shared" si="111"/>
        <v>118</v>
      </c>
    </row>
    <row r="411" spans="2:75">
      <c r="B411" s="2" t="s">
        <v>48</v>
      </c>
      <c r="C411" s="2">
        <v>119</v>
      </c>
      <c r="D411" s="2">
        <v>1050.2</v>
      </c>
      <c r="E411" s="2">
        <v>0.91304350000000001</v>
      </c>
      <c r="F411" s="2">
        <v>391</v>
      </c>
      <c r="G411" s="111">
        <f t="shared" si="130"/>
        <v>8.9960554777961566</v>
      </c>
      <c r="H411" s="111">
        <f t="shared" si="130"/>
        <v>5.174267451179702</v>
      </c>
      <c r="I411" s="111">
        <f t="shared" si="130"/>
        <v>5.4189094595573151</v>
      </c>
      <c r="J411" s="111">
        <f>IF(J181&lt;&gt;"",J181/SUM(J$179:J$182)*100,"")</f>
        <v>5.0397130893591457</v>
      </c>
      <c r="K411" s="111">
        <f t="shared" si="130"/>
        <v>5.3190906126735982</v>
      </c>
      <c r="L411" s="111">
        <f>IF(L181&lt;&gt;"",L181/SUM(L$179:L$182)*100,"")</f>
        <v>4.8846675712347354</v>
      </c>
      <c r="M411" s="111">
        <f t="shared" si="130"/>
        <v>5.2645875546941534</v>
      </c>
      <c r="N411" s="111">
        <f>IF(N181&lt;&gt;"",N181/SUM(N$179:N$182)*100,"")</f>
        <v>5.0268377382691938</v>
      </c>
      <c r="O411" s="111">
        <f t="shared" si="130"/>
        <v>5.1992479239567553</v>
      </c>
      <c r="P411" s="111">
        <f>IF(P181&lt;&gt;"",P181/SUM(P$179:P$182)*100,"")</f>
        <v>4.7170949451079744</v>
      </c>
      <c r="Q411" s="111"/>
      <c r="R411" s="111">
        <f t="shared" si="131"/>
        <v>4.8966573463910859</v>
      </c>
      <c r="S411" s="111">
        <f t="shared" si="131"/>
        <v>5.4143052350977801</v>
      </c>
      <c r="T411" s="111">
        <f t="shared" si="131"/>
        <v>5.4623772861272508</v>
      </c>
      <c r="U411" s="111">
        <f t="shared" si="131"/>
        <v>5.566855797023873</v>
      </c>
      <c r="V411" s="111">
        <f t="shared" si="131"/>
        <v>5.3390084950813304</v>
      </c>
      <c r="W411" s="111">
        <f t="shared" si="131"/>
        <v>5.5327653308088776</v>
      </c>
      <c r="X411" s="111">
        <f t="shared" si="131"/>
        <v>5.5010819583446038</v>
      </c>
      <c r="Y411" s="111">
        <f t="shared" si="131"/>
        <v>5.5141026642706459</v>
      </c>
      <c r="Z411" s="111">
        <f t="shared" si="131"/>
        <v>5.2639480765455193</v>
      </c>
      <c r="AA411" s="111">
        <f t="shared" si="131"/>
        <v>5.6950071833282223</v>
      </c>
      <c r="AB411" s="111">
        <f t="shared" si="131"/>
        <v>5.2196566459254816</v>
      </c>
      <c r="AC411" s="111">
        <f t="shared" si="131"/>
        <v>5.1827612075432645</v>
      </c>
      <c r="AD411" s="111">
        <f t="shared" si="131"/>
        <v>5.225812385845499</v>
      </c>
      <c r="AE411" s="111">
        <f t="shared" si="131"/>
        <v>5.1350532778986206</v>
      </c>
      <c r="AF411" s="111">
        <f t="shared" si="131"/>
        <v>4.9688530887518665</v>
      </c>
      <c r="AG411" s="111">
        <f t="shared" si="131"/>
        <v>5.03457129571599</v>
      </c>
      <c r="AH411" s="112"/>
      <c r="AI411" s="112"/>
      <c r="AJ411" s="106" t="str">
        <f t="shared" si="100"/>
        <v>*Lactic acid, DL- (2TMS)</v>
      </c>
      <c r="AK411" s="106">
        <f t="shared" si="100"/>
        <v>119</v>
      </c>
      <c r="AL411" s="112"/>
      <c r="AM411" s="111">
        <f t="shared" si="130"/>
        <v>20.109588949567481</v>
      </c>
      <c r="AN411" s="111">
        <f>IF(AN181&lt;&gt;"",AN181/SUM(AN$179:AN$182)*100,"")</f>
        <v>20.105662744970225</v>
      </c>
      <c r="AO411" s="113">
        <f t="shared" si="130"/>
        <v>11.073102064512682</v>
      </c>
      <c r="AP411" s="111">
        <f>IF(AP181&lt;&gt;"",AP181/SUM(AP$179:AP$182)*100,"")</f>
        <v>11.012189599643795</v>
      </c>
      <c r="AQ411" s="113">
        <f t="shared" si="130"/>
        <v>17.591107390507698</v>
      </c>
      <c r="AR411" s="111">
        <f>IF(AR181&lt;&gt;"",AR181/SUM(AR$179:AR$182)*100,"")</f>
        <v>17.98345210405131</v>
      </c>
      <c r="AS411" s="113">
        <f t="shared" si="130"/>
        <v>28.331964472933276</v>
      </c>
      <c r="AT411" s="111">
        <f>IF(AT181&lt;&gt;"",AT181/SUM(AT$179:AT$182)*100,"")</f>
        <v>28.82951735965608</v>
      </c>
      <c r="AU411" s="113">
        <f t="shared" si="130"/>
        <v>21.82963730124829</v>
      </c>
      <c r="AV411" s="111">
        <f>IF(AV181&lt;&gt;"",AV181/SUM(AV$179:AV$182)*100,"")</f>
        <v>21.563990533919654</v>
      </c>
      <c r="AW411" s="113">
        <f t="shared" si="130"/>
        <v>16.580793984043115</v>
      </c>
      <c r="AX411" s="111">
        <f>IF(AX181&lt;&gt;"",AX181/SUM(AX$179:AX$182)*100,"")</f>
        <v>16.72780953896525</v>
      </c>
      <c r="AY411" s="113" t="str">
        <f t="shared" si="130"/>
        <v/>
      </c>
      <c r="AZ411" s="111">
        <f>IF(AZ181&lt;&gt;"",AZ181/SUM(AZ$179:AZ$182)*100,"")</f>
        <v>9.1253781667216067</v>
      </c>
      <c r="BA411" s="111">
        <f t="shared" si="130"/>
        <v>8.9679043423536822</v>
      </c>
      <c r="BB411" s="113">
        <f t="shared" si="130"/>
        <v>34.758256694714632</v>
      </c>
      <c r="BC411" s="111">
        <f>IF(BC181&lt;&gt;"",BC181/SUM(BC$179:BC$182)*100,"")</f>
        <v>34.858316297104672</v>
      </c>
      <c r="BD411" s="113">
        <f t="shared" si="130"/>
        <v>40.335487824208691</v>
      </c>
      <c r="BE411" s="111">
        <f>IF(BE181&lt;&gt;"",BE181/SUM(BE$179:BE$182)*100,"")</f>
        <v>40.085902201612214</v>
      </c>
      <c r="BF411" s="113">
        <f t="shared" si="130"/>
        <v>13.423575233896425</v>
      </c>
      <c r="BG411" s="111">
        <f t="shared" si="130"/>
        <v>13.404444321693216</v>
      </c>
      <c r="BH411" s="113" t="str">
        <f t="shared" si="130"/>
        <v/>
      </c>
      <c r="BI411" s="111">
        <f t="shared" si="130"/>
        <v>11.142613116323369</v>
      </c>
      <c r="BJ411" s="113">
        <f t="shared" si="130"/>
        <v>11.276430689572411</v>
      </c>
      <c r="BK411" s="111">
        <f>IF(BK181&lt;&gt;"",BK181/SUM(BK$179:BK$182)*100,"")</f>
        <v>11.216496119617656</v>
      </c>
      <c r="BL411" s="113">
        <f t="shared" si="130"/>
        <v>22.213575496521141</v>
      </c>
      <c r="BM411" s="111">
        <f t="shared" si="130"/>
        <v>21.291171053768874</v>
      </c>
      <c r="BN411" s="113">
        <f t="shared" si="130"/>
        <v>22.12356081939534</v>
      </c>
      <c r="BO411" s="111">
        <f t="shared" si="130"/>
        <v>22.188011839762851</v>
      </c>
      <c r="BP411" s="113">
        <f t="shared" si="130"/>
        <v>8.2081834870103147</v>
      </c>
      <c r="BQ411" s="111">
        <f>IF(BQ181&lt;&gt;"",BQ181/SUM(BQ$179:BQ$182)*100,"")</f>
        <v>8.3488008182389155</v>
      </c>
      <c r="BR411" s="111"/>
      <c r="BS411" s="111">
        <f t="shared" si="132"/>
        <v>22.827072735462913</v>
      </c>
      <c r="BT411" s="111">
        <f t="shared" si="132"/>
        <v>22.867383769100414</v>
      </c>
      <c r="BU411" s="111">
        <f t="shared" si="130"/>
        <v>22.56125702132087</v>
      </c>
      <c r="BV411" s="94" t="str">
        <f t="shared" si="111"/>
        <v>*Lactic acid, DL- (2TMS)</v>
      </c>
      <c r="BW411">
        <f t="shared" si="111"/>
        <v>119</v>
      </c>
    </row>
    <row r="412" spans="2:75">
      <c r="B412" s="2" t="s">
        <v>48</v>
      </c>
      <c r="C412" s="2">
        <v>120</v>
      </c>
      <c r="D412" s="2">
        <v>1050.2</v>
      </c>
      <c r="E412" s="2">
        <v>0.91304350000000001</v>
      </c>
      <c r="F412" s="2">
        <v>0</v>
      </c>
      <c r="G412" s="111">
        <f t="shared" si="130"/>
        <v>0</v>
      </c>
      <c r="H412" s="111">
        <f t="shared" si="130"/>
        <v>0.27171257110463864</v>
      </c>
      <c r="I412" s="111">
        <f t="shared" si="130"/>
        <v>0</v>
      </c>
      <c r="J412" s="111">
        <f>IF(J182&lt;&gt;"",J182/SUM(J$179:J$182)*100,"")</f>
        <v>0.31357380250483502</v>
      </c>
      <c r="K412" s="111">
        <f t="shared" si="130"/>
        <v>0.41839434677100557</v>
      </c>
      <c r="L412" s="111">
        <f>IF(L182&lt;&gt;"",L182/SUM(L$179:L$182)*100,"")</f>
        <v>0.27513945424393188</v>
      </c>
      <c r="M412" s="111">
        <f t="shared" si="130"/>
        <v>0.41479458491175525</v>
      </c>
      <c r="N412" s="111">
        <f>IF(N182&lt;&gt;"",N182/SUM(N$179:N$182)*100,"")</f>
        <v>0.34544705878065934</v>
      </c>
      <c r="O412" s="111">
        <f t="shared" si="130"/>
        <v>0.21413276231263384</v>
      </c>
      <c r="P412" s="111">
        <f>IF(P182&lt;&gt;"",P182/SUM(P$179:P$182)*100,"")</f>
        <v>0</v>
      </c>
      <c r="Q412" s="111"/>
      <c r="R412" s="111">
        <f t="shared" si="131"/>
        <v>0.23324106728864286</v>
      </c>
      <c r="S412" s="111">
        <f t="shared" si="131"/>
        <v>0.29569230079971326</v>
      </c>
      <c r="T412" s="111">
        <f t="shared" si="131"/>
        <v>0.43790606485589173</v>
      </c>
      <c r="U412" s="111">
        <f t="shared" si="131"/>
        <v>0.31474146237019596</v>
      </c>
      <c r="V412" s="111">
        <f t="shared" si="131"/>
        <v>0.33733067236537678</v>
      </c>
      <c r="W412" s="111">
        <f t="shared" si="131"/>
        <v>0</v>
      </c>
      <c r="X412" s="111">
        <f t="shared" si="131"/>
        <v>0.4936434947254531</v>
      </c>
      <c r="Y412" s="111">
        <f t="shared" si="131"/>
        <v>0.19532775998124854</v>
      </c>
      <c r="Z412" s="111">
        <f t="shared" si="131"/>
        <v>0.41691207890147713</v>
      </c>
      <c r="AA412" s="111">
        <f t="shared" si="131"/>
        <v>0.22922081066683886</v>
      </c>
      <c r="AB412" s="111">
        <f t="shared" si="131"/>
        <v>0.36265837019266811</v>
      </c>
      <c r="AC412" s="111">
        <f t="shared" si="131"/>
        <v>0.41130972398271987</v>
      </c>
      <c r="AD412" s="111">
        <f t="shared" si="131"/>
        <v>0.36332339066791058</v>
      </c>
      <c r="AE412" s="111">
        <f t="shared" si="131"/>
        <v>0.36803509641418175</v>
      </c>
      <c r="AF412" s="111">
        <f t="shared" si="131"/>
        <v>0.33542827497990202</v>
      </c>
      <c r="AG412" s="111">
        <f t="shared" si="131"/>
        <v>0.32953925156177344</v>
      </c>
      <c r="AH412" s="112"/>
      <c r="AI412" s="112"/>
      <c r="AJ412" s="106" t="str">
        <f t="shared" si="100"/>
        <v>*Lactic acid, DL- (2TMS)</v>
      </c>
      <c r="AK412" s="106">
        <f t="shared" si="100"/>
        <v>120</v>
      </c>
      <c r="AL412" s="112"/>
      <c r="AM412" s="111">
        <f t="shared" si="130"/>
        <v>1.7014628192678776</v>
      </c>
      <c r="AN412" s="111">
        <f>IF(AN182&lt;&gt;"",AN182/SUM(AN$179:AN$182)*100,"")</f>
        <v>1.7037022702110303</v>
      </c>
      <c r="AO412" s="113">
        <f t="shared" si="130"/>
        <v>0.89464645311425872</v>
      </c>
      <c r="AP412" s="111">
        <f>IF(AP182&lt;&gt;"",AP182/SUM(AP$179:AP$182)*100,"")</f>
        <v>0.90089748909720346</v>
      </c>
      <c r="AQ412" s="113">
        <f t="shared" si="130"/>
        <v>1.422796265673911</v>
      </c>
      <c r="AR412" s="111">
        <f>IF(AR182&lt;&gt;"",AR182/SUM(AR$179:AR$182)*100,"")</f>
        <v>1.4775792016314986</v>
      </c>
      <c r="AS412" s="113">
        <f t="shared" si="130"/>
        <v>2.3506090368280552</v>
      </c>
      <c r="AT412" s="111">
        <f>IF(AT182&lt;&gt;"",AT182/SUM(AT$179:AT$182)*100,"")</f>
        <v>2.3976043886036891</v>
      </c>
      <c r="AU412" s="113">
        <f t="shared" si="130"/>
        <v>1.8502731158111265</v>
      </c>
      <c r="AV412" s="111">
        <f>IF(AV182&lt;&gt;"",AV182/SUM(AV$179:AV$182)*100,"")</f>
        <v>1.81846901099769</v>
      </c>
      <c r="AW412" s="113">
        <f t="shared" si="130"/>
        <v>1.3768042744956819</v>
      </c>
      <c r="AX412" s="111">
        <f>IF(AX182&lt;&gt;"",AX182/SUM(AX$179:AX$182)*100,"")</f>
        <v>1.3998472980042085</v>
      </c>
      <c r="AY412" s="113" t="str">
        <f t="shared" si="130"/>
        <v/>
      </c>
      <c r="AZ412" s="111">
        <f>IF(AZ182&lt;&gt;"",AZ182/SUM(AZ$179:AZ$182)*100,"")</f>
        <v>0.73336989845165079</v>
      </c>
      <c r="BA412" s="111">
        <f t="shared" si="130"/>
        <v>0</v>
      </c>
      <c r="BB412" s="113">
        <f t="shared" si="130"/>
        <v>2.9207972790169601</v>
      </c>
      <c r="BC412" s="111">
        <f>IF(BC182&lt;&gt;"",BC182/SUM(BC$179:BC$182)*100,"")</f>
        <v>2.9171661201202892</v>
      </c>
      <c r="BD412" s="113">
        <f t="shared" si="130"/>
        <v>3.3396422377999584</v>
      </c>
      <c r="BE412" s="111">
        <f>IF(BE182&lt;&gt;"",BE182/SUM(BE$179:BE$182)*100,"")</f>
        <v>3.2897909508650951</v>
      </c>
      <c r="BF412" s="113">
        <f t="shared" si="130"/>
        <v>1.0939460376323928</v>
      </c>
      <c r="BG412" s="111">
        <f t="shared" si="130"/>
        <v>1.0923024871834208</v>
      </c>
      <c r="BH412" s="113" t="str">
        <f t="shared" si="130"/>
        <v/>
      </c>
      <c r="BI412" s="111">
        <f t="shared" si="130"/>
        <v>0.73429594717739499</v>
      </c>
      <c r="BJ412" s="113">
        <f t="shared" si="130"/>
        <v>0.93039894715170179</v>
      </c>
      <c r="BK412" s="111">
        <f>IF(BK182&lt;&gt;"",BK182/SUM(BK$179:BK$182)*100,"")</f>
        <v>0.91722100700166798</v>
      </c>
      <c r="BL412" s="113">
        <f t="shared" si="130"/>
        <v>1.8330360164058339</v>
      </c>
      <c r="BM412" s="111">
        <f t="shared" si="130"/>
        <v>1.7373057718263598</v>
      </c>
      <c r="BN412" s="113">
        <f t="shared" si="130"/>
        <v>1.8682365534378194</v>
      </c>
      <c r="BO412" s="111">
        <f t="shared" si="130"/>
        <v>1.808949038664281</v>
      </c>
      <c r="BP412" s="113">
        <f t="shared" si="130"/>
        <v>0.65136206176522726</v>
      </c>
      <c r="BQ412" s="111">
        <f>IF(BQ182&lt;&gt;"",BQ182/SUM(BQ$179:BQ$182)*100,"")</f>
        <v>0.34540141950549835</v>
      </c>
      <c r="BR412" s="111"/>
      <c r="BS412" s="111">
        <f t="shared" si="132"/>
        <v>1.8748252686459435</v>
      </c>
      <c r="BT412" s="111">
        <f t="shared" si="132"/>
        <v>1.8926923193927236</v>
      </c>
      <c r="BU412" s="111">
        <f t="shared" si="130"/>
        <v>1.8574159301540452</v>
      </c>
      <c r="BV412" s="94" t="str">
        <f t="shared" si="111"/>
        <v>*Lactic acid, DL- (2TMS)</v>
      </c>
      <c r="BW412">
        <f t="shared" si="111"/>
        <v>120</v>
      </c>
    </row>
    <row r="413" spans="2:75" ht="38.25" customHeight="1">
      <c r="B413" s="2" t="s">
        <v>48</v>
      </c>
      <c r="C413" s="2">
        <v>219</v>
      </c>
      <c r="D413" s="2">
        <v>1050.2</v>
      </c>
      <c r="E413" s="2">
        <v>0.91304350000000001</v>
      </c>
      <c r="F413" s="2">
        <v>166</v>
      </c>
      <c r="G413" s="111">
        <f t="shared" ref="G413:BU417" si="133">IF(G183&lt;&gt;"",G183/SUM(G$183:G$187)*100,"")</f>
        <v>100</v>
      </c>
      <c r="H413" s="111">
        <f t="shared" si="133"/>
        <v>84.054194893173531</v>
      </c>
      <c r="I413" s="111">
        <f t="shared" si="133"/>
        <v>99.221789883268485</v>
      </c>
      <c r="J413" s="111">
        <f>IF(J183&lt;&gt;"",J183/SUM(J$183:J$187)*100,"")</f>
        <v>81.002087682672226</v>
      </c>
      <c r="K413" s="111">
        <f t="shared" si="133"/>
        <v>76.658207010083004</v>
      </c>
      <c r="L413" s="111">
        <f>IF(L183&lt;&gt;"",L183/SUM(L$183:L$187)*100,"")</f>
        <v>79.674796747967477</v>
      </c>
      <c r="M413" s="111">
        <f t="shared" si="133"/>
        <v>79.457825808224186</v>
      </c>
      <c r="N413" s="111">
        <f>IF(N183&lt;&gt;"",N183/SUM(N$183:N$187)*100,"")</f>
        <v>77.817925442848335</v>
      </c>
      <c r="O413" s="111">
        <f t="shared" si="133"/>
        <v>83.320158102766797</v>
      </c>
      <c r="P413" s="111">
        <f>IF(P183&lt;&gt;"",P183/SUM(P$183:P$187)*100,"")</f>
        <v>88.967343336275377</v>
      </c>
      <c r="Q413" s="111"/>
      <c r="R413" s="111">
        <f t="shared" ref="R413:AG417" si="134">IF(R183&lt;&gt;"",R183/SUM(R$183:R$187)*100,"")</f>
        <v>81.363111282248752</v>
      </c>
      <c r="S413" s="111">
        <f t="shared" si="134"/>
        <v>73.009708737864074</v>
      </c>
      <c r="T413" s="111">
        <f t="shared" si="134"/>
        <v>76.041666666666657</v>
      </c>
      <c r="U413" s="111">
        <f t="shared" si="134"/>
        <v>79.171461449942456</v>
      </c>
      <c r="V413" s="111">
        <f t="shared" si="134"/>
        <v>80.800381133873273</v>
      </c>
      <c r="W413" s="111">
        <f t="shared" si="134"/>
        <v>77.23240685984625</v>
      </c>
      <c r="X413" s="111">
        <f t="shared" si="134"/>
        <v>77.763440860215056</v>
      </c>
      <c r="Y413" s="111">
        <f t="shared" si="134"/>
        <v>77.665782493368695</v>
      </c>
      <c r="Z413" s="111">
        <f t="shared" si="134"/>
        <v>80.09450679267573</v>
      </c>
      <c r="AA413" s="111">
        <f t="shared" si="134"/>
        <v>78.20343461030383</v>
      </c>
      <c r="AB413" s="111">
        <f t="shared" si="134"/>
        <v>79.015544041450781</v>
      </c>
      <c r="AC413" s="111">
        <f t="shared" si="134"/>
        <v>79.801910152104711</v>
      </c>
      <c r="AD413" s="111">
        <f t="shared" si="134"/>
        <v>77.691928324839722</v>
      </c>
      <c r="AE413" s="111">
        <f t="shared" si="134"/>
        <v>74.880382775119614</v>
      </c>
      <c r="AF413" s="111">
        <f t="shared" si="134"/>
        <v>78.997107039537127</v>
      </c>
      <c r="AG413" s="111">
        <f t="shared" si="134"/>
        <v>78.052491441612787</v>
      </c>
      <c r="AH413" s="112"/>
      <c r="AI413" s="112"/>
      <c r="AJ413" s="106" t="str">
        <f t="shared" si="100"/>
        <v>*Lactic acid, DL- (2TMS)</v>
      </c>
      <c r="AK413" s="106">
        <f t="shared" si="100"/>
        <v>219</v>
      </c>
      <c r="AL413" s="112"/>
      <c r="AM413" s="111">
        <f t="shared" si="133"/>
        <v>62.016103415415635</v>
      </c>
      <c r="AN413" s="111">
        <f>IF(AN183&lt;&gt;"",AN183/SUM(AN$183:AN$187)*100,"")</f>
        <v>62.279921969528608</v>
      </c>
      <c r="AO413" s="113">
        <f t="shared" si="133"/>
        <v>69.66550957400861</v>
      </c>
      <c r="AP413" s="111">
        <f>IF(AP183&lt;&gt;"",AP183/SUM(AP$183:AP$187)*100,"")</f>
        <v>69.117383203367609</v>
      </c>
      <c r="AQ413" s="113">
        <f t="shared" si="133"/>
        <v>64.77247110305656</v>
      </c>
      <c r="AR413" s="111">
        <f>IF(AR183&lt;&gt;"",AR183/SUM(AR$183:AR$187)*100,"")</f>
        <v>64.285913079433996</v>
      </c>
      <c r="AS413" s="113">
        <f t="shared" si="133"/>
        <v>54.582702321432272</v>
      </c>
      <c r="AT413" s="111">
        <f>IF(AT183&lt;&gt;"",AT183/SUM(AT$183:AT$187)*100,"")</f>
        <v>53.968332488261751</v>
      </c>
      <c r="AU413" s="113">
        <f t="shared" si="133"/>
        <v>59.706905153733317</v>
      </c>
      <c r="AV413" s="111">
        <f>IF(AV183&lt;&gt;"",AV183/SUM(AV$183:AV$187)*100,"")</f>
        <v>60.775442298328194</v>
      </c>
      <c r="AW413" s="113">
        <f t="shared" si="133"/>
        <v>65.346912101078317</v>
      </c>
      <c r="AX413" s="111">
        <f>IF(AX183&lt;&gt;"",AX183/SUM(AX$183:AX$187)*100,"")</f>
        <v>64.011066424161683</v>
      </c>
      <c r="AY413" s="113" t="str">
        <f t="shared" si="133"/>
        <v/>
      </c>
      <c r="AZ413" s="111">
        <f>IF(AZ183&lt;&gt;"",AZ183/SUM(AZ$183:AZ$187)*100,"")</f>
        <v>72.908279289143422</v>
      </c>
      <c r="BA413" s="111">
        <f t="shared" si="133"/>
        <v>83.088235294117652</v>
      </c>
      <c r="BB413" s="113">
        <f t="shared" si="133"/>
        <v>48.446128570671469</v>
      </c>
      <c r="BC413" s="111">
        <f>IF(BC183&lt;&gt;"",BC183/SUM(BC$183:BC$187)*100,"")</f>
        <v>48.257389516170932</v>
      </c>
      <c r="BD413" s="113">
        <f t="shared" si="133"/>
        <v>43.359282517277535</v>
      </c>
      <c r="BE413" s="111">
        <f>IF(BE183&lt;&gt;"",BE183/SUM(BE$183:BE$187)*100,"")</f>
        <v>43.415728501454289</v>
      </c>
      <c r="BF413" s="113">
        <f t="shared" si="133"/>
        <v>67.738586681994732</v>
      </c>
      <c r="BG413" s="111">
        <f t="shared" si="133"/>
        <v>67.738560835138514</v>
      </c>
      <c r="BH413" s="113" t="str">
        <f t="shared" si="133"/>
        <v/>
      </c>
      <c r="BI413" s="111">
        <f t="shared" si="133"/>
        <v>70.452816983553006</v>
      </c>
      <c r="BJ413" s="113">
        <f t="shared" si="133"/>
        <v>70.61083157496077</v>
      </c>
      <c r="BK413" s="111">
        <f>IF(BK183&lt;&gt;"",BK183/SUM(BK$183:BK$187)*100,"")</f>
        <v>70.808775253001684</v>
      </c>
      <c r="BL413" s="113">
        <f t="shared" si="133"/>
        <v>60.227417083579972</v>
      </c>
      <c r="BM413" s="111">
        <f t="shared" si="133"/>
        <v>61.11820313924737</v>
      </c>
      <c r="BN413" s="113">
        <f t="shared" si="133"/>
        <v>59.787749177587543</v>
      </c>
      <c r="BO413" s="111">
        <f t="shared" si="133"/>
        <v>60.05080476004764</v>
      </c>
      <c r="BP413" s="113">
        <f t="shared" si="133"/>
        <v>74.185200626824042</v>
      </c>
      <c r="BQ413" s="111">
        <f>IF(BQ183&lt;&gt;"",BQ183/SUM(BQ$183:BQ$187)*100,"")</f>
        <v>85.032197267158779</v>
      </c>
      <c r="BR413" s="111"/>
      <c r="BS413" s="111">
        <f t="shared" ref="BS413:BT417" si="135">IF(BS183&lt;&gt;"",BS183/SUM(BS$183:BS$187)*100,"")</f>
        <v>59.06827466379724</v>
      </c>
      <c r="BT413" s="111">
        <f t="shared" si="135"/>
        <v>57.808736260186613</v>
      </c>
      <c r="BU413" s="111">
        <f t="shared" si="133"/>
        <v>58.124804540723204</v>
      </c>
      <c r="BV413" s="94" t="str">
        <f t="shared" si="111"/>
        <v>*Lactic acid, DL- (2TMS)</v>
      </c>
      <c r="BW413">
        <f t="shared" si="111"/>
        <v>219</v>
      </c>
    </row>
    <row r="414" spans="2:75">
      <c r="B414" s="2" t="s">
        <v>48</v>
      </c>
      <c r="C414" s="2">
        <v>220</v>
      </c>
      <c r="D414" s="2">
        <v>1050.2</v>
      </c>
      <c r="E414" s="2">
        <v>0.91304350000000001</v>
      </c>
      <c r="F414" s="2">
        <v>0</v>
      </c>
      <c r="G414" s="111">
        <f t="shared" si="133"/>
        <v>0</v>
      </c>
      <c r="H414" s="111">
        <f t="shared" si="133"/>
        <v>15.945805106826471</v>
      </c>
      <c r="I414" s="111">
        <f t="shared" si="133"/>
        <v>0</v>
      </c>
      <c r="J414" s="111">
        <f>IF(J184&lt;&gt;"",J184/SUM(J$183:J$187)*100,"")</f>
        <v>15.396659707724424</v>
      </c>
      <c r="K414" s="111">
        <f t="shared" si="133"/>
        <v>15.151930859455382</v>
      </c>
      <c r="L414" s="111">
        <f>IF(L184&lt;&gt;"",L184/SUM(L$183:L$187)*100,"")</f>
        <v>14.0893470790378</v>
      </c>
      <c r="M414" s="111">
        <f t="shared" si="133"/>
        <v>14.54345636047257</v>
      </c>
      <c r="N414" s="111">
        <f>IF(N184&lt;&gt;"",N184/SUM(N$183:N$187)*100,"")</f>
        <v>14.38265620868952</v>
      </c>
      <c r="O414" s="111">
        <f t="shared" si="133"/>
        <v>11.067193675889328</v>
      </c>
      <c r="P414" s="111">
        <f>IF(P184&lt;&gt;"",P184/SUM(P$183:P$187)*100,"")</f>
        <v>11.032656663724625</v>
      </c>
      <c r="Q414" s="111"/>
      <c r="R414" s="111">
        <f t="shared" si="134"/>
        <v>14.016172506738545</v>
      </c>
      <c r="S414" s="111">
        <f t="shared" si="134"/>
        <v>11.779935275080906</v>
      </c>
      <c r="T414" s="111">
        <f t="shared" si="134"/>
        <v>18.175287356321839</v>
      </c>
      <c r="U414" s="111">
        <f t="shared" si="134"/>
        <v>14.959723820483314</v>
      </c>
      <c r="V414" s="111">
        <f t="shared" si="134"/>
        <v>14.149595045259646</v>
      </c>
      <c r="W414" s="111">
        <f t="shared" si="134"/>
        <v>10.703725606150206</v>
      </c>
      <c r="X414" s="111">
        <f t="shared" si="134"/>
        <v>14.580645161290324</v>
      </c>
      <c r="Y414" s="111">
        <f t="shared" si="134"/>
        <v>13.474801061007957</v>
      </c>
      <c r="Z414" s="111">
        <f t="shared" si="134"/>
        <v>15.298287064382752</v>
      </c>
      <c r="AA414" s="111">
        <f t="shared" si="134"/>
        <v>13.518273888154997</v>
      </c>
      <c r="AB414" s="111">
        <f t="shared" si="134"/>
        <v>14.507772020725387</v>
      </c>
      <c r="AC414" s="111">
        <f t="shared" si="134"/>
        <v>14.113901662539796</v>
      </c>
      <c r="AD414" s="111">
        <f t="shared" si="134"/>
        <v>14.778891994081867</v>
      </c>
      <c r="AE414" s="111">
        <f t="shared" si="134"/>
        <v>14.223575467594607</v>
      </c>
      <c r="AF414" s="111">
        <f t="shared" si="134"/>
        <v>14.503375120540019</v>
      </c>
      <c r="AG414" s="111">
        <f t="shared" si="134"/>
        <v>14.885254215798149</v>
      </c>
      <c r="AH414" s="112"/>
      <c r="AI414" s="112"/>
      <c r="AJ414" s="106" t="str">
        <f t="shared" si="100"/>
        <v>*Lactic acid, DL- (2TMS)</v>
      </c>
      <c r="AK414" s="106">
        <f t="shared" si="100"/>
        <v>220</v>
      </c>
      <c r="AL414" s="112"/>
      <c r="AM414" s="111">
        <f t="shared" si="133"/>
        <v>12.62999433756405</v>
      </c>
      <c r="AN414" s="111">
        <f>IF(AN184&lt;&gt;"",AN184/SUM(AN$183:AN$187)*100,"")</f>
        <v>12.526853841025263</v>
      </c>
      <c r="AO414" s="113">
        <f t="shared" si="133"/>
        <v>15.105658023131188</v>
      </c>
      <c r="AP414" s="111">
        <f>IF(AP184&lt;&gt;"",AP184/SUM(AP$183:AP$187)*100,"")</f>
        <v>14.981712787247256</v>
      </c>
      <c r="AQ414" s="113">
        <f t="shared" si="133"/>
        <v>13.020973766216546</v>
      </c>
      <c r="AR414" s="111">
        <f>IF(AR184&lt;&gt;"",AR184/SUM(AR$183:AR$187)*100,"")</f>
        <v>12.922386955951287</v>
      </c>
      <c r="AS414" s="113">
        <f t="shared" si="133"/>
        <v>11.412152770574444</v>
      </c>
      <c r="AT414" s="111">
        <f>IF(AT184&lt;&gt;"",AT184/SUM(AT$183:AT$187)*100,"")</f>
        <v>11.172670797211676</v>
      </c>
      <c r="AU414" s="113">
        <f t="shared" si="133"/>
        <v>12.49823145259176</v>
      </c>
      <c r="AV414" s="111">
        <f>IF(AV184&lt;&gt;"",AV184/SUM(AV$183:AV$187)*100,"")</f>
        <v>12.153059568251907</v>
      </c>
      <c r="AW414" s="113">
        <f t="shared" si="133"/>
        <v>13.126747267908362</v>
      </c>
      <c r="AX414" s="111">
        <f>IF(AX184&lt;&gt;"",AX184/SUM(AX$183:AX$187)*100,"")</f>
        <v>13.596502463474824</v>
      </c>
      <c r="AY414" s="113" t="str">
        <f t="shared" si="133"/>
        <v/>
      </c>
      <c r="AZ414" s="111">
        <f>IF(AZ184&lt;&gt;"",AZ184/SUM(AZ$183:AZ$187)*100,"")</f>
        <v>14.358628821696287</v>
      </c>
      <c r="BA414" s="111">
        <f t="shared" si="133"/>
        <v>16.911764705882355</v>
      </c>
      <c r="BB414" s="113">
        <f t="shared" si="133"/>
        <v>10.39323758545763</v>
      </c>
      <c r="BC414" s="111">
        <f>IF(BC184&lt;&gt;"",BC184/SUM(BC$183:BC$187)*100,"")</f>
        <v>10.300885730146273</v>
      </c>
      <c r="BD414" s="113">
        <f t="shared" si="133"/>
        <v>9.4812230126607968</v>
      </c>
      <c r="BE414" s="111">
        <f>IF(BE184&lt;&gt;"",BE184/SUM(BE$183:BE$187)*100,"")</f>
        <v>9.4950390776564486</v>
      </c>
      <c r="BF414" s="113">
        <f t="shared" si="133"/>
        <v>14.023793349706501</v>
      </c>
      <c r="BG414" s="111">
        <f t="shared" si="133"/>
        <v>13.917742996769162</v>
      </c>
      <c r="BH414" s="113" t="str">
        <f t="shared" si="133"/>
        <v/>
      </c>
      <c r="BI414" s="111">
        <f t="shared" si="133"/>
        <v>12.597690423422373</v>
      </c>
      <c r="BJ414" s="113">
        <f t="shared" si="133"/>
        <v>14.03046042309149</v>
      </c>
      <c r="BK414" s="111">
        <f>IF(BK184&lt;&gt;"",BK184/SUM(BK$183:BK$187)*100,"")</f>
        <v>13.909243900414312</v>
      </c>
      <c r="BL414" s="113">
        <f t="shared" si="133"/>
        <v>12.276846648881969</v>
      </c>
      <c r="BM414" s="111">
        <f t="shared" si="133"/>
        <v>12.32500243862097</v>
      </c>
      <c r="BN414" s="113">
        <f t="shared" si="133"/>
        <v>12.376340695882881</v>
      </c>
      <c r="BO414" s="111">
        <f t="shared" si="133"/>
        <v>12.280100766287564</v>
      </c>
      <c r="BP414" s="113">
        <f t="shared" si="133"/>
        <v>14.268873010624381</v>
      </c>
      <c r="BQ414" s="111">
        <f>IF(BQ184&lt;&gt;"",BQ184/SUM(BQ$183:BQ$187)*100,"")</f>
        <v>10.457941618613836</v>
      </c>
      <c r="BR414" s="111"/>
      <c r="BS414" s="111">
        <f t="shared" si="135"/>
        <v>12.461511945853539</v>
      </c>
      <c r="BT414" s="111">
        <f t="shared" si="135"/>
        <v>12.749070168800126</v>
      </c>
      <c r="BU414" s="111">
        <f t="shared" si="133"/>
        <v>12.688166020192401</v>
      </c>
      <c r="BV414" s="94" t="str">
        <f t="shared" si="111"/>
        <v>*Lactic acid, DL- (2TMS)</v>
      </c>
      <c r="BW414">
        <f t="shared" si="111"/>
        <v>220</v>
      </c>
    </row>
    <row r="415" spans="2:75">
      <c r="B415" s="2" t="s">
        <v>48</v>
      </c>
      <c r="C415" s="2">
        <v>221</v>
      </c>
      <c r="D415" s="2">
        <v>1050.2</v>
      </c>
      <c r="E415" s="2">
        <v>0.91304350000000001</v>
      </c>
      <c r="F415" s="2">
        <v>0</v>
      </c>
      <c r="G415" s="111">
        <f t="shared" si="133"/>
        <v>0</v>
      </c>
      <c r="H415" s="111">
        <f t="shared" si="133"/>
        <v>0</v>
      </c>
      <c r="I415" s="111">
        <f t="shared" si="133"/>
        <v>0</v>
      </c>
      <c r="J415" s="111">
        <f>IF(J185&lt;&gt;"",J185/SUM(J$183:J$187)*100,"")</f>
        <v>2.1920668058455117</v>
      </c>
      <c r="K415" s="111">
        <f t="shared" si="133"/>
        <v>7.2295767885314497</v>
      </c>
      <c r="L415" s="111">
        <f>IF(L185&lt;&gt;"",L185/SUM(L$183:L$187)*100,"")</f>
        <v>6.2358561729947199</v>
      </c>
      <c r="M415" s="111">
        <f t="shared" si="133"/>
        <v>5.7331257441157613</v>
      </c>
      <c r="N415" s="111">
        <f>IF(N185&lt;&gt;"",N185/SUM(N$183:N$187)*100,"")</f>
        <v>7.0415087688375788</v>
      </c>
      <c r="O415" s="111">
        <f t="shared" si="133"/>
        <v>5.612648221343874</v>
      </c>
      <c r="P415" s="111">
        <f>IF(P185&lt;&gt;"",P185/SUM(P$183:P$187)*100,"")</f>
        <v>0</v>
      </c>
      <c r="Q415" s="111"/>
      <c r="R415" s="111">
        <f t="shared" si="134"/>
        <v>4.3896804004620718</v>
      </c>
      <c r="S415" s="111">
        <f t="shared" si="134"/>
        <v>15.210355987055015</v>
      </c>
      <c r="T415" s="111">
        <f t="shared" si="134"/>
        <v>5.7830459770114944</v>
      </c>
      <c r="U415" s="111">
        <f t="shared" si="134"/>
        <v>5.8112773302646721</v>
      </c>
      <c r="V415" s="111">
        <f t="shared" si="134"/>
        <v>5.0500238208670796</v>
      </c>
      <c r="W415" s="111">
        <f t="shared" si="134"/>
        <v>12.063867534003549</v>
      </c>
      <c r="X415" s="111">
        <f t="shared" si="134"/>
        <v>7.6559139784946231</v>
      </c>
      <c r="Y415" s="111">
        <f t="shared" si="134"/>
        <v>8.8594164456233422</v>
      </c>
      <c r="Z415" s="111">
        <f t="shared" si="134"/>
        <v>3.5735380980507969</v>
      </c>
      <c r="AA415" s="111">
        <f t="shared" si="134"/>
        <v>8.2782915015411707</v>
      </c>
      <c r="AB415" s="111">
        <f t="shared" si="134"/>
        <v>6.0292039566650963</v>
      </c>
      <c r="AC415" s="111">
        <f t="shared" si="134"/>
        <v>4.6692607003891053</v>
      </c>
      <c r="AD415" s="111">
        <f t="shared" si="134"/>
        <v>6.7072168337991123</v>
      </c>
      <c r="AE415" s="111">
        <f t="shared" si="134"/>
        <v>7.6989995650282737</v>
      </c>
      <c r="AF415" s="111">
        <f t="shared" si="134"/>
        <v>6.3452266152362586</v>
      </c>
      <c r="AG415" s="111">
        <f t="shared" si="134"/>
        <v>6.364904272854063</v>
      </c>
      <c r="AH415" s="112"/>
      <c r="AI415" s="112"/>
      <c r="AJ415" s="106" t="str">
        <f t="shared" si="100"/>
        <v>*Lactic acid, DL- (2TMS)</v>
      </c>
      <c r="AK415" s="106">
        <f t="shared" si="100"/>
        <v>221</v>
      </c>
      <c r="AL415" s="112"/>
      <c r="AM415" s="111">
        <f t="shared" si="133"/>
        <v>6.5960473434888893</v>
      </c>
      <c r="AN415" s="111">
        <f>IF(AN185&lt;&gt;"",AN185/SUM(AN$183:AN$187)*100,"")</f>
        <v>6.4906042422895522</v>
      </c>
      <c r="AO415" s="113">
        <f t="shared" si="133"/>
        <v>7.0305376481691813</v>
      </c>
      <c r="AP415" s="111">
        <f>IF(AP185&lt;&gt;"",AP185/SUM(AP$183:AP$187)*100,"")</f>
        <v>7.2030915740804637</v>
      </c>
      <c r="AQ415" s="113">
        <f t="shared" si="133"/>
        <v>6.4512564368908443</v>
      </c>
      <c r="AR415" s="111">
        <f>IF(AR185&lt;&gt;"",AR185/SUM(AR$183:AR$187)*100,"")</f>
        <v>6.3741218287431858</v>
      </c>
      <c r="AS415" s="113">
        <f t="shared" si="133"/>
        <v>6.2143435055909384</v>
      </c>
      <c r="AT415" s="111">
        <f>IF(AT185&lt;&gt;"",AT185/SUM(AT$183:AT$187)*100,"")</f>
        <v>6.2885692731972158</v>
      </c>
      <c r="AU415" s="113">
        <f t="shared" si="133"/>
        <v>6.5506996001221225</v>
      </c>
      <c r="AV415" s="111">
        <f>IF(AV185&lt;&gt;"",AV185/SUM(AV$183:AV$187)*100,"")</f>
        <v>6.3091759995671692</v>
      </c>
      <c r="AW415" s="113">
        <f t="shared" si="133"/>
        <v>6.6132955741930806</v>
      </c>
      <c r="AX415" s="111">
        <f>IF(AX185&lt;&gt;"",AX185/SUM(AX$183:AX$187)*100,"")</f>
        <v>6.7841620343093307</v>
      </c>
      <c r="AY415" s="113" t="str">
        <f t="shared" si="133"/>
        <v/>
      </c>
      <c r="AZ415" s="111">
        <f>IF(AZ185&lt;&gt;"",AZ185/SUM(AZ$183:AZ$187)*100,"")</f>
        <v>6.6268003032089613</v>
      </c>
      <c r="BA415" s="111">
        <f t="shared" si="133"/>
        <v>0</v>
      </c>
      <c r="BB415" s="113">
        <f t="shared" si="133"/>
        <v>6.0954475594891093</v>
      </c>
      <c r="BC415" s="111">
        <f>IF(BC185&lt;&gt;"",BC185/SUM(BC$183:BC$187)*100,"")</f>
        <v>6.2364809249440096</v>
      </c>
      <c r="BD415" s="113">
        <f t="shared" si="133"/>
        <v>6.017260623005896</v>
      </c>
      <c r="BE415" s="111">
        <f>IF(BE185&lt;&gt;"",BE185/SUM(BE$183:BE$187)*100,"")</f>
        <v>6.0604646142266594</v>
      </c>
      <c r="BF415" s="113">
        <f t="shared" si="133"/>
        <v>6.6889620456010173</v>
      </c>
      <c r="BG415" s="111">
        <f t="shared" si="133"/>
        <v>6.7115681766093198</v>
      </c>
      <c r="BH415" s="113" t="str">
        <f t="shared" si="133"/>
        <v/>
      </c>
      <c r="BI415" s="111">
        <f t="shared" si="133"/>
        <v>4.9280298611921145</v>
      </c>
      <c r="BJ415" s="113">
        <f t="shared" si="133"/>
        <v>6.6155386030406316</v>
      </c>
      <c r="BK415" s="111">
        <f>IF(BK185&lt;&gt;"",BK185/SUM(BK$183:BK$187)*100,"")</f>
        <v>6.701431600872394</v>
      </c>
      <c r="BL415" s="113">
        <f t="shared" si="133"/>
        <v>6.4551963479205696</v>
      </c>
      <c r="BM415" s="111">
        <f t="shared" si="133"/>
        <v>6.4475017918562774</v>
      </c>
      <c r="BN415" s="113">
        <f t="shared" si="133"/>
        <v>6.5257609917729011</v>
      </c>
      <c r="BO415" s="111">
        <f t="shared" si="133"/>
        <v>6.3811621852371063</v>
      </c>
      <c r="BP415" s="113">
        <f t="shared" si="133"/>
        <v>6.7124804117486381</v>
      </c>
      <c r="BQ415" s="111">
        <f>IF(BQ185&lt;&gt;"",BQ185/SUM(BQ$183:BQ$187)*100,"")</f>
        <v>3.3835176916690974</v>
      </c>
      <c r="BR415" s="111"/>
      <c r="BS415" s="111">
        <f t="shared" si="135"/>
        <v>6.5144379696008423</v>
      </c>
      <c r="BT415" s="111">
        <f t="shared" si="135"/>
        <v>6.643101713842718</v>
      </c>
      <c r="BU415" s="111">
        <f t="shared" si="133"/>
        <v>6.7074622267654345</v>
      </c>
      <c r="BV415" s="94" t="str">
        <f t="shared" si="111"/>
        <v>*Lactic acid, DL- (2TMS)</v>
      </c>
      <c r="BW415">
        <f t="shared" si="111"/>
        <v>221</v>
      </c>
    </row>
    <row r="416" spans="2:75">
      <c r="B416" s="2" t="s">
        <v>48</v>
      </c>
      <c r="C416" s="2">
        <v>222</v>
      </c>
      <c r="D416" s="2">
        <v>1050.2</v>
      </c>
      <c r="E416" s="2">
        <v>0.91304350000000001</v>
      </c>
      <c r="F416" s="2">
        <v>0</v>
      </c>
      <c r="G416" s="111">
        <f t="shared" si="133"/>
        <v>0</v>
      </c>
      <c r="H416" s="111">
        <f t="shared" si="133"/>
        <v>0</v>
      </c>
      <c r="I416" s="111">
        <f t="shared" si="133"/>
        <v>0.77821011673151752</v>
      </c>
      <c r="J416" s="111">
        <f>IF(J186&lt;&gt;"",J186/SUM(J$183:J$187)*100,"")</f>
        <v>1.4091858037578289</v>
      </c>
      <c r="K416" s="111">
        <f t="shared" si="133"/>
        <v>0.96028534193017356</v>
      </c>
      <c r="L416" s="111">
        <f>IF(L186&lt;&gt;"",L186/SUM(L$183:L$187)*100,"")</f>
        <v>0</v>
      </c>
      <c r="M416" s="111">
        <f t="shared" si="133"/>
        <v>0.2655920871874714</v>
      </c>
      <c r="N416" s="111">
        <f>IF(N186&lt;&gt;"",N186/SUM(N$183:N$187)*100,"")</f>
        <v>0.7579095796245704</v>
      </c>
      <c r="O416" s="111">
        <f t="shared" si="133"/>
        <v>0</v>
      </c>
      <c r="P416" s="111">
        <f>IF(P186&lt;&gt;"",P186/SUM(P$183:P$187)*100,"")</f>
        <v>0</v>
      </c>
      <c r="Q416" s="111"/>
      <c r="R416" s="111">
        <f t="shared" si="134"/>
        <v>0.23103581055063535</v>
      </c>
      <c r="S416" s="111">
        <f t="shared" si="134"/>
        <v>0</v>
      </c>
      <c r="T416" s="111">
        <f t="shared" si="134"/>
        <v>0</v>
      </c>
      <c r="U416" s="111">
        <f t="shared" si="134"/>
        <v>0</v>
      </c>
      <c r="V416" s="111">
        <f t="shared" si="134"/>
        <v>0</v>
      </c>
      <c r="W416" s="111">
        <f t="shared" si="134"/>
        <v>0</v>
      </c>
      <c r="X416" s="111">
        <f t="shared" si="134"/>
        <v>0</v>
      </c>
      <c r="Y416" s="111">
        <f t="shared" si="134"/>
        <v>0</v>
      </c>
      <c r="Z416" s="111">
        <f t="shared" si="134"/>
        <v>1.0336680448907265</v>
      </c>
      <c r="AA416" s="111">
        <f t="shared" si="134"/>
        <v>0</v>
      </c>
      <c r="AB416" s="111">
        <f t="shared" si="134"/>
        <v>4.7103155911446065E-2</v>
      </c>
      <c r="AC416" s="111">
        <f t="shared" si="134"/>
        <v>1.4149274849663955</v>
      </c>
      <c r="AD416" s="111">
        <f t="shared" si="134"/>
        <v>0.82196284727930302</v>
      </c>
      <c r="AE416" s="111">
        <f t="shared" si="134"/>
        <v>1.8703784254023488</v>
      </c>
      <c r="AF416" s="111">
        <f t="shared" si="134"/>
        <v>0.15429122468659595</v>
      </c>
      <c r="AG416" s="111">
        <f t="shared" si="134"/>
        <v>0.69735006973500702</v>
      </c>
      <c r="AH416" s="112"/>
      <c r="AI416" s="112"/>
      <c r="AJ416" s="106" t="str">
        <f t="shared" si="100"/>
        <v>*Lactic acid, DL- (2TMS)</v>
      </c>
      <c r="AK416" s="106">
        <f t="shared" si="100"/>
        <v>222</v>
      </c>
      <c r="AL416" s="112"/>
      <c r="AM416" s="111">
        <f t="shared" si="133"/>
        <v>16.209758724985154</v>
      </c>
      <c r="AN416" s="111">
        <f>IF(AN186&lt;&gt;"",AN186/SUM(AN$183:AN$187)*100,"")</f>
        <v>16.262933056769636</v>
      </c>
      <c r="AO416" s="113">
        <f t="shared" si="133"/>
        <v>7.1889047078207726</v>
      </c>
      <c r="AP416" s="111">
        <f>IF(AP186&lt;&gt;"",AP186/SUM(AP$183:AP$187)*100,"")</f>
        <v>7.6074805051411216</v>
      </c>
      <c r="AQ416" s="113">
        <f t="shared" si="133"/>
        <v>13.624770703030034</v>
      </c>
      <c r="AR416" s="111">
        <f>IF(AR186&lt;&gt;"",AR186/SUM(AR$183:AR$187)*100,"")</f>
        <v>14.267027676061659</v>
      </c>
      <c r="AS416" s="113">
        <f t="shared" si="133"/>
        <v>24.008879115407755</v>
      </c>
      <c r="AT416" s="111">
        <f>IF(AT186&lt;&gt;"",AT186/SUM(AT$183:AT$187)*100,"")</f>
        <v>24.623324800171488</v>
      </c>
      <c r="AU416" s="113">
        <f t="shared" si="133"/>
        <v>18.471081457431996</v>
      </c>
      <c r="AV416" s="111">
        <f>IF(AV186&lt;&gt;"",AV186/SUM(AV$183:AV$187)*100,"")</f>
        <v>18.028052805280527</v>
      </c>
      <c r="AW416" s="113">
        <f t="shared" si="133"/>
        <v>12.881675924917403</v>
      </c>
      <c r="AX416" s="111">
        <f>IF(AX186&lt;&gt;"",AX186/SUM(AX$183:AX$187)*100,"")</f>
        <v>13.52819120321746</v>
      </c>
      <c r="AY416" s="113" t="str">
        <f t="shared" si="133"/>
        <v/>
      </c>
      <c r="AZ416" s="111">
        <f>IF(AZ186&lt;&gt;"",AZ186/SUM(AZ$183:AZ$187)*100,"")</f>
        <v>5.3474269350627477</v>
      </c>
      <c r="BA416" s="111">
        <f t="shared" si="133"/>
        <v>0</v>
      </c>
      <c r="BB416" s="113">
        <f t="shared" si="133"/>
        <v>30.023583655731624</v>
      </c>
      <c r="BC416" s="111">
        <f>IF(BC186&lt;&gt;"",BC186/SUM(BC$183:BC$187)*100,"")</f>
        <v>30.243350187455391</v>
      </c>
      <c r="BD416" s="113">
        <f t="shared" si="133"/>
        <v>35.309304501741842</v>
      </c>
      <c r="BE416" s="111">
        <f>IF(BE186&lt;&gt;"",BE186/SUM(BE$183:BE$187)*100,"")</f>
        <v>35.266454479416765</v>
      </c>
      <c r="BF416" s="113">
        <f t="shared" si="133"/>
        <v>10.0339656163453</v>
      </c>
      <c r="BG416" s="111">
        <f t="shared" si="133"/>
        <v>10.086944306848343</v>
      </c>
      <c r="BH416" s="113" t="str">
        <f t="shared" si="133"/>
        <v/>
      </c>
      <c r="BI416" s="111">
        <f t="shared" si="133"/>
        <v>11.504957424472179</v>
      </c>
      <c r="BJ416" s="113">
        <f t="shared" si="133"/>
        <v>7.5772331331493801</v>
      </c>
      <c r="BK416" s="111">
        <f>IF(BK186&lt;&gt;"",BK186/SUM(BK$183:BK$187)*100,"")</f>
        <v>7.4998679334988561</v>
      </c>
      <c r="BL416" s="113">
        <f t="shared" si="133"/>
        <v>18.131741900259744</v>
      </c>
      <c r="BM416" s="111">
        <f t="shared" si="133"/>
        <v>17.363193363558096</v>
      </c>
      <c r="BN416" s="113">
        <f t="shared" si="133"/>
        <v>18.48331082729041</v>
      </c>
      <c r="BO416" s="111">
        <f t="shared" si="133"/>
        <v>18.458887143866008</v>
      </c>
      <c r="BP416" s="113">
        <f t="shared" si="133"/>
        <v>4.222436275285018</v>
      </c>
      <c r="BQ416" s="111">
        <f>IF(BQ186&lt;&gt;"",BQ186/SUM(BQ$183:BQ$187)*100,"")</f>
        <v>1.0500572146559268</v>
      </c>
      <c r="BR416" s="111"/>
      <c r="BS416" s="111">
        <f t="shared" si="135"/>
        <v>19.031847845833507</v>
      </c>
      <c r="BT416" s="111">
        <f t="shared" si="135"/>
        <v>19.697193432576857</v>
      </c>
      <c r="BU416" s="111">
        <f t="shared" si="133"/>
        <v>19.387226415358548</v>
      </c>
      <c r="BV416" s="94" t="str">
        <f t="shared" si="111"/>
        <v>*Lactic acid, DL- (2TMS)</v>
      </c>
      <c r="BW416">
        <f t="shared" si="111"/>
        <v>222</v>
      </c>
    </row>
    <row r="417" spans="2:75">
      <c r="B417" s="2" t="s">
        <v>48</v>
      </c>
      <c r="C417" s="2">
        <v>223</v>
      </c>
      <c r="D417" s="2">
        <v>1050.2</v>
      </c>
      <c r="E417" s="2">
        <v>0.91304350000000001</v>
      </c>
      <c r="F417" s="2">
        <v>0</v>
      </c>
      <c r="G417" s="111">
        <f t="shared" si="133"/>
        <v>0</v>
      </c>
      <c r="H417" s="111">
        <f t="shared" si="133"/>
        <v>0</v>
      </c>
      <c r="I417" s="111">
        <f t="shared" si="133"/>
        <v>0</v>
      </c>
      <c r="J417" s="111">
        <f>IF(J187&lt;&gt;"",J187/SUM(J$183:J$187)*100,"")</f>
        <v>0</v>
      </c>
      <c r="K417" s="111">
        <f t="shared" si="133"/>
        <v>0</v>
      </c>
      <c r="L417" s="111">
        <f>IF(L187&lt;&gt;"",L187/SUM(L$183:L$187)*100,"")</f>
        <v>0</v>
      </c>
      <c r="M417" s="111">
        <f t="shared" si="133"/>
        <v>0</v>
      </c>
      <c r="N417" s="111">
        <f>IF(N187&lt;&gt;"",N187/SUM(N$183:N$187)*100,"")</f>
        <v>0</v>
      </c>
      <c r="O417" s="111">
        <f t="shared" si="133"/>
        <v>0</v>
      </c>
      <c r="P417" s="111">
        <f>IF(P187&lt;&gt;"",P187/SUM(P$183:P$187)*100,"")</f>
        <v>0</v>
      </c>
      <c r="Q417" s="111"/>
      <c r="R417" s="111">
        <f t="shared" si="134"/>
        <v>0</v>
      </c>
      <c r="S417" s="111">
        <f t="shared" si="134"/>
        <v>0</v>
      </c>
      <c r="T417" s="111">
        <f t="shared" si="134"/>
        <v>0</v>
      </c>
      <c r="U417" s="111">
        <f t="shared" si="134"/>
        <v>5.7537399309551207E-2</v>
      </c>
      <c r="V417" s="111">
        <f t="shared" si="134"/>
        <v>0</v>
      </c>
      <c r="W417" s="111">
        <f t="shared" si="134"/>
        <v>0</v>
      </c>
      <c r="X417" s="111">
        <f t="shared" si="134"/>
        <v>0</v>
      </c>
      <c r="Y417" s="111">
        <f t="shared" si="134"/>
        <v>0</v>
      </c>
      <c r="Z417" s="111">
        <f t="shared" si="134"/>
        <v>0</v>
      </c>
      <c r="AA417" s="111">
        <f t="shared" si="134"/>
        <v>0</v>
      </c>
      <c r="AB417" s="111">
        <f t="shared" si="134"/>
        <v>0.40037682524729157</v>
      </c>
      <c r="AC417" s="111">
        <f t="shared" si="134"/>
        <v>0</v>
      </c>
      <c r="AD417" s="111">
        <f t="shared" si="134"/>
        <v>0</v>
      </c>
      <c r="AE417" s="111">
        <f t="shared" si="134"/>
        <v>1.3266637668551544</v>
      </c>
      <c r="AF417" s="111">
        <f t="shared" si="134"/>
        <v>0</v>
      </c>
      <c r="AG417" s="111">
        <f t="shared" si="134"/>
        <v>0</v>
      </c>
      <c r="AH417" s="112"/>
      <c r="AI417" s="112"/>
      <c r="AJ417" s="106" t="str">
        <f t="shared" si="100"/>
        <v>*Lactic acid, DL- (2TMS)</v>
      </c>
      <c r="AK417" s="106">
        <f t="shared" si="100"/>
        <v>223</v>
      </c>
      <c r="AL417" s="112"/>
      <c r="AM417" s="111">
        <f t="shared" si="133"/>
        <v>2.5480961785462735</v>
      </c>
      <c r="AN417" s="111">
        <f>IF(AN187&lt;&gt;"",AN187/SUM(AN$183:AN$187)*100,"")</f>
        <v>2.4396868903869424</v>
      </c>
      <c r="AO417" s="113">
        <f t="shared" si="133"/>
        <v>1.009390046870251</v>
      </c>
      <c r="AP417" s="111">
        <f>IF(AP187&lt;&gt;"",AP187/SUM(AP$183:AP$187)*100,"")</f>
        <v>1.0903319301635497</v>
      </c>
      <c r="AQ417" s="113">
        <f t="shared" si="133"/>
        <v>2.1305279908060202</v>
      </c>
      <c r="AR417" s="111">
        <f>IF(AR187&lt;&gt;"",AR187/SUM(AR$183:AR$187)*100,"")</f>
        <v>2.1505504598098737</v>
      </c>
      <c r="AS417" s="113">
        <f t="shared" si="133"/>
        <v>3.7819222869945852</v>
      </c>
      <c r="AT417" s="111">
        <f>IF(AT187&lt;&gt;"",AT187/SUM(AT$183:AT$187)*100,"")</f>
        <v>3.9471026411578713</v>
      </c>
      <c r="AU417" s="113">
        <f t="shared" si="133"/>
        <v>2.7730823361208126</v>
      </c>
      <c r="AV417" s="111">
        <f>IF(AV187&lt;&gt;"",AV187/SUM(AV$183:AV$187)*100,"")</f>
        <v>2.7342693285722013</v>
      </c>
      <c r="AW417" s="113">
        <f t="shared" si="133"/>
        <v>2.0313691319028426</v>
      </c>
      <c r="AX417" s="111">
        <f>IF(AX187&lt;&gt;"",AX187/SUM(AX$183:AX$187)*100,"")</f>
        <v>2.0800778748366935</v>
      </c>
      <c r="AY417" s="113" t="str">
        <f t="shared" si="133"/>
        <v/>
      </c>
      <c r="AZ417" s="111">
        <f>IF(AZ187&lt;&gt;"",AZ187/SUM(AZ$183:AZ$187)*100,"")</f>
        <v>0.75886465088857069</v>
      </c>
      <c r="BA417" s="111">
        <f t="shared" si="133"/>
        <v>0</v>
      </c>
      <c r="BB417" s="113">
        <f t="shared" si="133"/>
        <v>5.0416026286501676</v>
      </c>
      <c r="BC417" s="111">
        <f>IF(BC187&lt;&gt;"",BC187/SUM(BC$183:BC$187)*100,"")</f>
        <v>4.9618936412833925</v>
      </c>
      <c r="BD417" s="113">
        <f t="shared" si="133"/>
        <v>5.8329293453139268</v>
      </c>
      <c r="BE417" s="111">
        <f>IF(BE187&lt;&gt;"",BE187/SUM(BE$183:BE$187)*100,"")</f>
        <v>5.7623133272458347</v>
      </c>
      <c r="BF417" s="113">
        <f t="shared" si="133"/>
        <v>1.5146923063524411</v>
      </c>
      <c r="BG417" s="111">
        <f t="shared" si="133"/>
        <v>1.5451836846346638</v>
      </c>
      <c r="BH417" s="113" t="str">
        <f t="shared" si="133"/>
        <v/>
      </c>
      <c r="BI417" s="111">
        <f t="shared" si="133"/>
        <v>0.51650530736031719</v>
      </c>
      <c r="BJ417" s="113">
        <f t="shared" si="133"/>
        <v>1.1659362657577232</v>
      </c>
      <c r="BK417" s="111">
        <f>IF(BK187&lt;&gt;"",BK187/SUM(BK$183:BK$187)*100,"")</f>
        <v>1.0806813122127552</v>
      </c>
      <c r="BL417" s="113">
        <f t="shared" si="133"/>
        <v>2.908798019357751</v>
      </c>
      <c r="BM417" s="111">
        <f t="shared" si="133"/>
        <v>2.7460992667172768</v>
      </c>
      <c r="BN417" s="113">
        <f t="shared" si="133"/>
        <v>2.826838307466256</v>
      </c>
      <c r="BO417" s="111">
        <f t="shared" si="133"/>
        <v>2.8290451445616771</v>
      </c>
      <c r="BP417" s="113">
        <f t="shared" si="133"/>
        <v>0.61100967551792051</v>
      </c>
      <c r="BQ417" s="111">
        <f>IF(BQ187&lt;&gt;"",BQ187/SUM(BQ$183:BQ$187)*100,"")</f>
        <v>7.6286207902353659E-2</v>
      </c>
      <c r="BR417" s="111"/>
      <c r="BS417" s="111">
        <f t="shared" si="135"/>
        <v>2.9239275749148721</v>
      </c>
      <c r="BT417" s="111">
        <f t="shared" si="135"/>
        <v>3.1018984245936894</v>
      </c>
      <c r="BU417" s="111">
        <f t="shared" si="133"/>
        <v>3.092340796960404</v>
      </c>
      <c r="BV417" s="94" t="str">
        <f t="shared" si="111"/>
        <v>*Lactic acid, DL- (2TMS)</v>
      </c>
      <c r="BW417">
        <f t="shared" si="111"/>
        <v>223</v>
      </c>
    </row>
    <row r="418" spans="2:75" ht="38.25" customHeight="1">
      <c r="B418" s="4" t="s">
        <v>49</v>
      </c>
      <c r="C418" s="4">
        <v>233</v>
      </c>
      <c r="D418" s="4">
        <v>1485.3</v>
      </c>
      <c r="E418" s="4">
        <v>0.65217393599999995</v>
      </c>
      <c r="F418" s="4"/>
      <c r="G418" s="111" t="str">
        <f t="shared" ref="G418:BU422" si="136">IF(G188&lt;&gt;"",G188/SUM(G$188:G$192)*100,"")</f>
        <v/>
      </c>
      <c r="H418" s="111" t="str">
        <f t="shared" si="136"/>
        <v/>
      </c>
      <c r="I418" s="111">
        <f t="shared" si="136"/>
        <v>100</v>
      </c>
      <c r="J418" s="111">
        <f>IF(J188&lt;&gt;"",J188/SUM(J$188:J$192)*100,"")</f>
        <v>100</v>
      </c>
      <c r="K418" s="111">
        <f t="shared" si="136"/>
        <v>77.21237469295626</v>
      </c>
      <c r="L418" s="111">
        <f>IF(L188&lt;&gt;"",L188/SUM(L$188:L$192)*100,"")</f>
        <v>76.461448825014571</v>
      </c>
      <c r="M418" s="111">
        <f t="shared" si="136"/>
        <v>100</v>
      </c>
      <c r="N418" s="111">
        <f>IF(N188&lt;&gt;"",N188/SUM(N$188:N$192)*100,"")</f>
        <v>73.166023166023166</v>
      </c>
      <c r="O418" s="111">
        <f t="shared" si="136"/>
        <v>76.949132398383639</v>
      </c>
      <c r="P418" s="111">
        <f>IF(P188&lt;&gt;"",P188/SUM(P$188:P$192)*100,"")</f>
        <v>77.936744784809392</v>
      </c>
      <c r="Q418" s="111"/>
      <c r="R418" s="111" t="str">
        <f t="shared" ref="R418:AG422" si="137">IF(R188&lt;&gt;"",R188/SUM(R$188:R$192)*100,"")</f>
        <v/>
      </c>
      <c r="S418" s="111" t="str">
        <f t="shared" si="137"/>
        <v/>
      </c>
      <c r="T418" s="111" t="str">
        <f t="shared" si="137"/>
        <v/>
      </c>
      <c r="U418" s="111" t="str">
        <f t="shared" si="137"/>
        <v/>
      </c>
      <c r="V418" s="111" t="str">
        <f t="shared" si="137"/>
        <v/>
      </c>
      <c r="W418" s="111" t="str">
        <f t="shared" si="137"/>
        <v/>
      </c>
      <c r="X418" s="111">
        <f t="shared" si="137"/>
        <v>100</v>
      </c>
      <c r="Y418" s="111" t="str">
        <f t="shared" si="137"/>
        <v/>
      </c>
      <c r="Z418" s="111">
        <f t="shared" si="137"/>
        <v>82.556390977443613</v>
      </c>
      <c r="AA418" s="111" t="str">
        <f t="shared" si="137"/>
        <v/>
      </c>
      <c r="AB418" s="111">
        <f t="shared" si="137"/>
        <v>70.621118012422357</v>
      </c>
      <c r="AC418" s="111">
        <f t="shared" si="137"/>
        <v>100</v>
      </c>
      <c r="AD418" s="111">
        <f t="shared" si="137"/>
        <v>77.741069584967988</v>
      </c>
      <c r="AE418" s="111">
        <f t="shared" si="137"/>
        <v>83.774834437086085</v>
      </c>
      <c r="AF418" s="111">
        <f t="shared" si="137"/>
        <v>76.100308922405958</v>
      </c>
      <c r="AG418" s="111">
        <f t="shared" si="137"/>
        <v>79.831994694569303</v>
      </c>
      <c r="AH418" s="112"/>
      <c r="AI418" s="112"/>
      <c r="AJ418" s="106" t="str">
        <f t="shared" si="100"/>
        <v>*Malic acid (3TMS)</v>
      </c>
      <c r="AK418" s="106">
        <f t="shared" si="100"/>
        <v>233</v>
      </c>
      <c r="AL418" s="112"/>
      <c r="AM418" s="111">
        <f t="shared" si="136"/>
        <v>75.027095951546059</v>
      </c>
      <c r="AN418" s="111">
        <f>IF(AN188&lt;&gt;"",AN188/SUM(AN$188:AN$192)*100,"")</f>
        <v>74.404624277456648</v>
      </c>
      <c r="AO418" s="113">
        <f t="shared" si="136"/>
        <v>80.025682182985562</v>
      </c>
      <c r="AP418" s="111">
        <f>IF(AP188&lt;&gt;"",AP188/SUM(AP$188:AP$192)*100,"")</f>
        <v>77.684350279360515</v>
      </c>
      <c r="AQ418" s="113">
        <f t="shared" si="136"/>
        <v>75.821402420975559</v>
      </c>
      <c r="AR418" s="111">
        <f>IF(AR188&lt;&gt;"",AR188/SUM(AR$188:AR$192)*100,"")</f>
        <v>76.086097345939862</v>
      </c>
      <c r="AS418" s="113">
        <f t="shared" si="136"/>
        <v>76.247991478452406</v>
      </c>
      <c r="AT418" s="111">
        <f>IF(AT188&lt;&gt;"",AT188/SUM(AT$188:AT$192)*100,"")</f>
        <v>75.210547423300582</v>
      </c>
      <c r="AU418" s="113">
        <f t="shared" si="136"/>
        <v>78.94268037266184</v>
      </c>
      <c r="AV418" s="111">
        <f>IF(AV188&lt;&gt;"",AV188/SUM(AV$188:AV$192)*100,"")</f>
        <v>76.772078174209412</v>
      </c>
      <c r="AW418" s="113">
        <f t="shared" si="136"/>
        <v>76.373027259684363</v>
      </c>
      <c r="AX418" s="111">
        <f>IF(AX188&lt;&gt;"",AX188/SUM(AX$188:AX$192)*100,"")</f>
        <v>78.982045791467641</v>
      </c>
      <c r="AY418" s="113" t="str">
        <f t="shared" si="136"/>
        <v/>
      </c>
      <c r="AZ418" s="111">
        <f>IF(AZ188&lt;&gt;"",AZ188/SUM(AZ$188:AZ$192)*100,"")</f>
        <v>79.43184493447383</v>
      </c>
      <c r="BA418" s="111" t="str">
        <f t="shared" si="136"/>
        <v/>
      </c>
      <c r="BB418" s="113" t="str">
        <f t="shared" si="136"/>
        <v/>
      </c>
      <c r="BC418" s="111">
        <f>IF(BC188&lt;&gt;"",BC188/SUM(BC$188:BC$192)*100,"")</f>
        <v>75.165932510813022</v>
      </c>
      <c r="BD418" s="113">
        <f t="shared" si="136"/>
        <v>77.965068140622549</v>
      </c>
      <c r="BE418" s="111">
        <f>IF(BE188&lt;&gt;"",BE188/SUM(BE$188:BE$192)*100,"")</f>
        <v>75.485897785804283</v>
      </c>
      <c r="BF418" s="113">
        <f t="shared" si="136"/>
        <v>76.679877499549633</v>
      </c>
      <c r="BG418" s="111">
        <f t="shared" si="136"/>
        <v>76.830219152905798</v>
      </c>
      <c r="BH418" s="113" t="str">
        <f t="shared" si="136"/>
        <v/>
      </c>
      <c r="BI418" s="111">
        <f t="shared" si="136"/>
        <v>75.953676356287886</v>
      </c>
      <c r="BJ418" s="113">
        <f t="shared" si="136"/>
        <v>76.210073126721326</v>
      </c>
      <c r="BK418" s="111">
        <f>IF(BK188&lt;&gt;"",BK188/SUM(BK$188:BK$192)*100,"")</f>
        <v>77.484240061217804</v>
      </c>
      <c r="BL418" s="113">
        <f t="shared" si="136"/>
        <v>76.443961035845092</v>
      </c>
      <c r="BM418" s="111" t="str">
        <f t="shared" si="136"/>
        <v/>
      </c>
      <c r="BN418" s="113">
        <f t="shared" si="136"/>
        <v>79.625053607531598</v>
      </c>
      <c r="BO418" s="111">
        <f t="shared" si="136"/>
        <v>76.700001855390838</v>
      </c>
      <c r="BP418" s="113">
        <f t="shared" si="136"/>
        <v>78.703380968978749</v>
      </c>
      <c r="BQ418" s="111">
        <f>IF(BQ188&lt;&gt;"",BQ188/SUM(BQ$188:BQ$192)*100,"")</f>
        <v>94.207901802838506</v>
      </c>
      <c r="BR418" s="111"/>
      <c r="BS418" s="111">
        <f t="shared" ref="BS418:BT422" si="138">IF(BS188&lt;&gt;"",BS188/SUM(BS$188:BS$192)*100,"")</f>
        <v>75.722768422077294</v>
      </c>
      <c r="BT418" s="111">
        <f t="shared" si="138"/>
        <v>74.901267412462616</v>
      </c>
      <c r="BU418" s="111">
        <f t="shared" si="136"/>
        <v>76.506273514428187</v>
      </c>
      <c r="BV418" s="94" t="str">
        <f t="shared" si="111"/>
        <v>*Malic acid (3TMS)</v>
      </c>
      <c r="BW418">
        <f t="shared" si="111"/>
        <v>233</v>
      </c>
    </row>
    <row r="419" spans="2:75">
      <c r="B419" s="4" t="s">
        <v>49</v>
      </c>
      <c r="C419" s="4">
        <v>234</v>
      </c>
      <c r="D419" s="4">
        <v>1485.3</v>
      </c>
      <c r="E419" s="4">
        <v>0.65217393599999995</v>
      </c>
      <c r="F419" s="4"/>
      <c r="G419" s="111" t="str">
        <f t="shared" si="136"/>
        <v/>
      </c>
      <c r="H419" s="111" t="str">
        <f t="shared" si="136"/>
        <v/>
      </c>
      <c r="I419" s="111">
        <f t="shared" si="136"/>
        <v>0</v>
      </c>
      <c r="J419" s="111">
        <f>IF(J189&lt;&gt;"",J189/SUM(J$188:J$192)*100,"")</f>
        <v>0</v>
      </c>
      <c r="K419" s="111">
        <f t="shared" si="136"/>
        <v>14.651795791011088</v>
      </c>
      <c r="L419" s="111">
        <f>IF(L189&lt;&gt;"",L189/SUM(L$188:L$192)*100,"")</f>
        <v>15.50786560497184</v>
      </c>
      <c r="M419" s="111">
        <f t="shared" si="136"/>
        <v>0</v>
      </c>
      <c r="N419" s="111">
        <f>IF(N189&lt;&gt;"",N189/SUM(N$188:N$192)*100,"")</f>
        <v>14.671814671814673</v>
      </c>
      <c r="O419" s="111">
        <f t="shared" si="136"/>
        <v>15.43261231281198</v>
      </c>
      <c r="P419" s="111">
        <f>IF(P189&lt;&gt;"",P189/SUM(P$188:P$192)*100,"")</f>
        <v>14.816115158430614</v>
      </c>
      <c r="Q419" s="111"/>
      <c r="R419" s="111" t="str">
        <f t="shared" si="137"/>
        <v/>
      </c>
      <c r="S419" s="111" t="str">
        <f t="shared" si="137"/>
        <v/>
      </c>
      <c r="T419" s="111" t="str">
        <f t="shared" si="137"/>
        <v/>
      </c>
      <c r="U419" s="111" t="str">
        <f t="shared" si="137"/>
        <v/>
      </c>
      <c r="V419" s="111" t="str">
        <f t="shared" si="137"/>
        <v/>
      </c>
      <c r="W419" s="111" t="str">
        <f t="shared" si="137"/>
        <v/>
      </c>
      <c r="X419" s="111">
        <f t="shared" si="137"/>
        <v>0</v>
      </c>
      <c r="Y419" s="111" t="str">
        <f t="shared" si="137"/>
        <v/>
      </c>
      <c r="Z419" s="111">
        <f t="shared" si="137"/>
        <v>17.443609022556391</v>
      </c>
      <c r="AA419" s="111" t="str">
        <f t="shared" si="137"/>
        <v/>
      </c>
      <c r="AB419" s="111">
        <f t="shared" si="137"/>
        <v>16.149068322981368</v>
      </c>
      <c r="AC419" s="111">
        <f t="shared" si="137"/>
        <v>0</v>
      </c>
      <c r="AD419" s="111">
        <f t="shared" si="137"/>
        <v>15.052653314061532</v>
      </c>
      <c r="AE419" s="111">
        <f t="shared" si="137"/>
        <v>12.450331125827814</v>
      </c>
      <c r="AF419" s="111">
        <f t="shared" si="137"/>
        <v>15.275304379429402</v>
      </c>
      <c r="AG419" s="111">
        <f t="shared" si="137"/>
        <v>14.125709232923144</v>
      </c>
      <c r="AH419" s="112"/>
      <c r="AI419" s="112"/>
      <c r="AJ419" s="106" t="str">
        <f t="shared" si="100"/>
        <v>*Malic acid (3TMS)</v>
      </c>
      <c r="AK419" s="106">
        <f t="shared" si="100"/>
        <v>234</v>
      </c>
      <c r="AL419" s="112"/>
      <c r="AM419" s="111">
        <f t="shared" si="136"/>
        <v>15.167357347784508</v>
      </c>
      <c r="AN419" s="111">
        <f>IF(AN189&lt;&gt;"",AN189/SUM(AN$188:AN$192)*100,"")</f>
        <v>15.034682080924854</v>
      </c>
      <c r="AO419" s="113">
        <f t="shared" si="136"/>
        <v>15.165329052969504</v>
      </c>
      <c r="AP419" s="111">
        <f>IF(AP189&lt;&gt;"",AP189/SUM(AP$188:AP$192)*100,"")</f>
        <v>15.16844609171876</v>
      </c>
      <c r="AQ419" s="113">
        <f t="shared" si="136"/>
        <v>15.08046550031937</v>
      </c>
      <c r="AR419" s="111">
        <f>IF(AR189&lt;&gt;"",AR189/SUM(AR$188:AR$192)*100,"")</f>
        <v>15.115678107804092</v>
      </c>
      <c r="AS419" s="113">
        <f t="shared" si="136"/>
        <v>14.95062196465002</v>
      </c>
      <c r="AT419" s="111">
        <f>IF(AT189&lt;&gt;"",AT189/SUM(AT$188:AT$192)*100,"")</f>
        <v>15.468551567408594</v>
      </c>
      <c r="AU419" s="113">
        <f t="shared" si="136"/>
        <v>14.405739184862417</v>
      </c>
      <c r="AV419" s="111">
        <f>IF(AV189&lt;&gt;"",AV189/SUM(AV$188:AV$192)*100,"")</f>
        <v>15.13223176150826</v>
      </c>
      <c r="AW419" s="113">
        <f t="shared" si="136"/>
        <v>15.414634146341463</v>
      </c>
      <c r="AX419" s="111">
        <f>IF(AX189&lt;&gt;"",AX189/SUM(AX$188:AX$192)*100,"")</f>
        <v>13.259759512436172</v>
      </c>
      <c r="AY419" s="113" t="str">
        <f t="shared" si="136"/>
        <v/>
      </c>
      <c r="AZ419" s="111">
        <f>IF(AZ189&lt;&gt;"",AZ189/SUM(AZ$188:AZ$192)*100,"")</f>
        <v>14.148944518559208</v>
      </c>
      <c r="BA419" s="111" t="str">
        <f t="shared" si="136"/>
        <v/>
      </c>
      <c r="BB419" s="113" t="str">
        <f t="shared" si="136"/>
        <v/>
      </c>
      <c r="BC419" s="111">
        <f>IF(BC189&lt;&gt;"",BC189/SUM(BC$188:BC$192)*100,"")</f>
        <v>14.978772597715812</v>
      </c>
      <c r="BD419" s="113">
        <f t="shared" si="136"/>
        <v>15.133595900373711</v>
      </c>
      <c r="BE419" s="111">
        <f>IF(BE189&lt;&gt;"",BE189/SUM(BE$188:BE$192)*100,"")</f>
        <v>15.165469464075212</v>
      </c>
      <c r="BF419" s="113">
        <f t="shared" si="136"/>
        <v>15.132408575031524</v>
      </c>
      <c r="BG419" s="111">
        <f t="shared" si="136"/>
        <v>15.117930439141212</v>
      </c>
      <c r="BH419" s="113" t="str">
        <f t="shared" si="136"/>
        <v/>
      </c>
      <c r="BI419" s="111">
        <f t="shared" si="136"/>
        <v>15.283693455619463</v>
      </c>
      <c r="BJ419" s="113">
        <f t="shared" si="136"/>
        <v>15.274304346449712</v>
      </c>
      <c r="BK419" s="111">
        <f>IF(BK189&lt;&gt;"",BK189/SUM(BK$188:BK$192)*100,"")</f>
        <v>15.297161389060962</v>
      </c>
      <c r="BL419" s="113">
        <f t="shared" si="136"/>
        <v>15.361730034069643</v>
      </c>
      <c r="BM419" s="111" t="str">
        <f t="shared" si="136"/>
        <v/>
      </c>
      <c r="BN419" s="113">
        <f t="shared" si="136"/>
        <v>13.762329732268672</v>
      </c>
      <c r="BO419" s="111">
        <f t="shared" si="136"/>
        <v>14.839415922964172</v>
      </c>
      <c r="BP419" s="113">
        <f t="shared" si="136"/>
        <v>14.441733472754734</v>
      </c>
      <c r="BQ419" s="111">
        <f>IF(BQ189&lt;&gt;"",BQ189/SUM(BQ$188:BQ$192)*100,"")</f>
        <v>4.7180667433831998</v>
      </c>
      <c r="BR419" s="111"/>
      <c r="BS419" s="111">
        <f t="shared" si="138"/>
        <v>15.082254453421589</v>
      </c>
      <c r="BT419" s="111">
        <f t="shared" si="138"/>
        <v>15.326271956640284</v>
      </c>
      <c r="BU419" s="111">
        <f t="shared" si="136"/>
        <v>14.822415438065923</v>
      </c>
      <c r="BV419" s="94" t="str">
        <f t="shared" si="111"/>
        <v>*Malic acid (3TMS)</v>
      </c>
      <c r="BW419">
        <f t="shared" si="111"/>
        <v>234</v>
      </c>
    </row>
    <row r="420" spans="2:75">
      <c r="B420" s="4" t="s">
        <v>49</v>
      </c>
      <c r="C420" s="4">
        <v>235</v>
      </c>
      <c r="D420" s="4">
        <v>1485.3</v>
      </c>
      <c r="E420" s="4">
        <v>0.65217393599999995</v>
      </c>
      <c r="F420" s="4"/>
      <c r="G420" s="111" t="str">
        <f t="shared" si="136"/>
        <v/>
      </c>
      <c r="H420" s="111" t="str">
        <f t="shared" si="136"/>
        <v/>
      </c>
      <c r="I420" s="111">
        <f t="shared" si="136"/>
        <v>0</v>
      </c>
      <c r="J420" s="111">
        <f>IF(J190&lt;&gt;"",J190/SUM(J$188:J$192)*100,"")</f>
        <v>0</v>
      </c>
      <c r="K420" s="111">
        <f t="shared" si="136"/>
        <v>6.8545442474938589</v>
      </c>
      <c r="L420" s="111">
        <f>IF(L190&lt;&gt;"",L190/SUM(L$188:L$192)*100,"")</f>
        <v>6.7553570272544832</v>
      </c>
      <c r="M420" s="111">
        <f t="shared" si="136"/>
        <v>0</v>
      </c>
      <c r="N420" s="111">
        <f>IF(N190&lt;&gt;"",N190/SUM(N$188:N$192)*100,"")</f>
        <v>12.162162162162163</v>
      </c>
      <c r="O420" s="111">
        <f t="shared" si="136"/>
        <v>6.6050629902543383</v>
      </c>
      <c r="P420" s="111">
        <f>IF(P190&lt;&gt;"",P190/SUM(P$188:P$192)*100,"")</f>
        <v>6.4279235788057001</v>
      </c>
      <c r="Q420" s="111"/>
      <c r="R420" s="111" t="str">
        <f t="shared" si="137"/>
        <v/>
      </c>
      <c r="S420" s="111" t="str">
        <f t="shared" si="137"/>
        <v/>
      </c>
      <c r="T420" s="111" t="str">
        <f t="shared" si="137"/>
        <v/>
      </c>
      <c r="U420" s="111" t="str">
        <f t="shared" si="137"/>
        <v/>
      </c>
      <c r="V420" s="111" t="str">
        <f t="shared" si="137"/>
        <v/>
      </c>
      <c r="W420" s="111" t="str">
        <f t="shared" si="137"/>
        <v/>
      </c>
      <c r="X420" s="111">
        <f t="shared" si="137"/>
        <v>0</v>
      </c>
      <c r="Y420" s="111" t="str">
        <f t="shared" si="137"/>
        <v/>
      </c>
      <c r="Z420" s="111">
        <f t="shared" si="137"/>
        <v>0</v>
      </c>
      <c r="AA420" s="111" t="str">
        <f t="shared" si="137"/>
        <v/>
      </c>
      <c r="AB420" s="111">
        <f t="shared" si="137"/>
        <v>9.5031055900621126</v>
      </c>
      <c r="AC420" s="111">
        <f t="shared" si="137"/>
        <v>0</v>
      </c>
      <c r="AD420" s="111">
        <f t="shared" si="137"/>
        <v>7.2062771009704738</v>
      </c>
      <c r="AE420" s="111">
        <f t="shared" si="137"/>
        <v>3.7748344370860929</v>
      </c>
      <c r="AF420" s="111">
        <f t="shared" si="137"/>
        <v>7.1960748682536799</v>
      </c>
      <c r="AG420" s="111">
        <f t="shared" si="137"/>
        <v>5.7328126151352148</v>
      </c>
      <c r="AH420" s="112"/>
      <c r="AI420" s="112"/>
      <c r="AJ420" s="106" t="str">
        <f t="shared" si="100"/>
        <v>*Malic acid (3TMS)</v>
      </c>
      <c r="AK420" s="106">
        <f t="shared" si="100"/>
        <v>235</v>
      </c>
      <c r="AL420" s="112"/>
      <c r="AM420" s="111">
        <f t="shared" si="136"/>
        <v>7.2362129423015622</v>
      </c>
      <c r="AN420" s="111">
        <f>IF(AN190&lt;&gt;"",AN190/SUM(AN$188:AN$192)*100,"")</f>
        <v>7.7456647398843934</v>
      </c>
      <c r="AO420" s="113">
        <f t="shared" si="136"/>
        <v>4.808988764044944</v>
      </c>
      <c r="AP420" s="111">
        <f>IF(AP190&lt;&gt;"",AP190/SUM(AP$188:AP$192)*100,"")</f>
        <v>6.4391215356530402</v>
      </c>
      <c r="AQ420" s="113">
        <f t="shared" si="136"/>
        <v>7.35951642804842</v>
      </c>
      <c r="AR420" s="111">
        <f>IF(AR190&lt;&gt;"",AR190/SUM(AR$188:AR$192)*100,"")</f>
        <v>7.2720639649773506</v>
      </c>
      <c r="AS420" s="113">
        <f t="shared" si="136"/>
        <v>7.1530448283955304</v>
      </c>
      <c r="AT420" s="111">
        <f>IF(AT190&lt;&gt;"",AT190/SUM(AT$188:AT$192)*100,"")</f>
        <v>7.3006483523828614</v>
      </c>
      <c r="AU420" s="113">
        <f t="shared" si="136"/>
        <v>5.7102963480103037</v>
      </c>
      <c r="AV420" s="111">
        <f>IF(AV190&lt;&gt;"",AV190/SUM(AV$188:AV$192)*100,"")</f>
        <v>6.7280728245394537</v>
      </c>
      <c r="AW420" s="113">
        <f t="shared" si="136"/>
        <v>7.0817790530846487</v>
      </c>
      <c r="AX420" s="111">
        <f>IF(AX190&lt;&gt;"",AX190/SUM(AX$188:AX$192)*100,"")</f>
        <v>7.5550431010816448</v>
      </c>
      <c r="AY420" s="113" t="str">
        <f t="shared" si="136"/>
        <v/>
      </c>
      <c r="AZ420" s="111">
        <f>IF(AZ190&lt;&gt;"",AZ190/SUM(AZ$188:AZ$192)*100,"")</f>
        <v>6.419210546966962</v>
      </c>
      <c r="BA420" s="111" t="str">
        <f t="shared" si="136"/>
        <v/>
      </c>
      <c r="BB420" s="113" t="str">
        <f t="shared" si="136"/>
        <v/>
      </c>
      <c r="BC420" s="111">
        <f>IF(BC190&lt;&gt;"",BC190/SUM(BC$188:BC$192)*100,"")</f>
        <v>7.5342329234019649</v>
      </c>
      <c r="BD420" s="113">
        <f t="shared" si="136"/>
        <v>5.8406247902074426</v>
      </c>
      <c r="BE420" s="111">
        <f>IF(BE190&lt;&gt;"",BE190/SUM(BE$188:BE$192)*100,"")</f>
        <v>7.4561428977916107</v>
      </c>
      <c r="BF420" s="113">
        <f t="shared" si="136"/>
        <v>6.7143629204519133</v>
      </c>
      <c r="BG420" s="111">
        <f t="shared" si="136"/>
        <v>6.7110356158280187</v>
      </c>
      <c r="BH420" s="113" t="str">
        <f t="shared" si="136"/>
        <v/>
      </c>
      <c r="BI420" s="111">
        <f t="shared" si="136"/>
        <v>7.2314627700917153</v>
      </c>
      <c r="BJ420" s="113">
        <f t="shared" si="136"/>
        <v>6.7903384089398209</v>
      </c>
      <c r="BK420" s="111">
        <f>IF(BK190&lt;&gt;"",BK190/SUM(BK$188:BK$192)*100,"")</f>
        <v>6.3112633458441136</v>
      </c>
      <c r="BL420" s="113">
        <f t="shared" si="136"/>
        <v>6.789935859498712</v>
      </c>
      <c r="BM420" s="111" t="str">
        <f t="shared" si="136"/>
        <v/>
      </c>
      <c r="BN420" s="113">
        <f t="shared" si="136"/>
        <v>5.3301202850899587</v>
      </c>
      <c r="BO420" s="111">
        <f t="shared" si="136"/>
        <v>7.0690390930849585</v>
      </c>
      <c r="BP420" s="113">
        <f t="shared" si="136"/>
        <v>6.2158708028349015</v>
      </c>
      <c r="BQ420" s="111">
        <f>IF(BQ190&lt;&gt;"",BQ190/SUM(BQ$188:BQ$192)*100,"")</f>
        <v>1.0740314537782891</v>
      </c>
      <c r="BR420" s="111"/>
      <c r="BS420" s="111">
        <f t="shared" si="138"/>
        <v>7.5031636328239077</v>
      </c>
      <c r="BT420" s="111">
        <f t="shared" si="138"/>
        <v>7.8341623015020563</v>
      </c>
      <c r="BU420" s="111">
        <f t="shared" si="136"/>
        <v>7.2491944339435825</v>
      </c>
      <c r="BV420" s="94" t="str">
        <f t="shared" si="111"/>
        <v>*Malic acid (3TMS)</v>
      </c>
      <c r="BW420">
        <f t="shared" si="111"/>
        <v>235</v>
      </c>
    </row>
    <row r="421" spans="2:75">
      <c r="B421" s="4" t="s">
        <v>49</v>
      </c>
      <c r="C421" s="4">
        <v>236</v>
      </c>
      <c r="D421" s="4">
        <v>1485.3</v>
      </c>
      <c r="E421" s="4">
        <v>0.65217393599999995</v>
      </c>
      <c r="F421" s="4"/>
      <c r="G421" s="111" t="str">
        <f t="shared" si="136"/>
        <v/>
      </c>
      <c r="H421" s="111" t="str">
        <f t="shared" si="136"/>
        <v/>
      </c>
      <c r="I421" s="111">
        <f t="shared" si="136"/>
        <v>0</v>
      </c>
      <c r="J421" s="111">
        <f>IF(J191&lt;&gt;"",J191/SUM(J$188:J$192)*100,"")</f>
        <v>0</v>
      </c>
      <c r="K421" s="111">
        <f t="shared" si="136"/>
        <v>1.0489278364203678</v>
      </c>
      <c r="L421" s="111">
        <f>IF(L191&lt;&gt;"",L191/SUM(L$188:L$192)*100,"")</f>
        <v>1.048747329578559</v>
      </c>
      <c r="M421" s="111">
        <f t="shared" si="136"/>
        <v>0</v>
      </c>
      <c r="N421" s="111">
        <f>IF(N191&lt;&gt;"",N191/SUM(N$188:N$192)*100,"")</f>
        <v>0</v>
      </c>
      <c r="O421" s="111">
        <f t="shared" si="136"/>
        <v>0.86760161635369615</v>
      </c>
      <c r="P421" s="111">
        <f>IF(P191&lt;&gt;"",P191/SUM(P$188:P$192)*100,"")</f>
        <v>0.53249071067029463</v>
      </c>
      <c r="Q421" s="111"/>
      <c r="R421" s="111" t="str">
        <f t="shared" si="137"/>
        <v/>
      </c>
      <c r="S421" s="111" t="str">
        <f t="shared" si="137"/>
        <v/>
      </c>
      <c r="T421" s="111" t="str">
        <f t="shared" si="137"/>
        <v/>
      </c>
      <c r="U421" s="111" t="str">
        <f t="shared" si="137"/>
        <v/>
      </c>
      <c r="V421" s="111" t="str">
        <f t="shared" si="137"/>
        <v/>
      </c>
      <c r="W421" s="111" t="str">
        <f t="shared" si="137"/>
        <v/>
      </c>
      <c r="X421" s="111">
        <f t="shared" si="137"/>
        <v>0</v>
      </c>
      <c r="Y421" s="111" t="str">
        <f t="shared" si="137"/>
        <v/>
      </c>
      <c r="Z421" s="111">
        <f t="shared" si="137"/>
        <v>0</v>
      </c>
      <c r="AA421" s="111" t="str">
        <f t="shared" si="137"/>
        <v/>
      </c>
      <c r="AB421" s="111">
        <f t="shared" si="137"/>
        <v>1.9254658385093166</v>
      </c>
      <c r="AC421" s="111">
        <f t="shared" si="137"/>
        <v>0</v>
      </c>
      <c r="AD421" s="111">
        <f t="shared" si="137"/>
        <v>0</v>
      </c>
      <c r="AE421" s="111">
        <f t="shared" si="137"/>
        <v>0</v>
      </c>
      <c r="AF421" s="111">
        <f t="shared" si="137"/>
        <v>1.0685080864982737</v>
      </c>
      <c r="AG421" s="111">
        <f t="shared" si="137"/>
        <v>0</v>
      </c>
      <c r="AH421" s="112"/>
      <c r="AI421" s="112"/>
      <c r="AJ421" s="106" t="str">
        <f t="shared" si="100"/>
        <v>*Malic acid (3TMS)</v>
      </c>
      <c r="AK421" s="106">
        <f t="shared" si="100"/>
        <v>236</v>
      </c>
      <c r="AL421" s="112"/>
      <c r="AM421" s="111">
        <f t="shared" si="136"/>
        <v>1.6958877908830092</v>
      </c>
      <c r="AN421" s="111">
        <f>IF(AN191&lt;&gt;"",AN191/SUM(AN$188:AN$192)*100,"")</f>
        <v>1.722543352601156</v>
      </c>
      <c r="AO421" s="113">
        <f t="shared" si="136"/>
        <v>0</v>
      </c>
      <c r="AP421" s="111">
        <f>IF(AP191&lt;&gt;"",AP191/SUM(AP$188:AP$192)*100,"")</f>
        <v>0.70808209326768823</v>
      </c>
      <c r="AQ421" s="113">
        <f t="shared" si="136"/>
        <v>1.2011403823084954</v>
      </c>
      <c r="AR421" s="111">
        <f>IF(AR191&lt;&gt;"",AR191/SUM(AR$188:AR$192)*100,"")</f>
        <v>1.0397348980026146</v>
      </c>
      <c r="AS421" s="113">
        <f t="shared" si="136"/>
        <v>1.1771290328404558</v>
      </c>
      <c r="AT421" s="111">
        <f>IF(AT191&lt;&gt;"",AT191/SUM(AT$188:AT$192)*100,"")</f>
        <v>1.420359601630907</v>
      </c>
      <c r="AU421" s="113">
        <f t="shared" si="136"/>
        <v>0.87147018464575465</v>
      </c>
      <c r="AV421" s="111">
        <f>IF(AV191&lt;&gt;"",AV191/SUM(AV$188:AV$192)*100,"")</f>
        <v>0.99012036757409727</v>
      </c>
      <c r="AW421" s="113">
        <f t="shared" si="136"/>
        <v>0.90674318507890961</v>
      </c>
      <c r="AX421" s="111">
        <f>IF(AX191&lt;&gt;"",AX191/SUM(AX$188:AX$192)*100,"")</f>
        <v>0</v>
      </c>
      <c r="AY421" s="113" t="str">
        <f t="shared" si="136"/>
        <v/>
      </c>
      <c r="AZ421" s="111">
        <f>IF(AZ191&lt;&gt;"",AZ191/SUM(AZ$188:AZ$192)*100,"")</f>
        <v>0</v>
      </c>
      <c r="BA421" s="111" t="str">
        <f t="shared" si="136"/>
        <v/>
      </c>
      <c r="BB421" s="113" t="str">
        <f t="shared" si="136"/>
        <v/>
      </c>
      <c r="BC421" s="111">
        <f>IF(BC191&lt;&gt;"",BC191/SUM(BC$188:BC$192)*100,"")</f>
        <v>1.6882262661696998</v>
      </c>
      <c r="BD421" s="113">
        <f t="shared" si="136"/>
        <v>0.79777116387316216</v>
      </c>
      <c r="BE421" s="111">
        <f>IF(BE191&lt;&gt;"",BE191/SUM(BE$188:BE$192)*100,"")</f>
        <v>1.3739278891101987</v>
      </c>
      <c r="BF421" s="113">
        <f t="shared" si="136"/>
        <v>1.0281287798852201</v>
      </c>
      <c r="BG421" s="111">
        <f t="shared" si="136"/>
        <v>0.96488541115535631</v>
      </c>
      <c r="BH421" s="113" t="str">
        <f t="shared" si="136"/>
        <v/>
      </c>
      <c r="BI421" s="111">
        <f t="shared" si="136"/>
        <v>1.1425462459194777</v>
      </c>
      <c r="BJ421" s="113">
        <f t="shared" si="136"/>
        <v>1.1934534173288169</v>
      </c>
      <c r="BK421" s="111">
        <f>IF(BK191&lt;&gt;"",BK191/SUM(BK$188:BK$192)*100,"")</f>
        <v>0.64497321721386147</v>
      </c>
      <c r="BL421" s="113">
        <f t="shared" si="136"/>
        <v>1.0268878261008652</v>
      </c>
      <c r="BM421" s="111" t="str">
        <f t="shared" si="136"/>
        <v/>
      </c>
      <c r="BN421" s="113">
        <f t="shared" si="136"/>
        <v>0.83525639716543787</v>
      </c>
      <c r="BO421" s="111">
        <f t="shared" si="136"/>
        <v>1.0204649609440228</v>
      </c>
      <c r="BP421" s="113">
        <f t="shared" si="136"/>
        <v>0.63901475543162545</v>
      </c>
      <c r="BQ421" s="111">
        <f>IF(BQ191&lt;&gt;"",BQ191/SUM(BQ$188:BQ$192)*100,"")</f>
        <v>0</v>
      </c>
      <c r="BR421" s="111"/>
      <c r="BS421" s="111">
        <f t="shared" si="138"/>
        <v>1.2012070476005061</v>
      </c>
      <c r="BT421" s="111">
        <f t="shared" si="138"/>
        <v>1.4442222846472892</v>
      </c>
      <c r="BU421" s="111">
        <f t="shared" si="136"/>
        <v>1.0404853197962232</v>
      </c>
      <c r="BV421" s="94" t="str">
        <f t="shared" si="111"/>
        <v>*Malic acid (3TMS)</v>
      </c>
      <c r="BW421">
        <f t="shared" si="111"/>
        <v>236</v>
      </c>
    </row>
    <row r="422" spans="2:75">
      <c r="B422" s="4" t="s">
        <v>49</v>
      </c>
      <c r="C422" s="4">
        <v>237</v>
      </c>
      <c r="D422" s="4">
        <v>1485.3</v>
      </c>
      <c r="E422" s="4">
        <v>0.65217393599999995</v>
      </c>
      <c r="F422" s="4"/>
      <c r="G422" s="111" t="str">
        <f t="shared" si="136"/>
        <v/>
      </c>
      <c r="H422" s="111" t="str">
        <f t="shared" si="136"/>
        <v/>
      </c>
      <c r="I422" s="111">
        <f t="shared" si="136"/>
        <v>0</v>
      </c>
      <c r="J422" s="111">
        <f>IF(J192&lt;&gt;"",J192/SUM(J$188:J$192)*100,"")</f>
        <v>0</v>
      </c>
      <c r="K422" s="111">
        <f t="shared" si="136"/>
        <v>0.23235743211843593</v>
      </c>
      <c r="L422" s="111">
        <f>IF(L192&lt;&gt;"",L192/SUM(L$188:L$192)*100,"")</f>
        <v>0.22658121318055285</v>
      </c>
      <c r="M422" s="111">
        <f t="shared" si="136"/>
        <v>0</v>
      </c>
      <c r="N422" s="111">
        <f>IF(N192&lt;&gt;"",N192/SUM(N$188:N$192)*100,"")</f>
        <v>0</v>
      </c>
      <c r="O422" s="111">
        <f t="shared" si="136"/>
        <v>0.14559068219633944</v>
      </c>
      <c r="P422" s="111">
        <f>IF(P192&lt;&gt;"",P192/SUM(P$188:P$192)*100,"")</f>
        <v>0.28672576728400478</v>
      </c>
      <c r="Q422" s="111"/>
      <c r="R422" s="111" t="str">
        <f t="shared" si="137"/>
        <v/>
      </c>
      <c r="S422" s="111" t="str">
        <f t="shared" si="137"/>
        <v/>
      </c>
      <c r="T422" s="111" t="str">
        <f t="shared" si="137"/>
        <v/>
      </c>
      <c r="U422" s="111" t="str">
        <f t="shared" si="137"/>
        <v/>
      </c>
      <c r="V422" s="111" t="str">
        <f t="shared" si="137"/>
        <v/>
      </c>
      <c r="W422" s="111" t="str">
        <f t="shared" si="137"/>
        <v/>
      </c>
      <c r="X422" s="111">
        <f t="shared" si="137"/>
        <v>0</v>
      </c>
      <c r="Y422" s="111" t="str">
        <f t="shared" si="137"/>
        <v/>
      </c>
      <c r="Z422" s="111">
        <f t="shared" si="137"/>
        <v>0</v>
      </c>
      <c r="AA422" s="111" t="str">
        <f t="shared" si="137"/>
        <v/>
      </c>
      <c r="AB422" s="111">
        <f t="shared" si="137"/>
        <v>1.8012422360248446</v>
      </c>
      <c r="AC422" s="111">
        <f t="shared" si="137"/>
        <v>0</v>
      </c>
      <c r="AD422" s="111">
        <f t="shared" si="137"/>
        <v>0</v>
      </c>
      <c r="AE422" s="111">
        <f t="shared" si="137"/>
        <v>0</v>
      </c>
      <c r="AF422" s="111">
        <f t="shared" si="137"/>
        <v>0.35980374341268401</v>
      </c>
      <c r="AG422" s="111">
        <f t="shared" si="137"/>
        <v>0.30948345737233807</v>
      </c>
      <c r="AH422" s="112"/>
      <c r="AI422" s="112"/>
      <c r="AJ422" s="106" t="str">
        <f t="shared" si="100"/>
        <v>*Malic acid (3TMS)</v>
      </c>
      <c r="AK422" s="106">
        <f t="shared" si="100"/>
        <v>237</v>
      </c>
      <c r="AL422" s="112"/>
      <c r="AM422" s="111">
        <f t="shared" si="136"/>
        <v>0.87344596748485814</v>
      </c>
      <c r="AN422" s="111">
        <f>IF(AN192&lt;&gt;"",AN192/SUM(AN$188:AN$192)*100,"")</f>
        <v>1.0924855491329479</v>
      </c>
      <c r="AO422" s="113">
        <f t="shared" si="136"/>
        <v>0</v>
      </c>
      <c r="AP422" s="111">
        <f>IF(AP192&lt;&gt;"",AP192/SUM(AP$188:AP$192)*100,"")</f>
        <v>0</v>
      </c>
      <c r="AQ422" s="113">
        <f t="shared" si="136"/>
        <v>0.53747526834815929</v>
      </c>
      <c r="AR422" s="111">
        <f>IF(AR192&lt;&gt;"",AR192/SUM(AR$188:AR$192)*100,"")</f>
        <v>0.48642568327607699</v>
      </c>
      <c r="AS422" s="113">
        <f t="shared" si="136"/>
        <v>0.47121269566159346</v>
      </c>
      <c r="AT422" s="111">
        <f>IF(AT192&lt;&gt;"",AT192/SUM(AT$188:AT$192)*100,"")</f>
        <v>0.59989305527705361</v>
      </c>
      <c r="AU422" s="113">
        <f t="shared" si="136"/>
        <v>6.981390981968752E-2</v>
      </c>
      <c r="AV422" s="111">
        <f>IF(AV192&lt;&gt;"",AV192/SUM(AV$188:AV$192)*100,"")</f>
        <v>0.37749687216877342</v>
      </c>
      <c r="AW422" s="113">
        <f t="shared" si="136"/>
        <v>0.22381635581061693</v>
      </c>
      <c r="AX422" s="111">
        <f>IF(AX192&lt;&gt;"",AX192/SUM(AX$188:AX$192)*100,"")</f>
        <v>0.20315159501455002</v>
      </c>
      <c r="AY422" s="113" t="str">
        <f t="shared" si="136"/>
        <v/>
      </c>
      <c r="AZ422" s="111">
        <f>IF(AZ192&lt;&gt;"",AZ192/SUM(AZ$188:AZ$192)*100,"")</f>
        <v>0</v>
      </c>
      <c r="BA422" s="111" t="str">
        <f t="shared" si="136"/>
        <v/>
      </c>
      <c r="BB422" s="113" t="str">
        <f t="shared" si="136"/>
        <v/>
      </c>
      <c r="BC422" s="111">
        <f>IF(BC192&lt;&gt;"",BC192/SUM(BC$188:BC$192)*100,"")</f>
        <v>0.63283570189950367</v>
      </c>
      <c r="BD422" s="113">
        <f t="shared" si="136"/>
        <v>0.26294000492313202</v>
      </c>
      <c r="BE422" s="111">
        <f>IF(BE192&lt;&gt;"",BE192/SUM(BE$188:BE$192)*100,"")</f>
        <v>0.51856196321868453</v>
      </c>
      <c r="BF422" s="113">
        <f t="shared" si="136"/>
        <v>0.44522222508170983</v>
      </c>
      <c r="BG422" s="111">
        <f t="shared" si="136"/>
        <v>0.37592938096961931</v>
      </c>
      <c r="BH422" s="113" t="str">
        <f t="shared" si="136"/>
        <v/>
      </c>
      <c r="BI422" s="111">
        <f t="shared" si="136"/>
        <v>0.38862117208145502</v>
      </c>
      <c r="BJ422" s="113">
        <f t="shared" si="136"/>
        <v>0.53183070056032167</v>
      </c>
      <c r="BK422" s="111">
        <f>IF(BK192&lt;&gt;"",BK192/SUM(BK$188:BK$192)*100,"")</f>
        <v>0.26236198666326571</v>
      </c>
      <c r="BL422" s="113">
        <f t="shared" si="136"/>
        <v>0.37748524448567633</v>
      </c>
      <c r="BM422" s="111" t="str">
        <f t="shared" si="136"/>
        <v/>
      </c>
      <c r="BN422" s="113">
        <f t="shared" si="136"/>
        <v>0.44723997794432985</v>
      </c>
      <c r="BO422" s="111">
        <f t="shared" si="136"/>
        <v>0.37107816761600831</v>
      </c>
      <c r="BP422" s="113">
        <f t="shared" si="136"/>
        <v>0</v>
      </c>
      <c r="BQ422" s="111">
        <f>IF(BQ192&lt;&gt;"",BQ192/SUM(BQ$188:BQ$192)*100,"")</f>
        <v>0</v>
      </c>
      <c r="BR422" s="111"/>
      <c r="BS422" s="111">
        <f t="shared" si="138"/>
        <v>0.49060644407670589</v>
      </c>
      <c r="BT422" s="111">
        <f t="shared" si="138"/>
        <v>0.49407604474775685</v>
      </c>
      <c r="BU422" s="111">
        <f t="shared" si="136"/>
        <v>0.38163129376608884</v>
      </c>
      <c r="BV422" s="94" t="str">
        <f t="shared" si="111"/>
        <v>*Malic acid (3TMS)</v>
      </c>
      <c r="BW422">
        <f t="shared" si="111"/>
        <v>237</v>
      </c>
    </row>
    <row r="423" spans="2:75" ht="43.5" customHeight="1">
      <c r="B423" s="4" t="s">
        <v>49</v>
      </c>
      <c r="C423" s="4">
        <v>245</v>
      </c>
      <c r="D423" s="4">
        <v>1485.3</v>
      </c>
      <c r="E423" s="4">
        <v>0.65217393599999995</v>
      </c>
      <c r="F423" s="4"/>
      <c r="G423" s="111" t="str">
        <f t="shared" ref="G423:BU429" si="139">IF(G193&lt;&gt;"",G193/SUM(G$193:G$199)*100,"")</f>
        <v/>
      </c>
      <c r="H423" s="111" t="str">
        <f t="shared" si="139"/>
        <v/>
      </c>
      <c r="I423" s="111">
        <f t="shared" si="139"/>
        <v>100</v>
      </c>
      <c r="J423" s="111"/>
      <c r="K423" s="111">
        <f t="shared" si="139"/>
        <v>73.58339984038308</v>
      </c>
      <c r="L423" s="111">
        <f t="shared" si="139"/>
        <v>74.221246958927637</v>
      </c>
      <c r="M423" s="111">
        <f t="shared" si="139"/>
        <v>57.507082152974512</v>
      </c>
      <c r="N423" s="111">
        <f t="shared" si="139"/>
        <v>71.691176470588232</v>
      </c>
      <c r="O423" s="111">
        <f t="shared" si="139"/>
        <v>73.196006571464679</v>
      </c>
      <c r="P423" s="111">
        <f t="shared" si="139"/>
        <v>73.925756420035597</v>
      </c>
      <c r="Q423" s="111"/>
      <c r="R423" s="111" t="str">
        <f t="shared" ref="R423:AG429" si="140">IF(R193&lt;&gt;"",R193/SUM(R$193:R$199)*100,"")</f>
        <v/>
      </c>
      <c r="S423" s="111" t="str">
        <f t="shared" si="140"/>
        <v/>
      </c>
      <c r="T423" s="111" t="str">
        <f t="shared" si="140"/>
        <v/>
      </c>
      <c r="U423" s="111" t="str">
        <f t="shared" si="140"/>
        <v/>
      </c>
      <c r="V423" s="111" t="str">
        <f t="shared" si="140"/>
        <v/>
      </c>
      <c r="W423" s="111" t="str">
        <f t="shared" si="140"/>
        <v/>
      </c>
      <c r="X423" s="111">
        <f t="shared" si="140"/>
        <v>100</v>
      </c>
      <c r="Y423" s="111" t="str">
        <f t="shared" si="140"/>
        <v/>
      </c>
      <c r="Z423" s="111">
        <f t="shared" si="140"/>
        <v>64.035087719298247</v>
      </c>
      <c r="AA423" s="111" t="str">
        <f t="shared" si="140"/>
        <v/>
      </c>
      <c r="AB423" s="111">
        <f t="shared" si="140"/>
        <v>69.336778639104224</v>
      </c>
      <c r="AC423" s="111">
        <f t="shared" si="140"/>
        <v>96.026490066225165</v>
      </c>
      <c r="AD423" s="111">
        <f t="shared" si="140"/>
        <v>80.208333333333343</v>
      </c>
      <c r="AE423" s="111">
        <f t="shared" si="140"/>
        <v>82.046138415245736</v>
      </c>
      <c r="AF423" s="111">
        <f t="shared" si="140"/>
        <v>72.322655671846917</v>
      </c>
      <c r="AG423" s="111">
        <f t="shared" si="140"/>
        <v>79.133685136323663</v>
      </c>
      <c r="AH423" s="112"/>
      <c r="AI423" s="112"/>
      <c r="AJ423" s="106" t="str">
        <f t="shared" si="100"/>
        <v>*Malic acid (3TMS)</v>
      </c>
      <c r="AK423" s="106">
        <f t="shared" si="100"/>
        <v>245</v>
      </c>
      <c r="AL423" s="112"/>
      <c r="AM423" s="111">
        <f t="shared" si="139"/>
        <v>70.9367996414164</v>
      </c>
      <c r="AN423" s="111">
        <f t="shared" si="139"/>
        <v>69.072990946238278</v>
      </c>
      <c r="AO423" s="113">
        <f t="shared" si="139"/>
        <v>74.340995828525777</v>
      </c>
      <c r="AP423" s="111">
        <f t="shared" si="139"/>
        <v>74.509803921568633</v>
      </c>
      <c r="AQ423" s="113">
        <f t="shared" si="139"/>
        <v>72.022983950861899</v>
      </c>
      <c r="AR423" s="111">
        <f t="shared" si="139"/>
        <v>72.714269996699315</v>
      </c>
      <c r="AS423" s="113">
        <f t="shared" si="139"/>
        <v>73.10503450038334</v>
      </c>
      <c r="AT423" s="111">
        <f t="shared" si="139"/>
        <v>71.157550077041591</v>
      </c>
      <c r="AU423" s="113">
        <f t="shared" si="139"/>
        <v>75.206469373709567</v>
      </c>
      <c r="AV423" s="111">
        <f t="shared" si="139"/>
        <v>72.89989939637826</v>
      </c>
      <c r="AW423" s="113">
        <f t="shared" si="139"/>
        <v>74.641703255736886</v>
      </c>
      <c r="AX423" s="111">
        <f t="shared" si="139"/>
        <v>72.992528509634298</v>
      </c>
      <c r="AY423" s="113" t="str">
        <f t="shared" si="139"/>
        <v/>
      </c>
      <c r="AZ423" s="111">
        <f t="shared" si="139"/>
        <v>75.827205882352942</v>
      </c>
      <c r="BA423" s="111" t="str">
        <f t="shared" si="139"/>
        <v/>
      </c>
      <c r="BB423" s="113" t="str">
        <f t="shared" si="139"/>
        <v/>
      </c>
      <c r="BC423" s="111">
        <f t="shared" si="139"/>
        <v>71.514093649923552</v>
      </c>
      <c r="BD423" s="113">
        <f t="shared" si="139"/>
        <v>73.673584030090126</v>
      </c>
      <c r="BE423" s="111">
        <f t="shared" si="139"/>
        <v>71.601730864239599</v>
      </c>
      <c r="BF423" s="113">
        <f t="shared" si="139"/>
        <v>73.194731602726094</v>
      </c>
      <c r="BG423" s="111">
        <f t="shared" si="139"/>
        <v>72.856378380603473</v>
      </c>
      <c r="BH423" s="113" t="str">
        <f t="shared" si="139"/>
        <v/>
      </c>
      <c r="BI423" s="111">
        <f t="shared" si="139"/>
        <v>72.820204449789543</v>
      </c>
      <c r="BJ423" s="113">
        <f t="shared" si="139"/>
        <v>72.298887709419859</v>
      </c>
      <c r="BK423" s="111">
        <f t="shared" si="139"/>
        <v>72.132602453667445</v>
      </c>
      <c r="BL423" s="113">
        <f t="shared" si="139"/>
        <v>72.849322825727896</v>
      </c>
      <c r="BM423" s="111" t="str">
        <f t="shared" si="139"/>
        <v/>
      </c>
      <c r="BN423" s="113">
        <f t="shared" si="139"/>
        <v>76.391825229034524</v>
      </c>
      <c r="BO423" s="111">
        <f t="shared" si="139"/>
        <v>73.424218559052761</v>
      </c>
      <c r="BP423" s="113">
        <f t="shared" si="139"/>
        <v>74.6100519930676</v>
      </c>
      <c r="BQ423" s="111">
        <f t="shared" si="139"/>
        <v>96.409335727109507</v>
      </c>
      <c r="BR423" s="111"/>
      <c r="BS423" s="111">
        <f t="shared" ref="BS423:BT429" si="141">IF(BS193&lt;&gt;"",BS193/SUM(BS$193:BS$199)*100,"")</f>
        <v>72.229299363057322</v>
      </c>
      <c r="BT423" s="111">
        <f t="shared" si="141"/>
        <v>70.82475673652695</v>
      </c>
      <c r="BU423" s="111">
        <f t="shared" si="139"/>
        <v>72.865546663840163</v>
      </c>
      <c r="BV423" s="94" t="str">
        <f t="shared" si="111"/>
        <v>*Malic acid (3TMS)</v>
      </c>
      <c r="BW423">
        <f t="shared" si="111"/>
        <v>245</v>
      </c>
    </row>
    <row r="424" spans="2:75">
      <c r="B424" s="4" t="s">
        <v>49</v>
      </c>
      <c r="C424" s="4">
        <v>246</v>
      </c>
      <c r="D424" s="4">
        <v>1485.3</v>
      </c>
      <c r="E424" s="4">
        <v>0.65217393599999995</v>
      </c>
      <c r="F424" s="4"/>
      <c r="G424" s="111" t="str">
        <f t="shared" si="139"/>
        <v/>
      </c>
      <c r="H424" s="111" t="str">
        <f t="shared" si="139"/>
        <v/>
      </c>
      <c r="I424" s="111">
        <f t="shared" si="139"/>
        <v>0</v>
      </c>
      <c r="J424" s="111"/>
      <c r="K424" s="111">
        <f t="shared" si="139"/>
        <v>14.52513966480447</v>
      </c>
      <c r="L424" s="111">
        <f t="shared" si="139"/>
        <v>14.396794351953442</v>
      </c>
      <c r="M424" s="111">
        <f t="shared" si="139"/>
        <v>0</v>
      </c>
      <c r="N424" s="111">
        <f t="shared" si="139"/>
        <v>28.308823529411764</v>
      </c>
      <c r="O424" s="111">
        <f t="shared" si="139"/>
        <v>14.191836218880324</v>
      </c>
      <c r="P424" s="111">
        <f t="shared" si="139"/>
        <v>14.191880667853207</v>
      </c>
      <c r="Q424" s="111"/>
      <c r="R424" s="111" t="str">
        <f t="shared" si="140"/>
        <v/>
      </c>
      <c r="S424" s="111" t="str">
        <f t="shared" si="140"/>
        <v/>
      </c>
      <c r="T424" s="111" t="str">
        <f t="shared" si="140"/>
        <v/>
      </c>
      <c r="U424" s="111" t="str">
        <f t="shared" si="140"/>
        <v/>
      </c>
      <c r="V424" s="111" t="str">
        <f t="shared" si="140"/>
        <v/>
      </c>
      <c r="W424" s="111" t="str">
        <f t="shared" si="140"/>
        <v/>
      </c>
      <c r="X424" s="111">
        <f t="shared" si="140"/>
        <v>0</v>
      </c>
      <c r="Y424" s="111" t="str">
        <f t="shared" si="140"/>
        <v/>
      </c>
      <c r="Z424" s="111">
        <f t="shared" si="140"/>
        <v>20.701754385964914</v>
      </c>
      <c r="AA424" s="111" t="str">
        <f t="shared" si="140"/>
        <v/>
      </c>
      <c r="AB424" s="111">
        <f t="shared" si="140"/>
        <v>11.455641688199828</v>
      </c>
      <c r="AC424" s="111">
        <f t="shared" si="140"/>
        <v>3.9735099337748347</v>
      </c>
      <c r="AD424" s="111">
        <f t="shared" si="140"/>
        <v>8.8541666666666679</v>
      </c>
      <c r="AE424" s="111">
        <f t="shared" si="140"/>
        <v>14.042126379137413</v>
      </c>
      <c r="AF424" s="111">
        <f t="shared" si="140"/>
        <v>14.314409557035626</v>
      </c>
      <c r="AG424" s="111">
        <f t="shared" si="140"/>
        <v>11.719437115215479</v>
      </c>
      <c r="AH424" s="112"/>
      <c r="AI424" s="112"/>
      <c r="AJ424" s="106" t="str">
        <f t="shared" si="100"/>
        <v>*Malic acid (3TMS)</v>
      </c>
      <c r="AK424" s="106">
        <f t="shared" si="100"/>
        <v>246</v>
      </c>
      <c r="AL424" s="112"/>
      <c r="AM424" s="111">
        <f t="shared" si="139"/>
        <v>14.495741819811744</v>
      </c>
      <c r="AN424" s="111">
        <f t="shared" si="139"/>
        <v>14.510055284031727</v>
      </c>
      <c r="AO424" s="113">
        <f t="shared" si="139"/>
        <v>14.582408804473241</v>
      </c>
      <c r="AP424" s="111">
        <f t="shared" si="139"/>
        <v>14.328190292510449</v>
      </c>
      <c r="AQ424" s="113">
        <f t="shared" si="139"/>
        <v>14.576315963278516</v>
      </c>
      <c r="AR424" s="111">
        <f t="shared" si="139"/>
        <v>14.413026735614478</v>
      </c>
      <c r="AS424" s="113">
        <f t="shared" si="139"/>
        <v>14.050600562228469</v>
      </c>
      <c r="AT424" s="111">
        <f t="shared" si="139"/>
        <v>14.414002311248076</v>
      </c>
      <c r="AU424" s="113">
        <f t="shared" si="139"/>
        <v>13.602890571231935</v>
      </c>
      <c r="AV424" s="111">
        <f t="shared" si="139"/>
        <v>14.496353118712275</v>
      </c>
      <c r="AW424" s="113">
        <f t="shared" si="139"/>
        <v>14.348438406097259</v>
      </c>
      <c r="AX424" s="111">
        <f t="shared" si="139"/>
        <v>14.722768383798662</v>
      </c>
      <c r="AY424" s="113" t="str">
        <f t="shared" si="139"/>
        <v/>
      </c>
      <c r="AZ424" s="111">
        <f t="shared" si="139"/>
        <v>13.419117647058822</v>
      </c>
      <c r="BA424" s="111" t="str">
        <f t="shared" si="139"/>
        <v/>
      </c>
      <c r="BB424" s="113" t="str">
        <f t="shared" si="139"/>
        <v/>
      </c>
      <c r="BC424" s="111">
        <f t="shared" si="139"/>
        <v>14.213381033438157</v>
      </c>
      <c r="BD424" s="113">
        <f t="shared" si="139"/>
        <v>14.703128689011733</v>
      </c>
      <c r="BE424" s="111">
        <f t="shared" si="139"/>
        <v>14.441472597488882</v>
      </c>
      <c r="BF424" s="113">
        <f t="shared" si="139"/>
        <v>14.327283865533349</v>
      </c>
      <c r="BG424" s="111">
        <f t="shared" si="139"/>
        <v>14.11517721154242</v>
      </c>
      <c r="BH424" s="113" t="str">
        <f t="shared" si="139"/>
        <v/>
      </c>
      <c r="BI424" s="111">
        <f t="shared" si="139"/>
        <v>14.276793561219298</v>
      </c>
      <c r="BJ424" s="113">
        <f t="shared" si="139"/>
        <v>14.049014630544146</v>
      </c>
      <c r="BK424" s="111">
        <f t="shared" si="139"/>
        <v>14.857739493604802</v>
      </c>
      <c r="BL424" s="113">
        <f t="shared" si="139"/>
        <v>14.718512576093627</v>
      </c>
      <c r="BM424" s="111" t="str">
        <f t="shared" si="139"/>
        <v/>
      </c>
      <c r="BN424" s="113">
        <f t="shared" si="139"/>
        <v>13.132334467015964</v>
      </c>
      <c r="BO424" s="111">
        <f t="shared" si="139"/>
        <v>14.037422263259375</v>
      </c>
      <c r="BP424" s="113">
        <f t="shared" si="139"/>
        <v>14.558058925476603</v>
      </c>
      <c r="BQ424" s="111">
        <f t="shared" si="139"/>
        <v>2.7827648114901256</v>
      </c>
      <c r="BR424" s="111"/>
      <c r="BS424" s="111">
        <f t="shared" si="141"/>
        <v>14.048739961229575</v>
      </c>
      <c r="BT424" s="111">
        <f t="shared" si="141"/>
        <v>14.794629491017963</v>
      </c>
      <c r="BU424" s="111">
        <f t="shared" si="139"/>
        <v>14.423127881710743</v>
      </c>
      <c r="BV424" s="94" t="str">
        <f t="shared" si="111"/>
        <v>*Malic acid (3TMS)</v>
      </c>
      <c r="BW424">
        <f t="shared" si="111"/>
        <v>246</v>
      </c>
    </row>
    <row r="425" spans="2:75">
      <c r="B425" s="4" t="s">
        <v>49</v>
      </c>
      <c r="C425" s="4">
        <v>247</v>
      </c>
      <c r="D425" s="4">
        <v>1485.3</v>
      </c>
      <c r="E425" s="4">
        <v>0.65217393599999995</v>
      </c>
      <c r="F425" s="4"/>
      <c r="G425" s="111" t="str">
        <f t="shared" si="139"/>
        <v/>
      </c>
      <c r="H425" s="111" t="str">
        <f t="shared" si="139"/>
        <v/>
      </c>
      <c r="I425" s="111">
        <f t="shared" si="139"/>
        <v>0</v>
      </c>
      <c r="J425" s="111"/>
      <c r="K425" s="111">
        <f t="shared" si="139"/>
        <v>9.9244166940519225</v>
      </c>
      <c r="L425" s="111">
        <f t="shared" si="139"/>
        <v>9.8983924056671277</v>
      </c>
      <c r="M425" s="111">
        <f t="shared" si="139"/>
        <v>22.379603399433428</v>
      </c>
      <c r="N425" s="111">
        <f t="shared" si="139"/>
        <v>0</v>
      </c>
      <c r="O425" s="111">
        <f t="shared" si="139"/>
        <v>10.362694300518134</v>
      </c>
      <c r="P425" s="111">
        <f t="shared" si="139"/>
        <v>10.361047546402236</v>
      </c>
      <c r="Q425" s="111"/>
      <c r="R425" s="111" t="str">
        <f t="shared" si="140"/>
        <v/>
      </c>
      <c r="S425" s="111" t="str">
        <f t="shared" si="140"/>
        <v/>
      </c>
      <c r="T425" s="111" t="str">
        <f t="shared" si="140"/>
        <v/>
      </c>
      <c r="U425" s="111" t="str">
        <f t="shared" si="140"/>
        <v/>
      </c>
      <c r="V425" s="111" t="str">
        <f t="shared" si="140"/>
        <v/>
      </c>
      <c r="W425" s="111" t="str">
        <f t="shared" si="140"/>
        <v/>
      </c>
      <c r="X425" s="111">
        <f t="shared" si="140"/>
        <v>0</v>
      </c>
      <c r="Y425" s="111" t="str">
        <f t="shared" si="140"/>
        <v/>
      </c>
      <c r="Z425" s="111">
        <f t="shared" si="140"/>
        <v>15.263157894736842</v>
      </c>
      <c r="AA425" s="111" t="str">
        <f t="shared" si="140"/>
        <v/>
      </c>
      <c r="AB425" s="111">
        <f t="shared" si="140"/>
        <v>8.8716623600344526</v>
      </c>
      <c r="AC425" s="111">
        <f t="shared" si="140"/>
        <v>0</v>
      </c>
      <c r="AD425" s="111">
        <f t="shared" si="140"/>
        <v>10.9375</v>
      </c>
      <c r="AE425" s="111">
        <f t="shared" si="140"/>
        <v>3.9117352056168508</v>
      </c>
      <c r="AF425" s="111">
        <f t="shared" si="140"/>
        <v>10.709377312612327</v>
      </c>
      <c r="AG425" s="111">
        <f t="shared" si="140"/>
        <v>8.2343887423043096</v>
      </c>
      <c r="AH425" s="112"/>
      <c r="AI425" s="112"/>
      <c r="AJ425" s="106" t="str">
        <f t="shared" si="100"/>
        <v>*Malic acid (3TMS)</v>
      </c>
      <c r="AK425" s="106">
        <f t="shared" si="100"/>
        <v>247</v>
      </c>
      <c r="AL425" s="112"/>
      <c r="AM425" s="111">
        <f t="shared" si="139"/>
        <v>10.623038995965935</v>
      </c>
      <c r="AN425" s="111">
        <f t="shared" si="139"/>
        <v>10.688246134123869</v>
      </c>
      <c r="AO425" s="113">
        <f t="shared" si="139"/>
        <v>10.313304340108282</v>
      </c>
      <c r="AP425" s="111">
        <f t="shared" si="139"/>
        <v>9.4905175184828039</v>
      </c>
      <c r="AQ425" s="113">
        <f t="shared" si="139"/>
        <v>10.448451225150254</v>
      </c>
      <c r="AR425" s="111">
        <f t="shared" si="139"/>
        <v>10.161733964132468</v>
      </c>
      <c r="AS425" s="113">
        <f t="shared" si="139"/>
        <v>10.258113979044211</v>
      </c>
      <c r="AT425" s="111">
        <f t="shared" si="139"/>
        <v>10.569144838212635</v>
      </c>
      <c r="AU425" s="113">
        <f t="shared" si="139"/>
        <v>10.003441156228494</v>
      </c>
      <c r="AV425" s="111">
        <f t="shared" si="139"/>
        <v>9.8214285714285712</v>
      </c>
      <c r="AW425" s="113">
        <f t="shared" si="139"/>
        <v>9.427553640957667</v>
      </c>
      <c r="AX425" s="111">
        <f t="shared" si="139"/>
        <v>10.601651592607157</v>
      </c>
      <c r="AY425" s="113" t="str">
        <f t="shared" si="139"/>
        <v/>
      </c>
      <c r="AZ425" s="111">
        <f t="shared" si="139"/>
        <v>9.8460477941176467</v>
      </c>
      <c r="BA425" s="111" t="str">
        <f t="shared" si="139"/>
        <v/>
      </c>
      <c r="BB425" s="113" t="str">
        <f t="shared" si="139"/>
        <v/>
      </c>
      <c r="BC425" s="111">
        <f t="shared" si="139"/>
        <v>10.314185972707076</v>
      </c>
      <c r="BD425" s="113">
        <f t="shared" si="139"/>
        <v>9.4178179775463846</v>
      </c>
      <c r="BE425" s="111">
        <f t="shared" si="139"/>
        <v>10.505289698291282</v>
      </c>
      <c r="BF425" s="113">
        <f t="shared" si="139"/>
        <v>10.18263266712612</v>
      </c>
      <c r="BG425" s="111">
        <f t="shared" si="139"/>
        <v>10.307495986498168</v>
      </c>
      <c r="BH425" s="113" t="str">
        <f t="shared" si="139"/>
        <v/>
      </c>
      <c r="BI425" s="111">
        <f t="shared" si="139"/>
        <v>10.389009667422174</v>
      </c>
      <c r="BJ425" s="113">
        <f t="shared" si="139"/>
        <v>10.416762819033554</v>
      </c>
      <c r="BK425" s="111">
        <f t="shared" si="139"/>
        <v>10.78569564082485</v>
      </c>
      <c r="BL425" s="113">
        <f t="shared" si="139"/>
        <v>10.230758340805059</v>
      </c>
      <c r="BM425" s="111" t="str">
        <f t="shared" si="139"/>
        <v/>
      </c>
      <c r="BN425" s="113">
        <f t="shared" si="139"/>
        <v>8.9499647639182527</v>
      </c>
      <c r="BO425" s="111">
        <f t="shared" si="139"/>
        <v>9.9340086359069062</v>
      </c>
      <c r="BP425" s="113">
        <f t="shared" si="139"/>
        <v>9.7227036395147319</v>
      </c>
      <c r="BQ425" s="111">
        <f t="shared" si="139"/>
        <v>0.80789946140035895</v>
      </c>
      <c r="BR425" s="111"/>
      <c r="BS425" s="111">
        <f t="shared" si="141"/>
        <v>10.697867626696207</v>
      </c>
      <c r="BT425" s="111">
        <f t="shared" si="141"/>
        <v>10.439277694610778</v>
      </c>
      <c r="BU425" s="111">
        <f t="shared" si="139"/>
        <v>10.109173777094705</v>
      </c>
      <c r="BV425" s="94" t="str">
        <f t="shared" si="111"/>
        <v>*Malic acid (3TMS)</v>
      </c>
      <c r="BW425">
        <f t="shared" si="111"/>
        <v>247</v>
      </c>
    </row>
    <row r="426" spans="2:75">
      <c r="B426" s="4" t="s">
        <v>49</v>
      </c>
      <c r="C426" s="4">
        <v>248</v>
      </c>
      <c r="D426" s="4">
        <v>1485.3</v>
      </c>
      <c r="E426" s="4">
        <v>0.65217393599999995</v>
      </c>
      <c r="F426" s="4"/>
      <c r="G426" s="111" t="str">
        <f t="shared" si="139"/>
        <v/>
      </c>
      <c r="H426" s="111" t="str">
        <f t="shared" si="139"/>
        <v/>
      </c>
      <c r="I426" s="111">
        <f t="shared" si="139"/>
        <v>0</v>
      </c>
      <c r="J426" s="111"/>
      <c r="K426" s="111">
        <f t="shared" si="139"/>
        <v>1.3426599690155392</v>
      </c>
      <c r="L426" s="111">
        <f t="shared" si="139"/>
        <v>1.0256165625149072</v>
      </c>
      <c r="M426" s="111">
        <f t="shared" si="139"/>
        <v>0</v>
      </c>
      <c r="N426" s="111">
        <f t="shared" si="139"/>
        <v>0</v>
      </c>
      <c r="O426" s="111">
        <f t="shared" si="139"/>
        <v>1.7144782846792199</v>
      </c>
      <c r="P426" s="111">
        <f t="shared" si="139"/>
        <v>1.0975506398847359</v>
      </c>
      <c r="Q426" s="111"/>
      <c r="R426" s="111" t="str">
        <f t="shared" si="140"/>
        <v/>
      </c>
      <c r="S426" s="111" t="str">
        <f t="shared" si="140"/>
        <v/>
      </c>
      <c r="T426" s="111" t="str">
        <f t="shared" si="140"/>
        <v/>
      </c>
      <c r="U426" s="111" t="str">
        <f t="shared" si="140"/>
        <v/>
      </c>
      <c r="V426" s="111" t="str">
        <f t="shared" si="140"/>
        <v/>
      </c>
      <c r="W426" s="111" t="str">
        <f t="shared" si="140"/>
        <v/>
      </c>
      <c r="X426" s="111">
        <f t="shared" si="140"/>
        <v>0</v>
      </c>
      <c r="Y426" s="111" t="str">
        <f t="shared" si="140"/>
        <v/>
      </c>
      <c r="Z426" s="111">
        <f t="shared" si="140"/>
        <v>0</v>
      </c>
      <c r="AA426" s="111" t="str">
        <f t="shared" si="140"/>
        <v/>
      </c>
      <c r="AB426" s="111">
        <f t="shared" si="140"/>
        <v>4.1343669250646</v>
      </c>
      <c r="AC426" s="111">
        <f t="shared" si="140"/>
        <v>0</v>
      </c>
      <c r="AD426" s="111">
        <f t="shared" si="140"/>
        <v>0</v>
      </c>
      <c r="AE426" s="111">
        <f t="shared" si="140"/>
        <v>0</v>
      </c>
      <c r="AF426" s="111">
        <f t="shared" si="140"/>
        <v>1.5382175705677132</v>
      </c>
      <c r="AG426" s="111">
        <f t="shared" si="140"/>
        <v>0.91248900615655237</v>
      </c>
      <c r="AH426" s="112"/>
      <c r="AI426" s="112"/>
      <c r="AJ426" s="106" t="str">
        <f t="shared" ref="AJ426:AK459" si="142">B426</f>
        <v>*Malic acid (3TMS)</v>
      </c>
      <c r="AK426" s="106">
        <f t="shared" si="142"/>
        <v>248</v>
      </c>
      <c r="AL426" s="112"/>
      <c r="AM426" s="111">
        <f t="shared" si="139"/>
        <v>2.0439264903630661</v>
      </c>
      <c r="AN426" s="111">
        <f t="shared" si="139"/>
        <v>2.3475683038218094</v>
      </c>
      <c r="AO426" s="113">
        <f t="shared" si="139"/>
        <v>0.76329102689269546</v>
      </c>
      <c r="AP426" s="111">
        <f t="shared" si="139"/>
        <v>1.6473802635808423</v>
      </c>
      <c r="AQ426" s="113">
        <f t="shared" si="139"/>
        <v>1.9175307663518482</v>
      </c>
      <c r="AR426" s="111">
        <f t="shared" si="139"/>
        <v>1.7361645945648585</v>
      </c>
      <c r="AS426" s="113">
        <f t="shared" si="139"/>
        <v>2.0342448249424994</v>
      </c>
      <c r="AT426" s="111">
        <f t="shared" si="139"/>
        <v>2.3208782742681051</v>
      </c>
      <c r="AU426" s="113">
        <f t="shared" si="139"/>
        <v>1.1321403991741223</v>
      </c>
      <c r="AV426" s="111">
        <f t="shared" si="139"/>
        <v>1.7039738430583502</v>
      </c>
      <c r="AW426" s="113">
        <f t="shared" si="139"/>
        <v>0.74558860077872591</v>
      </c>
      <c r="AX426" s="111">
        <f t="shared" si="139"/>
        <v>1.6830515139598898</v>
      </c>
      <c r="AY426" s="113" t="str">
        <f t="shared" si="139"/>
        <v/>
      </c>
      <c r="AZ426" s="111">
        <f t="shared" si="139"/>
        <v>0.90762867647058831</v>
      </c>
      <c r="BA426" s="111" t="str">
        <f t="shared" si="139"/>
        <v/>
      </c>
      <c r="BB426" s="113" t="str">
        <f t="shared" si="139"/>
        <v/>
      </c>
      <c r="BC426" s="111">
        <f t="shared" si="139"/>
        <v>2.1681428695075158</v>
      </c>
      <c r="BD426" s="113">
        <f t="shared" si="139"/>
        <v>1.3644763943955518</v>
      </c>
      <c r="BE426" s="111">
        <f t="shared" si="139"/>
        <v>2.3688648869657065</v>
      </c>
      <c r="BF426" s="113">
        <f t="shared" si="139"/>
        <v>1.6119151542997165</v>
      </c>
      <c r="BG426" s="111">
        <f t="shared" si="139"/>
        <v>1.6733215329518789</v>
      </c>
      <c r="BH426" s="113" t="str">
        <f t="shared" si="139"/>
        <v/>
      </c>
      <c r="BI426" s="111">
        <f t="shared" si="139"/>
        <v>1.6929552708265878</v>
      </c>
      <c r="BJ426" s="113">
        <f t="shared" si="139"/>
        <v>1.795356994507777</v>
      </c>
      <c r="BK426" s="111">
        <f t="shared" si="139"/>
        <v>1.7227877838684416</v>
      </c>
      <c r="BL426" s="113">
        <f t="shared" si="139"/>
        <v>1.5242319852767683</v>
      </c>
      <c r="BM426" s="111" t="str">
        <f t="shared" si="139"/>
        <v/>
      </c>
      <c r="BN426" s="113">
        <f t="shared" si="139"/>
        <v>1.4033152556913933</v>
      </c>
      <c r="BO426" s="111">
        <f t="shared" si="139"/>
        <v>1.778779567118377</v>
      </c>
      <c r="BP426" s="113">
        <f t="shared" si="139"/>
        <v>1.1091854419410745</v>
      </c>
      <c r="BQ426" s="111">
        <f t="shared" si="139"/>
        <v>0</v>
      </c>
      <c r="BR426" s="111"/>
      <c r="BS426" s="111">
        <f t="shared" si="141"/>
        <v>1.9717529770146773</v>
      </c>
      <c r="BT426" s="111">
        <f t="shared" si="141"/>
        <v>2.3297155688622757</v>
      </c>
      <c r="BU426" s="111">
        <f t="shared" si="139"/>
        <v>1.9343897397848322</v>
      </c>
      <c r="BV426" s="94" t="str">
        <f t="shared" si="111"/>
        <v>*Malic acid (3TMS)</v>
      </c>
      <c r="BW426">
        <f t="shared" si="111"/>
        <v>248</v>
      </c>
    </row>
    <row r="427" spans="2:75">
      <c r="B427" s="4" t="s">
        <v>49</v>
      </c>
      <c r="C427" s="4">
        <v>249</v>
      </c>
      <c r="D427" s="4">
        <v>1485.3</v>
      </c>
      <c r="E427" s="4">
        <v>0.65217393599999995</v>
      </c>
      <c r="F427" s="4"/>
      <c r="G427" s="111" t="str">
        <f t="shared" si="139"/>
        <v/>
      </c>
      <c r="H427" s="111" t="str">
        <f t="shared" si="139"/>
        <v/>
      </c>
      <c r="I427" s="111">
        <f t="shared" si="139"/>
        <v>0</v>
      </c>
      <c r="J427" s="111"/>
      <c r="K427" s="111">
        <f t="shared" si="139"/>
        <v>0.62438383174498846</v>
      </c>
      <c r="L427" s="111">
        <f t="shared" si="139"/>
        <v>0.3482326002957592</v>
      </c>
      <c r="M427" s="111">
        <f t="shared" si="139"/>
        <v>0</v>
      </c>
      <c r="N427" s="111">
        <f t="shared" si="139"/>
        <v>0</v>
      </c>
      <c r="O427" s="111">
        <f t="shared" si="139"/>
        <v>0.5181347150259068</v>
      </c>
      <c r="P427" s="111">
        <f t="shared" si="139"/>
        <v>0.42376472582422242</v>
      </c>
      <c r="Q427" s="111"/>
      <c r="R427" s="111" t="str">
        <f t="shared" si="140"/>
        <v/>
      </c>
      <c r="S427" s="111" t="str">
        <f t="shared" si="140"/>
        <v/>
      </c>
      <c r="T427" s="111" t="str">
        <f t="shared" si="140"/>
        <v/>
      </c>
      <c r="U427" s="111" t="str">
        <f t="shared" si="140"/>
        <v/>
      </c>
      <c r="V427" s="111" t="str">
        <f t="shared" si="140"/>
        <v/>
      </c>
      <c r="W427" s="111" t="str">
        <f t="shared" si="140"/>
        <v/>
      </c>
      <c r="X427" s="111">
        <f t="shared" si="140"/>
        <v>0</v>
      </c>
      <c r="Y427" s="111" t="str">
        <f t="shared" si="140"/>
        <v/>
      </c>
      <c r="Z427" s="111">
        <f t="shared" si="140"/>
        <v>0</v>
      </c>
      <c r="AA427" s="111" t="str">
        <f t="shared" si="140"/>
        <v/>
      </c>
      <c r="AB427" s="111">
        <f t="shared" si="140"/>
        <v>4.0482342807924203</v>
      </c>
      <c r="AC427" s="111">
        <f t="shared" si="140"/>
        <v>0</v>
      </c>
      <c r="AD427" s="111">
        <f t="shared" si="140"/>
        <v>0</v>
      </c>
      <c r="AE427" s="111">
        <f t="shared" si="140"/>
        <v>0</v>
      </c>
      <c r="AF427" s="111">
        <f t="shared" si="140"/>
        <v>0.80875356803044718</v>
      </c>
      <c r="AG427" s="111">
        <f t="shared" si="140"/>
        <v>0</v>
      </c>
      <c r="AH427" s="112"/>
      <c r="AI427" s="112"/>
      <c r="AJ427" s="106" t="str">
        <f t="shared" si="142"/>
        <v>*Malic acid (3TMS)</v>
      </c>
      <c r="AK427" s="106">
        <f t="shared" si="142"/>
        <v>249</v>
      </c>
      <c r="AL427" s="112"/>
      <c r="AM427" s="111">
        <f t="shared" si="139"/>
        <v>1.2819363514119229</v>
      </c>
      <c r="AN427" s="111">
        <f t="shared" si="139"/>
        <v>1.6585209518468071</v>
      </c>
      <c r="AO427" s="113">
        <f t="shared" si="139"/>
        <v>0</v>
      </c>
      <c r="AP427" s="111">
        <f t="shared" si="139"/>
        <v>2.4108003857280617E-2</v>
      </c>
      <c r="AQ427" s="113">
        <f t="shared" si="139"/>
        <v>0.66045835810052178</v>
      </c>
      <c r="AR427" s="111">
        <f t="shared" si="139"/>
        <v>0.62713169765650789</v>
      </c>
      <c r="AS427" s="113">
        <f t="shared" si="139"/>
        <v>0.54689496549961669</v>
      </c>
      <c r="AT427" s="111">
        <f t="shared" si="139"/>
        <v>0.79930662557781207</v>
      </c>
      <c r="AU427" s="113">
        <f t="shared" si="139"/>
        <v>5.5058499655884378E-2</v>
      </c>
      <c r="AV427" s="111">
        <f t="shared" si="139"/>
        <v>0.70108148893360156</v>
      </c>
      <c r="AW427" s="113">
        <f t="shared" si="139"/>
        <v>0.57161792726368987</v>
      </c>
      <c r="AX427" s="111">
        <f t="shared" si="139"/>
        <v>0</v>
      </c>
      <c r="AY427" s="113" t="str">
        <f t="shared" si="139"/>
        <v/>
      </c>
      <c r="AZ427" s="111">
        <f t="shared" si="139"/>
        <v>0</v>
      </c>
      <c r="BA427" s="111" t="str">
        <f t="shared" si="139"/>
        <v/>
      </c>
      <c r="BB427" s="113" t="str">
        <f t="shared" si="139"/>
        <v/>
      </c>
      <c r="BC427" s="111">
        <f t="shared" si="139"/>
        <v>1.2146216208418683</v>
      </c>
      <c r="BD427" s="113">
        <f t="shared" si="139"/>
        <v>0.59512663741237959</v>
      </c>
      <c r="BE427" s="111">
        <f t="shared" si="139"/>
        <v>0.8117685139440195</v>
      </c>
      <c r="BF427" s="113">
        <f t="shared" si="139"/>
        <v>0.54942951221379888</v>
      </c>
      <c r="BG427" s="111">
        <f t="shared" si="139"/>
        <v>0.71625571152183753</v>
      </c>
      <c r="BH427" s="113" t="str">
        <f t="shared" si="139"/>
        <v/>
      </c>
      <c r="BI427" s="111">
        <f t="shared" si="139"/>
        <v>0.67764466441556037</v>
      </c>
      <c r="BJ427" s="113">
        <f t="shared" si="139"/>
        <v>0.89075552683804871</v>
      </c>
      <c r="BK427" s="111">
        <f t="shared" si="139"/>
        <v>0.45418950665622554</v>
      </c>
      <c r="BL427" s="113">
        <f t="shared" si="139"/>
        <v>0.56627813694492946</v>
      </c>
      <c r="BM427" s="111" t="str">
        <f t="shared" si="139"/>
        <v/>
      </c>
      <c r="BN427" s="113">
        <f t="shared" si="139"/>
        <v>0.12256028433985967</v>
      </c>
      <c r="BO427" s="111">
        <f t="shared" si="139"/>
        <v>0.55943296309371859</v>
      </c>
      <c r="BP427" s="113">
        <f t="shared" si="139"/>
        <v>0</v>
      </c>
      <c r="BQ427" s="111">
        <f t="shared" si="139"/>
        <v>0</v>
      </c>
      <c r="BR427" s="111"/>
      <c r="BS427" s="111">
        <f t="shared" si="141"/>
        <v>0.76156189421212961</v>
      </c>
      <c r="BT427" s="111">
        <f t="shared" si="141"/>
        <v>0.98007110778443107</v>
      </c>
      <c r="BU427" s="111">
        <f t="shared" si="139"/>
        <v>0.58561661985266844</v>
      </c>
      <c r="BV427" s="94" t="str">
        <f t="shared" si="111"/>
        <v>*Malic acid (3TMS)</v>
      </c>
      <c r="BW427">
        <f t="shared" si="111"/>
        <v>249</v>
      </c>
    </row>
    <row r="428" spans="2:75">
      <c r="B428" s="4" t="s">
        <v>49</v>
      </c>
      <c r="C428" s="4">
        <v>250</v>
      </c>
      <c r="D428" s="4">
        <v>1485.3</v>
      </c>
      <c r="E428" s="4">
        <v>0.65217393599999995</v>
      </c>
      <c r="F428" s="4"/>
      <c r="G428" s="111" t="str">
        <f t="shared" si="139"/>
        <v/>
      </c>
      <c r="H428" s="111" t="str">
        <f t="shared" si="139"/>
        <v/>
      </c>
      <c r="I428" s="111">
        <f t="shared" si="139"/>
        <v>0</v>
      </c>
      <c r="J428" s="111"/>
      <c r="K428" s="111">
        <f t="shared" si="139"/>
        <v>0</v>
      </c>
      <c r="L428" s="111">
        <f t="shared" si="139"/>
        <v>0.10971712064112961</v>
      </c>
      <c r="M428" s="111">
        <f t="shared" si="139"/>
        <v>0</v>
      </c>
      <c r="N428" s="111">
        <f t="shared" si="139"/>
        <v>0</v>
      </c>
      <c r="O428" s="111">
        <f t="shared" si="139"/>
        <v>1.6849909431736806E-2</v>
      </c>
      <c r="P428" s="111">
        <f t="shared" si="139"/>
        <v>0</v>
      </c>
      <c r="Q428" s="111"/>
      <c r="R428" s="111" t="str">
        <f t="shared" si="140"/>
        <v/>
      </c>
      <c r="S428" s="111" t="str">
        <f t="shared" si="140"/>
        <v/>
      </c>
      <c r="T428" s="111" t="str">
        <f t="shared" si="140"/>
        <v/>
      </c>
      <c r="U428" s="111" t="str">
        <f t="shared" si="140"/>
        <v/>
      </c>
      <c r="V428" s="111" t="str">
        <f t="shared" si="140"/>
        <v/>
      </c>
      <c r="W428" s="111" t="str">
        <f t="shared" si="140"/>
        <v/>
      </c>
      <c r="X428" s="111">
        <f t="shared" si="140"/>
        <v>0</v>
      </c>
      <c r="Y428" s="111" t="str">
        <f t="shared" si="140"/>
        <v/>
      </c>
      <c r="Z428" s="111">
        <f t="shared" si="140"/>
        <v>0</v>
      </c>
      <c r="AA428" s="111" t="str">
        <f t="shared" si="140"/>
        <v/>
      </c>
      <c r="AB428" s="111">
        <f t="shared" si="140"/>
        <v>1.3781223083548666</v>
      </c>
      <c r="AC428" s="111">
        <f t="shared" si="140"/>
        <v>0</v>
      </c>
      <c r="AD428" s="111">
        <f t="shared" si="140"/>
        <v>0</v>
      </c>
      <c r="AE428" s="111">
        <f t="shared" si="140"/>
        <v>0</v>
      </c>
      <c r="AF428" s="111">
        <f t="shared" si="140"/>
        <v>0.16915107305211968</v>
      </c>
      <c r="AG428" s="111">
        <f t="shared" si="140"/>
        <v>0</v>
      </c>
      <c r="AH428" s="112"/>
      <c r="AI428" s="112"/>
      <c r="AJ428" s="106" t="str">
        <f t="shared" si="142"/>
        <v>*Malic acid (3TMS)</v>
      </c>
      <c r="AK428" s="106">
        <f t="shared" si="142"/>
        <v>250</v>
      </c>
      <c r="AL428" s="112"/>
      <c r="AM428" s="111">
        <f t="shared" si="139"/>
        <v>0.61855670103092786</v>
      </c>
      <c r="AN428" s="111">
        <f t="shared" si="139"/>
        <v>0.72109606602035092</v>
      </c>
      <c r="AO428" s="113">
        <f t="shared" si="139"/>
        <v>0</v>
      </c>
      <c r="AP428" s="111">
        <f t="shared" si="139"/>
        <v>0</v>
      </c>
      <c r="AQ428" s="113">
        <f t="shared" si="139"/>
        <v>0.22675736961451248</v>
      </c>
      <c r="AR428" s="111">
        <f t="shared" si="139"/>
        <v>0.17163604356914952</v>
      </c>
      <c r="AS428" s="113">
        <f t="shared" si="139"/>
        <v>5.1111679018655759E-3</v>
      </c>
      <c r="AT428" s="111">
        <f t="shared" si="139"/>
        <v>0.42854391371340528</v>
      </c>
      <c r="AU428" s="113">
        <f t="shared" si="139"/>
        <v>0</v>
      </c>
      <c r="AV428" s="111">
        <f t="shared" si="139"/>
        <v>0.2012072434607646</v>
      </c>
      <c r="AW428" s="113">
        <f t="shared" si="139"/>
        <v>8.2843177864302883E-2</v>
      </c>
      <c r="AX428" s="111">
        <f t="shared" si="139"/>
        <v>0</v>
      </c>
      <c r="AY428" s="113" t="str">
        <f t="shared" si="139"/>
        <v/>
      </c>
      <c r="AZ428" s="111">
        <f t="shared" si="139"/>
        <v>0</v>
      </c>
      <c r="BA428" s="111" t="str">
        <f t="shared" si="139"/>
        <v/>
      </c>
      <c r="BB428" s="113" t="str">
        <f t="shared" si="139"/>
        <v/>
      </c>
      <c r="BC428" s="111">
        <f t="shared" si="139"/>
        <v>0.30437667695681025</v>
      </c>
      <c r="BD428" s="113">
        <f t="shared" si="139"/>
        <v>0.15712645830449967</v>
      </c>
      <c r="BE428" s="111">
        <f t="shared" si="139"/>
        <v>0.17717507964360552</v>
      </c>
      <c r="BF428" s="113">
        <f t="shared" si="139"/>
        <v>8.2318707404854891E-2</v>
      </c>
      <c r="BG428" s="111">
        <f t="shared" si="139"/>
        <v>0.2099370188943317</v>
      </c>
      <c r="BH428" s="113" t="str">
        <f t="shared" si="139"/>
        <v/>
      </c>
      <c r="BI428" s="111">
        <f t="shared" si="139"/>
        <v>0.12489014292983024</v>
      </c>
      <c r="BJ428" s="113">
        <f t="shared" si="139"/>
        <v>0.30461069829694931</v>
      </c>
      <c r="BK428" s="111">
        <f t="shared" si="139"/>
        <v>0</v>
      </c>
      <c r="BL428" s="113">
        <f t="shared" si="139"/>
        <v>0.11089613515171536</v>
      </c>
      <c r="BM428" s="111" t="str">
        <f t="shared" si="139"/>
        <v/>
      </c>
      <c r="BN428" s="113">
        <f t="shared" si="139"/>
        <v>0</v>
      </c>
      <c r="BO428" s="111">
        <f t="shared" si="139"/>
        <v>0.10862775982402302</v>
      </c>
      <c r="BP428" s="113">
        <f t="shared" si="139"/>
        <v>0</v>
      </c>
      <c r="BQ428" s="111">
        <f t="shared" si="139"/>
        <v>0</v>
      </c>
      <c r="BR428" s="111"/>
      <c r="BS428" s="111">
        <f t="shared" si="141"/>
        <v>0.16338964275823872</v>
      </c>
      <c r="BT428" s="111">
        <f t="shared" si="141"/>
        <v>0.37191242514970058</v>
      </c>
      <c r="BU428" s="111">
        <f t="shared" si="139"/>
        <v>8.214531771689014E-2</v>
      </c>
      <c r="BV428" s="94" t="str">
        <f t="shared" si="111"/>
        <v>*Malic acid (3TMS)</v>
      </c>
      <c r="BW428">
        <f t="shared" si="111"/>
        <v>250</v>
      </c>
    </row>
    <row r="429" spans="2:75">
      <c r="B429" s="4" t="s">
        <v>49</v>
      </c>
      <c r="C429" s="4">
        <v>251</v>
      </c>
      <c r="D429" s="4">
        <v>1485.3</v>
      </c>
      <c r="E429" s="4">
        <v>0.65217393599999995</v>
      </c>
      <c r="F429" s="4"/>
      <c r="G429" s="111" t="str">
        <f t="shared" si="139"/>
        <v/>
      </c>
      <c r="H429" s="111" t="str">
        <f t="shared" si="139"/>
        <v/>
      </c>
      <c r="I429" s="111">
        <f t="shared" si="139"/>
        <v>0</v>
      </c>
      <c r="J429" s="111"/>
      <c r="K429" s="111">
        <f t="shared" si="139"/>
        <v>0</v>
      </c>
      <c r="L429" s="111">
        <f t="shared" si="139"/>
        <v>0</v>
      </c>
      <c r="M429" s="111">
        <f t="shared" si="139"/>
        <v>20.113314447592067</v>
      </c>
      <c r="N429" s="111">
        <f t="shared" si="139"/>
        <v>0</v>
      </c>
      <c r="O429" s="111">
        <f t="shared" si="139"/>
        <v>0</v>
      </c>
      <c r="P429" s="111">
        <f t="shared" si="139"/>
        <v>0</v>
      </c>
      <c r="Q429" s="111"/>
      <c r="R429" s="111" t="str">
        <f t="shared" si="140"/>
        <v/>
      </c>
      <c r="S429" s="111" t="str">
        <f t="shared" si="140"/>
        <v/>
      </c>
      <c r="T429" s="111" t="str">
        <f t="shared" si="140"/>
        <v/>
      </c>
      <c r="U429" s="111" t="str">
        <f t="shared" si="140"/>
        <v/>
      </c>
      <c r="V429" s="111" t="str">
        <f t="shared" si="140"/>
        <v/>
      </c>
      <c r="W429" s="111" t="str">
        <f t="shared" si="140"/>
        <v/>
      </c>
      <c r="X429" s="111">
        <f t="shared" si="140"/>
        <v>0</v>
      </c>
      <c r="Y429" s="111" t="str">
        <f t="shared" si="140"/>
        <v/>
      </c>
      <c r="Z429" s="111">
        <f t="shared" si="140"/>
        <v>0</v>
      </c>
      <c r="AA429" s="111" t="str">
        <f t="shared" si="140"/>
        <v/>
      </c>
      <c r="AB429" s="111">
        <f t="shared" si="140"/>
        <v>0.77519379844961245</v>
      </c>
      <c r="AC429" s="111">
        <f t="shared" si="140"/>
        <v>0</v>
      </c>
      <c r="AD429" s="111">
        <f t="shared" si="140"/>
        <v>0</v>
      </c>
      <c r="AE429" s="111">
        <f t="shared" si="140"/>
        <v>0</v>
      </c>
      <c r="AF429" s="111">
        <f t="shared" si="140"/>
        <v>0.13743524685484723</v>
      </c>
      <c r="AG429" s="111">
        <f t="shared" si="140"/>
        <v>0</v>
      </c>
      <c r="AH429" s="112"/>
      <c r="AI429" s="112"/>
      <c r="AJ429" s="106" t="str">
        <f t="shared" si="142"/>
        <v>*Malic acid (3TMS)</v>
      </c>
      <c r="AK429" s="106">
        <f t="shared" si="142"/>
        <v>251</v>
      </c>
      <c r="AL429" s="112"/>
      <c r="AM429" s="111">
        <f t="shared" ref="AM429:BU429" si="143">IF(AM199&lt;&gt;"",AM199/SUM(AM$193:AM$199)*100,"")</f>
        <v>0</v>
      </c>
      <c r="AN429" s="111">
        <f t="shared" si="143"/>
        <v>1.0015223139171541</v>
      </c>
      <c r="AO429" s="113">
        <f t="shared" si="143"/>
        <v>0</v>
      </c>
      <c r="AP429" s="111">
        <f t="shared" si="143"/>
        <v>0</v>
      </c>
      <c r="AQ429" s="113">
        <f t="shared" si="143"/>
        <v>0.14750236664244987</v>
      </c>
      <c r="AR429" s="111">
        <f t="shared" si="143"/>
        <v>0.17603696776323027</v>
      </c>
      <c r="AS429" s="113">
        <f t="shared" si="143"/>
        <v>0</v>
      </c>
      <c r="AT429" s="111">
        <f t="shared" si="143"/>
        <v>0.31057395993836667</v>
      </c>
      <c r="AU429" s="113">
        <f t="shared" si="143"/>
        <v>0</v>
      </c>
      <c r="AV429" s="111">
        <f t="shared" si="143"/>
        <v>0.17605633802816903</v>
      </c>
      <c r="AW429" s="113">
        <f t="shared" si="143"/>
        <v>0.1822549913014663</v>
      </c>
      <c r="AX429" s="111">
        <f t="shared" si="143"/>
        <v>0</v>
      </c>
      <c r="AY429" s="113" t="str">
        <f t="shared" si="143"/>
        <v/>
      </c>
      <c r="AZ429" s="111">
        <f t="shared" si="143"/>
        <v>0</v>
      </c>
      <c r="BA429" s="111" t="str">
        <f t="shared" si="143"/>
        <v/>
      </c>
      <c r="BB429" s="113" t="str">
        <f t="shared" si="143"/>
        <v/>
      </c>
      <c r="BC429" s="111">
        <f t="shared" si="143"/>
        <v>0.27119817662502527</v>
      </c>
      <c r="BD429" s="113">
        <f t="shared" si="143"/>
        <v>8.8739813239328835E-2</v>
      </c>
      <c r="BE429" s="111">
        <f t="shared" si="143"/>
        <v>9.3698359426906755E-2</v>
      </c>
      <c r="BF429" s="113">
        <f t="shared" si="143"/>
        <v>5.1688490696071669E-2</v>
      </c>
      <c r="BG429" s="111">
        <f t="shared" si="143"/>
        <v>0.12143415798789774</v>
      </c>
      <c r="BH429" s="113" t="str">
        <f t="shared" si="143"/>
        <v/>
      </c>
      <c r="BI429" s="111">
        <f t="shared" si="143"/>
        <v>1.8502243397011887E-2</v>
      </c>
      <c r="BJ429" s="113">
        <f t="shared" si="143"/>
        <v>0.24461162135967141</v>
      </c>
      <c r="BK429" s="111">
        <f t="shared" si="143"/>
        <v>4.698512137823023E-2</v>
      </c>
      <c r="BL429" s="113">
        <f t="shared" si="143"/>
        <v>0</v>
      </c>
      <c r="BM429" s="111" t="str">
        <f t="shared" si="143"/>
        <v/>
      </c>
      <c r="BN429" s="113">
        <f t="shared" si="143"/>
        <v>0</v>
      </c>
      <c r="BO429" s="111">
        <f t="shared" si="143"/>
        <v>0.15751025174483338</v>
      </c>
      <c r="BP429" s="113">
        <f t="shared" si="143"/>
        <v>0</v>
      </c>
      <c r="BQ429" s="111">
        <f t="shared" si="143"/>
        <v>0</v>
      </c>
      <c r="BR429" s="111"/>
      <c r="BS429" s="111">
        <f t="shared" si="141"/>
        <v>0.12738853503184713</v>
      </c>
      <c r="BT429" s="111">
        <f t="shared" si="141"/>
        <v>0.2596369760479042</v>
      </c>
      <c r="BU429" s="111">
        <f t="shared" si="143"/>
        <v>0</v>
      </c>
      <c r="BV429" s="94" t="str">
        <f t="shared" si="111"/>
        <v>*Malic acid (3TMS)</v>
      </c>
      <c r="BW429">
        <f t="shared" si="111"/>
        <v>251</v>
      </c>
    </row>
    <row r="430" spans="2:75" ht="41.25" customHeight="1">
      <c r="B430" s="4" t="s">
        <v>52</v>
      </c>
      <c r="C430" s="4">
        <v>174</v>
      </c>
      <c r="D430" s="4">
        <v>1042.8</v>
      </c>
      <c r="E430" s="4">
        <v>0.69565220000000005</v>
      </c>
      <c r="F430" s="4"/>
      <c r="G430" s="111" t="str">
        <f t="shared" ref="G430:BU435" si="144">IF(G200&lt;&gt;"",G200/SUM(G$200:G$205)*100,"")</f>
        <v/>
      </c>
      <c r="H430" s="111" t="str">
        <f t="shared" si="144"/>
        <v/>
      </c>
      <c r="I430" s="111">
        <f t="shared" si="144"/>
        <v>86.235336892665089</v>
      </c>
      <c r="J430" s="111">
        <f t="shared" si="144"/>
        <v>85.860884308213983</v>
      </c>
      <c r="K430" s="111" t="str">
        <f t="shared" si="144"/>
        <v/>
      </c>
      <c r="L430" s="111" t="str">
        <f t="shared" si="144"/>
        <v/>
      </c>
      <c r="M430" s="111">
        <f t="shared" si="144"/>
        <v>87.31082654249127</v>
      </c>
      <c r="N430" s="111">
        <f t="shared" si="144"/>
        <v>82.88707799767171</v>
      </c>
      <c r="O430" s="111">
        <f t="shared" si="144"/>
        <v>85.555478260869563</v>
      </c>
      <c r="P430" s="111">
        <f t="shared" si="144"/>
        <v>85.630291627469418</v>
      </c>
      <c r="Q430" s="111"/>
      <c r="R430" s="111" t="str">
        <f t="shared" ref="R430:AG435" si="145">IF(R200&lt;&gt;"",R200/SUM(R$200:R$205)*100,"")</f>
        <v/>
      </c>
      <c r="S430" s="111" t="str">
        <f t="shared" si="145"/>
        <v/>
      </c>
      <c r="T430" s="111">
        <f t="shared" si="145"/>
        <v>77.656675749318808</v>
      </c>
      <c r="U430" s="111" t="str">
        <f t="shared" si="145"/>
        <v/>
      </c>
      <c r="V430" s="111">
        <f t="shared" si="145"/>
        <v>92.679738562091501</v>
      </c>
      <c r="W430" s="111">
        <f t="shared" si="145"/>
        <v>82.727272727272734</v>
      </c>
      <c r="X430" s="111">
        <f t="shared" si="145"/>
        <v>86.120789779326373</v>
      </c>
      <c r="Y430" s="111">
        <f t="shared" si="145"/>
        <v>82.666666666666671</v>
      </c>
      <c r="Z430" s="111">
        <f t="shared" si="145"/>
        <v>85.759493670886073</v>
      </c>
      <c r="AA430" s="111">
        <f t="shared" si="145"/>
        <v>84.398734177215189</v>
      </c>
      <c r="AB430" s="111">
        <f t="shared" si="145"/>
        <v>85.78292820802713</v>
      </c>
      <c r="AC430" s="111">
        <f t="shared" si="145"/>
        <v>84.945975476508437</v>
      </c>
      <c r="AD430" s="111">
        <f t="shared" si="145"/>
        <v>86.418939470749265</v>
      </c>
      <c r="AE430" s="111">
        <f t="shared" si="145"/>
        <v>86.365927419354833</v>
      </c>
      <c r="AF430" s="111">
        <f t="shared" si="145"/>
        <v>86.216821234409977</v>
      </c>
      <c r="AG430" s="111">
        <f t="shared" si="145"/>
        <v>86.145169200588526</v>
      </c>
      <c r="AH430" s="112"/>
      <c r="AI430" s="112"/>
      <c r="AJ430" s="106" t="str">
        <f t="shared" si="142"/>
        <v>*Pyruvic acid (1MEOX) (1TMS)</v>
      </c>
      <c r="AK430" s="106">
        <f t="shared" si="142"/>
        <v>174</v>
      </c>
      <c r="AL430" s="112"/>
      <c r="AM430" s="111">
        <f t="shared" si="144"/>
        <v>70.334078886640398</v>
      </c>
      <c r="AN430" s="111">
        <f t="shared" si="144"/>
        <v>69.74744071114533</v>
      </c>
      <c r="AO430" s="113">
        <f t="shared" si="144"/>
        <v>80.631385696040866</v>
      </c>
      <c r="AP430" s="111">
        <f t="shared" si="144"/>
        <v>80.681739371662388</v>
      </c>
      <c r="AQ430" s="113">
        <f t="shared" si="144"/>
        <v>78.297397600236778</v>
      </c>
      <c r="AR430" s="111">
        <f t="shared" si="144"/>
        <v>77.802303648111732</v>
      </c>
      <c r="AS430" s="113">
        <f t="shared" si="144"/>
        <v>76.311777798103591</v>
      </c>
      <c r="AT430" s="111">
        <f t="shared" si="144"/>
        <v>75.261441292192998</v>
      </c>
      <c r="AU430" s="113">
        <f t="shared" si="144"/>
        <v>75.333118575570325</v>
      </c>
      <c r="AV430" s="111">
        <f t="shared" si="144"/>
        <v>73.709064490890796</v>
      </c>
      <c r="AW430" s="113">
        <f t="shared" si="144"/>
        <v>80.251470411715275</v>
      </c>
      <c r="AX430" s="111">
        <f t="shared" si="144"/>
        <v>78.963675213675216</v>
      </c>
      <c r="AY430" s="113" t="str">
        <f t="shared" si="144"/>
        <v/>
      </c>
      <c r="AZ430" s="111">
        <f t="shared" si="144"/>
        <v>82.55804801259346</v>
      </c>
      <c r="BA430" s="111" t="str">
        <f t="shared" si="144"/>
        <v/>
      </c>
      <c r="BB430" s="113">
        <f t="shared" si="144"/>
        <v>64.16226715808348</v>
      </c>
      <c r="BC430" s="111">
        <f t="shared" si="144"/>
        <v>63.275759541572064</v>
      </c>
      <c r="BD430" s="113">
        <f t="shared" si="144"/>
        <v>56.550904898329954</v>
      </c>
      <c r="BE430" s="111">
        <f t="shared" si="144"/>
        <v>54.964443529355869</v>
      </c>
      <c r="BF430" s="113">
        <f t="shared" si="144"/>
        <v>77.57325384789695</v>
      </c>
      <c r="BG430" s="111">
        <f t="shared" si="144"/>
        <v>76.997787729995153</v>
      </c>
      <c r="BH430" s="113" t="str">
        <f t="shared" si="144"/>
        <v/>
      </c>
      <c r="BI430" s="111">
        <f t="shared" si="144"/>
        <v>78.113292132312921</v>
      </c>
      <c r="BJ430" s="113">
        <f t="shared" si="144"/>
        <v>77.794203051581221</v>
      </c>
      <c r="BK430" s="111">
        <f t="shared" si="144"/>
        <v>77.421716602838472</v>
      </c>
      <c r="BL430" s="113">
        <f t="shared" si="144"/>
        <v>69.292882442233093</v>
      </c>
      <c r="BM430" s="111">
        <f t="shared" si="144"/>
        <v>70.37242102809185</v>
      </c>
      <c r="BN430" s="113">
        <f t="shared" si="144"/>
        <v>73.65961140415304</v>
      </c>
      <c r="BO430" s="111">
        <f t="shared" si="144"/>
        <v>73.875560676515377</v>
      </c>
      <c r="BP430" s="113">
        <f t="shared" si="144"/>
        <v>82.899603254656711</v>
      </c>
      <c r="BQ430" s="111">
        <f t="shared" si="144"/>
        <v>95.810830535688211</v>
      </c>
      <c r="BR430" s="111"/>
      <c r="BS430" s="111">
        <f t="shared" ref="BS430:BT435" si="146">IF(BS200&lt;&gt;"",BS200/SUM(BS$200:BS$205)*100,"")</f>
        <v>74.558049078950233</v>
      </c>
      <c r="BT430" s="111">
        <f t="shared" si="146"/>
        <v>73.913202242062397</v>
      </c>
      <c r="BU430" s="111">
        <f t="shared" si="144"/>
        <v>73.569124680235788</v>
      </c>
      <c r="BV430" s="94" t="str">
        <f t="shared" si="111"/>
        <v>*Pyruvic acid (1MEOX) (1TMS)</v>
      </c>
      <c r="BW430">
        <f t="shared" si="111"/>
        <v>174</v>
      </c>
    </row>
    <row r="431" spans="2:75">
      <c r="B431" s="4" t="s">
        <v>52</v>
      </c>
      <c r="C431" s="4">
        <v>175</v>
      </c>
      <c r="D431" s="4">
        <v>1042.8</v>
      </c>
      <c r="E431" s="4">
        <v>0.69565220000000005</v>
      </c>
      <c r="F431" s="4"/>
      <c r="G431" s="111" t="str">
        <f t="shared" si="144"/>
        <v/>
      </c>
      <c r="H431" s="111" t="str">
        <f t="shared" si="144"/>
        <v/>
      </c>
      <c r="I431" s="111">
        <f t="shared" si="144"/>
        <v>10.052241804925655</v>
      </c>
      <c r="J431" s="111">
        <f t="shared" si="144"/>
        <v>10.241823941462544</v>
      </c>
      <c r="K431" s="111" t="str">
        <f t="shared" si="144"/>
        <v/>
      </c>
      <c r="L431" s="111" t="str">
        <f t="shared" si="144"/>
        <v/>
      </c>
      <c r="M431" s="111">
        <f t="shared" si="144"/>
        <v>7.5669383003492436</v>
      </c>
      <c r="N431" s="111">
        <f t="shared" si="144"/>
        <v>17.112922002328286</v>
      </c>
      <c r="O431" s="111">
        <f t="shared" si="144"/>
        <v>10.369391304347825</v>
      </c>
      <c r="P431" s="111">
        <f t="shared" si="144"/>
        <v>10.460235907084449</v>
      </c>
      <c r="Q431" s="111"/>
      <c r="R431" s="111" t="str">
        <f t="shared" si="145"/>
        <v/>
      </c>
      <c r="S431" s="111" t="str">
        <f t="shared" si="145"/>
        <v/>
      </c>
      <c r="T431" s="111">
        <f t="shared" si="145"/>
        <v>16.076294277929154</v>
      </c>
      <c r="U431" s="111" t="str">
        <f t="shared" si="145"/>
        <v/>
      </c>
      <c r="V431" s="111">
        <f t="shared" si="145"/>
        <v>7.3202614379084974</v>
      </c>
      <c r="W431" s="111">
        <f t="shared" si="145"/>
        <v>11.818181818181818</v>
      </c>
      <c r="X431" s="111">
        <f t="shared" si="145"/>
        <v>8.0139372822299642</v>
      </c>
      <c r="Y431" s="111">
        <f t="shared" si="145"/>
        <v>7.4920634920634912</v>
      </c>
      <c r="Z431" s="111">
        <f t="shared" si="145"/>
        <v>11.214398734177216</v>
      </c>
      <c r="AA431" s="111">
        <f t="shared" si="145"/>
        <v>10.253164556962027</v>
      </c>
      <c r="AB431" s="111">
        <f t="shared" si="145"/>
        <v>10.373092142453363</v>
      </c>
      <c r="AC431" s="111">
        <f t="shared" si="145"/>
        <v>10.027922787422606</v>
      </c>
      <c r="AD431" s="111">
        <f t="shared" si="145"/>
        <v>9.9969583291087911</v>
      </c>
      <c r="AE431" s="111">
        <f t="shared" si="145"/>
        <v>10.257056451612904</v>
      </c>
      <c r="AF431" s="111">
        <f t="shared" si="145"/>
        <v>9.7811686235095259</v>
      </c>
      <c r="AG431" s="111">
        <f t="shared" si="145"/>
        <v>10.037600130783064</v>
      </c>
      <c r="AH431" s="112"/>
      <c r="AI431" s="112"/>
      <c r="AJ431" s="106" t="str">
        <f t="shared" si="142"/>
        <v>*Pyruvic acid (1MEOX) (1TMS)</v>
      </c>
      <c r="AK431" s="106">
        <f t="shared" si="142"/>
        <v>175</v>
      </c>
      <c r="AL431" s="112"/>
      <c r="AM431" s="111">
        <f t="shared" si="144"/>
        <v>8.740724961834772</v>
      </c>
      <c r="AN431" s="111">
        <f t="shared" si="144"/>
        <v>8.8251339815795387</v>
      </c>
      <c r="AO431" s="113">
        <f t="shared" si="144"/>
        <v>9.4508301404853121</v>
      </c>
      <c r="AP431" s="111">
        <f t="shared" si="144"/>
        <v>9.6019141410638742</v>
      </c>
      <c r="AQ431" s="113">
        <f t="shared" si="144"/>
        <v>9.23703922952574</v>
      </c>
      <c r="AR431" s="111">
        <f t="shared" si="144"/>
        <v>9.3550587952000637</v>
      </c>
      <c r="AS431" s="113">
        <f t="shared" si="144"/>
        <v>8.9774078478002384</v>
      </c>
      <c r="AT431" s="111">
        <f t="shared" si="144"/>
        <v>9.116794367363843</v>
      </c>
      <c r="AU431" s="113">
        <f t="shared" si="144"/>
        <v>9.0315401060122404</v>
      </c>
      <c r="AV431" s="111">
        <f t="shared" si="144"/>
        <v>8.7124175701352407</v>
      </c>
      <c r="AW431" s="113">
        <f t="shared" si="144"/>
        <v>9.0025207057976235</v>
      </c>
      <c r="AX431" s="111">
        <f t="shared" si="144"/>
        <v>9.1639957264957257</v>
      </c>
      <c r="AY431" s="113" t="str">
        <f t="shared" si="144"/>
        <v/>
      </c>
      <c r="AZ431" s="111">
        <f t="shared" si="144"/>
        <v>9.5474222746950019</v>
      </c>
      <c r="BA431" s="111" t="str">
        <f t="shared" si="144"/>
        <v/>
      </c>
      <c r="BB431" s="113">
        <f t="shared" si="144"/>
        <v>7.9091542982368761</v>
      </c>
      <c r="BC431" s="111">
        <f t="shared" si="144"/>
        <v>7.5994702129959997</v>
      </c>
      <c r="BD431" s="113">
        <f t="shared" si="144"/>
        <v>6.6574662846761239</v>
      </c>
      <c r="BE431" s="111">
        <f t="shared" si="144"/>
        <v>7.1302998146945633</v>
      </c>
      <c r="BF431" s="113">
        <f t="shared" si="144"/>
        <v>9.4388955707786444</v>
      </c>
      <c r="BG431" s="111">
        <f t="shared" si="144"/>
        <v>9.672835842371267</v>
      </c>
      <c r="BH431" s="113" t="str">
        <f t="shared" si="144"/>
        <v/>
      </c>
      <c r="BI431" s="111">
        <f t="shared" si="144"/>
        <v>9.4551538633962018</v>
      </c>
      <c r="BJ431" s="113">
        <f t="shared" si="144"/>
        <v>9.5507100997835384</v>
      </c>
      <c r="BK431" s="111">
        <f t="shared" si="144"/>
        <v>8.5435908988510931</v>
      </c>
      <c r="BL431" s="113">
        <f t="shared" si="144"/>
        <v>8.8294822061055829</v>
      </c>
      <c r="BM431" s="111">
        <f t="shared" si="144"/>
        <v>8.3343046975171937</v>
      </c>
      <c r="BN431" s="113">
        <f t="shared" si="144"/>
        <v>8.4996995392935837</v>
      </c>
      <c r="BO431" s="111">
        <f t="shared" si="144"/>
        <v>9.2732809349409493</v>
      </c>
      <c r="BP431" s="113">
        <f t="shared" si="144"/>
        <v>9.0847959115056156</v>
      </c>
      <c r="BQ431" s="111">
        <f t="shared" si="144"/>
        <v>2.9922639030798424</v>
      </c>
      <c r="BR431" s="111"/>
      <c r="BS431" s="111">
        <f t="shared" si="146"/>
        <v>8.8739811638223021</v>
      </c>
      <c r="BT431" s="111">
        <f t="shared" si="146"/>
        <v>8.783845465666138</v>
      </c>
      <c r="BU431" s="111">
        <f t="shared" si="144"/>
        <v>8.9645200756311869</v>
      </c>
      <c r="BV431" s="94" t="str">
        <f t="shared" si="111"/>
        <v>*Pyruvic acid (1MEOX) (1TMS)</v>
      </c>
      <c r="BW431">
        <f t="shared" si="111"/>
        <v>175</v>
      </c>
    </row>
    <row r="432" spans="2:75">
      <c r="B432" s="4" t="s">
        <v>52</v>
      </c>
      <c r="C432" s="4">
        <v>176</v>
      </c>
      <c r="D432" s="4">
        <v>1042.8</v>
      </c>
      <c r="E432" s="4">
        <v>0.69565220000000005</v>
      </c>
      <c r="F432" s="4"/>
      <c r="G432" s="111" t="str">
        <f t="shared" si="144"/>
        <v/>
      </c>
      <c r="H432" s="111" t="str">
        <f t="shared" si="144"/>
        <v/>
      </c>
      <c r="I432" s="111">
        <f t="shared" si="144"/>
        <v>3.5861224333582102</v>
      </c>
      <c r="J432" s="111">
        <f t="shared" si="144"/>
        <v>3.6518984517913711</v>
      </c>
      <c r="K432" s="111" t="str">
        <f t="shared" si="144"/>
        <v/>
      </c>
      <c r="L432" s="111" t="str">
        <f t="shared" si="144"/>
        <v/>
      </c>
      <c r="M432" s="111">
        <f t="shared" si="144"/>
        <v>1.6298020954598369</v>
      </c>
      <c r="N432" s="111">
        <f t="shared" si="144"/>
        <v>0</v>
      </c>
      <c r="O432" s="111">
        <f t="shared" si="144"/>
        <v>3.6660869565217391</v>
      </c>
      <c r="P432" s="111">
        <f t="shared" si="144"/>
        <v>3.706852883710833</v>
      </c>
      <c r="Q432" s="111"/>
      <c r="R432" s="111" t="str">
        <f t="shared" si="145"/>
        <v/>
      </c>
      <c r="S432" s="111" t="str">
        <f t="shared" si="145"/>
        <v/>
      </c>
      <c r="T432" s="111">
        <f t="shared" si="145"/>
        <v>0.81743869209809261</v>
      </c>
      <c r="U432" s="111" t="str">
        <f t="shared" si="145"/>
        <v/>
      </c>
      <c r="V432" s="111">
        <f t="shared" si="145"/>
        <v>0</v>
      </c>
      <c r="W432" s="111">
        <f t="shared" si="145"/>
        <v>0</v>
      </c>
      <c r="X432" s="111">
        <f t="shared" si="145"/>
        <v>5.8652729384436695</v>
      </c>
      <c r="Y432" s="111">
        <f t="shared" si="145"/>
        <v>4.9523809523809526</v>
      </c>
      <c r="Z432" s="111">
        <f t="shared" si="145"/>
        <v>3.0261075949367089</v>
      </c>
      <c r="AA432" s="111">
        <f t="shared" si="145"/>
        <v>5.3481012658227849</v>
      </c>
      <c r="AB432" s="111">
        <f t="shared" si="145"/>
        <v>3.5424910495571886</v>
      </c>
      <c r="AC432" s="111">
        <f t="shared" si="145"/>
        <v>4.5890494111933959</v>
      </c>
      <c r="AD432" s="111">
        <f t="shared" si="145"/>
        <v>3.5841022001419449</v>
      </c>
      <c r="AE432" s="111">
        <f t="shared" si="145"/>
        <v>3.377016129032258</v>
      </c>
      <c r="AF432" s="111">
        <f t="shared" si="145"/>
        <v>3.8192699529444014</v>
      </c>
      <c r="AG432" s="111">
        <f t="shared" si="145"/>
        <v>3.8172306686284121</v>
      </c>
      <c r="AH432" s="112"/>
      <c r="AI432" s="112"/>
      <c r="AJ432" s="106" t="str">
        <f t="shared" si="142"/>
        <v>*Pyruvic acid (1MEOX) (1TMS)</v>
      </c>
      <c r="AK432" s="106">
        <f t="shared" si="142"/>
        <v>176</v>
      </c>
      <c r="AL432" s="112"/>
      <c r="AM432" s="111">
        <f t="shared" si="144"/>
        <v>3.3975929278943449</v>
      </c>
      <c r="AN432" s="111">
        <f t="shared" si="144"/>
        <v>3.4819164981868362</v>
      </c>
      <c r="AO432" s="113">
        <f t="shared" si="144"/>
        <v>4.0509259259259256</v>
      </c>
      <c r="AP432" s="111">
        <f t="shared" si="144"/>
        <v>3.519661557666967</v>
      </c>
      <c r="AQ432" s="113">
        <f t="shared" si="144"/>
        <v>3.5472780674392661</v>
      </c>
      <c r="AR432" s="111">
        <f t="shared" si="144"/>
        <v>3.5558052735080468</v>
      </c>
      <c r="AS432" s="113">
        <f t="shared" si="144"/>
        <v>3.5336443184243422</v>
      </c>
      <c r="AT432" s="111">
        <f t="shared" si="144"/>
        <v>3.464744253468627</v>
      </c>
      <c r="AU432" s="113">
        <f t="shared" si="144"/>
        <v>3.2770082291270097</v>
      </c>
      <c r="AV432" s="111">
        <f t="shared" si="144"/>
        <v>3.90913155247569</v>
      </c>
      <c r="AW432" s="113">
        <f t="shared" si="144"/>
        <v>3.0188452766774696</v>
      </c>
      <c r="AX432" s="111">
        <f t="shared" si="144"/>
        <v>3.7232905982905984</v>
      </c>
      <c r="AY432" s="113" t="str">
        <f t="shared" si="144"/>
        <v/>
      </c>
      <c r="AZ432" s="111">
        <f t="shared" si="144"/>
        <v>3.8685556867375048</v>
      </c>
      <c r="BA432" s="111" t="str">
        <f t="shared" si="144"/>
        <v/>
      </c>
      <c r="BB432" s="113">
        <f t="shared" si="144"/>
        <v>3.3643789222034064</v>
      </c>
      <c r="BC432" s="111">
        <f t="shared" si="144"/>
        <v>3.2827873283598228</v>
      </c>
      <c r="BD432" s="113">
        <f t="shared" si="144"/>
        <v>3.0099224372860038</v>
      </c>
      <c r="BE432" s="111">
        <f t="shared" si="144"/>
        <v>3.2103771044837579</v>
      </c>
      <c r="BF432" s="113">
        <f t="shared" si="144"/>
        <v>3.5960187557740242</v>
      </c>
      <c r="BG432" s="111">
        <f t="shared" si="144"/>
        <v>3.8975521142466594</v>
      </c>
      <c r="BH432" s="113" t="str">
        <f t="shared" si="144"/>
        <v/>
      </c>
      <c r="BI432" s="111">
        <f t="shared" si="144"/>
        <v>3.5872106055269146</v>
      </c>
      <c r="BJ432" s="113">
        <f t="shared" si="144"/>
        <v>2.840399134153424</v>
      </c>
      <c r="BK432" s="111">
        <f t="shared" si="144"/>
        <v>3.232710069835548</v>
      </c>
      <c r="BL432" s="113">
        <f t="shared" si="144"/>
        <v>3.6388935739585091</v>
      </c>
      <c r="BM432" s="111">
        <f t="shared" si="144"/>
        <v>3.3686909896258306</v>
      </c>
      <c r="BN432" s="113">
        <f t="shared" si="144"/>
        <v>3.7613229173621776</v>
      </c>
      <c r="BO432" s="111">
        <f t="shared" si="144"/>
        <v>3.7796798485659027</v>
      </c>
      <c r="BP432" s="113">
        <f t="shared" si="144"/>
        <v>3.8800349673861882</v>
      </c>
      <c r="BQ432" s="111">
        <f t="shared" si="144"/>
        <v>0.80280251058239671</v>
      </c>
      <c r="BR432" s="111"/>
      <c r="BS432" s="111">
        <f t="shared" si="146"/>
        <v>3.0461289688176034</v>
      </c>
      <c r="BT432" s="111">
        <f t="shared" si="146"/>
        <v>3.512807872779391</v>
      </c>
      <c r="BU432" s="111">
        <f t="shared" si="144"/>
        <v>3.51685018351685</v>
      </c>
      <c r="BV432" s="94" t="str">
        <f t="shared" si="111"/>
        <v>*Pyruvic acid (1MEOX) (1TMS)</v>
      </c>
      <c r="BW432">
        <f t="shared" si="111"/>
        <v>176</v>
      </c>
    </row>
    <row r="433" spans="2:75">
      <c r="B433" s="4" t="s">
        <v>52</v>
      </c>
      <c r="C433" s="4">
        <v>177</v>
      </c>
      <c r="D433" s="4">
        <v>1042.8</v>
      </c>
      <c r="E433" s="4">
        <v>0.69565220000000005</v>
      </c>
      <c r="F433" s="4"/>
      <c r="G433" s="111" t="str">
        <f t="shared" si="144"/>
        <v/>
      </c>
      <c r="H433" s="111" t="str">
        <f t="shared" si="144"/>
        <v/>
      </c>
      <c r="I433" s="111">
        <f t="shared" si="144"/>
        <v>0.12629886905103624</v>
      </c>
      <c r="J433" s="111">
        <f t="shared" si="144"/>
        <v>0.23870075402668095</v>
      </c>
      <c r="K433" s="111" t="str">
        <f t="shared" si="144"/>
        <v/>
      </c>
      <c r="L433" s="111" t="str">
        <f t="shared" si="144"/>
        <v/>
      </c>
      <c r="M433" s="111">
        <f t="shared" si="144"/>
        <v>0</v>
      </c>
      <c r="N433" s="111">
        <f t="shared" si="144"/>
        <v>0</v>
      </c>
      <c r="O433" s="111">
        <f t="shared" si="144"/>
        <v>0.37426086956521742</v>
      </c>
      <c r="P433" s="111">
        <f t="shared" si="144"/>
        <v>0.20261958173529199</v>
      </c>
      <c r="Q433" s="111"/>
      <c r="R433" s="111" t="str">
        <f t="shared" si="145"/>
        <v/>
      </c>
      <c r="S433" s="111" t="str">
        <f t="shared" si="145"/>
        <v/>
      </c>
      <c r="T433" s="111">
        <f t="shared" si="145"/>
        <v>0</v>
      </c>
      <c r="U433" s="111" t="str">
        <f t="shared" si="145"/>
        <v/>
      </c>
      <c r="V433" s="111">
        <f t="shared" si="145"/>
        <v>0</v>
      </c>
      <c r="W433" s="111">
        <f t="shared" si="145"/>
        <v>5.4545454545454541</v>
      </c>
      <c r="X433" s="111">
        <f t="shared" si="145"/>
        <v>0</v>
      </c>
      <c r="Y433" s="111">
        <f t="shared" si="145"/>
        <v>3.2380952380952377</v>
      </c>
      <c r="Z433" s="111">
        <f t="shared" si="145"/>
        <v>0</v>
      </c>
      <c r="AA433" s="111">
        <f t="shared" si="145"/>
        <v>0</v>
      </c>
      <c r="AB433" s="111">
        <f t="shared" si="145"/>
        <v>0.11305822498586772</v>
      </c>
      <c r="AC433" s="111">
        <f t="shared" si="145"/>
        <v>0</v>
      </c>
      <c r="AD433" s="111">
        <f t="shared" si="145"/>
        <v>0</v>
      </c>
      <c r="AE433" s="111">
        <f t="shared" si="145"/>
        <v>0</v>
      </c>
      <c r="AF433" s="111">
        <f t="shared" si="145"/>
        <v>0.18274018913609574</v>
      </c>
      <c r="AG433" s="111">
        <f t="shared" si="145"/>
        <v>0</v>
      </c>
      <c r="AH433" s="112"/>
      <c r="AI433" s="112"/>
      <c r="AJ433" s="106" t="str">
        <f t="shared" si="142"/>
        <v>*Pyruvic acid (1MEOX) (1TMS)</v>
      </c>
      <c r="AK433" s="106">
        <f t="shared" si="142"/>
        <v>177</v>
      </c>
      <c r="AL433" s="112"/>
      <c r="AM433" s="111">
        <f t="shared" si="144"/>
        <v>15.532360563780308</v>
      </c>
      <c r="AN433" s="111">
        <f t="shared" si="144"/>
        <v>15.827476653509196</v>
      </c>
      <c r="AO433" s="113">
        <f t="shared" si="144"/>
        <v>5.8030012771392077</v>
      </c>
      <c r="AP433" s="111">
        <f t="shared" si="144"/>
        <v>5.6730702545252791</v>
      </c>
      <c r="AQ433" s="113">
        <f t="shared" si="144"/>
        <v>7.9392545707064954</v>
      </c>
      <c r="AR433" s="111">
        <f t="shared" si="144"/>
        <v>8.3978809648031465</v>
      </c>
      <c r="AS433" s="113">
        <f t="shared" si="144"/>
        <v>10.064331229610659</v>
      </c>
      <c r="AT433" s="111">
        <f t="shared" si="144"/>
        <v>10.924880927728308</v>
      </c>
      <c r="AU433" s="113">
        <f t="shared" si="144"/>
        <v>11.470993059419568</v>
      </c>
      <c r="AV433" s="111">
        <f t="shared" si="144"/>
        <v>11.79445624231586</v>
      </c>
      <c r="AW433" s="113">
        <f t="shared" si="144"/>
        <v>7.2890409314608089</v>
      </c>
      <c r="AX433" s="111">
        <f t="shared" si="144"/>
        <v>7.4091880341880341</v>
      </c>
      <c r="AY433" s="113" t="str">
        <f t="shared" si="144"/>
        <v/>
      </c>
      <c r="AZ433" s="111">
        <f t="shared" si="144"/>
        <v>4.0259740259740262</v>
      </c>
      <c r="BA433" s="111" t="str">
        <f t="shared" si="144"/>
        <v/>
      </c>
      <c r="BB433" s="113">
        <f t="shared" si="144"/>
        <v>21.98177109273832</v>
      </c>
      <c r="BC433" s="111">
        <f t="shared" si="144"/>
        <v>22.867337009406423</v>
      </c>
      <c r="BD433" s="113">
        <f t="shared" si="144"/>
        <v>30.163859967856894</v>
      </c>
      <c r="BE433" s="111">
        <f t="shared" si="144"/>
        <v>30.871569077749093</v>
      </c>
      <c r="BF433" s="113">
        <f t="shared" si="144"/>
        <v>8.2291830082448705</v>
      </c>
      <c r="BG433" s="111">
        <f t="shared" si="144"/>
        <v>8.2789258799618697</v>
      </c>
      <c r="BH433" s="113" t="str">
        <f t="shared" si="144"/>
        <v/>
      </c>
      <c r="BI433" s="111">
        <f t="shared" si="144"/>
        <v>7.9605494892567812</v>
      </c>
      <c r="BJ433" s="113">
        <f t="shared" si="144"/>
        <v>9.2180983052637142</v>
      </c>
      <c r="BK433" s="111">
        <f t="shared" si="144"/>
        <v>9.8276638882631211</v>
      </c>
      <c r="BL433" s="113">
        <f t="shared" si="144"/>
        <v>15.881683251813122</v>
      </c>
      <c r="BM433" s="111">
        <f t="shared" si="144"/>
        <v>15.889089637486887</v>
      </c>
      <c r="BN433" s="113">
        <f t="shared" si="144"/>
        <v>12.218735394271215</v>
      </c>
      <c r="BO433" s="111">
        <f t="shared" si="144"/>
        <v>11.84107649890951</v>
      </c>
      <c r="BP433" s="113">
        <f t="shared" si="144"/>
        <v>3.1739627462847149</v>
      </c>
      <c r="BQ433" s="111">
        <f t="shared" si="144"/>
        <v>0.39410305064954021</v>
      </c>
      <c r="BR433" s="111"/>
      <c r="BS433" s="111">
        <f t="shared" si="146"/>
        <v>12.156108646723334</v>
      </c>
      <c r="BT433" s="111">
        <f t="shared" si="146"/>
        <v>12.318562743057457</v>
      </c>
      <c r="BU433" s="111">
        <f t="shared" si="144"/>
        <v>12.052052052052051</v>
      </c>
      <c r="BV433" s="94" t="str">
        <f t="shared" si="111"/>
        <v>*Pyruvic acid (1MEOX) (1TMS)</v>
      </c>
      <c r="BW433">
        <f t="shared" si="111"/>
        <v>177</v>
      </c>
    </row>
    <row r="434" spans="2:75">
      <c r="B434" s="4" t="s">
        <v>52</v>
      </c>
      <c r="C434" s="4">
        <v>178</v>
      </c>
      <c r="D434" s="4">
        <v>1042.8</v>
      </c>
      <c r="E434" s="4">
        <v>0.69565220000000005</v>
      </c>
      <c r="F434" s="4"/>
      <c r="G434" s="111" t="str">
        <f t="shared" si="144"/>
        <v/>
      </c>
      <c r="H434" s="111" t="str">
        <f t="shared" si="144"/>
        <v/>
      </c>
      <c r="I434" s="111">
        <f t="shared" si="144"/>
        <v>0</v>
      </c>
      <c r="J434" s="111">
        <f t="shared" si="144"/>
        <v>6.6925445054209602E-3</v>
      </c>
      <c r="K434" s="111" t="str">
        <f t="shared" si="144"/>
        <v/>
      </c>
      <c r="L434" s="111" t="str">
        <f t="shared" si="144"/>
        <v/>
      </c>
      <c r="M434" s="111">
        <f t="shared" si="144"/>
        <v>0</v>
      </c>
      <c r="N434" s="111">
        <f t="shared" si="144"/>
        <v>0</v>
      </c>
      <c r="O434" s="111">
        <f t="shared" si="144"/>
        <v>0</v>
      </c>
      <c r="P434" s="111">
        <f t="shared" si="144"/>
        <v>0</v>
      </c>
      <c r="Q434" s="111"/>
      <c r="R434" s="111" t="str">
        <f t="shared" si="145"/>
        <v/>
      </c>
      <c r="S434" s="111" t="str">
        <f t="shared" si="145"/>
        <v/>
      </c>
      <c r="T434" s="111">
        <f t="shared" si="145"/>
        <v>5.4495912806539506</v>
      </c>
      <c r="U434" s="111" t="str">
        <f t="shared" si="145"/>
        <v/>
      </c>
      <c r="V434" s="111">
        <f t="shared" si="145"/>
        <v>0</v>
      </c>
      <c r="W434" s="111">
        <f t="shared" si="145"/>
        <v>0</v>
      </c>
      <c r="X434" s="111">
        <f t="shared" si="145"/>
        <v>0</v>
      </c>
      <c r="Y434" s="111">
        <f t="shared" si="145"/>
        <v>1.6507936507936509</v>
      </c>
      <c r="Z434" s="111">
        <f t="shared" si="145"/>
        <v>0</v>
      </c>
      <c r="AA434" s="111">
        <f t="shared" si="145"/>
        <v>0</v>
      </c>
      <c r="AB434" s="111">
        <f t="shared" si="145"/>
        <v>0.18843037497644621</v>
      </c>
      <c r="AC434" s="111">
        <f t="shared" si="145"/>
        <v>0.20638582008012629</v>
      </c>
      <c r="AD434" s="111">
        <f t="shared" si="145"/>
        <v>0</v>
      </c>
      <c r="AE434" s="111">
        <f t="shared" si="145"/>
        <v>0</v>
      </c>
      <c r="AF434" s="111">
        <f t="shared" si="145"/>
        <v>0</v>
      </c>
      <c r="AG434" s="111">
        <f t="shared" si="145"/>
        <v>0</v>
      </c>
      <c r="AH434" s="112"/>
      <c r="AI434" s="112"/>
      <c r="AJ434" s="106" t="str">
        <f t="shared" si="142"/>
        <v>*Pyruvic acid (1MEOX) (1TMS)</v>
      </c>
      <c r="AK434" s="106">
        <f t="shared" si="142"/>
        <v>178</v>
      </c>
      <c r="AL434" s="112"/>
      <c r="AM434" s="111">
        <f t="shared" si="144"/>
        <v>1.3952497603578655</v>
      </c>
      <c r="AN434" s="111">
        <f t="shared" si="144"/>
        <v>1.5115047655723501</v>
      </c>
      <c r="AO434" s="113">
        <f t="shared" si="144"/>
        <v>0</v>
      </c>
      <c r="AP434" s="111">
        <f t="shared" si="144"/>
        <v>0.4091823288716277</v>
      </c>
      <c r="AQ434" s="113">
        <f t="shared" si="144"/>
        <v>0.69898226360966287</v>
      </c>
      <c r="AR434" s="111">
        <f t="shared" si="144"/>
        <v>0.61805193241561984</v>
      </c>
      <c r="AS434" s="113">
        <f t="shared" si="144"/>
        <v>0.80490258849355167</v>
      </c>
      <c r="AT434" s="111">
        <f t="shared" si="144"/>
        <v>0.8309173741975564</v>
      </c>
      <c r="AU434" s="113">
        <f t="shared" si="144"/>
        <v>0.68820101326617267</v>
      </c>
      <c r="AV434" s="111">
        <f t="shared" si="144"/>
        <v>1.2266681569241087</v>
      </c>
      <c r="AW434" s="113">
        <f t="shared" si="144"/>
        <v>0.43812267434881769</v>
      </c>
      <c r="AX434" s="111">
        <f t="shared" si="144"/>
        <v>0.61965811965811968</v>
      </c>
      <c r="AY434" s="113" t="str">
        <f t="shared" si="144"/>
        <v/>
      </c>
      <c r="AZ434" s="111">
        <f t="shared" si="144"/>
        <v>0</v>
      </c>
      <c r="BA434" s="111" t="str">
        <f t="shared" si="144"/>
        <v/>
      </c>
      <c r="BB434" s="113">
        <f t="shared" si="144"/>
        <v>1.86771590795896</v>
      </c>
      <c r="BC434" s="111">
        <f t="shared" si="144"/>
        <v>2.0340036760730889</v>
      </c>
      <c r="BD434" s="113">
        <f t="shared" si="144"/>
        <v>2.5504856404164626</v>
      </c>
      <c r="BE434" s="111">
        <f t="shared" si="144"/>
        <v>2.6592122143207844</v>
      </c>
      <c r="BF434" s="113">
        <f t="shared" si="144"/>
        <v>0.73558890690093959</v>
      </c>
      <c r="BG434" s="111">
        <f t="shared" si="144"/>
        <v>0.84533894494505291</v>
      </c>
      <c r="BH434" s="113" t="str">
        <f t="shared" si="144"/>
        <v/>
      </c>
      <c r="BI434" s="111">
        <f t="shared" si="144"/>
        <v>0.64043036920810781</v>
      </c>
      <c r="BJ434" s="113">
        <f t="shared" si="144"/>
        <v>0.49099836333878888</v>
      </c>
      <c r="BK434" s="111">
        <f t="shared" si="144"/>
        <v>0.77157017346249157</v>
      </c>
      <c r="BL434" s="113">
        <f t="shared" si="144"/>
        <v>1.5812109967954124</v>
      </c>
      <c r="BM434" s="111">
        <f t="shared" si="144"/>
        <v>1.4337335353770835</v>
      </c>
      <c r="BN434" s="113">
        <f t="shared" si="144"/>
        <v>1.2441298880505665</v>
      </c>
      <c r="BO434" s="111">
        <f t="shared" si="144"/>
        <v>0.86827702563680509</v>
      </c>
      <c r="BP434" s="113">
        <f t="shared" si="144"/>
        <v>0.53123529016206039</v>
      </c>
      <c r="BQ434" s="111">
        <f t="shared" si="144"/>
        <v>0</v>
      </c>
      <c r="BR434" s="111"/>
      <c r="BS434" s="111">
        <f t="shared" si="146"/>
        <v>0.93306819920022721</v>
      </c>
      <c r="BT434" s="111">
        <f t="shared" si="146"/>
        <v>1.0680834748315715</v>
      </c>
      <c r="BU434" s="111">
        <f t="shared" si="144"/>
        <v>1.2212212212212212</v>
      </c>
      <c r="BV434" s="94" t="str">
        <f t="shared" si="111"/>
        <v>*Pyruvic acid (1MEOX) (1TMS)</v>
      </c>
      <c r="BW434">
        <f t="shared" si="111"/>
        <v>178</v>
      </c>
    </row>
    <row r="435" spans="2:75">
      <c r="B435" s="4" t="s">
        <v>52</v>
      </c>
      <c r="C435" s="4">
        <v>179</v>
      </c>
      <c r="D435" s="4">
        <v>1042.8</v>
      </c>
      <c r="E435" s="4">
        <v>0.69565220000000005</v>
      </c>
      <c r="F435" s="4"/>
      <c r="G435" s="111" t="str">
        <f t="shared" si="144"/>
        <v/>
      </c>
      <c r="H435" s="111" t="str">
        <f t="shared" si="144"/>
        <v/>
      </c>
      <c r="I435" s="111">
        <f t="shared" si="144"/>
        <v>0</v>
      </c>
      <c r="J435" s="111">
        <f t="shared" si="144"/>
        <v>0</v>
      </c>
      <c r="K435" s="111" t="str">
        <f t="shared" si="144"/>
        <v/>
      </c>
      <c r="L435" s="111" t="str">
        <f t="shared" si="144"/>
        <v/>
      </c>
      <c r="M435" s="111">
        <f t="shared" si="144"/>
        <v>3.4924330616996504</v>
      </c>
      <c r="N435" s="111">
        <f t="shared" si="144"/>
        <v>0</v>
      </c>
      <c r="O435" s="111">
        <f t="shared" si="144"/>
        <v>3.4782608695652174E-2</v>
      </c>
      <c r="P435" s="111">
        <f t="shared" si="144"/>
        <v>0</v>
      </c>
      <c r="Q435" s="111"/>
      <c r="R435" s="111" t="str">
        <f t="shared" si="145"/>
        <v/>
      </c>
      <c r="S435" s="111" t="str">
        <f t="shared" si="145"/>
        <v/>
      </c>
      <c r="T435" s="111">
        <f t="shared" si="145"/>
        <v>0</v>
      </c>
      <c r="U435" s="111" t="str">
        <f t="shared" si="145"/>
        <v/>
      </c>
      <c r="V435" s="111">
        <f t="shared" si="145"/>
        <v>0</v>
      </c>
      <c r="W435" s="111">
        <f t="shared" si="145"/>
        <v>0</v>
      </c>
      <c r="X435" s="111">
        <f t="shared" si="145"/>
        <v>0</v>
      </c>
      <c r="Y435" s="111">
        <f t="shared" si="145"/>
        <v>0</v>
      </c>
      <c r="Z435" s="111">
        <f t="shared" si="145"/>
        <v>0</v>
      </c>
      <c r="AA435" s="111">
        <f t="shared" si="145"/>
        <v>0</v>
      </c>
      <c r="AB435" s="111">
        <f t="shared" si="145"/>
        <v>0</v>
      </c>
      <c r="AC435" s="111">
        <f t="shared" si="145"/>
        <v>0.23066650479543521</v>
      </c>
      <c r="AD435" s="111">
        <f t="shared" si="145"/>
        <v>0</v>
      </c>
      <c r="AE435" s="111">
        <f t="shared" si="145"/>
        <v>0</v>
      </c>
      <c r="AF435" s="111">
        <f t="shared" si="145"/>
        <v>0</v>
      </c>
      <c r="AG435" s="111">
        <f t="shared" si="145"/>
        <v>0</v>
      </c>
      <c r="AH435" s="112"/>
      <c r="AI435" s="112"/>
      <c r="AJ435" s="106" t="str">
        <f t="shared" si="142"/>
        <v>*Pyruvic acid (1MEOX) (1TMS)</v>
      </c>
      <c r="AK435" s="106">
        <f t="shared" si="142"/>
        <v>179</v>
      </c>
      <c r="AL435" s="112"/>
      <c r="AM435" s="111">
        <f t="shared" si="144"/>
        <v>0.59999289949231371</v>
      </c>
      <c r="AN435" s="111">
        <f t="shared" si="144"/>
        <v>0.60652739000673916</v>
      </c>
      <c r="AO435" s="113">
        <f t="shared" si="144"/>
        <v>6.3856960408684549E-2</v>
      </c>
      <c r="AP435" s="111">
        <f t="shared" si="144"/>
        <v>0.11443234620986198</v>
      </c>
      <c r="AQ435" s="113">
        <f t="shared" si="144"/>
        <v>0.28004826848204734</v>
      </c>
      <c r="AR435" s="111">
        <f t="shared" si="144"/>
        <v>0.27089938596139179</v>
      </c>
      <c r="AS435" s="113">
        <f t="shared" si="144"/>
        <v>0.30793621756760881</v>
      </c>
      <c r="AT435" s="111">
        <f t="shared" si="144"/>
        <v>0.40122178504866429</v>
      </c>
      <c r="AU435" s="113">
        <f t="shared" si="144"/>
        <v>0.19913901660467978</v>
      </c>
      <c r="AV435" s="111">
        <f t="shared" si="144"/>
        <v>0.64826198725829887</v>
      </c>
      <c r="AW435" s="113">
        <f t="shared" si="144"/>
        <v>0</v>
      </c>
      <c r="AX435" s="111">
        <f t="shared" si="144"/>
        <v>0.1201923076923077</v>
      </c>
      <c r="AY435" s="113" t="str">
        <f t="shared" si="144"/>
        <v/>
      </c>
      <c r="AZ435" s="111">
        <f t="shared" si="144"/>
        <v>0</v>
      </c>
      <c r="BA435" s="111" t="str">
        <f t="shared" si="144"/>
        <v/>
      </c>
      <c r="BB435" s="113">
        <f t="shared" si="144"/>
        <v>0.71471262077896203</v>
      </c>
      <c r="BC435" s="111">
        <f t="shared" si="144"/>
        <v>0.94064223159260463</v>
      </c>
      <c r="BD435" s="113">
        <f t="shared" si="144"/>
        <v>1.0673607714345608</v>
      </c>
      <c r="BE435" s="111">
        <f t="shared" si="144"/>
        <v>1.1640982593959359</v>
      </c>
      <c r="BF435" s="113">
        <f t="shared" si="144"/>
        <v>0.42705991040457392</v>
      </c>
      <c r="BG435" s="111">
        <f t="shared" si="144"/>
        <v>0.30755948848000864</v>
      </c>
      <c r="BH435" s="113" t="str">
        <f t="shared" si="144"/>
        <v/>
      </c>
      <c r="BI435" s="111">
        <f t="shared" si="144"/>
        <v>0.243363540299081</v>
      </c>
      <c r="BJ435" s="113">
        <f t="shared" si="144"/>
        <v>0.10559104587930944</v>
      </c>
      <c r="BK435" s="111">
        <f t="shared" si="144"/>
        <v>0.20274836674926783</v>
      </c>
      <c r="BL435" s="113">
        <f t="shared" si="144"/>
        <v>0.77584752909428234</v>
      </c>
      <c r="BM435" s="111">
        <f t="shared" si="144"/>
        <v>0.60176011190115397</v>
      </c>
      <c r="BN435" s="113">
        <f t="shared" si="144"/>
        <v>0.61650085686942202</v>
      </c>
      <c r="BO435" s="111">
        <f t="shared" si="144"/>
        <v>0.36212501543146375</v>
      </c>
      <c r="BP435" s="113">
        <f t="shared" si="144"/>
        <v>0.43036783000470713</v>
      </c>
      <c r="BQ435" s="111">
        <f t="shared" si="144"/>
        <v>0</v>
      </c>
      <c r="BR435" s="111"/>
      <c r="BS435" s="111">
        <f t="shared" si="146"/>
        <v>0.43266394248628803</v>
      </c>
      <c r="BT435" s="111">
        <f t="shared" si="146"/>
        <v>0.40349820160303812</v>
      </c>
      <c r="BU435" s="111">
        <f t="shared" si="144"/>
        <v>0.67623178734289846</v>
      </c>
      <c r="BV435" s="94" t="str">
        <f t="shared" si="111"/>
        <v>*Pyruvic acid (1MEOX) (1TMS)</v>
      </c>
      <c r="BW435">
        <f t="shared" si="111"/>
        <v>179</v>
      </c>
    </row>
    <row r="436" spans="2:75" ht="42" customHeight="1">
      <c r="B436" s="4" t="s">
        <v>55</v>
      </c>
      <c r="C436" s="4">
        <v>116</v>
      </c>
      <c r="D436" s="4">
        <v>1254.5999999999999</v>
      </c>
      <c r="E436" s="4">
        <v>0.62318839999999998</v>
      </c>
      <c r="F436" s="4"/>
      <c r="G436" s="111" t="str">
        <f t="shared" ref="G436:P445" si="147">IF(G206&lt;&gt;"",G206/SUM(G$211:G$215)*100,"")</f>
        <v/>
      </c>
      <c r="H436" s="111" t="str">
        <f t="shared" si="147"/>
        <v/>
      </c>
      <c r="I436" s="111" t="str">
        <f t="shared" si="147"/>
        <v/>
      </c>
      <c r="J436" s="111" t="str">
        <f t="shared" si="147"/>
        <v/>
      </c>
      <c r="K436" s="111" t="str">
        <f t="shared" si="147"/>
        <v/>
      </c>
      <c r="L436" s="111" t="str">
        <f t="shared" si="147"/>
        <v/>
      </c>
      <c r="M436" s="111" t="str">
        <f t="shared" si="147"/>
        <v/>
      </c>
      <c r="N436" s="111" t="str">
        <f t="shared" si="147"/>
        <v/>
      </c>
      <c r="O436" s="111" t="str">
        <f t="shared" si="147"/>
        <v/>
      </c>
      <c r="P436" s="111" t="str">
        <f t="shared" si="147"/>
        <v/>
      </c>
      <c r="Q436" s="111"/>
      <c r="R436" s="111" t="str">
        <f t="shared" ref="R436:AG445" si="148">IF(R206&lt;&gt;"",R206/SUM(R$211:R$215)*100,"")</f>
        <v/>
      </c>
      <c r="S436" s="111" t="str">
        <f t="shared" si="148"/>
        <v/>
      </c>
      <c r="T436" s="111" t="str">
        <f t="shared" si="148"/>
        <v/>
      </c>
      <c r="U436" s="111" t="str">
        <f t="shared" si="148"/>
        <v/>
      </c>
      <c r="V436" s="111" t="str">
        <f t="shared" si="148"/>
        <v/>
      </c>
      <c r="W436" s="111" t="str">
        <f t="shared" si="148"/>
        <v/>
      </c>
      <c r="X436" s="111" t="str">
        <f t="shared" si="148"/>
        <v/>
      </c>
      <c r="Y436" s="111" t="str">
        <f t="shared" si="148"/>
        <v/>
      </c>
      <c r="Z436" s="111" t="str">
        <f t="shared" si="148"/>
        <v/>
      </c>
      <c r="AA436" s="111" t="str">
        <f t="shared" si="148"/>
        <v/>
      </c>
      <c r="AB436" s="111" t="str">
        <f t="shared" si="148"/>
        <v/>
      </c>
      <c r="AC436" s="111" t="str">
        <f t="shared" si="148"/>
        <v/>
      </c>
      <c r="AD436" s="111" t="str">
        <f t="shared" si="148"/>
        <v/>
      </c>
      <c r="AE436" s="111" t="str">
        <f t="shared" si="148"/>
        <v/>
      </c>
      <c r="AF436" s="111" t="str">
        <f t="shared" si="148"/>
        <v/>
      </c>
      <c r="AG436" s="111" t="str">
        <f t="shared" si="148"/>
        <v/>
      </c>
      <c r="AH436" s="112"/>
      <c r="AI436" s="112"/>
      <c r="AJ436" s="106" t="str">
        <f t="shared" si="142"/>
        <v>*Serine (2TMS)</v>
      </c>
      <c r="AK436" s="106">
        <f t="shared" si="142"/>
        <v>116</v>
      </c>
      <c r="AL436" s="112"/>
      <c r="AM436" s="111" t="str">
        <f t="shared" ref="AM436:BB445" si="149">IF(AM206&lt;&gt;"",AM206/SUM(AM$211:AM$215)*100,"")</f>
        <v/>
      </c>
      <c r="AN436" s="111" t="str">
        <f t="shared" si="149"/>
        <v/>
      </c>
      <c r="AO436" s="113" t="str">
        <f t="shared" si="149"/>
        <v/>
      </c>
      <c r="AP436" s="111" t="str">
        <f t="shared" si="149"/>
        <v/>
      </c>
      <c r="AQ436" s="113" t="str">
        <f t="shared" si="149"/>
        <v/>
      </c>
      <c r="AR436" s="111" t="str">
        <f t="shared" si="149"/>
        <v/>
      </c>
      <c r="AS436" s="113" t="str">
        <f t="shared" si="149"/>
        <v/>
      </c>
      <c r="AT436" s="111" t="str">
        <f t="shared" si="149"/>
        <v/>
      </c>
      <c r="AU436" s="113" t="str">
        <f t="shared" si="149"/>
        <v/>
      </c>
      <c r="AV436" s="111" t="str">
        <f t="shared" si="149"/>
        <v/>
      </c>
      <c r="AW436" s="113" t="str">
        <f t="shared" si="149"/>
        <v/>
      </c>
      <c r="AX436" s="111" t="str">
        <f t="shared" si="149"/>
        <v/>
      </c>
      <c r="AY436" s="113" t="str">
        <f t="shared" si="149"/>
        <v/>
      </c>
      <c r="AZ436" s="111" t="str">
        <f t="shared" si="149"/>
        <v/>
      </c>
      <c r="BA436" s="111" t="str">
        <f t="shared" si="149"/>
        <v/>
      </c>
      <c r="BB436" s="113">
        <f>IF(BB206&lt;&gt;"",BB206/SUM(BB$206:BB$210)*100,"")</f>
        <v>51.444189997783852</v>
      </c>
      <c r="BC436" s="113">
        <f t="shared" ref="BC436:BM436" si="150">IF(BC206&lt;&gt;"",BC206/SUM(BC$206:BC$210)*100,"")</f>
        <v>45.742028605169928</v>
      </c>
      <c r="BD436" s="113">
        <f t="shared" si="150"/>
        <v>52.499041288508238</v>
      </c>
      <c r="BE436" s="113">
        <f t="shared" si="150"/>
        <v>48.619580884798758</v>
      </c>
      <c r="BF436" s="113" t="str">
        <f t="shared" si="150"/>
        <v/>
      </c>
      <c r="BG436" s="113" t="str">
        <f t="shared" si="150"/>
        <v/>
      </c>
      <c r="BH436" s="113" t="str">
        <f t="shared" si="150"/>
        <v/>
      </c>
      <c r="BI436" s="113" t="str">
        <f t="shared" si="150"/>
        <v/>
      </c>
      <c r="BJ436" s="113">
        <f t="shared" si="150"/>
        <v>33.385305008770224</v>
      </c>
      <c r="BK436" s="113">
        <f t="shared" si="150"/>
        <v>41.252436647173489</v>
      </c>
      <c r="BL436" s="113">
        <f t="shared" si="150"/>
        <v>31.406551059730248</v>
      </c>
      <c r="BM436" s="113">
        <f t="shared" si="150"/>
        <v>32.807096677191403</v>
      </c>
      <c r="BN436" s="113" t="str">
        <f t="shared" ref="BN436:BQ445" si="151">IF(BN206&lt;&gt;"",BN206/SUM(BN$211:BN$215)*100,"")</f>
        <v/>
      </c>
      <c r="BO436" s="111" t="str">
        <f t="shared" si="151"/>
        <v/>
      </c>
      <c r="BP436" s="113" t="str">
        <f t="shared" si="151"/>
        <v/>
      </c>
      <c r="BQ436" s="111" t="str">
        <f t="shared" si="151"/>
        <v/>
      </c>
      <c r="BR436" s="111"/>
      <c r="BS436" s="111" t="str">
        <f t="shared" ref="BS436:BU445" si="152">IF(BS206&lt;&gt;"",BS206/SUM(BS$211:BS$215)*100,"")</f>
        <v/>
      </c>
      <c r="BT436" s="111" t="str">
        <f t="shared" si="152"/>
        <v/>
      </c>
      <c r="BU436" s="111" t="str">
        <f t="shared" si="152"/>
        <v/>
      </c>
      <c r="BV436" s="94" t="s">
        <v>285</v>
      </c>
      <c r="BW436">
        <v>217</v>
      </c>
    </row>
    <row r="437" spans="2:75">
      <c r="B437" s="4" t="s">
        <v>55</v>
      </c>
      <c r="C437" s="4">
        <v>117</v>
      </c>
      <c r="D437" s="4">
        <v>1254.5999999999999</v>
      </c>
      <c r="E437" s="4">
        <v>0.62318839999999998</v>
      </c>
      <c r="F437" s="4"/>
      <c r="G437" s="111" t="str">
        <f t="shared" si="147"/>
        <v/>
      </c>
      <c r="H437" s="111" t="str">
        <f t="shared" si="147"/>
        <v/>
      </c>
      <c r="I437" s="111" t="str">
        <f t="shared" si="147"/>
        <v/>
      </c>
      <c r="J437" s="111" t="str">
        <f t="shared" si="147"/>
        <v/>
      </c>
      <c r="K437" s="111" t="str">
        <f t="shared" si="147"/>
        <v/>
      </c>
      <c r="L437" s="111" t="str">
        <f t="shared" si="147"/>
        <v/>
      </c>
      <c r="M437" s="111" t="str">
        <f t="shared" si="147"/>
        <v/>
      </c>
      <c r="N437" s="111" t="str">
        <f t="shared" si="147"/>
        <v/>
      </c>
      <c r="O437" s="111" t="str">
        <f t="shared" si="147"/>
        <v/>
      </c>
      <c r="P437" s="111" t="str">
        <f t="shared" si="147"/>
        <v/>
      </c>
      <c r="Q437" s="111"/>
      <c r="R437" s="111" t="str">
        <f t="shared" si="148"/>
        <v/>
      </c>
      <c r="S437" s="111" t="str">
        <f t="shared" si="148"/>
        <v/>
      </c>
      <c r="T437" s="111" t="str">
        <f t="shared" si="148"/>
        <v/>
      </c>
      <c r="U437" s="111" t="str">
        <f t="shared" si="148"/>
        <v/>
      </c>
      <c r="V437" s="111" t="str">
        <f t="shared" si="148"/>
        <v/>
      </c>
      <c r="W437" s="111" t="str">
        <f t="shared" si="148"/>
        <v/>
      </c>
      <c r="X437" s="111" t="str">
        <f t="shared" si="148"/>
        <v/>
      </c>
      <c r="Y437" s="111" t="str">
        <f t="shared" si="148"/>
        <v/>
      </c>
      <c r="Z437" s="111" t="str">
        <f t="shared" si="148"/>
        <v/>
      </c>
      <c r="AA437" s="111" t="str">
        <f t="shared" si="148"/>
        <v/>
      </c>
      <c r="AB437" s="111" t="str">
        <f t="shared" si="148"/>
        <v/>
      </c>
      <c r="AC437" s="111" t="str">
        <f t="shared" si="148"/>
        <v/>
      </c>
      <c r="AD437" s="111" t="str">
        <f t="shared" si="148"/>
        <v/>
      </c>
      <c r="AE437" s="111" t="str">
        <f t="shared" si="148"/>
        <v/>
      </c>
      <c r="AF437" s="111" t="str">
        <f t="shared" si="148"/>
        <v/>
      </c>
      <c r="AG437" s="111" t="str">
        <f t="shared" si="148"/>
        <v/>
      </c>
      <c r="AH437" s="112"/>
      <c r="AI437" s="112"/>
      <c r="AJ437" s="106" t="str">
        <f t="shared" si="142"/>
        <v>*Serine (2TMS)</v>
      </c>
      <c r="AK437" s="106">
        <f t="shared" si="142"/>
        <v>117</v>
      </c>
      <c r="AL437" s="112"/>
      <c r="AM437" s="111" t="str">
        <f t="shared" si="149"/>
        <v/>
      </c>
      <c r="AN437" s="111" t="str">
        <f t="shared" si="149"/>
        <v/>
      </c>
      <c r="AO437" s="113" t="str">
        <f t="shared" si="149"/>
        <v/>
      </c>
      <c r="AP437" s="111" t="str">
        <f t="shared" si="149"/>
        <v/>
      </c>
      <c r="AQ437" s="113" t="str">
        <f t="shared" si="149"/>
        <v/>
      </c>
      <c r="AR437" s="111" t="str">
        <f t="shared" si="149"/>
        <v/>
      </c>
      <c r="AS437" s="113" t="str">
        <f t="shared" si="149"/>
        <v/>
      </c>
      <c r="AT437" s="111" t="str">
        <f t="shared" si="149"/>
        <v/>
      </c>
      <c r="AU437" s="113" t="str">
        <f t="shared" si="149"/>
        <v/>
      </c>
      <c r="AV437" s="111" t="str">
        <f t="shared" si="149"/>
        <v/>
      </c>
      <c r="AW437" s="113" t="str">
        <f t="shared" si="149"/>
        <v/>
      </c>
      <c r="AX437" s="111" t="str">
        <f t="shared" si="149"/>
        <v/>
      </c>
      <c r="AY437" s="113" t="str">
        <f t="shared" si="149"/>
        <v/>
      </c>
      <c r="AZ437" s="111" t="str">
        <f t="shared" si="149"/>
        <v/>
      </c>
      <c r="BA437" s="111" t="str">
        <f t="shared" si="149"/>
        <v/>
      </c>
      <c r="BB437" s="113">
        <f t="shared" ref="BB437:BM440" si="153">IF(BB207&lt;&gt;"",BB207/SUM(BB$206:BB$210)*100,"")</f>
        <v>12.351333382581075</v>
      </c>
      <c r="BC437" s="113">
        <f t="shared" si="153"/>
        <v>10.405458601233434</v>
      </c>
      <c r="BD437" s="113">
        <f t="shared" si="153"/>
        <v>11.389492522050364</v>
      </c>
      <c r="BE437" s="113">
        <f t="shared" si="153"/>
        <v>12.340614258787005</v>
      </c>
      <c r="BF437" s="113" t="str">
        <f t="shared" si="153"/>
        <v/>
      </c>
      <c r="BG437" s="113" t="str">
        <f t="shared" si="153"/>
        <v/>
      </c>
      <c r="BH437" s="113" t="str">
        <f t="shared" si="153"/>
        <v/>
      </c>
      <c r="BI437" s="113" t="str">
        <f t="shared" si="153"/>
        <v/>
      </c>
      <c r="BJ437" s="113">
        <f t="shared" si="153"/>
        <v>8.8091989865523281</v>
      </c>
      <c r="BK437" s="113">
        <f t="shared" si="153"/>
        <v>10.1364522417154</v>
      </c>
      <c r="BL437" s="113">
        <f t="shared" si="153"/>
        <v>5.9858702633269107</v>
      </c>
      <c r="BM437" s="113">
        <f t="shared" si="153"/>
        <v>5.8337092166591491</v>
      </c>
      <c r="BN437" s="113" t="str">
        <f t="shared" si="151"/>
        <v/>
      </c>
      <c r="BO437" s="111" t="str">
        <f t="shared" si="151"/>
        <v/>
      </c>
      <c r="BP437" s="113" t="str">
        <f t="shared" si="151"/>
        <v/>
      </c>
      <c r="BQ437" s="111" t="str">
        <f t="shared" si="151"/>
        <v/>
      </c>
      <c r="BR437" s="111"/>
      <c r="BS437" s="111" t="str">
        <f t="shared" si="152"/>
        <v/>
      </c>
      <c r="BT437" s="111" t="str">
        <f t="shared" si="152"/>
        <v/>
      </c>
      <c r="BU437" s="111" t="str">
        <f t="shared" si="152"/>
        <v/>
      </c>
      <c r="BV437" s="94"/>
      <c r="BW437">
        <v>218</v>
      </c>
    </row>
    <row r="438" spans="2:75">
      <c r="B438" s="4" t="s">
        <v>55</v>
      </c>
      <c r="C438" s="4">
        <v>118</v>
      </c>
      <c r="D438" s="4">
        <v>1254.5999999999999</v>
      </c>
      <c r="E438" s="4">
        <v>0.62318839999999998</v>
      </c>
      <c r="F438" s="4"/>
      <c r="G438" s="111" t="str">
        <f t="shared" si="147"/>
        <v/>
      </c>
      <c r="H438" s="111" t="str">
        <f t="shared" si="147"/>
        <v/>
      </c>
      <c r="I438" s="111" t="str">
        <f t="shared" si="147"/>
        <v/>
      </c>
      <c r="J438" s="111" t="str">
        <f t="shared" si="147"/>
        <v/>
      </c>
      <c r="K438" s="111" t="str">
        <f t="shared" si="147"/>
        <v/>
      </c>
      <c r="L438" s="111" t="str">
        <f t="shared" si="147"/>
        <v/>
      </c>
      <c r="M438" s="111" t="str">
        <f t="shared" si="147"/>
        <v/>
      </c>
      <c r="N438" s="111" t="str">
        <f t="shared" si="147"/>
        <v/>
      </c>
      <c r="O438" s="111" t="str">
        <f t="shared" si="147"/>
        <v/>
      </c>
      <c r="P438" s="111" t="str">
        <f t="shared" si="147"/>
        <v/>
      </c>
      <c r="Q438" s="111"/>
      <c r="R438" s="111" t="str">
        <f t="shared" si="148"/>
        <v/>
      </c>
      <c r="S438" s="111" t="str">
        <f t="shared" si="148"/>
        <v/>
      </c>
      <c r="T438" s="111" t="str">
        <f t="shared" si="148"/>
        <v/>
      </c>
      <c r="U438" s="111" t="str">
        <f t="shared" si="148"/>
        <v/>
      </c>
      <c r="V438" s="111" t="str">
        <f t="shared" si="148"/>
        <v/>
      </c>
      <c r="W438" s="111" t="str">
        <f t="shared" si="148"/>
        <v/>
      </c>
      <c r="X438" s="111" t="str">
        <f t="shared" si="148"/>
        <v/>
      </c>
      <c r="Y438" s="111" t="str">
        <f t="shared" si="148"/>
        <v/>
      </c>
      <c r="Z438" s="111" t="str">
        <f t="shared" si="148"/>
        <v/>
      </c>
      <c r="AA438" s="111" t="str">
        <f t="shared" si="148"/>
        <v/>
      </c>
      <c r="AB438" s="111" t="str">
        <f t="shared" si="148"/>
        <v/>
      </c>
      <c r="AC438" s="111" t="str">
        <f t="shared" si="148"/>
        <v/>
      </c>
      <c r="AD438" s="111" t="str">
        <f t="shared" si="148"/>
        <v/>
      </c>
      <c r="AE438" s="111" t="str">
        <f t="shared" si="148"/>
        <v/>
      </c>
      <c r="AF438" s="111" t="str">
        <f t="shared" si="148"/>
        <v/>
      </c>
      <c r="AG438" s="111" t="str">
        <f t="shared" si="148"/>
        <v/>
      </c>
      <c r="AH438" s="112"/>
      <c r="AI438" s="112"/>
      <c r="AJ438" s="106" t="str">
        <f t="shared" si="142"/>
        <v>*Serine (2TMS)</v>
      </c>
      <c r="AK438" s="106">
        <f t="shared" si="142"/>
        <v>118</v>
      </c>
      <c r="AL438" s="112"/>
      <c r="AM438" s="111" t="str">
        <f t="shared" si="149"/>
        <v/>
      </c>
      <c r="AN438" s="111" t="str">
        <f t="shared" si="149"/>
        <v/>
      </c>
      <c r="AO438" s="113" t="str">
        <f t="shared" si="149"/>
        <v/>
      </c>
      <c r="AP438" s="111" t="str">
        <f t="shared" si="149"/>
        <v/>
      </c>
      <c r="AQ438" s="113" t="str">
        <f t="shared" si="149"/>
        <v/>
      </c>
      <c r="AR438" s="111" t="str">
        <f t="shared" si="149"/>
        <v/>
      </c>
      <c r="AS438" s="113" t="str">
        <f t="shared" si="149"/>
        <v/>
      </c>
      <c r="AT438" s="111" t="str">
        <f t="shared" si="149"/>
        <v/>
      </c>
      <c r="AU438" s="113" t="str">
        <f t="shared" si="149"/>
        <v/>
      </c>
      <c r="AV438" s="111" t="str">
        <f t="shared" si="149"/>
        <v/>
      </c>
      <c r="AW438" s="113" t="str">
        <f t="shared" si="149"/>
        <v/>
      </c>
      <c r="AX438" s="111" t="str">
        <f t="shared" si="149"/>
        <v/>
      </c>
      <c r="AY438" s="113" t="str">
        <f t="shared" si="149"/>
        <v/>
      </c>
      <c r="AZ438" s="111" t="str">
        <f t="shared" si="149"/>
        <v/>
      </c>
      <c r="BA438" s="111" t="str">
        <f t="shared" si="149"/>
        <v/>
      </c>
      <c r="BB438" s="113">
        <f t="shared" si="153"/>
        <v>4.1441973849449658</v>
      </c>
      <c r="BC438" s="113">
        <f t="shared" si="153"/>
        <v>4.2251673008791499</v>
      </c>
      <c r="BD438" s="113">
        <f t="shared" si="153"/>
        <v>5.6500063914099456</v>
      </c>
      <c r="BE438" s="113">
        <f t="shared" si="153"/>
        <v>6.8965517241379306</v>
      </c>
      <c r="BF438" s="113" t="str">
        <f t="shared" si="153"/>
        <v/>
      </c>
      <c r="BG438" s="113" t="str">
        <f t="shared" si="153"/>
        <v/>
      </c>
      <c r="BH438" s="113" t="str">
        <f t="shared" si="153"/>
        <v/>
      </c>
      <c r="BI438" s="113" t="str">
        <f t="shared" si="153"/>
        <v/>
      </c>
      <c r="BJ438" s="113">
        <f t="shared" si="153"/>
        <v>4.1512375755213409</v>
      </c>
      <c r="BK438" s="113">
        <f t="shared" si="153"/>
        <v>5.8723196881091617</v>
      </c>
      <c r="BL438" s="113">
        <f t="shared" si="153"/>
        <v>4.7270391779062306</v>
      </c>
      <c r="BM438" s="113">
        <f t="shared" si="153"/>
        <v>1.7440986317846943</v>
      </c>
      <c r="BN438" s="113" t="str">
        <f t="shared" si="151"/>
        <v/>
      </c>
      <c r="BO438" s="111" t="str">
        <f t="shared" si="151"/>
        <v/>
      </c>
      <c r="BP438" s="113" t="str">
        <f t="shared" si="151"/>
        <v/>
      </c>
      <c r="BQ438" s="111" t="str">
        <f t="shared" si="151"/>
        <v/>
      </c>
      <c r="BR438" s="111"/>
      <c r="BS438" s="111" t="str">
        <f t="shared" si="152"/>
        <v/>
      </c>
      <c r="BT438" s="111" t="str">
        <f t="shared" si="152"/>
        <v/>
      </c>
      <c r="BU438" s="111" t="str">
        <f t="shared" si="152"/>
        <v/>
      </c>
      <c r="BV438" s="94"/>
      <c r="BW438">
        <v>219</v>
      </c>
    </row>
    <row r="439" spans="2:75">
      <c r="B439" s="4" t="s">
        <v>55</v>
      </c>
      <c r="C439" s="4">
        <v>119</v>
      </c>
      <c r="D439" s="4">
        <v>1254.5999999999999</v>
      </c>
      <c r="E439" s="4">
        <v>0.62318839999999998</v>
      </c>
      <c r="F439" s="4"/>
      <c r="G439" s="111" t="str">
        <f t="shared" si="147"/>
        <v/>
      </c>
      <c r="H439" s="111" t="str">
        <f t="shared" si="147"/>
        <v/>
      </c>
      <c r="I439" s="111" t="str">
        <f t="shared" si="147"/>
        <v/>
      </c>
      <c r="J439" s="111" t="str">
        <f t="shared" si="147"/>
        <v/>
      </c>
      <c r="K439" s="111" t="str">
        <f t="shared" si="147"/>
        <v/>
      </c>
      <c r="L439" s="111" t="str">
        <f t="shared" si="147"/>
        <v/>
      </c>
      <c r="M439" s="111" t="str">
        <f t="shared" si="147"/>
        <v/>
      </c>
      <c r="N439" s="111" t="str">
        <f t="shared" si="147"/>
        <v/>
      </c>
      <c r="O439" s="111" t="str">
        <f t="shared" si="147"/>
        <v/>
      </c>
      <c r="P439" s="111" t="str">
        <f t="shared" si="147"/>
        <v/>
      </c>
      <c r="Q439" s="111"/>
      <c r="R439" s="111" t="str">
        <f t="shared" si="148"/>
        <v/>
      </c>
      <c r="S439" s="111" t="str">
        <f t="shared" si="148"/>
        <v/>
      </c>
      <c r="T439" s="111" t="str">
        <f t="shared" si="148"/>
        <v/>
      </c>
      <c r="U439" s="111" t="str">
        <f t="shared" si="148"/>
        <v/>
      </c>
      <c r="V439" s="111" t="str">
        <f t="shared" si="148"/>
        <v/>
      </c>
      <c r="W439" s="111" t="str">
        <f t="shared" si="148"/>
        <v/>
      </c>
      <c r="X439" s="111" t="str">
        <f t="shared" si="148"/>
        <v/>
      </c>
      <c r="Y439" s="111" t="str">
        <f t="shared" si="148"/>
        <v/>
      </c>
      <c r="Z439" s="111" t="str">
        <f t="shared" si="148"/>
        <v/>
      </c>
      <c r="AA439" s="111" t="str">
        <f t="shared" si="148"/>
        <v/>
      </c>
      <c r="AB439" s="111" t="str">
        <f t="shared" si="148"/>
        <v/>
      </c>
      <c r="AC439" s="111" t="str">
        <f t="shared" si="148"/>
        <v/>
      </c>
      <c r="AD439" s="111" t="str">
        <f t="shared" si="148"/>
        <v/>
      </c>
      <c r="AE439" s="111" t="str">
        <f t="shared" si="148"/>
        <v/>
      </c>
      <c r="AF439" s="111" t="str">
        <f t="shared" si="148"/>
        <v/>
      </c>
      <c r="AG439" s="111" t="str">
        <f t="shared" si="148"/>
        <v/>
      </c>
      <c r="AH439" s="112"/>
      <c r="AI439" s="112"/>
      <c r="AJ439" s="106" t="str">
        <f t="shared" si="142"/>
        <v>*Serine (2TMS)</v>
      </c>
      <c r="AK439" s="106">
        <f t="shared" si="142"/>
        <v>119</v>
      </c>
      <c r="AL439" s="112"/>
      <c r="AM439" s="111" t="str">
        <f t="shared" si="149"/>
        <v/>
      </c>
      <c r="AN439" s="111" t="str">
        <f t="shared" si="149"/>
        <v/>
      </c>
      <c r="AO439" s="113" t="str">
        <f t="shared" si="149"/>
        <v/>
      </c>
      <c r="AP439" s="111" t="str">
        <f t="shared" si="149"/>
        <v/>
      </c>
      <c r="AQ439" s="113" t="str">
        <f t="shared" si="149"/>
        <v/>
      </c>
      <c r="AR439" s="111" t="str">
        <f t="shared" si="149"/>
        <v/>
      </c>
      <c r="AS439" s="113" t="str">
        <f t="shared" si="149"/>
        <v/>
      </c>
      <c r="AT439" s="111" t="str">
        <f t="shared" si="149"/>
        <v/>
      </c>
      <c r="AU439" s="113" t="str">
        <f t="shared" si="149"/>
        <v/>
      </c>
      <c r="AV439" s="111" t="str">
        <f t="shared" si="149"/>
        <v/>
      </c>
      <c r="AW439" s="113" t="str">
        <f t="shared" si="149"/>
        <v/>
      </c>
      <c r="AX439" s="111" t="str">
        <f t="shared" si="149"/>
        <v/>
      </c>
      <c r="AY439" s="113" t="str">
        <f t="shared" si="149"/>
        <v/>
      </c>
      <c r="AZ439" s="111" t="str">
        <f t="shared" si="149"/>
        <v/>
      </c>
      <c r="BA439" s="111" t="str">
        <f t="shared" si="149"/>
        <v/>
      </c>
      <c r="BB439" s="113">
        <f t="shared" si="153"/>
        <v>25.855063898943637</v>
      </c>
      <c r="BC439" s="113">
        <f t="shared" si="153"/>
        <v>31.255740716441409</v>
      </c>
      <c r="BD439" s="113">
        <f t="shared" si="153"/>
        <v>23.737696535855811</v>
      </c>
      <c r="BE439" s="113">
        <f t="shared" si="153"/>
        <v>24.437299035369776</v>
      </c>
      <c r="BF439" s="113" t="str">
        <f t="shared" si="153"/>
        <v/>
      </c>
      <c r="BG439" s="113" t="str">
        <f t="shared" si="153"/>
        <v/>
      </c>
      <c r="BH439" s="113" t="str">
        <f t="shared" si="153"/>
        <v/>
      </c>
      <c r="BI439" s="113" t="str">
        <f t="shared" si="153"/>
        <v/>
      </c>
      <c r="BJ439" s="113">
        <f t="shared" si="153"/>
        <v>42.623270317676862</v>
      </c>
      <c r="BK439" s="113">
        <f t="shared" si="153"/>
        <v>31.920077972709553</v>
      </c>
      <c r="BL439" s="113">
        <f t="shared" si="153"/>
        <v>48.464996788696212</v>
      </c>
      <c r="BM439" s="113">
        <f t="shared" si="153"/>
        <v>47.376334385806643</v>
      </c>
      <c r="BN439" s="113" t="str">
        <f t="shared" si="151"/>
        <v/>
      </c>
      <c r="BO439" s="111" t="str">
        <f t="shared" si="151"/>
        <v/>
      </c>
      <c r="BP439" s="113" t="str">
        <f t="shared" si="151"/>
        <v/>
      </c>
      <c r="BQ439" s="111" t="str">
        <f t="shared" si="151"/>
        <v/>
      </c>
      <c r="BR439" s="111"/>
      <c r="BS439" s="111" t="str">
        <f t="shared" si="152"/>
        <v/>
      </c>
      <c r="BT439" s="111" t="str">
        <f t="shared" si="152"/>
        <v/>
      </c>
      <c r="BU439" s="111" t="str">
        <f t="shared" si="152"/>
        <v/>
      </c>
      <c r="BV439" s="94"/>
      <c r="BW439">
        <v>220</v>
      </c>
    </row>
    <row r="440" spans="2:75">
      <c r="B440" s="4" t="s">
        <v>55</v>
      </c>
      <c r="C440" s="4">
        <v>120</v>
      </c>
      <c r="D440" s="4">
        <v>1254.5999999999999</v>
      </c>
      <c r="E440" s="4">
        <v>0.62318839999999998</v>
      </c>
      <c r="F440" s="4"/>
      <c r="G440" s="111" t="str">
        <f t="shared" si="147"/>
        <v/>
      </c>
      <c r="H440" s="111" t="str">
        <f t="shared" si="147"/>
        <v/>
      </c>
      <c r="I440" s="111" t="str">
        <f t="shared" si="147"/>
        <v/>
      </c>
      <c r="J440" s="111" t="str">
        <f t="shared" si="147"/>
        <v/>
      </c>
      <c r="K440" s="111" t="str">
        <f t="shared" si="147"/>
        <v/>
      </c>
      <c r="L440" s="111" t="str">
        <f t="shared" si="147"/>
        <v/>
      </c>
      <c r="M440" s="111" t="str">
        <f t="shared" si="147"/>
        <v/>
      </c>
      <c r="N440" s="111" t="str">
        <f t="shared" si="147"/>
        <v/>
      </c>
      <c r="O440" s="111" t="str">
        <f t="shared" si="147"/>
        <v/>
      </c>
      <c r="P440" s="111" t="str">
        <f t="shared" si="147"/>
        <v/>
      </c>
      <c r="Q440" s="111"/>
      <c r="R440" s="111" t="str">
        <f t="shared" si="148"/>
        <v/>
      </c>
      <c r="S440" s="111" t="str">
        <f t="shared" si="148"/>
        <v/>
      </c>
      <c r="T440" s="111" t="str">
        <f t="shared" si="148"/>
        <v/>
      </c>
      <c r="U440" s="111" t="str">
        <f t="shared" si="148"/>
        <v/>
      </c>
      <c r="V440" s="111" t="str">
        <f t="shared" si="148"/>
        <v/>
      </c>
      <c r="W440" s="111" t="str">
        <f t="shared" si="148"/>
        <v/>
      </c>
      <c r="X440" s="111" t="str">
        <f t="shared" si="148"/>
        <v/>
      </c>
      <c r="Y440" s="111" t="str">
        <f t="shared" si="148"/>
        <v/>
      </c>
      <c r="Z440" s="111" t="str">
        <f t="shared" si="148"/>
        <v/>
      </c>
      <c r="AA440" s="111" t="str">
        <f t="shared" si="148"/>
        <v/>
      </c>
      <c r="AB440" s="111" t="str">
        <f t="shared" si="148"/>
        <v/>
      </c>
      <c r="AC440" s="111" t="str">
        <f t="shared" si="148"/>
        <v/>
      </c>
      <c r="AD440" s="111" t="str">
        <f t="shared" si="148"/>
        <v/>
      </c>
      <c r="AE440" s="111" t="str">
        <f t="shared" si="148"/>
        <v/>
      </c>
      <c r="AF440" s="111" t="str">
        <f t="shared" si="148"/>
        <v/>
      </c>
      <c r="AG440" s="111" t="str">
        <f t="shared" si="148"/>
        <v/>
      </c>
      <c r="AH440" s="112"/>
      <c r="AI440" s="112"/>
      <c r="AJ440" s="106" t="str">
        <f t="shared" si="142"/>
        <v>*Serine (2TMS)</v>
      </c>
      <c r="AK440" s="106">
        <f t="shared" si="142"/>
        <v>120</v>
      </c>
      <c r="AL440" s="112"/>
      <c r="AM440" s="111" t="str">
        <f t="shared" si="149"/>
        <v/>
      </c>
      <c r="AN440" s="111" t="str">
        <f t="shared" si="149"/>
        <v/>
      </c>
      <c r="AO440" s="113" t="str">
        <f t="shared" si="149"/>
        <v/>
      </c>
      <c r="AP440" s="111" t="str">
        <f t="shared" si="149"/>
        <v/>
      </c>
      <c r="AQ440" s="113" t="str">
        <f t="shared" si="149"/>
        <v/>
      </c>
      <c r="AR440" s="111" t="str">
        <f t="shared" si="149"/>
        <v/>
      </c>
      <c r="AS440" s="113" t="str">
        <f t="shared" si="149"/>
        <v/>
      </c>
      <c r="AT440" s="111" t="str">
        <f t="shared" si="149"/>
        <v/>
      </c>
      <c r="AU440" s="113" t="str">
        <f t="shared" si="149"/>
        <v/>
      </c>
      <c r="AV440" s="111" t="str">
        <f t="shared" si="149"/>
        <v/>
      </c>
      <c r="AW440" s="113" t="str">
        <f t="shared" si="149"/>
        <v/>
      </c>
      <c r="AX440" s="111" t="str">
        <f t="shared" si="149"/>
        <v/>
      </c>
      <c r="AY440" s="113" t="str">
        <f t="shared" si="149"/>
        <v/>
      </c>
      <c r="AZ440" s="111" t="str">
        <f t="shared" si="149"/>
        <v/>
      </c>
      <c r="BA440" s="111" t="str">
        <f t="shared" si="149"/>
        <v/>
      </c>
      <c r="BB440" s="113">
        <f t="shared" si="153"/>
        <v>6.2052153357464723</v>
      </c>
      <c r="BC440" s="113">
        <f t="shared" si="153"/>
        <v>8.3716047762760795</v>
      </c>
      <c r="BD440" s="113">
        <f t="shared" si="153"/>
        <v>6.7237632621756358</v>
      </c>
      <c r="BE440" s="113">
        <f t="shared" si="153"/>
        <v>7.705954096906531</v>
      </c>
      <c r="BF440" s="113" t="str">
        <f t="shared" si="153"/>
        <v/>
      </c>
      <c r="BG440" s="113" t="str">
        <f t="shared" si="153"/>
        <v/>
      </c>
      <c r="BH440" s="113" t="str">
        <f t="shared" si="153"/>
        <v/>
      </c>
      <c r="BI440" s="113" t="str">
        <f t="shared" si="153"/>
        <v/>
      </c>
      <c r="BJ440" s="113">
        <f t="shared" si="153"/>
        <v>11.030988111479244</v>
      </c>
      <c r="BK440" s="113">
        <f t="shared" si="153"/>
        <v>10.818713450292398</v>
      </c>
      <c r="BL440" s="113">
        <f t="shared" si="153"/>
        <v>9.4155427103403984</v>
      </c>
      <c r="BM440" s="113">
        <f t="shared" si="153"/>
        <v>12.238761088558112</v>
      </c>
      <c r="BN440" s="113" t="str">
        <f t="shared" si="151"/>
        <v/>
      </c>
      <c r="BO440" s="111" t="str">
        <f t="shared" si="151"/>
        <v/>
      </c>
      <c r="BP440" s="113" t="str">
        <f t="shared" si="151"/>
        <v/>
      </c>
      <c r="BQ440" s="111" t="str">
        <f t="shared" si="151"/>
        <v/>
      </c>
      <c r="BR440" s="111"/>
      <c r="BS440" s="111" t="str">
        <f t="shared" si="152"/>
        <v/>
      </c>
      <c r="BT440" s="111" t="str">
        <f t="shared" si="152"/>
        <v/>
      </c>
      <c r="BU440" s="111" t="str">
        <f t="shared" si="152"/>
        <v/>
      </c>
      <c r="BV440" s="94"/>
      <c r="BW440">
        <v>221</v>
      </c>
    </row>
    <row r="441" spans="2:75" ht="41.25" customHeight="1">
      <c r="B441" s="4" t="s">
        <v>55</v>
      </c>
      <c r="C441" s="4">
        <v>116</v>
      </c>
      <c r="D441" s="4">
        <v>1254.5999999999999</v>
      </c>
      <c r="E441" s="4">
        <v>0.62318839999999998</v>
      </c>
      <c r="F441" s="4"/>
      <c r="G441" s="111" t="str">
        <f t="shared" si="147"/>
        <v/>
      </c>
      <c r="H441" s="111" t="str">
        <f t="shared" si="147"/>
        <v/>
      </c>
      <c r="I441" s="111">
        <f t="shared" si="147"/>
        <v>83.62560507827142</v>
      </c>
      <c r="J441" s="111">
        <f t="shared" si="147"/>
        <v>83.95953633235807</v>
      </c>
      <c r="K441" s="111">
        <f t="shared" si="147"/>
        <v>83.630589283293631</v>
      </c>
      <c r="L441" s="111">
        <f t="shared" si="147"/>
        <v>83.889055541454184</v>
      </c>
      <c r="M441" s="111" t="str">
        <f t="shared" si="147"/>
        <v/>
      </c>
      <c r="N441" s="111" t="str">
        <f t="shared" si="147"/>
        <v/>
      </c>
      <c r="O441" s="111" t="str">
        <f t="shared" si="147"/>
        <v/>
      </c>
      <c r="P441" s="111" t="str">
        <f t="shared" si="147"/>
        <v/>
      </c>
      <c r="Q441" s="111"/>
      <c r="R441" s="111" t="str">
        <f t="shared" si="148"/>
        <v/>
      </c>
      <c r="S441" s="111" t="str">
        <f t="shared" si="148"/>
        <v/>
      </c>
      <c r="T441" s="111" t="str">
        <f t="shared" si="148"/>
        <v/>
      </c>
      <c r="U441" s="111" t="str">
        <f t="shared" si="148"/>
        <v/>
      </c>
      <c r="V441" s="111" t="str">
        <f t="shared" si="148"/>
        <v/>
      </c>
      <c r="W441" s="111" t="str">
        <f t="shared" si="148"/>
        <v/>
      </c>
      <c r="X441" s="111">
        <f t="shared" si="148"/>
        <v>93.211816467630427</v>
      </c>
      <c r="Y441" s="111">
        <f t="shared" si="148"/>
        <v>86.588235294117638</v>
      </c>
      <c r="Z441" s="111">
        <f t="shared" si="148"/>
        <v>77.664974619289339</v>
      </c>
      <c r="AA441" s="111">
        <f t="shared" si="148"/>
        <v>79.92802878848461</v>
      </c>
      <c r="AB441" s="111">
        <f t="shared" si="148"/>
        <v>87.012733887733887</v>
      </c>
      <c r="AC441" s="111">
        <f t="shared" si="148"/>
        <v>86.290014028822853</v>
      </c>
      <c r="AD441" s="111">
        <f t="shared" si="148"/>
        <v>84.731360946745554</v>
      </c>
      <c r="AE441" s="111">
        <f t="shared" si="148"/>
        <v>83.996509598603836</v>
      </c>
      <c r="AF441" s="111">
        <f t="shared" si="148"/>
        <v>84.191038156149148</v>
      </c>
      <c r="AG441" s="111">
        <f t="shared" si="148"/>
        <v>83.758709249314933</v>
      </c>
      <c r="AH441" s="112"/>
      <c r="AI441" s="112"/>
      <c r="AJ441" s="106" t="str">
        <f t="shared" si="142"/>
        <v>*Serine (2TMS)</v>
      </c>
      <c r="AK441" s="106">
        <f t="shared" si="142"/>
        <v>116</v>
      </c>
      <c r="AL441" s="112"/>
      <c r="AM441" s="111">
        <f t="shared" si="149"/>
        <v>82.893183958337985</v>
      </c>
      <c r="AN441" s="111">
        <f t="shared" si="149"/>
        <v>83.15466972819992</v>
      </c>
      <c r="AO441" s="113">
        <f t="shared" si="149"/>
        <v>83.126884539750918</v>
      </c>
      <c r="AP441" s="111">
        <f t="shared" si="149"/>
        <v>83.583375991529621</v>
      </c>
      <c r="AQ441" s="113">
        <f t="shared" si="149"/>
        <v>83.125827247017142</v>
      </c>
      <c r="AR441" s="111">
        <f t="shared" si="149"/>
        <v>83.446358683954443</v>
      </c>
      <c r="AS441" s="113">
        <f t="shared" si="149"/>
        <v>83.463821277472789</v>
      </c>
      <c r="AT441" s="111">
        <f t="shared" si="149"/>
        <v>83.478431561619686</v>
      </c>
      <c r="AU441" s="113">
        <f t="shared" si="149"/>
        <v>83.100205654719844</v>
      </c>
      <c r="AV441" s="111">
        <f t="shared" si="149"/>
        <v>83.606653362543852</v>
      </c>
      <c r="AW441" s="113">
        <f t="shared" si="149"/>
        <v>82.622215577814316</v>
      </c>
      <c r="AX441" s="111">
        <f t="shared" si="149"/>
        <v>82.931708242083062</v>
      </c>
      <c r="AY441" s="113" t="str">
        <f t="shared" si="149"/>
        <v/>
      </c>
      <c r="AZ441" s="111">
        <f t="shared" si="149"/>
        <v>83.721845785323765</v>
      </c>
      <c r="BA441" s="111" t="str">
        <f t="shared" si="149"/>
        <v/>
      </c>
      <c r="BB441" s="113" t="str">
        <f t="shared" si="149"/>
        <v/>
      </c>
      <c r="BC441" s="111">
        <f>IF(BC211&lt;&gt;"",BC211/SUM(BC$211:BC$215)*100,"")</f>
        <v>82.156470592360805</v>
      </c>
      <c r="BD441" s="113">
        <f t="shared" ref="BD441:BU445" si="154">IF(BD211&lt;&gt;"",BD211/SUM(BD$211:BD$215)*100,"")</f>
        <v>81.362532930835087</v>
      </c>
      <c r="BE441" s="111">
        <f>IF(BE211&lt;&gt;"",BE211/SUM(BE$211:BE$215)*100,"")</f>
        <v>81.497614162686745</v>
      </c>
      <c r="BF441" s="113">
        <f t="shared" si="154"/>
        <v>83.19836547862802</v>
      </c>
      <c r="BG441" s="111">
        <f t="shared" si="154"/>
        <v>83.54645224216452</v>
      </c>
      <c r="BH441" s="113" t="str">
        <f t="shared" si="154"/>
        <v/>
      </c>
      <c r="BI441" s="111">
        <f t="shared" si="154"/>
        <v>83.272356748095945</v>
      </c>
      <c r="BJ441" s="113">
        <f t="shared" si="154"/>
        <v>83.71708648942338</v>
      </c>
      <c r="BK441" s="111">
        <f>IF(BK211&lt;&gt;"",BK211/SUM(BK$211:BK$215)*100,"")</f>
        <v>83.942586757913517</v>
      </c>
      <c r="BL441" s="113">
        <f t="shared" si="154"/>
        <v>82.585475084388889</v>
      </c>
      <c r="BM441" s="111" t="str">
        <f t="shared" si="154"/>
        <v/>
      </c>
      <c r="BN441" s="113">
        <f t="shared" si="154"/>
        <v>83.202672485788952</v>
      </c>
      <c r="BO441" s="111">
        <f t="shared" si="154"/>
        <v>83.331723908541761</v>
      </c>
      <c r="BP441" s="113">
        <f t="shared" si="154"/>
        <v>83.852416230917868</v>
      </c>
      <c r="BQ441" s="111">
        <f t="shared" si="151"/>
        <v>89.499593866148132</v>
      </c>
      <c r="BR441" s="111"/>
      <c r="BS441" s="111">
        <f t="shared" si="152"/>
        <v>82.479832993994989</v>
      </c>
      <c r="BT441" s="111">
        <f t="shared" si="152"/>
        <v>82.620913604146509</v>
      </c>
      <c r="BU441" s="111">
        <f t="shared" si="154"/>
        <v>82.926092718338438</v>
      </c>
      <c r="BV441" s="94" t="str">
        <f t="shared" ref="BV441:BW459" si="155">B441</f>
        <v>*Serine (2TMS)</v>
      </c>
      <c r="BW441">
        <f t="shared" si="155"/>
        <v>116</v>
      </c>
    </row>
    <row r="442" spans="2:75">
      <c r="B442" s="4" t="s">
        <v>55</v>
      </c>
      <c r="C442" s="4">
        <v>117</v>
      </c>
      <c r="D442" s="4">
        <v>1254.5999999999999</v>
      </c>
      <c r="E442" s="4">
        <v>0.62318839999999998</v>
      </c>
      <c r="F442" s="4"/>
      <c r="G442" s="111" t="str">
        <f t="shared" si="147"/>
        <v/>
      </c>
      <c r="H442" s="111" t="str">
        <f t="shared" si="147"/>
        <v/>
      </c>
      <c r="I442" s="111">
        <f t="shared" si="147"/>
        <v>11.243490673620581</v>
      </c>
      <c r="J442" s="111">
        <f t="shared" si="147"/>
        <v>11.359170820856464</v>
      </c>
      <c r="K442" s="111">
        <f t="shared" si="147"/>
        <v>11.547473808555548</v>
      </c>
      <c r="L442" s="111">
        <f t="shared" si="147"/>
        <v>11.25250940305051</v>
      </c>
      <c r="M442" s="111" t="str">
        <f t="shared" si="147"/>
        <v/>
      </c>
      <c r="N442" s="111" t="str">
        <f t="shared" si="147"/>
        <v/>
      </c>
      <c r="O442" s="111" t="str">
        <f t="shared" si="147"/>
        <v/>
      </c>
      <c r="P442" s="111" t="str">
        <f t="shared" si="147"/>
        <v/>
      </c>
      <c r="Q442" s="111"/>
      <c r="R442" s="111" t="str">
        <f t="shared" si="148"/>
        <v/>
      </c>
      <c r="S442" s="111" t="str">
        <f t="shared" si="148"/>
        <v/>
      </c>
      <c r="T442" s="111" t="str">
        <f t="shared" si="148"/>
        <v/>
      </c>
      <c r="U442" s="111" t="str">
        <f t="shared" si="148"/>
        <v/>
      </c>
      <c r="V442" s="111" t="str">
        <f t="shared" si="148"/>
        <v/>
      </c>
      <c r="W442" s="111" t="str">
        <f t="shared" si="148"/>
        <v/>
      </c>
      <c r="X442" s="111">
        <f t="shared" si="148"/>
        <v>4.3997485857950975</v>
      </c>
      <c r="Y442" s="111">
        <f t="shared" si="148"/>
        <v>13.411764705882353</v>
      </c>
      <c r="Z442" s="111">
        <f t="shared" si="148"/>
        <v>14.443931702814952</v>
      </c>
      <c r="AA442" s="111">
        <f t="shared" si="148"/>
        <v>9.5161935225909637</v>
      </c>
      <c r="AB442" s="111">
        <f t="shared" si="148"/>
        <v>9.2970374220374232</v>
      </c>
      <c r="AC442" s="111">
        <f t="shared" si="148"/>
        <v>9.4120647876546357</v>
      </c>
      <c r="AD442" s="111">
        <f t="shared" si="148"/>
        <v>10.620118343195266</v>
      </c>
      <c r="AE442" s="111">
        <f t="shared" si="148"/>
        <v>11.116928446771379</v>
      </c>
      <c r="AF442" s="111">
        <f t="shared" si="148"/>
        <v>10.982515890145141</v>
      </c>
      <c r="AG442" s="111">
        <f t="shared" si="148"/>
        <v>11.126949212941915</v>
      </c>
      <c r="AH442" s="112"/>
      <c r="AI442" s="112"/>
      <c r="AJ442" s="106" t="str">
        <f t="shared" si="142"/>
        <v>*Serine (2TMS)</v>
      </c>
      <c r="AK442" s="106">
        <f t="shared" si="142"/>
        <v>117</v>
      </c>
      <c r="AL442" s="112"/>
      <c r="AM442" s="111">
        <f t="shared" si="149"/>
        <v>11.665262859741054</v>
      </c>
      <c r="AN442" s="111">
        <f t="shared" si="149"/>
        <v>11.499884302522204</v>
      </c>
      <c r="AO442" s="113">
        <f t="shared" si="149"/>
        <v>11.519056091394326</v>
      </c>
      <c r="AP442" s="111">
        <f t="shared" si="149"/>
        <v>11.228074780911879</v>
      </c>
      <c r="AQ442" s="113">
        <f t="shared" si="149"/>
        <v>11.391488997019531</v>
      </c>
      <c r="AR442" s="111">
        <f t="shared" si="149"/>
        <v>11.200877929589804</v>
      </c>
      <c r="AS442" s="113">
        <f t="shared" si="149"/>
        <v>11.462606917949961</v>
      </c>
      <c r="AT442" s="111">
        <f t="shared" si="149"/>
        <v>11.375861807712706</v>
      </c>
      <c r="AU442" s="113">
        <f t="shared" si="149"/>
        <v>11.494685944834298</v>
      </c>
      <c r="AV442" s="111">
        <f t="shared" si="149"/>
        <v>11.260850260308661</v>
      </c>
      <c r="AW442" s="113">
        <f t="shared" si="149"/>
        <v>11.642663743127191</v>
      </c>
      <c r="AX442" s="111">
        <f t="shared" si="149"/>
        <v>11.463511669498679</v>
      </c>
      <c r="AY442" s="113" t="str">
        <f t="shared" si="149"/>
        <v/>
      </c>
      <c r="AZ442" s="111">
        <f t="shared" si="149"/>
        <v>11.318798309915385</v>
      </c>
      <c r="BA442" s="111" t="str">
        <f t="shared" si="149"/>
        <v/>
      </c>
      <c r="BB442" s="113" t="str">
        <f t="shared" si="149"/>
        <v/>
      </c>
      <c r="BC442" s="111">
        <f>IF(BC212&lt;&gt;"",BC212/SUM(BC$211:BC$215)*100,"")</f>
        <v>11.752184956558025</v>
      </c>
      <c r="BD442" s="113">
        <f t="shared" si="154"/>
        <v>11.325805581522522</v>
      </c>
      <c r="BE442" s="111">
        <f>IF(BE212&lt;&gt;"",BE212/SUM(BE$211:BE$215)*100,"")</f>
        <v>11.286103160677499</v>
      </c>
      <c r="BF442" s="113">
        <f t="shared" si="154"/>
        <v>11.375225250899907</v>
      </c>
      <c r="BG442" s="111">
        <f t="shared" si="154"/>
        <v>11.200198654982886</v>
      </c>
      <c r="BH442" s="113" t="str">
        <f t="shared" si="154"/>
        <v/>
      </c>
      <c r="BI442" s="111">
        <f t="shared" si="154"/>
        <v>11.401821544731956</v>
      </c>
      <c r="BJ442" s="113">
        <f t="shared" si="154"/>
        <v>11.256911437716017</v>
      </c>
      <c r="BK442" s="111">
        <f>IF(BK212&lt;&gt;"",BK212/SUM(BK$211:BK$215)*100,"")</f>
        <v>11.096994952061525</v>
      </c>
      <c r="BL442" s="113">
        <f t="shared" si="154"/>
        <v>11.609237659169146</v>
      </c>
      <c r="BM442" s="111" t="str">
        <f t="shared" si="154"/>
        <v/>
      </c>
      <c r="BN442" s="113">
        <f t="shared" si="154"/>
        <v>11.402246827770144</v>
      </c>
      <c r="BO442" s="111">
        <f t="shared" si="154"/>
        <v>11.397946373965945</v>
      </c>
      <c r="BP442" s="113">
        <f t="shared" si="154"/>
        <v>11.121896720665941</v>
      </c>
      <c r="BQ442" s="111">
        <f t="shared" si="151"/>
        <v>8.6666502572181052</v>
      </c>
      <c r="BR442" s="111"/>
      <c r="BS442" s="111">
        <f t="shared" si="152"/>
        <v>11.662392721837065</v>
      </c>
      <c r="BT442" s="111">
        <f t="shared" si="152"/>
        <v>11.571966922140213</v>
      </c>
      <c r="BU442" s="111">
        <f t="shared" si="154"/>
        <v>11.387784540688878</v>
      </c>
      <c r="BV442" s="94" t="str">
        <f t="shared" si="155"/>
        <v>*Serine (2TMS)</v>
      </c>
      <c r="BW442">
        <f t="shared" si="155"/>
        <v>117</v>
      </c>
    </row>
    <row r="443" spans="2:75">
      <c r="B443" s="4" t="s">
        <v>55</v>
      </c>
      <c r="C443" s="4">
        <v>118</v>
      </c>
      <c r="D443" s="4">
        <v>1254.5999999999999</v>
      </c>
      <c r="E443" s="4">
        <v>0.62318839999999998</v>
      </c>
      <c r="F443" s="4"/>
      <c r="G443" s="111" t="str">
        <f t="shared" si="147"/>
        <v/>
      </c>
      <c r="H443" s="111" t="str">
        <f t="shared" si="147"/>
        <v/>
      </c>
      <c r="I443" s="111">
        <f t="shared" si="147"/>
        <v>4.2178042536902796</v>
      </c>
      <c r="J443" s="111">
        <f t="shared" si="147"/>
        <v>4.0746810354443195</v>
      </c>
      <c r="K443" s="111">
        <f t="shared" si="147"/>
        <v>3.9921377253626136</v>
      </c>
      <c r="L443" s="111">
        <f t="shared" si="147"/>
        <v>4.0865772896139561</v>
      </c>
      <c r="M443" s="111" t="str">
        <f t="shared" si="147"/>
        <v/>
      </c>
      <c r="N443" s="111" t="str">
        <f t="shared" si="147"/>
        <v/>
      </c>
      <c r="O443" s="111" t="str">
        <f t="shared" si="147"/>
        <v/>
      </c>
      <c r="P443" s="111" t="str">
        <f t="shared" si="147"/>
        <v/>
      </c>
      <c r="Q443" s="111"/>
      <c r="R443" s="111" t="str">
        <f t="shared" si="148"/>
        <v/>
      </c>
      <c r="S443" s="111" t="str">
        <f t="shared" si="148"/>
        <v/>
      </c>
      <c r="T443" s="111" t="str">
        <f t="shared" si="148"/>
        <v/>
      </c>
      <c r="U443" s="111" t="str">
        <f t="shared" si="148"/>
        <v/>
      </c>
      <c r="V443" s="111" t="str">
        <f t="shared" si="148"/>
        <v/>
      </c>
      <c r="W443" s="111" t="str">
        <f t="shared" si="148"/>
        <v/>
      </c>
      <c r="X443" s="111">
        <f t="shared" si="148"/>
        <v>2.3884349465744812</v>
      </c>
      <c r="Y443" s="111">
        <f t="shared" si="148"/>
        <v>0</v>
      </c>
      <c r="Z443" s="111">
        <f t="shared" si="148"/>
        <v>4.7992616520535307</v>
      </c>
      <c r="AA443" s="111">
        <f t="shared" si="148"/>
        <v>6.8372650939624151</v>
      </c>
      <c r="AB443" s="111">
        <f t="shared" si="148"/>
        <v>3.5797817047817047</v>
      </c>
      <c r="AC443" s="111">
        <f t="shared" si="148"/>
        <v>4.2979211835225097</v>
      </c>
      <c r="AD443" s="111">
        <f t="shared" si="148"/>
        <v>3.7869822485207103</v>
      </c>
      <c r="AE443" s="111">
        <f t="shared" si="148"/>
        <v>4.341186736474695</v>
      </c>
      <c r="AF443" s="111">
        <f t="shared" si="148"/>
        <v>4.0037225511355761</v>
      </c>
      <c r="AG443" s="111">
        <f t="shared" si="148"/>
        <v>4.2443382199338897</v>
      </c>
      <c r="AH443" s="112"/>
      <c r="AI443" s="112"/>
      <c r="AJ443" s="106" t="str">
        <f t="shared" si="142"/>
        <v>*Serine (2TMS)</v>
      </c>
      <c r="AK443" s="106">
        <f t="shared" si="142"/>
        <v>118</v>
      </c>
      <c r="AL443" s="112"/>
      <c r="AM443" s="111">
        <f t="shared" si="149"/>
        <v>4.5140467654052285</v>
      </c>
      <c r="AN443" s="111">
        <f t="shared" si="149"/>
        <v>4.4296559335006496</v>
      </c>
      <c r="AO443" s="113">
        <f t="shared" si="149"/>
        <v>4.4446109186253393</v>
      </c>
      <c r="AP443" s="111">
        <f t="shared" si="149"/>
        <v>4.3016962648920858</v>
      </c>
      <c r="AQ443" s="113">
        <f t="shared" si="149"/>
        <v>4.5333136539798318</v>
      </c>
      <c r="AR443" s="111">
        <f t="shared" si="149"/>
        <v>4.4014708958459012</v>
      </c>
      <c r="AS443" s="113">
        <f t="shared" si="149"/>
        <v>4.1736645526784146</v>
      </c>
      <c r="AT443" s="111">
        <f t="shared" si="149"/>
        <v>4.281316077664286</v>
      </c>
      <c r="AU443" s="113">
        <f t="shared" si="149"/>
        <v>4.5683605708095891</v>
      </c>
      <c r="AV443" s="111">
        <f t="shared" si="149"/>
        <v>4.3586453215190124</v>
      </c>
      <c r="AW443" s="113">
        <f t="shared" si="149"/>
        <v>4.7680271091842332</v>
      </c>
      <c r="AX443" s="111">
        <f t="shared" si="149"/>
        <v>4.6384258725631993</v>
      </c>
      <c r="AY443" s="113" t="str">
        <f t="shared" si="149"/>
        <v/>
      </c>
      <c r="AZ443" s="111">
        <f t="shared" si="149"/>
        <v>4.1453650205715684</v>
      </c>
      <c r="BA443" s="111" t="str">
        <f t="shared" si="149"/>
        <v/>
      </c>
      <c r="BB443" s="113" t="str">
        <f t="shared" si="149"/>
        <v/>
      </c>
      <c r="BC443" s="111">
        <f>IF(BC213&lt;&gt;"",BC213/SUM(BC$211:BC$215)*100,"")</f>
        <v>5.0541841172915776</v>
      </c>
      <c r="BD443" s="113">
        <f t="shared" si="154"/>
        <v>6.1684580794626136</v>
      </c>
      <c r="BE443" s="111">
        <f>IF(BE213&lt;&gt;"",BE213/SUM(BE$211:BE$215)*100,"")</f>
        <v>6.0402314336452916</v>
      </c>
      <c r="BF443" s="113">
        <f t="shared" si="154"/>
        <v>4.4872609929015823</v>
      </c>
      <c r="BG443" s="111">
        <f t="shared" si="154"/>
        <v>4.3227938672953989</v>
      </c>
      <c r="BH443" s="113" t="str">
        <f t="shared" si="154"/>
        <v/>
      </c>
      <c r="BI443" s="111">
        <f t="shared" si="154"/>
        <v>4.4512291919710272</v>
      </c>
      <c r="BJ443" s="113">
        <f t="shared" si="154"/>
        <v>4.2005104533355251</v>
      </c>
      <c r="BK443" s="111">
        <f>IF(BK213&lt;&gt;"",BK213/SUM(BK$211:BK$215)*100,"")</f>
        <v>4.168219444162121</v>
      </c>
      <c r="BL443" s="113">
        <f t="shared" si="154"/>
        <v>4.8717177456190193</v>
      </c>
      <c r="BM443" s="111" t="str">
        <f t="shared" si="154"/>
        <v/>
      </c>
      <c r="BN443" s="113">
        <f t="shared" si="154"/>
        <v>4.5814811821439161</v>
      </c>
      <c r="BO443" s="111">
        <f t="shared" si="154"/>
        <v>4.4436218495509703</v>
      </c>
      <c r="BP443" s="113">
        <f t="shared" si="154"/>
        <v>4.1813569721334449</v>
      </c>
      <c r="BQ443" s="111">
        <f t="shared" si="151"/>
        <v>1.7094543037881211</v>
      </c>
      <c r="BR443" s="111"/>
      <c r="BS443" s="111">
        <f t="shared" si="152"/>
        <v>4.8661761294811994</v>
      </c>
      <c r="BT443" s="111">
        <f t="shared" si="152"/>
        <v>4.7913899570314475</v>
      </c>
      <c r="BU443" s="111">
        <f t="shared" si="154"/>
        <v>4.7402924861321232</v>
      </c>
      <c r="BV443" s="94" t="str">
        <f t="shared" si="155"/>
        <v>*Serine (2TMS)</v>
      </c>
      <c r="BW443">
        <f t="shared" si="155"/>
        <v>118</v>
      </c>
    </row>
    <row r="444" spans="2:75">
      <c r="B444" s="4" t="s">
        <v>55</v>
      </c>
      <c r="C444" s="4">
        <v>119</v>
      </c>
      <c r="D444" s="4">
        <v>1254.5999999999999</v>
      </c>
      <c r="E444" s="4">
        <v>0.62318839999999998</v>
      </c>
      <c r="F444" s="4"/>
      <c r="G444" s="111" t="str">
        <f t="shared" si="147"/>
        <v/>
      </c>
      <c r="H444" s="111" t="str">
        <f t="shared" si="147"/>
        <v/>
      </c>
      <c r="I444" s="111">
        <f t="shared" si="147"/>
        <v>0.78231536639632537</v>
      </c>
      <c r="J444" s="111">
        <f t="shared" si="147"/>
        <v>0.60661181134115261</v>
      </c>
      <c r="K444" s="111">
        <f t="shared" si="147"/>
        <v>0.69521098394624226</v>
      </c>
      <c r="L444" s="111">
        <f t="shared" si="147"/>
        <v>0.68417287767958102</v>
      </c>
      <c r="M444" s="111" t="str">
        <f t="shared" si="147"/>
        <v/>
      </c>
      <c r="N444" s="111" t="str">
        <f t="shared" si="147"/>
        <v/>
      </c>
      <c r="O444" s="111" t="str">
        <f t="shared" si="147"/>
        <v/>
      </c>
      <c r="P444" s="111" t="str">
        <f t="shared" si="147"/>
        <v/>
      </c>
      <c r="Q444" s="111"/>
      <c r="R444" s="111" t="str">
        <f t="shared" si="148"/>
        <v/>
      </c>
      <c r="S444" s="111" t="str">
        <f t="shared" si="148"/>
        <v/>
      </c>
      <c r="T444" s="111" t="str">
        <f t="shared" si="148"/>
        <v/>
      </c>
      <c r="U444" s="111" t="str">
        <f t="shared" si="148"/>
        <v/>
      </c>
      <c r="V444" s="111" t="str">
        <f t="shared" si="148"/>
        <v/>
      </c>
      <c r="W444" s="111" t="str">
        <f t="shared" si="148"/>
        <v/>
      </c>
      <c r="X444" s="111">
        <f t="shared" si="148"/>
        <v>0</v>
      </c>
      <c r="Y444" s="111">
        <f t="shared" si="148"/>
        <v>0</v>
      </c>
      <c r="Z444" s="111">
        <f t="shared" si="148"/>
        <v>1.6612828795569912</v>
      </c>
      <c r="AA444" s="111">
        <f t="shared" si="148"/>
        <v>0.91963214714114361</v>
      </c>
      <c r="AB444" s="111">
        <f t="shared" si="148"/>
        <v>0.11044698544698545</v>
      </c>
      <c r="AC444" s="111">
        <f t="shared" si="148"/>
        <v>0</v>
      </c>
      <c r="AD444" s="111">
        <f t="shared" si="148"/>
        <v>0.78106508875739644</v>
      </c>
      <c r="AE444" s="111">
        <f t="shared" si="148"/>
        <v>0.54537521815008727</v>
      </c>
      <c r="AF444" s="111">
        <f t="shared" si="148"/>
        <v>0.69005801635546404</v>
      </c>
      <c r="AG444" s="111">
        <f t="shared" si="148"/>
        <v>0.76063849396035832</v>
      </c>
      <c r="AH444" s="112"/>
      <c r="AI444" s="112"/>
      <c r="AJ444" s="106" t="str">
        <f t="shared" si="142"/>
        <v>*Serine (2TMS)</v>
      </c>
      <c r="AK444" s="106">
        <f t="shared" si="142"/>
        <v>119</v>
      </c>
      <c r="AL444" s="112"/>
      <c r="AM444" s="111">
        <f t="shared" si="149"/>
        <v>0.80476648355061287</v>
      </c>
      <c r="AN444" s="111">
        <f t="shared" si="149"/>
        <v>0.79141524714761213</v>
      </c>
      <c r="AO444" s="113">
        <f t="shared" si="149"/>
        <v>0.78509223710085208</v>
      </c>
      <c r="AP444" s="111">
        <f t="shared" si="149"/>
        <v>0.73415849598137917</v>
      </c>
      <c r="AQ444" s="113">
        <f t="shared" si="149"/>
        <v>0.82748507384518688</v>
      </c>
      <c r="AR444" s="111">
        <f t="shared" si="149"/>
        <v>0.81578333085758803</v>
      </c>
      <c r="AS444" s="113">
        <f t="shared" si="149"/>
        <v>0.76955856917253651</v>
      </c>
      <c r="AT444" s="111">
        <f t="shared" si="149"/>
        <v>0.75177871601843116</v>
      </c>
      <c r="AU444" s="113">
        <f t="shared" si="149"/>
        <v>0.72737928905215676</v>
      </c>
      <c r="AV444" s="111">
        <f t="shared" si="149"/>
        <v>0.69578285329521006</v>
      </c>
      <c r="AW444" s="113">
        <f t="shared" si="149"/>
        <v>0.83187986910516432</v>
      </c>
      <c r="AX444" s="111">
        <f t="shared" si="149"/>
        <v>0.82952530033575145</v>
      </c>
      <c r="AY444" s="113" t="str">
        <f t="shared" si="149"/>
        <v/>
      </c>
      <c r="AZ444" s="111">
        <f t="shared" si="149"/>
        <v>0.73303538753285347</v>
      </c>
      <c r="BA444" s="111" t="str">
        <f t="shared" si="149"/>
        <v/>
      </c>
      <c r="BB444" s="113" t="str">
        <f t="shared" si="149"/>
        <v/>
      </c>
      <c r="BC444" s="111">
        <f>IF(BC214&lt;&gt;"",BC214/SUM(BC$211:BC$215)*100,"")</f>
        <v>0.88648979730195709</v>
      </c>
      <c r="BD444" s="113">
        <f t="shared" si="154"/>
        <v>0.95771920943826372</v>
      </c>
      <c r="BE444" s="111">
        <f>IF(BE214&lt;&gt;"",BE214/SUM(BE$211:BE$215)*100,"")</f>
        <v>0.97470312291146421</v>
      </c>
      <c r="BF444" s="113">
        <f t="shared" si="154"/>
        <v>0.80454579334353449</v>
      </c>
      <c r="BG444" s="111">
        <f t="shared" si="154"/>
        <v>0.78591597611020225</v>
      </c>
      <c r="BH444" s="113" t="str">
        <f t="shared" si="154"/>
        <v/>
      </c>
      <c r="BI444" s="111">
        <f t="shared" si="154"/>
        <v>0.75571586264947266</v>
      </c>
      <c r="BJ444" s="113">
        <f t="shared" si="154"/>
        <v>0.74787349158299887</v>
      </c>
      <c r="BK444" s="111">
        <f>IF(BK214&lt;&gt;"",BK214/SUM(BK$211:BK$215)*100,"")</f>
        <v>0.67926957346613814</v>
      </c>
      <c r="BL444" s="113">
        <f t="shared" si="154"/>
        <v>0.82550716887804554</v>
      </c>
      <c r="BM444" s="111" t="str">
        <f t="shared" si="154"/>
        <v/>
      </c>
      <c r="BN444" s="113">
        <f t="shared" si="154"/>
        <v>0.72361863196745602</v>
      </c>
      <c r="BO444" s="111">
        <f t="shared" si="154"/>
        <v>0.7752062746107875</v>
      </c>
      <c r="BP444" s="113">
        <f t="shared" si="154"/>
        <v>0.78022692515499226</v>
      </c>
      <c r="BQ444" s="111">
        <f t="shared" si="151"/>
        <v>0.11691732099342801</v>
      </c>
      <c r="BR444" s="111"/>
      <c r="BS444" s="111">
        <f t="shared" si="152"/>
        <v>0.85146001391716708</v>
      </c>
      <c r="BT444" s="111">
        <f t="shared" si="152"/>
        <v>0.86681670033217173</v>
      </c>
      <c r="BU444" s="111">
        <f t="shared" si="154"/>
        <v>0.82005183595445008</v>
      </c>
      <c r="BV444" s="94" t="str">
        <f t="shared" si="155"/>
        <v>*Serine (2TMS)</v>
      </c>
      <c r="BW444">
        <f t="shared" si="155"/>
        <v>119</v>
      </c>
    </row>
    <row r="445" spans="2:75">
      <c r="B445" s="4" t="s">
        <v>55</v>
      </c>
      <c r="C445" s="4">
        <v>120</v>
      </c>
      <c r="D445" s="4">
        <v>1254.5999999999999</v>
      </c>
      <c r="E445" s="4">
        <v>0.62318839999999998</v>
      </c>
      <c r="F445" s="4"/>
      <c r="G445" s="111" t="str">
        <f t="shared" si="147"/>
        <v/>
      </c>
      <c r="H445" s="111" t="str">
        <f t="shared" si="147"/>
        <v/>
      </c>
      <c r="I445" s="111">
        <f t="shared" si="147"/>
        <v>0.13078462802140403</v>
      </c>
      <c r="J445" s="111">
        <f t="shared" si="147"/>
        <v>0</v>
      </c>
      <c r="K445" s="111">
        <f t="shared" si="147"/>
        <v>0.13458819884196055</v>
      </c>
      <c r="L445" s="111">
        <f t="shared" si="147"/>
        <v>8.7684888201767536E-2</v>
      </c>
      <c r="M445" s="111" t="str">
        <f t="shared" si="147"/>
        <v/>
      </c>
      <c r="N445" s="111" t="str">
        <f t="shared" si="147"/>
        <v/>
      </c>
      <c r="O445" s="111" t="str">
        <f t="shared" si="147"/>
        <v/>
      </c>
      <c r="P445" s="111" t="str">
        <f t="shared" si="147"/>
        <v/>
      </c>
      <c r="Q445" s="111"/>
      <c r="R445" s="111" t="str">
        <f t="shared" si="148"/>
        <v/>
      </c>
      <c r="S445" s="111" t="str">
        <f t="shared" si="148"/>
        <v/>
      </c>
      <c r="T445" s="111" t="str">
        <f t="shared" si="148"/>
        <v/>
      </c>
      <c r="U445" s="111" t="str">
        <f t="shared" si="148"/>
        <v/>
      </c>
      <c r="V445" s="111" t="str">
        <f t="shared" si="148"/>
        <v/>
      </c>
      <c r="W445" s="111" t="str">
        <f t="shared" si="148"/>
        <v/>
      </c>
      <c r="X445" s="111">
        <f t="shared" si="148"/>
        <v>0</v>
      </c>
      <c r="Y445" s="111">
        <f t="shared" si="148"/>
        <v>0</v>
      </c>
      <c r="Z445" s="111">
        <f t="shared" si="148"/>
        <v>1.4305491462851869</v>
      </c>
      <c r="AA445" s="111">
        <f t="shared" si="148"/>
        <v>2.798880447820872</v>
      </c>
      <c r="AB445" s="111">
        <f t="shared" si="148"/>
        <v>0</v>
      </c>
      <c r="AC445" s="111">
        <f t="shared" si="148"/>
        <v>0</v>
      </c>
      <c r="AD445" s="111">
        <f t="shared" si="148"/>
        <v>8.0473372781065089E-2</v>
      </c>
      <c r="AE445" s="111">
        <f t="shared" si="148"/>
        <v>0</v>
      </c>
      <c r="AF445" s="111">
        <f t="shared" si="148"/>
        <v>0.1326653862146803</v>
      </c>
      <c r="AG445" s="111">
        <f t="shared" si="148"/>
        <v>0.10936482384890452</v>
      </c>
      <c r="AH445" s="112"/>
      <c r="AI445" s="112"/>
      <c r="AJ445" s="106" t="str">
        <f t="shared" si="142"/>
        <v>*Serine (2TMS)</v>
      </c>
      <c r="AK445" s="106">
        <f t="shared" si="142"/>
        <v>120</v>
      </c>
      <c r="AL445" s="112"/>
      <c r="AM445" s="111">
        <f t="shared" si="149"/>
        <v>0.12273993296511353</v>
      </c>
      <c r="AN445" s="111">
        <f t="shared" si="149"/>
        <v>0.12437478862960788</v>
      </c>
      <c r="AO445" s="113">
        <f t="shared" si="149"/>
        <v>0.12435621312857009</v>
      </c>
      <c r="AP445" s="111">
        <f t="shared" si="149"/>
        <v>0.1526944666850425</v>
      </c>
      <c r="AQ445" s="113">
        <f t="shared" si="149"/>
        <v>0.12188502813830142</v>
      </c>
      <c r="AR445" s="111">
        <f t="shared" si="149"/>
        <v>0.13550915975226377</v>
      </c>
      <c r="AS445" s="113">
        <f t="shared" si="149"/>
        <v>0.13034868272629282</v>
      </c>
      <c r="AT445" s="111">
        <f t="shared" si="149"/>
        <v>0.11261183698489555</v>
      </c>
      <c r="AU445" s="113">
        <f t="shared" si="149"/>
        <v>0.10936854058410128</v>
      </c>
      <c r="AV445" s="111">
        <f t="shared" si="149"/>
        <v>7.8068202333263392E-2</v>
      </c>
      <c r="AW445" s="113">
        <f t="shared" si="149"/>
        <v>0.13521370076909023</v>
      </c>
      <c r="AX445" s="111">
        <f t="shared" si="149"/>
        <v>0.13682891551929918</v>
      </c>
      <c r="AY445" s="113" t="str">
        <f t="shared" si="149"/>
        <v/>
      </c>
      <c r="AZ445" s="111">
        <f t="shared" si="149"/>
        <v>8.0955496656427081E-2</v>
      </c>
      <c r="BA445" s="111" t="str">
        <f t="shared" si="149"/>
        <v/>
      </c>
      <c r="BB445" s="113" t="str">
        <f t="shared" si="149"/>
        <v/>
      </c>
      <c r="BC445" s="111">
        <f>IF(BC215&lt;&gt;"",BC215/SUM(BC$211:BC$215)*100,"")</f>
        <v>0.15067053648763484</v>
      </c>
      <c r="BD445" s="113">
        <f t="shared" si="154"/>
        <v>0.18548419874151559</v>
      </c>
      <c r="BE445" s="111">
        <f>IF(BE215&lt;&gt;"",BE215/SUM(BE$211:BE$215)*100,"")</f>
        <v>0.20134812007901165</v>
      </c>
      <c r="BF445" s="113">
        <f t="shared" si="154"/>
        <v>0.13460248422695645</v>
      </c>
      <c r="BG445" s="111">
        <f t="shared" si="154"/>
        <v>0.14463925944699163</v>
      </c>
      <c r="BH445" s="113" t="str">
        <f t="shared" si="154"/>
        <v/>
      </c>
      <c r="BI445" s="111">
        <f t="shared" si="154"/>
        <v>0.11887665255160243</v>
      </c>
      <c r="BJ445" s="113">
        <f t="shared" si="154"/>
        <v>7.7618127942069487E-2</v>
      </c>
      <c r="BK445" s="111">
        <f>IF(BK215&lt;&gt;"",BK215/SUM(BK$211:BK$215)*100,"")</f>
        <v>0.11292927239669795</v>
      </c>
      <c r="BL445" s="113">
        <f t="shared" si="154"/>
        <v>0.10806234194489935</v>
      </c>
      <c r="BM445" s="111" t="str">
        <f t="shared" si="154"/>
        <v/>
      </c>
      <c r="BN445" s="113">
        <f t="shared" si="154"/>
        <v>8.998087232953475E-2</v>
      </c>
      <c r="BO445" s="111">
        <f t="shared" si="154"/>
        <v>5.150159333054366E-2</v>
      </c>
      <c r="BP445" s="113">
        <f t="shared" si="154"/>
        <v>6.4103151127757579E-2</v>
      </c>
      <c r="BQ445" s="111">
        <f t="shared" si="151"/>
        <v>7.3842518522165071E-3</v>
      </c>
      <c r="BR445" s="111"/>
      <c r="BS445" s="111">
        <f t="shared" si="152"/>
        <v>0.14013814076956779</v>
      </c>
      <c r="BT445" s="111">
        <f t="shared" si="152"/>
        <v>0.14891281634966652</v>
      </c>
      <c r="BU445" s="111">
        <f t="shared" si="154"/>
        <v>0.12577841888611335</v>
      </c>
      <c r="BV445" s="94" t="str">
        <f t="shared" si="155"/>
        <v>*Serine (2TMS)</v>
      </c>
      <c r="BW445">
        <f t="shared" si="155"/>
        <v>120</v>
      </c>
    </row>
    <row r="446" spans="2:75" ht="41.25" customHeight="1">
      <c r="B446" s="4" t="s">
        <v>57</v>
      </c>
      <c r="C446" s="4">
        <v>204</v>
      </c>
      <c r="D446" s="4">
        <v>1358.6</v>
      </c>
      <c r="E446" s="4">
        <v>0.6086956</v>
      </c>
      <c r="F446" s="4"/>
      <c r="G446" s="111" t="str">
        <f t="shared" ref="G446:BU450" si="156">IF(G216&lt;&gt;"",G216/SUM(G$216:G$220)*100,"")</f>
        <v/>
      </c>
      <c r="H446" s="111" t="str">
        <f t="shared" si="156"/>
        <v/>
      </c>
      <c r="I446" s="111">
        <f t="shared" si="156"/>
        <v>79.263579033023674</v>
      </c>
      <c r="J446" s="111">
        <f>IF(J216&lt;&gt;"",J216/SUM(J$216:J$220)*100,"")</f>
        <v>78.646806362029793</v>
      </c>
      <c r="K446" s="111">
        <f t="shared" si="156"/>
        <v>78.712468411359055</v>
      </c>
      <c r="L446" s="111">
        <f>IF(L216&lt;&gt;"",L216/SUM(L$216:L$220)*100,"")</f>
        <v>78.028512245643967</v>
      </c>
      <c r="M446" s="111" t="str">
        <f t="shared" si="156"/>
        <v/>
      </c>
      <c r="N446" s="111" t="str">
        <f>IF(N216&lt;&gt;"",N216/SUM(N$216:N$220)*100,"")</f>
        <v/>
      </c>
      <c r="O446" s="111" t="str">
        <f t="shared" si="156"/>
        <v/>
      </c>
      <c r="P446" s="111" t="str">
        <f>IF(P216&lt;&gt;"",P216/SUM(P$216:P$220)*100,"")</f>
        <v/>
      </c>
      <c r="Q446" s="111"/>
      <c r="R446" s="111" t="str">
        <f t="shared" ref="R446:AG450" si="157">IF(R216&lt;&gt;"",R216/SUM(R$216:R$220)*100,"")</f>
        <v/>
      </c>
      <c r="S446" s="111" t="str">
        <f t="shared" si="157"/>
        <v/>
      </c>
      <c r="T446" s="111" t="str">
        <f t="shared" si="157"/>
        <v/>
      </c>
      <c r="U446" s="111" t="str">
        <f t="shared" si="157"/>
        <v/>
      </c>
      <c r="V446" s="111" t="str">
        <f t="shared" si="157"/>
        <v/>
      </c>
      <c r="W446" s="111" t="str">
        <f t="shared" si="157"/>
        <v/>
      </c>
      <c r="X446" s="111">
        <f t="shared" si="157"/>
        <v>82.432432432432435</v>
      </c>
      <c r="Y446" s="111" t="str">
        <f t="shared" si="157"/>
        <v/>
      </c>
      <c r="Z446" s="111">
        <f t="shared" si="157"/>
        <v>81.268336718573693</v>
      </c>
      <c r="AA446" s="111">
        <f t="shared" si="157"/>
        <v>99.831081081081081</v>
      </c>
      <c r="AB446" s="111">
        <f t="shared" si="157"/>
        <v>81.654411764705884</v>
      </c>
      <c r="AC446" s="111">
        <f t="shared" si="157"/>
        <v>81.845238095238088</v>
      </c>
      <c r="AD446" s="111">
        <f t="shared" si="157"/>
        <v>80.642446345911068</v>
      </c>
      <c r="AE446" s="111">
        <f t="shared" si="157"/>
        <v>80.742843624319846</v>
      </c>
      <c r="AF446" s="111">
        <f t="shared" si="157"/>
        <v>78.183033724558015</v>
      </c>
      <c r="AG446" s="111">
        <f t="shared" si="157"/>
        <v>77.843546108831646</v>
      </c>
      <c r="AH446" s="112"/>
      <c r="AI446" s="112"/>
      <c r="AJ446" s="106" t="str">
        <f t="shared" si="142"/>
        <v>*Serine (3TMS)</v>
      </c>
      <c r="AK446" s="106">
        <f t="shared" si="142"/>
        <v>204</v>
      </c>
      <c r="AL446" s="112"/>
      <c r="AM446" s="111">
        <f t="shared" si="156"/>
        <v>76.541699295223182</v>
      </c>
      <c r="AN446" s="111">
        <f>IF(AN216&lt;&gt;"",AN216/SUM(AN$216:AN$220)*100,"")</f>
        <v>76.757210865303833</v>
      </c>
      <c r="AO446" s="113">
        <f t="shared" si="156"/>
        <v>76.751609089714961</v>
      </c>
      <c r="AP446" s="111">
        <f>IF(AP216&lt;&gt;"",AP216/SUM(AP$216:AP$220)*100,"")</f>
        <v>76.968912095557599</v>
      </c>
      <c r="AQ446" s="113">
        <f t="shared" si="156"/>
        <v>76.797782159529476</v>
      </c>
      <c r="AR446" s="111">
        <f>IF(AR216&lt;&gt;"",AR216/SUM(AR$216:AR$220)*100,"")</f>
        <v>76.4446319382822</v>
      </c>
      <c r="AS446" s="113">
        <f t="shared" si="156"/>
        <v>77.238559936700511</v>
      </c>
      <c r="AT446" s="111">
        <f>IF(AT216&lt;&gt;"",AT216/SUM(AT$216:AT$220)*100,"")</f>
        <v>76.923170947849627</v>
      </c>
      <c r="AU446" s="113">
        <f t="shared" si="156"/>
        <v>77.242997728993188</v>
      </c>
      <c r="AV446" s="111">
        <f>IF(AV216&lt;&gt;"",AV216/SUM(AV$216:AV$220)*100,"")</f>
        <v>77.223729246850638</v>
      </c>
      <c r="AW446" s="113">
        <f t="shared" si="156"/>
        <v>76.982046913903815</v>
      </c>
      <c r="AX446" s="111">
        <f>IF(AX216&lt;&gt;"",AX216/SUM(AX$216:AX$220)*100,"")</f>
        <v>76.909399078705192</v>
      </c>
      <c r="AY446" s="113" t="str">
        <f t="shared" si="156"/>
        <v/>
      </c>
      <c r="AZ446" s="111">
        <f>IF(AZ216&lt;&gt;"",AZ216/SUM(AZ$216:AZ$220)*100,"")</f>
        <v>78.077121304408934</v>
      </c>
      <c r="BA446" s="111" t="str">
        <f t="shared" si="156"/>
        <v/>
      </c>
      <c r="BB446" s="113">
        <f t="shared" si="156"/>
        <v>75.415819823226357</v>
      </c>
      <c r="BC446" s="111">
        <f>IF(BC216&lt;&gt;"",BC216/SUM(BC$216:BC$220)*100,"")</f>
        <v>76.159273103133302</v>
      </c>
      <c r="BD446" s="113">
        <f t="shared" si="156"/>
        <v>76.377855779296752</v>
      </c>
      <c r="BE446" s="111">
        <f>IF(BE216&lt;&gt;"",BE216/SUM(BE$216:BE$220)*100,"")</f>
        <v>76.271349253616648</v>
      </c>
      <c r="BF446" s="113">
        <f t="shared" si="156"/>
        <v>77.020549673122531</v>
      </c>
      <c r="BG446" s="111">
        <f t="shared" si="156"/>
        <v>76.723734193682674</v>
      </c>
      <c r="BH446" s="113" t="str">
        <f t="shared" si="156"/>
        <v/>
      </c>
      <c r="BI446" s="111">
        <f t="shared" si="156"/>
        <v>77.126913827841378</v>
      </c>
      <c r="BJ446" s="113">
        <f t="shared" si="156"/>
        <v>77.535468332517965</v>
      </c>
      <c r="BK446" s="111">
        <f>IF(BK216&lt;&gt;"",BK216/SUM(BK$216:BK$220)*100,"")</f>
        <v>77.209082627619026</v>
      </c>
      <c r="BL446" s="113">
        <f t="shared" si="156"/>
        <v>76.064712389380531</v>
      </c>
      <c r="BM446" s="111">
        <f t="shared" si="156"/>
        <v>76.247856946159374</v>
      </c>
      <c r="BN446" s="113">
        <f t="shared" si="156"/>
        <v>77.253394752087729</v>
      </c>
      <c r="BO446" s="111">
        <f t="shared" si="156"/>
        <v>77.241709931761847</v>
      </c>
      <c r="BP446" s="113">
        <f t="shared" si="156"/>
        <v>78.301683543135027</v>
      </c>
      <c r="BQ446" s="111">
        <f>IF(BQ216&lt;&gt;"",BQ216/SUM(BQ$216:BQ$220)*100,"")</f>
        <v>91.150859025653091</v>
      </c>
      <c r="BR446" s="111"/>
      <c r="BS446" s="111">
        <f t="shared" ref="BS446:BT450" si="158">IF(BS216&lt;&gt;"",BS216/SUM(BS$216:BS$220)*100,"")</f>
        <v>76.354982753549564</v>
      </c>
      <c r="BT446" s="111">
        <f t="shared" si="158"/>
        <v>80.41614149637374</v>
      </c>
      <c r="BU446" s="111">
        <f t="shared" si="156"/>
        <v>77.092204939710427</v>
      </c>
      <c r="BV446" s="94" t="str">
        <f t="shared" si="155"/>
        <v>*Serine (3TMS)</v>
      </c>
      <c r="BW446">
        <f t="shared" si="155"/>
        <v>204</v>
      </c>
    </row>
    <row r="447" spans="2:75">
      <c r="B447" s="4" t="s">
        <v>57</v>
      </c>
      <c r="C447" s="4">
        <v>205</v>
      </c>
      <c r="D447" s="4">
        <v>1358.6</v>
      </c>
      <c r="E447" s="4">
        <v>0.6086956</v>
      </c>
      <c r="F447" s="4"/>
      <c r="G447" s="111" t="str">
        <f t="shared" si="156"/>
        <v/>
      </c>
      <c r="H447" s="111" t="str">
        <f t="shared" si="156"/>
        <v/>
      </c>
      <c r="I447" s="111">
        <f t="shared" si="156"/>
        <v>14.640265816776294</v>
      </c>
      <c r="J447" s="111">
        <f>IF(J217&lt;&gt;"",J217/SUM(J$216:J$220)*100,"")</f>
        <v>14.834637717748041</v>
      </c>
      <c r="K447" s="111">
        <f t="shared" si="156"/>
        <v>14.592881312374182</v>
      </c>
      <c r="L447" s="111">
        <f>IF(L217&lt;&gt;"",L217/SUM(L$216:L$220)*100,"")</f>
        <v>14.504691117338858</v>
      </c>
      <c r="M447" s="111" t="str">
        <f t="shared" si="156"/>
        <v/>
      </c>
      <c r="N447" s="111" t="str">
        <f>IF(N217&lt;&gt;"",N217/SUM(N$216:N$220)*100,"")</f>
        <v/>
      </c>
      <c r="O447" s="111" t="str">
        <f t="shared" si="156"/>
        <v/>
      </c>
      <c r="P447" s="111" t="str">
        <f>IF(P217&lt;&gt;"",P217/SUM(P$216:P$220)*100,"")</f>
        <v/>
      </c>
      <c r="Q447" s="111"/>
      <c r="R447" s="111" t="str">
        <f t="shared" si="157"/>
        <v/>
      </c>
      <c r="S447" s="111" t="str">
        <f t="shared" si="157"/>
        <v/>
      </c>
      <c r="T447" s="111" t="str">
        <f t="shared" si="157"/>
        <v/>
      </c>
      <c r="U447" s="111" t="str">
        <f t="shared" si="157"/>
        <v/>
      </c>
      <c r="V447" s="111" t="str">
        <f t="shared" si="157"/>
        <v/>
      </c>
      <c r="W447" s="111" t="str">
        <f t="shared" si="157"/>
        <v/>
      </c>
      <c r="X447" s="111">
        <f t="shared" si="157"/>
        <v>16.756756756756758</v>
      </c>
      <c r="Y447" s="111" t="str">
        <f t="shared" si="157"/>
        <v/>
      </c>
      <c r="Z447" s="111">
        <f t="shared" si="157"/>
        <v>13.92462198149402</v>
      </c>
      <c r="AA447" s="111">
        <f t="shared" si="157"/>
        <v>0.16891891891891891</v>
      </c>
      <c r="AB447" s="111">
        <f t="shared" si="157"/>
        <v>12.720588235294116</v>
      </c>
      <c r="AC447" s="111">
        <f t="shared" si="157"/>
        <v>14.583333333333334</v>
      </c>
      <c r="AD447" s="111">
        <f t="shared" si="157"/>
        <v>13.494178706690981</v>
      </c>
      <c r="AE447" s="111">
        <f t="shared" si="157"/>
        <v>13.319138869174354</v>
      </c>
      <c r="AF447" s="111">
        <f t="shared" si="157"/>
        <v>14.864061803595305</v>
      </c>
      <c r="AG447" s="111">
        <f t="shared" si="157"/>
        <v>14.77769556736396</v>
      </c>
      <c r="AH447" s="112"/>
      <c r="AI447" s="112"/>
      <c r="AJ447" s="106" t="str">
        <f t="shared" si="142"/>
        <v>*Serine (3TMS)</v>
      </c>
      <c r="AK447" s="106">
        <f t="shared" si="142"/>
        <v>205</v>
      </c>
      <c r="AL447" s="112"/>
      <c r="AM447" s="111">
        <f t="shared" si="156"/>
        <v>15.442862736323972</v>
      </c>
      <c r="AN447" s="111">
        <f>IF(AN217&lt;&gt;"",AN217/SUM(AN$216:AN$220)*100,"")</f>
        <v>15.172662824802133</v>
      </c>
      <c r="AO447" s="113">
        <f t="shared" si="156"/>
        <v>15.264678838828319</v>
      </c>
      <c r="AP447" s="111">
        <f>IF(AP217&lt;&gt;"",AP217/SUM(AP$216:AP$220)*100,"")</f>
        <v>15.272544413752248</v>
      </c>
      <c r="AQ447" s="113">
        <f t="shared" si="156"/>
        <v>15.208048940795793</v>
      </c>
      <c r="AR447" s="111">
        <f>IF(AR217&lt;&gt;"",AR217/SUM(AR$216:AR$220)*100,"")</f>
        <v>15.334894704430512</v>
      </c>
      <c r="AS447" s="113">
        <f t="shared" si="156"/>
        <v>14.998461470833883</v>
      </c>
      <c r="AT447" s="111">
        <f>IF(AT217&lt;&gt;"",AT217/SUM(AT$216:AT$220)*100,"")</f>
        <v>15.216687140560925</v>
      </c>
      <c r="AU447" s="113">
        <f t="shared" si="156"/>
        <v>15.037093111279335</v>
      </c>
      <c r="AV447" s="111">
        <f>IF(AV217&lt;&gt;"",AV217/SUM(AV$216:AV$220)*100,"")</f>
        <v>15.004757779324255</v>
      </c>
      <c r="AW447" s="113">
        <f t="shared" si="156"/>
        <v>15.07502293277421</v>
      </c>
      <c r="AX447" s="111">
        <f>IF(AX217&lt;&gt;"",AX217/SUM(AX$216:AX$220)*100,"")</f>
        <v>14.937245890047729</v>
      </c>
      <c r="AY447" s="113" t="str">
        <f t="shared" si="156"/>
        <v/>
      </c>
      <c r="AZ447" s="111">
        <f>IF(AZ217&lt;&gt;"",AZ217/SUM(AZ$216:AZ$220)*100,"")</f>
        <v>14.887785222321137</v>
      </c>
      <c r="BA447" s="111" t="str">
        <f t="shared" si="156"/>
        <v/>
      </c>
      <c r="BB447" s="113">
        <f t="shared" si="156"/>
        <v>15.496762300893321</v>
      </c>
      <c r="BC447" s="111">
        <f>IF(BC217&lt;&gt;"",BC217/SUM(BC$216:BC$220)*100,"")</f>
        <v>15.245363748903284</v>
      </c>
      <c r="BD447" s="113">
        <f t="shared" si="156"/>
        <v>14.618613625633762</v>
      </c>
      <c r="BE447" s="111">
        <f>IF(BE217&lt;&gt;"",BE217/SUM(BE$216:BE$220)*100,"")</f>
        <v>14.945918426158961</v>
      </c>
      <c r="BF447" s="113">
        <f t="shared" si="156"/>
        <v>15.067357662339534</v>
      </c>
      <c r="BG447" s="111">
        <f t="shared" si="156"/>
        <v>15.220247697351303</v>
      </c>
      <c r="BH447" s="113" t="str">
        <f t="shared" si="156"/>
        <v/>
      </c>
      <c r="BI447" s="111">
        <f t="shared" si="156"/>
        <v>15.132354716210319</v>
      </c>
      <c r="BJ447" s="113">
        <f t="shared" si="156"/>
        <v>15.000188160915215</v>
      </c>
      <c r="BK447" s="111">
        <f>IF(BK217&lt;&gt;"",BK217/SUM(BK$216:BK$220)*100,"")</f>
        <v>15.052802051351261</v>
      </c>
      <c r="BL447" s="113">
        <f t="shared" si="156"/>
        <v>15.367972410203018</v>
      </c>
      <c r="BM447" s="111">
        <f t="shared" si="156"/>
        <v>15.401561653327175</v>
      </c>
      <c r="BN447" s="113">
        <f t="shared" si="156"/>
        <v>14.89451894137429</v>
      </c>
      <c r="BO447" s="111">
        <f t="shared" si="156"/>
        <v>15.001173002580606</v>
      </c>
      <c r="BP447" s="113">
        <f t="shared" si="156"/>
        <v>14.57326644301499</v>
      </c>
      <c r="BQ447" s="111">
        <f>IF(BQ217&lt;&gt;"",BQ217/SUM(BQ$216:BQ$220)*100,"")</f>
        <v>7.3429042127559425</v>
      </c>
      <c r="BR447" s="111"/>
      <c r="BS447" s="111">
        <f t="shared" si="158"/>
        <v>15.204506359350074</v>
      </c>
      <c r="BT447" s="111">
        <f t="shared" si="158"/>
        <v>13.725024278364362</v>
      </c>
      <c r="BU447" s="111">
        <f t="shared" si="156"/>
        <v>14.794477565108252</v>
      </c>
      <c r="BV447" s="94" t="str">
        <f t="shared" si="155"/>
        <v>*Serine (3TMS)</v>
      </c>
      <c r="BW447">
        <f t="shared" si="155"/>
        <v>205</v>
      </c>
    </row>
    <row r="448" spans="2:75">
      <c r="B448" s="4" t="s">
        <v>57</v>
      </c>
      <c r="C448" s="4">
        <v>206</v>
      </c>
      <c r="D448" s="4">
        <v>1358.6</v>
      </c>
      <c r="E448" s="4">
        <v>0.6086956</v>
      </c>
      <c r="F448" s="4"/>
      <c r="G448" s="111" t="str">
        <f t="shared" si="156"/>
        <v/>
      </c>
      <c r="H448" s="111" t="str">
        <f t="shared" si="156"/>
        <v/>
      </c>
      <c r="I448" s="111">
        <f t="shared" si="156"/>
        <v>6.0283447480843559</v>
      </c>
      <c r="J448" s="111">
        <f>IF(J218&lt;&gt;"",J218/SUM(J$216:J$220)*100,"")</f>
        <v>6.4226205503660694</v>
      </c>
      <c r="K448" s="111">
        <f t="shared" si="156"/>
        <v>6.3005953655715947</v>
      </c>
      <c r="L448" s="111">
        <f>IF(L218&lt;&gt;"",L218/SUM(L$216:L$220)*100,"")</f>
        <v>6.4798342878030946</v>
      </c>
      <c r="M448" s="111" t="str">
        <f t="shared" si="156"/>
        <v/>
      </c>
      <c r="N448" s="111" t="str">
        <f>IF(N218&lt;&gt;"",N218/SUM(N$216:N$220)*100,"")</f>
        <v/>
      </c>
      <c r="O448" s="111" t="str">
        <f t="shared" si="156"/>
        <v/>
      </c>
      <c r="P448" s="111" t="str">
        <f>IF(P218&lt;&gt;"",P218/SUM(P$216:P$220)*100,"")</f>
        <v/>
      </c>
      <c r="Q448" s="111"/>
      <c r="R448" s="111" t="str">
        <f t="shared" si="157"/>
        <v/>
      </c>
      <c r="S448" s="111" t="str">
        <f t="shared" si="157"/>
        <v/>
      </c>
      <c r="T448" s="111" t="str">
        <f t="shared" si="157"/>
        <v/>
      </c>
      <c r="U448" s="111" t="str">
        <f t="shared" si="157"/>
        <v/>
      </c>
      <c r="V448" s="111" t="str">
        <f t="shared" si="157"/>
        <v/>
      </c>
      <c r="W448" s="111" t="str">
        <f t="shared" si="157"/>
        <v/>
      </c>
      <c r="X448" s="111">
        <f t="shared" si="157"/>
        <v>0</v>
      </c>
      <c r="Y448" s="111" t="str">
        <f t="shared" si="157"/>
        <v/>
      </c>
      <c r="Z448" s="111">
        <f t="shared" si="157"/>
        <v>4.8070412999322949</v>
      </c>
      <c r="AA448" s="111">
        <f t="shared" si="157"/>
        <v>0</v>
      </c>
      <c r="AB448" s="111">
        <f t="shared" si="157"/>
        <v>5.625</v>
      </c>
      <c r="AC448" s="111">
        <f t="shared" si="157"/>
        <v>3.5714285714285712</v>
      </c>
      <c r="AD448" s="111">
        <f t="shared" si="157"/>
        <v>5.8633749473979524</v>
      </c>
      <c r="AE448" s="111">
        <f t="shared" si="157"/>
        <v>5.9380175065057959</v>
      </c>
      <c r="AF448" s="111">
        <f t="shared" si="157"/>
        <v>6.310355073540336</v>
      </c>
      <c r="AG448" s="111">
        <f t="shared" si="157"/>
        <v>6.6724961323737135</v>
      </c>
      <c r="AH448" s="112"/>
      <c r="AI448" s="112"/>
      <c r="AJ448" s="106" t="str">
        <f t="shared" si="142"/>
        <v>*Serine (3TMS)</v>
      </c>
      <c r="AK448" s="106">
        <f t="shared" si="142"/>
        <v>206</v>
      </c>
      <c r="AL448" s="112"/>
      <c r="AM448" s="111">
        <f t="shared" si="156"/>
        <v>6.8722731849200134</v>
      </c>
      <c r="AN448" s="111">
        <f>IF(AN218&lt;&gt;"",AN218/SUM(AN$216:AN$220)*100,"")</f>
        <v>6.9146192279915697</v>
      </c>
      <c r="AO448" s="113">
        <f t="shared" si="156"/>
        <v>6.6924996716143434</v>
      </c>
      <c r="AP448" s="111">
        <f>IF(AP218&lt;&gt;"",AP218/SUM(AP$216:AP$220)*100,"")</f>
        <v>6.8175712445494554</v>
      </c>
      <c r="AQ448" s="113">
        <f t="shared" si="156"/>
        <v>6.8549134604041324</v>
      </c>
      <c r="AR448" s="111">
        <f>IF(AR218&lt;&gt;"",AR218/SUM(AR$216:AR$220)*100,"")</f>
        <v>7.0169568780336427</v>
      </c>
      <c r="AS448" s="113">
        <f t="shared" si="156"/>
        <v>6.68271132797046</v>
      </c>
      <c r="AT448" s="111">
        <f>IF(AT218&lt;&gt;"",AT218/SUM(AT$216:AT$220)*100,"")</f>
        <v>6.7325498249023674</v>
      </c>
      <c r="AU448" s="113">
        <f t="shared" si="156"/>
        <v>6.849356548069645</v>
      </c>
      <c r="AV448" s="111">
        <f>IF(AV218&lt;&gt;"",AV218/SUM(AV$216:AV$220)*100,"")</f>
        <v>6.7134396614165395</v>
      </c>
      <c r="AW448" s="113">
        <f t="shared" si="156"/>
        <v>6.8323286594155412</v>
      </c>
      <c r="AX448" s="111">
        <f>IF(AX218&lt;&gt;"",AX218/SUM(AX$216:AX$220)*100,"")</f>
        <v>6.9107508656635712</v>
      </c>
      <c r="AY448" s="113" t="str">
        <f t="shared" si="156"/>
        <v/>
      </c>
      <c r="AZ448" s="111">
        <f>IF(AZ218&lt;&gt;"",AZ218/SUM(AZ$216:AZ$220)*100,"")</f>
        <v>6.3276015555451437</v>
      </c>
      <c r="BA448" s="111" t="str">
        <f t="shared" si="156"/>
        <v/>
      </c>
      <c r="BB448" s="113">
        <f t="shared" si="156"/>
        <v>7.6785461076712203</v>
      </c>
      <c r="BC448" s="111">
        <f>IF(BC218&lt;&gt;"",BC218/SUM(BC$216:BC$220)*100,"")</f>
        <v>7.3379565640661992</v>
      </c>
      <c r="BD448" s="113">
        <f t="shared" si="156"/>
        <v>7.7483219410062194</v>
      </c>
      <c r="BE448" s="111">
        <f>IF(BE218&lt;&gt;"",BE218/SUM(BE$216:BE$220)*100,"")</f>
        <v>7.6429847649420761</v>
      </c>
      <c r="BF448" s="113">
        <f t="shared" si="156"/>
        <v>6.8914564968249286</v>
      </c>
      <c r="BG448" s="111">
        <f t="shared" si="156"/>
        <v>6.9873029088827598</v>
      </c>
      <c r="BH448" s="113" t="str">
        <f t="shared" si="156"/>
        <v/>
      </c>
      <c r="BI448" s="111">
        <f t="shared" si="156"/>
        <v>6.8391781101733464</v>
      </c>
      <c r="BJ448" s="113">
        <f t="shared" si="156"/>
        <v>6.6834757084258456</v>
      </c>
      <c r="BK448" s="111">
        <f>IF(BK218&lt;&gt;"",BK218/SUM(BK$216:BK$220)*100,"")</f>
        <v>6.6702655285266035</v>
      </c>
      <c r="BL448" s="113">
        <f t="shared" si="156"/>
        <v>7.1731845393024463</v>
      </c>
      <c r="BM448" s="111">
        <f t="shared" si="156"/>
        <v>7.09184262656232</v>
      </c>
      <c r="BN448" s="113">
        <f t="shared" si="156"/>
        <v>6.8870017380000288</v>
      </c>
      <c r="BO448" s="111">
        <f t="shared" si="156"/>
        <v>6.7921949428288748</v>
      </c>
      <c r="BP448" s="113">
        <f t="shared" si="156"/>
        <v>6.4233172263088241</v>
      </c>
      <c r="BQ448" s="111">
        <f>IF(BQ218&lt;&gt;"",BQ218/SUM(BQ$216:BQ$220)*100,"")</f>
        <v>1.476818074841139</v>
      </c>
      <c r="BR448" s="111"/>
      <c r="BS448" s="111">
        <f t="shared" si="158"/>
        <v>7.2140966335998282</v>
      </c>
      <c r="BT448" s="111">
        <f t="shared" si="158"/>
        <v>5.549930780833523</v>
      </c>
      <c r="BU448" s="111">
        <f t="shared" si="156"/>
        <v>7.1126002958447261</v>
      </c>
      <c r="BV448" s="94" t="str">
        <f t="shared" si="155"/>
        <v>*Serine (3TMS)</v>
      </c>
      <c r="BW448">
        <f t="shared" si="155"/>
        <v>206</v>
      </c>
    </row>
    <row r="449" spans="1:77">
      <c r="B449" s="4" t="s">
        <v>57</v>
      </c>
      <c r="C449" s="4">
        <v>207</v>
      </c>
      <c r="D449" s="4">
        <v>1358.6</v>
      </c>
      <c r="E449" s="4">
        <v>0.6086956</v>
      </c>
      <c r="F449" s="4"/>
      <c r="G449" s="111" t="str">
        <f t="shared" si="156"/>
        <v/>
      </c>
      <c r="H449" s="111" t="str">
        <f t="shared" si="156"/>
        <v/>
      </c>
      <c r="I449" s="111">
        <f t="shared" si="156"/>
        <v>6.7810402115684551E-2</v>
      </c>
      <c r="J449" s="111">
        <f>IF(J219&lt;&gt;"",J219/SUM(J$216:J$220)*100,"")</f>
        <v>9.5935369856096936E-2</v>
      </c>
      <c r="K449" s="111">
        <f t="shared" si="156"/>
        <v>0.39405491069516424</v>
      </c>
      <c r="L449" s="111">
        <f>IF(L219&lt;&gt;"",L219/SUM(L$216:L$220)*100,"")</f>
        <v>0.77982210308273425</v>
      </c>
      <c r="M449" s="111" t="str">
        <f t="shared" si="156"/>
        <v/>
      </c>
      <c r="N449" s="111" t="str">
        <f>IF(N219&lt;&gt;"",N219/SUM(N$216:N$220)*100,"")</f>
        <v/>
      </c>
      <c r="O449" s="111" t="str">
        <f t="shared" si="156"/>
        <v/>
      </c>
      <c r="P449" s="111" t="str">
        <f>IF(P219&lt;&gt;"",P219/SUM(P$216:P$220)*100,"")</f>
        <v/>
      </c>
      <c r="Q449" s="111"/>
      <c r="R449" s="111" t="str">
        <f t="shared" si="157"/>
        <v/>
      </c>
      <c r="S449" s="111" t="str">
        <f t="shared" si="157"/>
        <v/>
      </c>
      <c r="T449" s="111" t="str">
        <f t="shared" si="157"/>
        <v/>
      </c>
      <c r="U449" s="111" t="str">
        <f t="shared" si="157"/>
        <v/>
      </c>
      <c r="V449" s="111" t="str">
        <f t="shared" si="157"/>
        <v/>
      </c>
      <c r="W449" s="111" t="str">
        <f t="shared" si="157"/>
        <v/>
      </c>
      <c r="X449" s="111">
        <f t="shared" si="157"/>
        <v>0.81081081081081086</v>
      </c>
      <c r="Y449" s="111" t="str">
        <f t="shared" si="157"/>
        <v/>
      </c>
      <c r="Z449" s="111">
        <f t="shared" si="157"/>
        <v>0</v>
      </c>
      <c r="AA449" s="111">
        <f t="shared" si="157"/>
        <v>0</v>
      </c>
      <c r="AB449" s="111">
        <f t="shared" si="157"/>
        <v>0</v>
      </c>
      <c r="AC449" s="111">
        <f t="shared" si="157"/>
        <v>0</v>
      </c>
      <c r="AD449" s="111">
        <f t="shared" si="157"/>
        <v>0</v>
      </c>
      <c r="AE449" s="111">
        <f t="shared" si="157"/>
        <v>0</v>
      </c>
      <c r="AF449" s="111">
        <f t="shared" si="157"/>
        <v>0.61283613133264003</v>
      </c>
      <c r="AG449" s="111">
        <f t="shared" si="157"/>
        <v>0.70626219143068536</v>
      </c>
      <c r="AH449" s="112"/>
      <c r="AI449" s="112"/>
      <c r="AJ449" s="106" t="str">
        <f t="shared" si="142"/>
        <v>*Serine (3TMS)</v>
      </c>
      <c r="AK449" s="106">
        <f t="shared" si="142"/>
        <v>207</v>
      </c>
      <c r="AL449" s="112"/>
      <c r="AM449" s="111">
        <f t="shared" si="156"/>
        <v>0.93760487750307653</v>
      </c>
      <c r="AN449" s="111">
        <f>IF(AN219&lt;&gt;"",AN219/SUM(AN$216:AN$220)*100,"")</f>
        <v>0.95653583693201083</v>
      </c>
      <c r="AO449" s="113">
        <f t="shared" si="156"/>
        <v>0.97070799947458297</v>
      </c>
      <c r="AP449" s="111">
        <f>IF(AP219&lt;&gt;"",AP219/SUM(AP$216:AP$220)*100,"")</f>
        <v>0.847288332908541</v>
      </c>
      <c r="AQ449" s="113">
        <f t="shared" si="156"/>
        <v>0.95808685980079877</v>
      </c>
      <c r="AR449" s="111">
        <f>IF(AR219&lt;&gt;"",AR219/SUM(AR$216:AR$220)*100,"")</f>
        <v>0.97464469109582075</v>
      </c>
      <c r="AS449" s="113">
        <f t="shared" si="156"/>
        <v>0.92531539847905409</v>
      </c>
      <c r="AT449" s="111">
        <f>IF(AT219&lt;&gt;"",AT219/SUM(AT$216:AT$220)*100,"")</f>
        <v>0.91368572877896137</v>
      </c>
      <c r="AU449" s="113">
        <f t="shared" si="156"/>
        <v>0.87055261165783493</v>
      </c>
      <c r="AV449" s="111">
        <f>IF(AV219&lt;&gt;"",AV219/SUM(AV$216:AV$220)*100,"")</f>
        <v>0.91320958372981487</v>
      </c>
      <c r="AW449" s="113">
        <f t="shared" si="156"/>
        <v>0.85834097759140349</v>
      </c>
      <c r="AX449" s="111">
        <f>IF(AX219&lt;&gt;"",AX219/SUM(AX$216:AX$220)*100,"")</f>
        <v>1.0169597271470017</v>
      </c>
      <c r="AY449" s="113" t="str">
        <f t="shared" si="156"/>
        <v/>
      </c>
      <c r="AZ449" s="111">
        <f>IF(AZ219&lt;&gt;"",AZ219/SUM(AZ$216:AZ$220)*100,"")</f>
        <v>0.64423932905402237</v>
      </c>
      <c r="BA449" s="111" t="str">
        <f t="shared" si="156"/>
        <v/>
      </c>
      <c r="BB449" s="113">
        <f t="shared" si="156"/>
        <v>1.1563548707283642</v>
      </c>
      <c r="BC449" s="111">
        <f>IF(BC219&lt;&gt;"",BC219/SUM(BC$216:BC$220)*100,"")</f>
        <v>0.99780056007595874</v>
      </c>
      <c r="BD449" s="113">
        <f t="shared" si="156"/>
        <v>1.0360859658845989</v>
      </c>
      <c r="BE449" s="111">
        <f>IF(BE219&lt;&gt;"",BE219/SUM(BE$216:BE$220)*100,"")</f>
        <v>0.90007876889973293</v>
      </c>
      <c r="BF449" s="113">
        <f t="shared" si="156"/>
        <v>0.85197171626891166</v>
      </c>
      <c r="BG449" s="111">
        <f t="shared" si="156"/>
        <v>0.87422594577717649</v>
      </c>
      <c r="BH449" s="113" t="str">
        <f t="shared" si="156"/>
        <v/>
      </c>
      <c r="BI449" s="111">
        <f t="shared" si="156"/>
        <v>0.78177952331875622</v>
      </c>
      <c r="BJ449" s="113">
        <f t="shared" si="156"/>
        <v>0.69807699544650581</v>
      </c>
      <c r="BK449" s="111">
        <f>IF(BK219&lt;&gt;"",BK219/SUM(BK$216:BK$220)*100,"")</f>
        <v>0.90421404230911984</v>
      </c>
      <c r="BL449" s="113">
        <f t="shared" si="156"/>
        <v>1.1232756376887036</v>
      </c>
      <c r="BM449" s="111">
        <f t="shared" si="156"/>
        <v>1.014008687695984</v>
      </c>
      <c r="BN449" s="113">
        <f t="shared" si="156"/>
        <v>0.82378375323225628</v>
      </c>
      <c r="BO449" s="111">
        <f t="shared" si="156"/>
        <v>0.79560175032385072</v>
      </c>
      <c r="BP449" s="113">
        <f t="shared" si="156"/>
        <v>0.68326613523745039</v>
      </c>
      <c r="BQ449" s="111">
        <f>IF(BQ219&lt;&gt;"",BQ219/SUM(BQ$216:BQ$220)*100,"")</f>
        <v>2.9418686749823487E-2</v>
      </c>
      <c r="BR449" s="111"/>
      <c r="BS449" s="111">
        <f t="shared" si="158"/>
        <v>1.004483185824933</v>
      </c>
      <c r="BT449" s="111">
        <f t="shared" si="158"/>
        <v>0.30890344442837364</v>
      </c>
      <c r="BU449" s="111">
        <f t="shared" si="156"/>
        <v>0.87072481957954184</v>
      </c>
      <c r="BV449" s="94" t="str">
        <f t="shared" si="155"/>
        <v>*Serine (3TMS)</v>
      </c>
      <c r="BW449">
        <f t="shared" si="155"/>
        <v>207</v>
      </c>
    </row>
    <row r="450" spans="1:77">
      <c r="B450" s="4" t="s">
        <v>57</v>
      </c>
      <c r="C450" s="4">
        <v>208</v>
      </c>
      <c r="D450" s="4">
        <v>1358.6</v>
      </c>
      <c r="E450" s="4">
        <v>0.6086956</v>
      </c>
      <c r="F450" s="4"/>
      <c r="G450" s="111" t="str">
        <f t="shared" si="156"/>
        <v/>
      </c>
      <c r="H450" s="111" t="str">
        <f t="shared" si="156"/>
        <v/>
      </c>
      <c r="I450" s="111">
        <f t="shared" si="156"/>
        <v>0</v>
      </c>
      <c r="J450" s="111">
        <f>IF(J220&lt;&gt;"",J220/SUM(J$216:J$220)*100,"")</f>
        <v>0</v>
      </c>
      <c r="K450" s="111">
        <f t="shared" si="156"/>
        <v>0</v>
      </c>
      <c r="L450" s="111">
        <f>IF(L220&lt;&gt;"",L220/SUM(L$216:L$220)*100,"")</f>
        <v>0.20714024613135129</v>
      </c>
      <c r="M450" s="111" t="str">
        <f t="shared" si="156"/>
        <v/>
      </c>
      <c r="N450" s="111" t="str">
        <f>IF(N220&lt;&gt;"",N220/SUM(N$216:N$220)*100,"")</f>
        <v/>
      </c>
      <c r="O450" s="111" t="str">
        <f t="shared" si="156"/>
        <v/>
      </c>
      <c r="P450" s="111" t="str">
        <f>IF(P220&lt;&gt;"",P220/SUM(P$216:P$220)*100,"")</f>
        <v/>
      </c>
      <c r="Q450" s="111"/>
      <c r="R450" s="111" t="str">
        <f t="shared" si="157"/>
        <v/>
      </c>
      <c r="S450" s="111" t="str">
        <f t="shared" si="157"/>
        <v/>
      </c>
      <c r="T450" s="111" t="str">
        <f t="shared" si="157"/>
        <v/>
      </c>
      <c r="U450" s="111" t="str">
        <f t="shared" si="157"/>
        <v/>
      </c>
      <c r="V450" s="111" t="str">
        <f t="shared" si="157"/>
        <v/>
      </c>
      <c r="W450" s="111" t="str">
        <f t="shared" si="157"/>
        <v/>
      </c>
      <c r="X450" s="111">
        <f t="shared" si="157"/>
        <v>0</v>
      </c>
      <c r="Y450" s="111" t="str">
        <f t="shared" si="157"/>
        <v/>
      </c>
      <c r="Z450" s="111">
        <f t="shared" si="157"/>
        <v>0</v>
      </c>
      <c r="AA450" s="111">
        <f t="shared" si="157"/>
        <v>0</v>
      </c>
      <c r="AB450" s="111">
        <f t="shared" si="157"/>
        <v>0</v>
      </c>
      <c r="AC450" s="111">
        <f t="shared" si="157"/>
        <v>0</v>
      </c>
      <c r="AD450" s="111">
        <f t="shared" si="157"/>
        <v>0</v>
      </c>
      <c r="AE450" s="111">
        <f t="shared" si="157"/>
        <v>0</v>
      </c>
      <c r="AF450" s="111">
        <f t="shared" si="157"/>
        <v>2.9713266973703762E-2</v>
      </c>
      <c r="AG450" s="111">
        <f t="shared" si="157"/>
        <v>0</v>
      </c>
      <c r="AH450" s="112"/>
      <c r="AI450" s="112"/>
      <c r="AJ450" s="106" t="str">
        <f t="shared" si="142"/>
        <v>*Serine (3TMS)</v>
      </c>
      <c r="AK450" s="106">
        <f t="shared" si="142"/>
        <v>208</v>
      </c>
      <c r="AL450" s="112"/>
      <c r="AM450" s="111">
        <f t="shared" si="156"/>
        <v>0.20555990602975724</v>
      </c>
      <c r="AN450" s="111">
        <f>IF(AN220&lt;&gt;"",AN220/SUM(AN$216:AN$220)*100,"")</f>
        <v>0.1989712449704491</v>
      </c>
      <c r="AO450" s="113">
        <f t="shared" si="156"/>
        <v>0.32050440036779193</v>
      </c>
      <c r="AP450" s="111">
        <f>IF(AP220&lt;&gt;"",AP220/SUM(AP$216:AP$220)*100,"")</f>
        <v>9.3683913232163893E-2</v>
      </c>
      <c r="AQ450" s="113">
        <f t="shared" si="156"/>
        <v>0.18116857946980805</v>
      </c>
      <c r="AR450" s="111">
        <f>IF(AR220&lt;&gt;"",AR220/SUM(AR$216:AR$220)*100,"")</f>
        <v>0.22887178815782458</v>
      </c>
      <c r="AS450" s="113">
        <f t="shared" si="156"/>
        <v>0.15495186601608862</v>
      </c>
      <c r="AT450" s="111">
        <f>IF(AT220&lt;&gt;"",AT220/SUM(AT$216:AT$220)*100,"")</f>
        <v>0.21390635790811807</v>
      </c>
      <c r="AU450" s="113">
        <f t="shared" si="156"/>
        <v>0</v>
      </c>
      <c r="AV450" s="111">
        <f>IF(AV220&lt;&gt;"",AV220/SUM(AV$216:AV$220)*100,"")</f>
        <v>0.1448637286787576</v>
      </c>
      <c r="AW450" s="113">
        <f t="shared" si="156"/>
        <v>0.25226051631503077</v>
      </c>
      <c r="AX450" s="111">
        <f>IF(AX220&lt;&gt;"",AX220/SUM(AX$216:AX$220)*100,"")</f>
        <v>0.22564443843650239</v>
      </c>
      <c r="AY450" s="113" t="str">
        <f t="shared" si="156"/>
        <v/>
      </c>
      <c r="AZ450" s="111">
        <f>IF(AZ220&lt;&gt;"",AZ220/SUM(AZ$216:AZ$220)*100,"")</f>
        <v>6.3252588670758558E-2</v>
      </c>
      <c r="BA450" s="111" t="str">
        <f t="shared" si="156"/>
        <v/>
      </c>
      <c r="BB450" s="113">
        <f t="shared" si="156"/>
        <v>0.25251689748073924</v>
      </c>
      <c r="BC450" s="111">
        <f>IF(BC220&lt;&gt;"",BC220/SUM(BC$216:BC$220)*100,"")</f>
        <v>0.25960602382125647</v>
      </c>
      <c r="BD450" s="113">
        <f t="shared" si="156"/>
        <v>0.21912268817866451</v>
      </c>
      <c r="BE450" s="111">
        <f>IF(BE220&lt;&gt;"",BE220/SUM(BE$216:BE$220)*100,"")</f>
        <v>0.23966878638258632</v>
      </c>
      <c r="BF450" s="113">
        <f t="shared" si="156"/>
        <v>0.16866445144409925</v>
      </c>
      <c r="BG450" s="111">
        <f t="shared" si="156"/>
        <v>0.19448925430608316</v>
      </c>
      <c r="BH450" s="113" t="str">
        <f t="shared" si="156"/>
        <v/>
      </c>
      <c r="BI450" s="111">
        <f t="shared" si="156"/>
        <v>0.119773822456199</v>
      </c>
      <c r="BJ450" s="113">
        <f t="shared" si="156"/>
        <v>8.2790802694464302E-2</v>
      </c>
      <c r="BK450" s="111">
        <f>IF(BK220&lt;&gt;"",BK220/SUM(BK$216:BK$220)*100,"")</f>
        <v>0.16363575019400114</v>
      </c>
      <c r="BL450" s="113">
        <f t="shared" si="156"/>
        <v>0.27085502342529932</v>
      </c>
      <c r="BM450" s="111">
        <f t="shared" si="156"/>
        <v>0.24473008625514112</v>
      </c>
      <c r="BN450" s="113">
        <f t="shared" si="156"/>
        <v>0.14130081530570432</v>
      </c>
      <c r="BO450" s="111">
        <f t="shared" si="156"/>
        <v>0.16932037250481952</v>
      </c>
      <c r="BP450" s="113">
        <f t="shared" si="156"/>
        <v>1.8466652303714873E-2</v>
      </c>
      <c r="BQ450" s="111">
        <f>IF(BQ220&lt;&gt;"",BQ220/SUM(BQ$216:BQ$220)*100,"")</f>
        <v>0</v>
      </c>
      <c r="BR450" s="111"/>
      <c r="BS450" s="111">
        <f t="shared" si="158"/>
        <v>0.2219310676756063</v>
      </c>
      <c r="BT450" s="111">
        <f t="shared" si="158"/>
        <v>0</v>
      </c>
      <c r="BU450" s="111">
        <f t="shared" si="156"/>
        <v>0.12999237975704872</v>
      </c>
      <c r="BV450" s="94" t="str">
        <f t="shared" si="155"/>
        <v>*Serine (3TMS)</v>
      </c>
      <c r="BW450">
        <f t="shared" si="155"/>
        <v>208</v>
      </c>
    </row>
    <row r="451" spans="1:77" ht="29.25" customHeight="1">
      <c r="B451" s="4" t="s">
        <v>57</v>
      </c>
      <c r="C451" s="4">
        <v>218</v>
      </c>
      <c r="D451" s="4">
        <v>1358.6</v>
      </c>
      <c r="E451" s="4">
        <v>0.6086956</v>
      </c>
      <c r="F451" s="4"/>
      <c r="G451" s="111" t="str">
        <f t="shared" ref="G451:BU453" si="159">IF(G221&lt;&gt;"",G221/SUM(G$221:G$223)*100,"")</f>
        <v/>
      </c>
      <c r="H451" s="111" t="str">
        <f t="shared" si="159"/>
        <v/>
      </c>
      <c r="I451" s="111">
        <f t="shared" si="159"/>
        <v>79.526852786186794</v>
      </c>
      <c r="J451" s="111">
        <f>IF(J221&lt;&gt;"",J221/SUM(J$221:J$223)*100,"")</f>
        <v>79.109025032938078</v>
      </c>
      <c r="K451" s="111">
        <f t="shared" si="159"/>
        <v>78.954212579563347</v>
      </c>
      <c r="L451" s="111">
        <f>IF(L221&lt;&gt;"",L221/SUM(L$221:L$223)*100,"")</f>
        <v>78.587744171392558</v>
      </c>
      <c r="M451" s="111" t="str">
        <f t="shared" si="159"/>
        <v/>
      </c>
      <c r="N451" s="111" t="str">
        <f>IF(N221&lt;&gt;"",N221/SUM(N$221:N$223)*100,"")</f>
        <v/>
      </c>
      <c r="O451" s="111" t="str">
        <f t="shared" si="159"/>
        <v/>
      </c>
      <c r="P451" s="111" t="str">
        <f>IF(P221&lt;&gt;"",P221/SUM(P$221:P$223)*100,"")</f>
        <v/>
      </c>
      <c r="Q451" s="111"/>
      <c r="R451" s="111" t="str">
        <f t="shared" ref="R451:AG453" si="160">IF(R221&lt;&gt;"",R221/SUM(R$221:R$223)*100,"")</f>
        <v/>
      </c>
      <c r="S451" s="111" t="str">
        <f t="shared" si="160"/>
        <v/>
      </c>
      <c r="T451" s="111" t="str">
        <f t="shared" si="160"/>
        <v/>
      </c>
      <c r="U451" s="111" t="str">
        <f t="shared" si="160"/>
        <v/>
      </c>
      <c r="V451" s="111" t="str">
        <f t="shared" si="160"/>
        <v/>
      </c>
      <c r="W451" s="111" t="str">
        <f t="shared" si="160"/>
        <v/>
      </c>
      <c r="X451" s="111">
        <f t="shared" si="160"/>
        <v>75.503355704697981</v>
      </c>
      <c r="Y451" s="111" t="str">
        <f t="shared" si="160"/>
        <v/>
      </c>
      <c r="Z451" s="111">
        <f t="shared" si="160"/>
        <v>81.015452538631351</v>
      </c>
      <c r="AA451" s="111">
        <f t="shared" si="160"/>
        <v>100</v>
      </c>
      <c r="AB451" s="111">
        <f t="shared" si="160"/>
        <v>81.829268292682926</v>
      </c>
      <c r="AC451" s="111">
        <f t="shared" si="160"/>
        <v>84.548611111111114</v>
      </c>
      <c r="AD451" s="111">
        <f t="shared" si="160"/>
        <v>79.752252252252248</v>
      </c>
      <c r="AE451" s="111">
        <f t="shared" si="160"/>
        <v>82.35064427957829</v>
      </c>
      <c r="AF451" s="111">
        <f t="shared" si="160"/>
        <v>78.394725700114918</v>
      </c>
      <c r="AG451" s="111">
        <f t="shared" si="160"/>
        <v>78.484984311967736</v>
      </c>
      <c r="AH451" s="112"/>
      <c r="AI451" s="112"/>
      <c r="AJ451" s="106" t="str">
        <f t="shared" si="142"/>
        <v>*Serine (3TMS)</v>
      </c>
      <c r="AK451" s="106">
        <f t="shared" si="142"/>
        <v>218</v>
      </c>
      <c r="AL451" s="112"/>
      <c r="AM451" s="111">
        <f t="shared" si="159"/>
        <v>77.339568488824369</v>
      </c>
      <c r="AN451" s="111">
        <f>IF(AN221&lt;&gt;"",AN221/SUM(AN$221:AN$223)*100,"")</f>
        <v>77.620312258095254</v>
      </c>
      <c r="AO451" s="113">
        <f t="shared" si="159"/>
        <v>77.414974513244758</v>
      </c>
      <c r="AP451" s="111">
        <f>IF(AP221&lt;&gt;"",AP221/SUM(AP$221:AP$223)*100,"")</f>
        <v>77.616905370558484</v>
      </c>
      <c r="AQ451" s="113">
        <f t="shared" si="159"/>
        <v>77.528029322984054</v>
      </c>
      <c r="AR451" s="111">
        <f>IF(AR221&lt;&gt;"",AR221/SUM(AR$221:AR$223)*100,"")</f>
        <v>77.287238609664911</v>
      </c>
      <c r="AS451" s="113">
        <f t="shared" si="159"/>
        <v>77.942130075886368</v>
      </c>
      <c r="AT451" s="111">
        <f>IF(AT221&lt;&gt;"",AT221/SUM(AT$221:AT$223)*100,"")</f>
        <v>77.735927397829059</v>
      </c>
      <c r="AU451" s="113">
        <f t="shared" si="159"/>
        <v>77.839139743090698</v>
      </c>
      <c r="AV451" s="111">
        <f>IF(AV221&lt;&gt;"",AV221/SUM(AV$221:AV$223)*100,"")</f>
        <v>78.429106375109797</v>
      </c>
      <c r="AW451" s="113">
        <f t="shared" si="159"/>
        <v>77.594084246665787</v>
      </c>
      <c r="AX451" s="111">
        <f>IF(AX221&lt;&gt;"",AX221/SUM(AX$221:AX$223)*100,"")</f>
        <v>77.695399581165987</v>
      </c>
      <c r="AY451" s="113" t="str">
        <f t="shared" si="159"/>
        <v/>
      </c>
      <c r="AZ451" s="111">
        <f>IF(AZ221&lt;&gt;"",AZ221/SUM(AZ$221:AZ$223)*100,"")</f>
        <v>78.638541941813514</v>
      </c>
      <c r="BA451" s="111" t="str">
        <f t="shared" si="159"/>
        <v/>
      </c>
      <c r="BB451" s="113" t="str">
        <f t="shared" si="159"/>
        <v/>
      </c>
      <c r="BC451" s="111">
        <f>IF(BC221&lt;&gt;"",BC221/SUM(BC$221:BC$223)*100,"")</f>
        <v>76.952782303546812</v>
      </c>
      <c r="BD451" s="113">
        <f t="shared" si="159"/>
        <v>76.964949548592671</v>
      </c>
      <c r="BE451" s="111">
        <f>IF(BE221&lt;&gt;"",BE221/SUM(BE$221:BE$223)*100,"")</f>
        <v>77.486845303910727</v>
      </c>
      <c r="BF451" s="113">
        <f t="shared" si="159"/>
        <v>77.556662428406455</v>
      </c>
      <c r="BG451" s="111">
        <f t="shared" si="159"/>
        <v>77.757029177718834</v>
      </c>
      <c r="BH451" s="113" t="str">
        <f t="shared" si="159"/>
        <v/>
      </c>
      <c r="BI451" s="111">
        <f t="shared" si="159"/>
        <v>77.934666806716379</v>
      </c>
      <c r="BJ451" s="113">
        <f t="shared" si="159"/>
        <v>78.041679436101745</v>
      </c>
      <c r="BK451" s="111">
        <f>IF(BK221&lt;&gt;"",BK221/SUM(BK$221:BK$223)*100,"")</f>
        <v>77.720523049645379</v>
      </c>
      <c r="BL451" s="113">
        <f t="shared" si="159"/>
        <v>76.996336996337007</v>
      </c>
      <c r="BM451" s="111" t="str">
        <f t="shared" si="159"/>
        <v/>
      </c>
      <c r="BN451" s="113">
        <f t="shared" si="159"/>
        <v>77.729418537708696</v>
      </c>
      <c r="BO451" s="111">
        <f t="shared" si="159"/>
        <v>77.971526139531804</v>
      </c>
      <c r="BP451" s="113">
        <f t="shared" si="159"/>
        <v>78.512561810099385</v>
      </c>
      <c r="BQ451" s="111">
        <f>IF(BQ221&lt;&gt;"",BQ221/SUM(BQ$221:BQ$223)*100,"")</f>
        <v>93.391675081341859</v>
      </c>
      <c r="BR451" s="111"/>
      <c r="BS451" s="111">
        <f t="shared" ref="BS451:BT453" si="161">IF(BS221&lt;&gt;"",BS221/SUM(BS$221:BS$223)*100,"")</f>
        <v>77.097638109347841</v>
      </c>
      <c r="BT451" s="111">
        <f t="shared" si="161"/>
        <v>80.005513483710899</v>
      </c>
      <c r="BU451" s="111">
        <f t="shared" si="159"/>
        <v>77.611617988446795</v>
      </c>
      <c r="BV451" s="94" t="str">
        <f t="shared" si="155"/>
        <v>*Serine (3TMS)</v>
      </c>
      <c r="BW451">
        <f t="shared" si="155"/>
        <v>218</v>
      </c>
    </row>
    <row r="452" spans="1:77">
      <c r="B452" s="4" t="s">
        <v>57</v>
      </c>
      <c r="C452" s="4">
        <v>219</v>
      </c>
      <c r="D452" s="4">
        <v>1358.6</v>
      </c>
      <c r="E452" s="4">
        <v>0.6086956</v>
      </c>
      <c r="F452" s="4"/>
      <c r="G452" s="111" t="str">
        <f t="shared" si="159"/>
        <v/>
      </c>
      <c r="H452" s="111" t="str">
        <f t="shared" si="159"/>
        <v/>
      </c>
      <c r="I452" s="111">
        <f t="shared" si="159"/>
        <v>14.385020742235676</v>
      </c>
      <c r="J452" s="111">
        <f>IF(J222&lt;&gt;"",J222/SUM(J$221:J$223)*100,"")</f>
        <v>14.657444005270094</v>
      </c>
      <c r="K452" s="111">
        <f t="shared" si="159"/>
        <v>15.152966942714393</v>
      </c>
      <c r="L452" s="111">
        <f>IF(L222&lt;&gt;"",L222/SUM(L$221:L$223)*100,"")</f>
        <v>14.843257718966605</v>
      </c>
      <c r="M452" s="111" t="str">
        <f t="shared" si="159"/>
        <v/>
      </c>
      <c r="N452" s="111" t="str">
        <f>IF(N222&lt;&gt;"",N222/SUM(N$221:N$223)*100,"")</f>
        <v/>
      </c>
      <c r="O452" s="111" t="str">
        <f t="shared" si="159"/>
        <v/>
      </c>
      <c r="P452" s="111" t="str">
        <f>IF(P222&lt;&gt;"",P222/SUM(P$221:P$223)*100,"")</f>
        <v/>
      </c>
      <c r="Q452" s="111"/>
      <c r="R452" s="111" t="str">
        <f t="shared" si="160"/>
        <v/>
      </c>
      <c r="S452" s="111" t="str">
        <f t="shared" si="160"/>
        <v/>
      </c>
      <c r="T452" s="111" t="str">
        <f t="shared" si="160"/>
        <v/>
      </c>
      <c r="U452" s="111" t="str">
        <f t="shared" si="160"/>
        <v/>
      </c>
      <c r="V452" s="111" t="str">
        <f t="shared" si="160"/>
        <v/>
      </c>
      <c r="W452" s="111" t="str">
        <f t="shared" si="160"/>
        <v/>
      </c>
      <c r="X452" s="111">
        <f t="shared" si="160"/>
        <v>14.093959731543624</v>
      </c>
      <c r="Y452" s="111" t="str">
        <f t="shared" si="160"/>
        <v/>
      </c>
      <c r="Z452" s="111">
        <f t="shared" si="160"/>
        <v>12.545989698307579</v>
      </c>
      <c r="AA452" s="111">
        <f t="shared" si="160"/>
        <v>0</v>
      </c>
      <c r="AB452" s="111">
        <f t="shared" si="160"/>
        <v>12.378048780487806</v>
      </c>
      <c r="AC452" s="111">
        <f t="shared" si="160"/>
        <v>15.451388888888889</v>
      </c>
      <c r="AD452" s="111">
        <f t="shared" si="160"/>
        <v>15.405405405405407</v>
      </c>
      <c r="AE452" s="111">
        <f t="shared" si="160"/>
        <v>13.588442014837954</v>
      </c>
      <c r="AF452" s="111">
        <f t="shared" si="160"/>
        <v>15.121272606302547</v>
      </c>
      <c r="AG452" s="111">
        <f t="shared" si="160"/>
        <v>14.982070820259974</v>
      </c>
      <c r="AH452" s="112"/>
      <c r="AI452" s="112"/>
      <c r="AJ452" s="106" t="str">
        <f t="shared" si="142"/>
        <v>*Serine (3TMS)</v>
      </c>
      <c r="AK452" s="106">
        <f t="shared" si="142"/>
        <v>219</v>
      </c>
      <c r="AL452" s="112"/>
      <c r="AM452" s="111">
        <f t="shared" si="159"/>
        <v>15.670260746223999</v>
      </c>
      <c r="AN452" s="111">
        <f>IF(AN222&lt;&gt;"",AN222/SUM(AN$221:AN$223)*100,"")</f>
        <v>15.547404399242579</v>
      </c>
      <c r="AO452" s="113">
        <f t="shared" si="159"/>
        <v>15.55945516837971</v>
      </c>
      <c r="AP452" s="111">
        <f>IF(AP222&lt;&gt;"",AP222/SUM(AP$221:AP$223)*100,"")</f>
        <v>15.535660463714404</v>
      </c>
      <c r="AQ452" s="113">
        <f t="shared" si="159"/>
        <v>15.542798620094869</v>
      </c>
      <c r="AR452" s="111">
        <f>IF(AR222&lt;&gt;"",AR222/SUM(AR$221:AR$223)*100,"")</f>
        <v>15.551895592172535</v>
      </c>
      <c r="AS452" s="113">
        <f t="shared" si="159"/>
        <v>15.342014406141011</v>
      </c>
      <c r="AT452" s="111">
        <f>IF(AT222&lt;&gt;"",AT222/SUM(AT$221:AT$223)*100,"")</f>
        <v>15.424995551337565</v>
      </c>
      <c r="AU452" s="113">
        <f t="shared" si="159"/>
        <v>15.399961074347996</v>
      </c>
      <c r="AV452" s="111">
        <f>IF(AV222&lt;&gt;"",AV222/SUM(AV$221:AV$223)*100,"")</f>
        <v>15.117192917572003</v>
      </c>
      <c r="AW452" s="113">
        <f t="shared" si="159"/>
        <v>15.446982701703421</v>
      </c>
      <c r="AX452" s="111">
        <f>IF(AX222&lt;&gt;"",AX222/SUM(AX$221:AX$223)*100,"")</f>
        <v>15.230020941701007</v>
      </c>
      <c r="AY452" s="113" t="str">
        <f t="shared" si="159"/>
        <v/>
      </c>
      <c r="AZ452" s="111">
        <f>IF(AZ222&lt;&gt;"",AZ222/SUM(AZ$221:AZ$223)*100,"")</f>
        <v>15.06735594883212</v>
      </c>
      <c r="BA452" s="111" t="str">
        <f t="shared" si="159"/>
        <v/>
      </c>
      <c r="BB452" s="113" t="str">
        <f t="shared" si="159"/>
        <v/>
      </c>
      <c r="BC452" s="111">
        <f>IF(BC222&lt;&gt;"",BC222/SUM(BC$221:BC$223)*100,"")</f>
        <v>15.725654843965408</v>
      </c>
      <c r="BD452" s="113">
        <f t="shared" si="159"/>
        <v>15.046634360063729</v>
      </c>
      <c r="BE452" s="111">
        <f>IF(BE222&lt;&gt;"",BE222/SUM(BE$221:BE$223)*100,"")</f>
        <v>15.075948275186049</v>
      </c>
      <c r="BF452" s="113">
        <f t="shared" si="159"/>
        <v>15.444375750930279</v>
      </c>
      <c r="BG452" s="111">
        <f t="shared" si="159"/>
        <v>15.220159151193634</v>
      </c>
      <c r="BH452" s="113" t="str">
        <f t="shared" si="159"/>
        <v/>
      </c>
      <c r="BI452" s="111">
        <f t="shared" si="159"/>
        <v>15.182389748360666</v>
      </c>
      <c r="BJ452" s="113">
        <f t="shared" si="159"/>
        <v>15.286546123199511</v>
      </c>
      <c r="BK452" s="111">
        <f>IF(BK222&lt;&gt;"",BK222/SUM(BK$221:BK$223)*100,"")</f>
        <v>15.505873226950353</v>
      </c>
      <c r="BL452" s="113">
        <f t="shared" si="159"/>
        <v>15.53912753912754</v>
      </c>
      <c r="BM452" s="111" t="str">
        <f t="shared" si="159"/>
        <v/>
      </c>
      <c r="BN452" s="113">
        <f t="shared" si="159"/>
        <v>15.348301669545192</v>
      </c>
      <c r="BO452" s="111">
        <f t="shared" si="159"/>
        <v>15.352128940726198</v>
      </c>
      <c r="BP452" s="113">
        <f t="shared" si="159"/>
        <v>14.984266520153838</v>
      </c>
      <c r="BQ452" s="111">
        <f>IF(BQ222&lt;&gt;"",BQ222/SUM(BQ$221:BQ$223)*100,"")</f>
        <v>5.3068551553910019</v>
      </c>
      <c r="BR452" s="111"/>
      <c r="BS452" s="111">
        <f t="shared" si="161"/>
        <v>15.714122909484601</v>
      </c>
      <c r="BT452" s="111">
        <f t="shared" si="161"/>
        <v>14.091815719915028</v>
      </c>
      <c r="BU452" s="111">
        <f t="shared" si="159"/>
        <v>15.305296118339362</v>
      </c>
      <c r="BV452" s="94" t="str">
        <f t="shared" si="155"/>
        <v>*Serine (3TMS)</v>
      </c>
      <c r="BW452">
        <f t="shared" si="155"/>
        <v>219</v>
      </c>
    </row>
    <row r="453" spans="1:77">
      <c r="B453" s="4" t="s">
        <v>57</v>
      </c>
      <c r="C453" s="4">
        <v>220</v>
      </c>
      <c r="D453" s="4">
        <v>1358.6</v>
      </c>
      <c r="E453" s="4">
        <v>0.6086956</v>
      </c>
      <c r="F453" s="4"/>
      <c r="G453" s="111" t="str">
        <f t="shared" si="159"/>
        <v/>
      </c>
      <c r="H453" s="111" t="str">
        <f t="shared" si="159"/>
        <v/>
      </c>
      <c r="I453" s="111">
        <f t="shared" si="159"/>
        <v>6.0881264715775307</v>
      </c>
      <c r="J453" s="111">
        <f>IF(J223&lt;&gt;"",J223/SUM(J$221:J$223)*100,"")</f>
        <v>6.2335309617918311</v>
      </c>
      <c r="K453" s="111">
        <f t="shared" si="159"/>
        <v>5.8928204777222639</v>
      </c>
      <c r="L453" s="111">
        <f>IF(L223&lt;&gt;"",L223/SUM(L$221:L$223)*100,"")</f>
        <v>6.5689981096408321</v>
      </c>
      <c r="M453" s="111" t="str">
        <f t="shared" si="159"/>
        <v/>
      </c>
      <c r="N453" s="111" t="str">
        <f>IF(N223&lt;&gt;"",N223/SUM(N$221:N$223)*100,"")</f>
        <v/>
      </c>
      <c r="O453" s="111" t="str">
        <f t="shared" si="159"/>
        <v/>
      </c>
      <c r="P453" s="111" t="str">
        <f>IF(P223&lt;&gt;"",P223/SUM(P$221:P$223)*100,"")</f>
        <v/>
      </c>
      <c r="Q453" s="111"/>
      <c r="R453" s="111" t="str">
        <f t="shared" si="160"/>
        <v/>
      </c>
      <c r="S453" s="111" t="str">
        <f t="shared" si="160"/>
        <v/>
      </c>
      <c r="T453" s="111" t="str">
        <f t="shared" si="160"/>
        <v/>
      </c>
      <c r="U453" s="111" t="str">
        <f t="shared" si="160"/>
        <v/>
      </c>
      <c r="V453" s="111" t="str">
        <f t="shared" si="160"/>
        <v/>
      </c>
      <c r="W453" s="111" t="str">
        <f t="shared" si="160"/>
        <v/>
      </c>
      <c r="X453" s="111">
        <f t="shared" si="160"/>
        <v>10.40268456375839</v>
      </c>
      <c r="Y453" s="111" t="str">
        <f t="shared" si="160"/>
        <v/>
      </c>
      <c r="Z453" s="111">
        <f t="shared" si="160"/>
        <v>6.4385577630610742</v>
      </c>
      <c r="AA453" s="111">
        <f t="shared" si="160"/>
        <v>0</v>
      </c>
      <c r="AB453" s="111">
        <f t="shared" si="160"/>
        <v>5.7926829268292686</v>
      </c>
      <c r="AC453" s="111">
        <f t="shared" si="160"/>
        <v>0</v>
      </c>
      <c r="AD453" s="111">
        <f t="shared" si="160"/>
        <v>4.8423423423423424</v>
      </c>
      <c r="AE453" s="111">
        <f t="shared" si="160"/>
        <v>4.0609137055837561</v>
      </c>
      <c r="AF453" s="111">
        <f t="shared" si="160"/>
        <v>6.484001693582532</v>
      </c>
      <c r="AG453" s="111">
        <f t="shared" si="160"/>
        <v>6.5329448677722999</v>
      </c>
      <c r="AH453" s="112"/>
      <c r="AI453" s="112"/>
      <c r="AJ453" s="106" t="str">
        <f t="shared" si="142"/>
        <v>*Serine (3TMS)</v>
      </c>
      <c r="AK453" s="106">
        <f t="shared" si="142"/>
        <v>220</v>
      </c>
      <c r="AL453" s="112"/>
      <c r="AM453" s="111">
        <f t="shared" si="159"/>
        <v>6.9901707649516291</v>
      </c>
      <c r="AN453" s="111">
        <f>IF(AN223&lt;&gt;"",AN223/SUM(AN$221:AN$223)*100,"")</f>
        <v>6.8322833426621727</v>
      </c>
      <c r="AO453" s="113">
        <f t="shared" si="159"/>
        <v>7.0255703183755331</v>
      </c>
      <c r="AP453" s="111">
        <f>IF(AP223&lt;&gt;"",AP223/SUM(AP$221:AP$223)*100,"")</f>
        <v>6.8474341657271083</v>
      </c>
      <c r="AQ453" s="113">
        <f t="shared" si="159"/>
        <v>6.929172056921086</v>
      </c>
      <c r="AR453" s="111">
        <f>IF(AR223&lt;&gt;"",AR223/SUM(AR$221:AR$223)*100,"")</f>
        <v>7.1608657981625594</v>
      </c>
      <c r="AS453" s="113">
        <f t="shared" si="159"/>
        <v>6.7158555179726243</v>
      </c>
      <c r="AT453" s="111">
        <f>IF(AT223&lt;&gt;"",AT223/SUM(AT$221:AT$223)*100,"")</f>
        <v>6.8390770508333825</v>
      </c>
      <c r="AU453" s="113">
        <f t="shared" si="159"/>
        <v>6.7608991825613085</v>
      </c>
      <c r="AV453" s="111">
        <f>IF(AV223&lt;&gt;"",AV223/SUM(AV$221:AV$223)*100,"")</f>
        <v>6.4537007073182009</v>
      </c>
      <c r="AW453" s="113">
        <f t="shared" si="159"/>
        <v>6.958933051630793</v>
      </c>
      <c r="AX453" s="111">
        <f>IF(AX223&lt;&gt;"",AX223/SUM(AX$221:AX$223)*100,"")</f>
        <v>7.0745794771330139</v>
      </c>
      <c r="AY453" s="113" t="str">
        <f t="shared" si="159"/>
        <v/>
      </c>
      <c r="AZ453" s="111">
        <f>IF(AZ223&lt;&gt;"",AZ223/SUM(AZ$221:AZ$223)*100,"")</f>
        <v>6.2941021093543643</v>
      </c>
      <c r="BA453" s="111" t="str">
        <f t="shared" si="159"/>
        <v/>
      </c>
      <c r="BB453" s="113" t="str">
        <f t="shared" si="159"/>
        <v/>
      </c>
      <c r="BC453" s="111">
        <f>IF(BC223&lt;&gt;"",BC223/SUM(BC$221:BC$223)*100,"")</f>
        <v>7.32156285248778</v>
      </c>
      <c r="BD453" s="113">
        <f t="shared" si="159"/>
        <v>7.9884160913436002</v>
      </c>
      <c r="BE453" s="111">
        <f>IF(BE223&lt;&gt;"",BE223/SUM(BE$221:BE$223)*100,"")</f>
        <v>7.437206420903224</v>
      </c>
      <c r="BF453" s="113">
        <f t="shared" si="159"/>
        <v>6.9989618206632684</v>
      </c>
      <c r="BG453" s="111">
        <f t="shared" si="159"/>
        <v>7.0228116710875339</v>
      </c>
      <c r="BH453" s="113" t="str">
        <f t="shared" si="159"/>
        <v/>
      </c>
      <c r="BI453" s="111">
        <f t="shared" si="159"/>
        <v>6.8829434449229483</v>
      </c>
      <c r="BJ453" s="113">
        <f t="shared" si="159"/>
        <v>6.6717744406987443</v>
      </c>
      <c r="BK453" s="111">
        <f>IF(BK223&lt;&gt;"",BK223/SUM(BK$221:BK$223)*100,"")</f>
        <v>6.7736037234042552</v>
      </c>
      <c r="BL453" s="113">
        <f t="shared" si="159"/>
        <v>7.464535464535464</v>
      </c>
      <c r="BM453" s="111" t="str">
        <f t="shared" si="159"/>
        <v/>
      </c>
      <c r="BN453" s="113">
        <f t="shared" si="159"/>
        <v>6.9222797927461137</v>
      </c>
      <c r="BO453" s="111">
        <f t="shared" si="159"/>
        <v>6.676344919741986</v>
      </c>
      <c r="BP453" s="113">
        <f t="shared" si="159"/>
        <v>6.5031716697467656</v>
      </c>
      <c r="BQ453" s="111">
        <f>IF(BQ223&lt;&gt;"",BQ223/SUM(BQ$221:BQ$223)*100,"")</f>
        <v>1.3014697632671379</v>
      </c>
      <c r="BR453" s="111"/>
      <c r="BS453" s="111">
        <f t="shared" si="161"/>
        <v>7.1882389811675553</v>
      </c>
      <c r="BT453" s="111">
        <f t="shared" si="161"/>
        <v>5.9026707963740739</v>
      </c>
      <c r="BU453" s="111">
        <f t="shared" si="159"/>
        <v>7.0830858932138421</v>
      </c>
      <c r="BV453" s="94" t="str">
        <f t="shared" si="155"/>
        <v>*Serine (3TMS)</v>
      </c>
      <c r="BW453">
        <f t="shared" si="155"/>
        <v>220</v>
      </c>
    </row>
    <row r="454" spans="1:77" ht="33.75" customHeight="1">
      <c r="B454" s="4" t="s">
        <v>59</v>
      </c>
      <c r="C454" s="4">
        <v>247</v>
      </c>
      <c r="D454" s="4">
        <v>1314.1</v>
      </c>
      <c r="E454" s="4">
        <v>0.73913043700000003</v>
      </c>
      <c r="F454" s="4"/>
      <c r="G454" s="111" t="str">
        <f t="shared" ref="G454:BU459" si="162">IF(G224&lt;&gt;"",G224/SUM(G$224:G$229)*100,"")</f>
        <v/>
      </c>
      <c r="H454" s="111" t="str">
        <f t="shared" si="162"/>
        <v/>
      </c>
      <c r="I454" s="111">
        <f t="shared" si="162"/>
        <v>77.822277239738824</v>
      </c>
      <c r="J454" s="111">
        <f t="shared" si="162"/>
        <v>76.538315449624918</v>
      </c>
      <c r="K454" s="111">
        <f t="shared" si="162"/>
        <v>83.150984682713343</v>
      </c>
      <c r="L454" s="111">
        <f t="shared" si="162"/>
        <v>71.958068139273678</v>
      </c>
      <c r="M454" s="111">
        <f t="shared" si="162"/>
        <v>85.316846986089644</v>
      </c>
      <c r="N454" s="111">
        <f t="shared" si="162"/>
        <v>76.80297397769516</v>
      </c>
      <c r="O454" s="111">
        <f t="shared" si="162"/>
        <v>77.706675531362322</v>
      </c>
      <c r="P454" s="111">
        <f t="shared" si="162"/>
        <v>78.00364255919159</v>
      </c>
      <c r="Q454" s="111"/>
      <c r="R454" s="111" t="str">
        <f t="shared" ref="R454:U459" si="163">IF(R224&lt;&gt;"",R224/SUM(R$224:R$229)*100,"")</f>
        <v/>
      </c>
      <c r="S454" s="111">
        <f t="shared" si="163"/>
        <v>84.054054054054049</v>
      </c>
      <c r="T454" s="111" t="str">
        <f t="shared" si="163"/>
        <v/>
      </c>
      <c r="U454" s="111" t="str">
        <f t="shared" si="163"/>
        <v/>
      </c>
      <c r="V454" s="111"/>
      <c r="W454" s="111">
        <f t="shared" ref="W454:AG459" si="164">IF(W224&lt;&gt;"",W224/SUM(W$224:W$229)*100,"")</f>
        <v>47.222222222222221</v>
      </c>
      <c r="X454" s="111">
        <f t="shared" si="164"/>
        <v>100</v>
      </c>
      <c r="Y454" s="111">
        <f t="shared" si="164"/>
        <v>100</v>
      </c>
      <c r="Z454" s="111">
        <f t="shared" si="164"/>
        <v>75.095541401273891</v>
      </c>
      <c r="AA454" s="111">
        <f t="shared" si="164"/>
        <v>68.297455968688851</v>
      </c>
      <c r="AB454" s="111">
        <f t="shared" si="164"/>
        <v>74.431002665573104</v>
      </c>
      <c r="AC454" s="111">
        <f t="shared" si="164"/>
        <v>83.333333333333343</v>
      </c>
      <c r="AD454" s="111">
        <f t="shared" si="164"/>
        <v>78.204571130616145</v>
      </c>
      <c r="AE454" s="111">
        <f t="shared" si="164"/>
        <v>77.87187039764359</v>
      </c>
      <c r="AF454" s="111">
        <f t="shared" si="164"/>
        <v>78.077242956648291</v>
      </c>
      <c r="AG454" s="111">
        <f t="shared" si="164"/>
        <v>76.651625185080732</v>
      </c>
      <c r="AH454" s="112"/>
      <c r="AI454" s="112"/>
      <c r="AJ454" s="106" t="str">
        <f t="shared" si="142"/>
        <v>*Succinic acid (2TMS)</v>
      </c>
      <c r="AK454" s="106">
        <f t="shared" si="142"/>
        <v>247</v>
      </c>
      <c r="AL454" s="112"/>
      <c r="AM454" s="111">
        <f t="shared" si="162"/>
        <v>76.426449898389876</v>
      </c>
      <c r="AN454" s="111">
        <f t="shared" si="162"/>
        <v>77.910407725321889</v>
      </c>
      <c r="AO454" s="113">
        <f t="shared" si="162"/>
        <v>88.719622778382302</v>
      </c>
      <c r="AP454" s="111">
        <f t="shared" si="162"/>
        <v>78.491895701198018</v>
      </c>
      <c r="AQ454" s="113">
        <f t="shared" si="162"/>
        <v>77.856940910376025</v>
      </c>
      <c r="AR454" s="111">
        <f t="shared" si="162"/>
        <v>77.06969067774051</v>
      </c>
      <c r="AS454" s="113">
        <f t="shared" si="162"/>
        <v>76.515334460275298</v>
      </c>
      <c r="AT454" s="111">
        <f t="shared" si="162"/>
        <v>77.451080831881981</v>
      </c>
      <c r="AU454" s="113">
        <f t="shared" si="162"/>
        <v>76.890308839190624</v>
      </c>
      <c r="AV454" s="111">
        <f t="shared" si="162"/>
        <v>79.286400236389156</v>
      </c>
      <c r="AW454" s="113">
        <f t="shared" si="162"/>
        <v>73.486467236467234</v>
      </c>
      <c r="AX454" s="111">
        <f t="shared" si="162"/>
        <v>75.836404364477204</v>
      </c>
      <c r="AY454" s="113" t="str">
        <f t="shared" si="162"/>
        <v/>
      </c>
      <c r="AZ454" s="111">
        <f t="shared" si="162"/>
        <v>75.632308947511561</v>
      </c>
      <c r="BA454" s="111" t="str">
        <f t="shared" si="162"/>
        <v/>
      </c>
      <c r="BB454" s="113" t="str">
        <f t="shared" si="162"/>
        <v/>
      </c>
      <c r="BC454" s="111">
        <f t="shared" si="162"/>
        <v>76.716904276985744</v>
      </c>
      <c r="BD454" s="113">
        <f t="shared" si="162"/>
        <v>77.778123929094363</v>
      </c>
      <c r="BE454" s="111">
        <f t="shared" si="162"/>
        <v>76.989968845218939</v>
      </c>
      <c r="BF454" s="113">
        <f t="shared" si="162"/>
        <v>77.665728995276268</v>
      </c>
      <c r="BG454" s="111">
        <f t="shared" si="162"/>
        <v>78.034541474093899</v>
      </c>
      <c r="BH454" s="113" t="str">
        <f t="shared" si="162"/>
        <v/>
      </c>
      <c r="BI454" s="111">
        <f t="shared" si="162"/>
        <v>77.322851839720499</v>
      </c>
      <c r="BJ454" s="113">
        <f t="shared" si="162"/>
        <v>76.854514088556641</v>
      </c>
      <c r="BK454" s="111">
        <f t="shared" si="162"/>
        <v>77.510636192737707</v>
      </c>
      <c r="BL454" s="113">
        <f t="shared" si="162"/>
        <v>77.49612252811167</v>
      </c>
      <c r="BM454" s="111" t="str">
        <f t="shared" si="162"/>
        <v/>
      </c>
      <c r="BN454" s="113">
        <f t="shared" si="162"/>
        <v>77.778497829045421</v>
      </c>
      <c r="BO454" s="111">
        <f t="shared" si="162"/>
        <v>76.603667136812419</v>
      </c>
      <c r="BP454" s="113">
        <f t="shared" si="162"/>
        <v>78.982199908717476</v>
      </c>
      <c r="BQ454" s="111">
        <f t="shared" si="162"/>
        <v>92.010309278350505</v>
      </c>
      <c r="BR454" s="111"/>
      <c r="BS454" s="111">
        <f t="shared" ref="BS454:BT459" si="165">IF(BS224&lt;&gt;"",BS224/SUM(BS$224:BS$229)*100,"")</f>
        <v>77.75805019772416</v>
      </c>
      <c r="BT454" s="111">
        <f t="shared" si="165"/>
        <v>77.145273567106884</v>
      </c>
      <c r="BU454" s="111">
        <f t="shared" si="162"/>
        <v>77.613863299619922</v>
      </c>
      <c r="BV454" s="94" t="str">
        <f t="shared" si="155"/>
        <v>*Succinic acid (2TMS)</v>
      </c>
      <c r="BW454">
        <f t="shared" si="155"/>
        <v>247</v>
      </c>
    </row>
    <row r="455" spans="1:77">
      <c r="B455" s="4" t="s">
        <v>59</v>
      </c>
      <c r="C455" s="4">
        <v>248</v>
      </c>
      <c r="D455" s="4">
        <v>1314.1</v>
      </c>
      <c r="E455" s="4">
        <v>0.73913043700000003</v>
      </c>
      <c r="F455" s="4"/>
      <c r="G455" s="111" t="str">
        <f t="shared" si="162"/>
        <v/>
      </c>
      <c r="H455" s="111" t="str">
        <f t="shared" si="162"/>
        <v/>
      </c>
      <c r="I455" s="111">
        <f t="shared" si="162"/>
        <v>15.039199980582051</v>
      </c>
      <c r="J455" s="111">
        <f t="shared" si="162"/>
        <v>15.440129142531573</v>
      </c>
      <c r="K455" s="111">
        <f t="shared" si="162"/>
        <v>11.37855579868709</v>
      </c>
      <c r="L455" s="111">
        <f t="shared" si="162"/>
        <v>15.612130288281541</v>
      </c>
      <c r="M455" s="111">
        <f t="shared" si="162"/>
        <v>11.282843894899536</v>
      </c>
      <c r="N455" s="111">
        <f t="shared" si="162"/>
        <v>16.356877323420075</v>
      </c>
      <c r="O455" s="111">
        <f t="shared" si="162"/>
        <v>14.198749246847148</v>
      </c>
      <c r="P455" s="111">
        <f t="shared" si="162"/>
        <v>14.280398723145918</v>
      </c>
      <c r="Q455" s="111"/>
      <c r="R455" s="111" t="str">
        <f t="shared" si="163"/>
        <v/>
      </c>
      <c r="S455" s="111">
        <f t="shared" si="163"/>
        <v>0</v>
      </c>
      <c r="T455" s="111" t="str">
        <f t="shared" si="163"/>
        <v/>
      </c>
      <c r="U455" s="111" t="str">
        <f t="shared" si="163"/>
        <v/>
      </c>
      <c r="V455" s="111"/>
      <c r="W455" s="111">
        <f t="shared" si="164"/>
        <v>52.777777777777779</v>
      </c>
      <c r="X455" s="111">
        <f t="shared" si="164"/>
        <v>0</v>
      </c>
      <c r="Y455" s="111">
        <f t="shared" si="164"/>
        <v>0</v>
      </c>
      <c r="Z455" s="111">
        <f t="shared" si="164"/>
        <v>16.942675159235669</v>
      </c>
      <c r="AA455" s="111">
        <f t="shared" si="164"/>
        <v>13.50293542074364</v>
      </c>
      <c r="AB455" s="111">
        <f t="shared" si="164"/>
        <v>16.7521017018659</v>
      </c>
      <c r="AC455" s="111">
        <f t="shared" si="164"/>
        <v>12.480974124809741</v>
      </c>
      <c r="AD455" s="111">
        <f t="shared" si="164"/>
        <v>14.538976275310681</v>
      </c>
      <c r="AE455" s="111">
        <f t="shared" si="164"/>
        <v>15.279823269513992</v>
      </c>
      <c r="AF455" s="111">
        <f t="shared" si="164"/>
        <v>14.902796548497765</v>
      </c>
      <c r="AG455" s="111">
        <f t="shared" si="164"/>
        <v>15.264753578227456</v>
      </c>
      <c r="AH455" s="112"/>
      <c r="AI455" s="112"/>
      <c r="AJ455" s="106" t="str">
        <f t="shared" si="142"/>
        <v>*Succinic acid (2TMS)</v>
      </c>
      <c r="AK455" s="106">
        <f t="shared" si="142"/>
        <v>248</v>
      </c>
      <c r="AL455" s="112"/>
      <c r="AM455" s="111">
        <f t="shared" si="162"/>
        <v>15.100828513365641</v>
      </c>
      <c r="AN455" s="111">
        <f t="shared" si="162"/>
        <v>13.841201716738198</v>
      </c>
      <c r="AO455" s="113">
        <f t="shared" si="162"/>
        <v>6.4018861080885019</v>
      </c>
      <c r="AP455" s="111">
        <f t="shared" si="162"/>
        <v>15.081042988019732</v>
      </c>
      <c r="AQ455" s="113">
        <f t="shared" si="162"/>
        <v>15.029686174724343</v>
      </c>
      <c r="AR455" s="111">
        <f t="shared" si="162"/>
        <v>15.136027258691371</v>
      </c>
      <c r="AS455" s="113">
        <f t="shared" si="162"/>
        <v>15.394832166143443</v>
      </c>
      <c r="AT455" s="111">
        <f t="shared" si="162"/>
        <v>15.398012498719392</v>
      </c>
      <c r="AU455" s="113">
        <f t="shared" si="162"/>
        <v>14.742126882701962</v>
      </c>
      <c r="AV455" s="111">
        <f t="shared" si="162"/>
        <v>14.308931077786808</v>
      </c>
      <c r="AW455" s="113">
        <f t="shared" si="162"/>
        <v>15.785256410256409</v>
      </c>
      <c r="AX455" s="111">
        <f t="shared" si="162"/>
        <v>15.232314473589131</v>
      </c>
      <c r="AY455" s="113" t="str">
        <f t="shared" si="162"/>
        <v/>
      </c>
      <c r="AZ455" s="111">
        <f t="shared" si="162"/>
        <v>14.577100897470766</v>
      </c>
      <c r="BA455" s="111" t="str">
        <f t="shared" si="162"/>
        <v/>
      </c>
      <c r="BB455" s="113" t="str">
        <f t="shared" si="162"/>
        <v/>
      </c>
      <c r="BC455" s="111">
        <f t="shared" si="162"/>
        <v>15.079429735234214</v>
      </c>
      <c r="BD455" s="113">
        <f t="shared" si="162"/>
        <v>15.174927567837004</v>
      </c>
      <c r="BE455" s="111">
        <f t="shared" si="162"/>
        <v>14.967989318360781</v>
      </c>
      <c r="BF455" s="113">
        <f t="shared" si="162"/>
        <v>15.089432620349239</v>
      </c>
      <c r="BG455" s="111">
        <f t="shared" si="162"/>
        <v>15.604475796643152</v>
      </c>
      <c r="BH455" s="113" t="str">
        <f t="shared" si="162"/>
        <v/>
      </c>
      <c r="BI455" s="111">
        <f t="shared" si="162"/>
        <v>15.14357462605088</v>
      </c>
      <c r="BJ455" s="113">
        <f t="shared" si="162"/>
        <v>14.807360552041404</v>
      </c>
      <c r="BK455" s="111">
        <f t="shared" si="162"/>
        <v>15.543682596220441</v>
      </c>
      <c r="BL455" s="113">
        <f t="shared" si="162"/>
        <v>14.918573090345093</v>
      </c>
      <c r="BM455" s="111" t="str">
        <f t="shared" si="162"/>
        <v/>
      </c>
      <c r="BN455" s="113">
        <f t="shared" si="162"/>
        <v>14.930983085995722</v>
      </c>
      <c r="BO455" s="111">
        <f t="shared" si="162"/>
        <v>14.640338504936532</v>
      </c>
      <c r="BP455" s="113">
        <f t="shared" si="162"/>
        <v>15.905979005020537</v>
      </c>
      <c r="BQ455" s="111">
        <f t="shared" si="162"/>
        <v>5.4123711340206189</v>
      </c>
      <c r="BR455" s="111"/>
      <c r="BS455" s="111">
        <f t="shared" si="165"/>
        <v>14.809135662981197</v>
      </c>
      <c r="BT455" s="111">
        <f t="shared" si="165"/>
        <v>15.353587925313903</v>
      </c>
      <c r="BU455" s="111">
        <f t="shared" si="162"/>
        <v>15.125942150357535</v>
      </c>
      <c r="BV455" s="94" t="str">
        <f t="shared" si="155"/>
        <v>*Succinic acid (2TMS)</v>
      </c>
      <c r="BW455">
        <f t="shared" si="155"/>
        <v>248</v>
      </c>
    </row>
    <row r="456" spans="1:77">
      <c r="B456" s="4" t="s">
        <v>59</v>
      </c>
      <c r="C456" s="4">
        <v>249</v>
      </c>
      <c r="D456" s="4">
        <v>1314.1</v>
      </c>
      <c r="E456" s="4">
        <v>0.73913043700000003</v>
      </c>
      <c r="F456" s="4"/>
      <c r="G456" s="111" t="str">
        <f t="shared" si="162"/>
        <v/>
      </c>
      <c r="H456" s="111" t="str">
        <f t="shared" si="162"/>
        <v/>
      </c>
      <c r="I456" s="111">
        <f t="shared" si="162"/>
        <v>6.4516129032258061</v>
      </c>
      <c r="J456" s="111">
        <f t="shared" si="162"/>
        <v>6.9295413540974264</v>
      </c>
      <c r="K456" s="111">
        <f t="shared" si="162"/>
        <v>5.4704595185995624</v>
      </c>
      <c r="L456" s="111">
        <f t="shared" si="162"/>
        <v>8.9853987270685138</v>
      </c>
      <c r="M456" s="111">
        <f t="shared" si="162"/>
        <v>0</v>
      </c>
      <c r="N456" s="111">
        <f t="shared" si="162"/>
        <v>4.6096654275092934</v>
      </c>
      <c r="O456" s="111">
        <f t="shared" si="162"/>
        <v>6.9123849494089047</v>
      </c>
      <c r="P456" s="111">
        <f t="shared" si="162"/>
        <v>6.7485263302195326</v>
      </c>
      <c r="Q456" s="111"/>
      <c r="R456" s="111" t="str">
        <f t="shared" si="163"/>
        <v/>
      </c>
      <c r="S456" s="111">
        <f t="shared" si="163"/>
        <v>15.945945945945947</v>
      </c>
      <c r="T456" s="111" t="str">
        <f t="shared" si="163"/>
        <v/>
      </c>
      <c r="U456" s="111" t="str">
        <f t="shared" si="163"/>
        <v/>
      </c>
      <c r="V456" s="111"/>
      <c r="W456" s="111">
        <f t="shared" si="164"/>
        <v>0</v>
      </c>
      <c r="X456" s="111">
        <f t="shared" si="164"/>
        <v>0</v>
      </c>
      <c r="Y456" s="111">
        <f t="shared" si="164"/>
        <v>0</v>
      </c>
      <c r="Z456" s="111">
        <f t="shared" si="164"/>
        <v>7.9617834394904454</v>
      </c>
      <c r="AA456" s="111">
        <f t="shared" si="164"/>
        <v>2.9354207436399218</v>
      </c>
      <c r="AB456" s="111">
        <f t="shared" si="164"/>
        <v>6.0282960836579864</v>
      </c>
      <c r="AC456" s="111">
        <f t="shared" si="164"/>
        <v>4.1856925418569251</v>
      </c>
      <c r="AD456" s="111">
        <f t="shared" si="164"/>
        <v>6.5525332406361336</v>
      </c>
      <c r="AE456" s="111">
        <f t="shared" si="164"/>
        <v>6.4617083946980864</v>
      </c>
      <c r="AF456" s="111">
        <f t="shared" si="164"/>
        <v>6.2610458467616175</v>
      </c>
      <c r="AG456" s="111">
        <f t="shared" si="164"/>
        <v>6.9061552562927453</v>
      </c>
      <c r="AH456" s="112"/>
      <c r="AI456" s="112"/>
      <c r="AJ456" s="106" t="str">
        <f t="shared" si="142"/>
        <v>*Succinic acid (2TMS)</v>
      </c>
      <c r="AK456" s="106">
        <f t="shared" si="142"/>
        <v>249</v>
      </c>
      <c r="AL456" s="112"/>
      <c r="AM456" s="111">
        <f t="shared" si="162"/>
        <v>7.3628263248397694</v>
      </c>
      <c r="AN456" s="111">
        <f t="shared" si="162"/>
        <v>6.7462446351931327</v>
      </c>
      <c r="AO456" s="113">
        <f t="shared" si="162"/>
        <v>4.8784911135291988</v>
      </c>
      <c r="AP456" s="111">
        <f t="shared" si="162"/>
        <v>6.427061310782241</v>
      </c>
      <c r="AQ456" s="113">
        <f t="shared" si="162"/>
        <v>6.4348317783432289</v>
      </c>
      <c r="AR456" s="111">
        <f t="shared" si="162"/>
        <v>5.6380769845072667</v>
      </c>
      <c r="AS456" s="113">
        <f t="shared" si="162"/>
        <v>6.9427674474764558</v>
      </c>
      <c r="AT456" s="111">
        <f t="shared" si="162"/>
        <v>6.4337670320663873</v>
      </c>
      <c r="AU456" s="113">
        <f t="shared" si="162"/>
        <v>7.4319184542826715</v>
      </c>
      <c r="AV456" s="111">
        <f t="shared" si="162"/>
        <v>6.4046686858240376</v>
      </c>
      <c r="AW456" s="113">
        <f t="shared" si="162"/>
        <v>7.0868945868945863</v>
      </c>
      <c r="AX456" s="111">
        <f t="shared" si="162"/>
        <v>7.3487968783871667</v>
      </c>
      <c r="AY456" s="113" t="str">
        <f t="shared" si="162"/>
        <v/>
      </c>
      <c r="AZ456" s="111">
        <f t="shared" si="162"/>
        <v>7.6964917051944521</v>
      </c>
      <c r="BA456" s="111" t="str">
        <f t="shared" si="162"/>
        <v/>
      </c>
      <c r="BB456" s="113" t="str">
        <f t="shared" si="162"/>
        <v/>
      </c>
      <c r="BC456" s="111">
        <f t="shared" si="162"/>
        <v>6.9979633401222001</v>
      </c>
      <c r="BD456" s="113">
        <f t="shared" si="162"/>
        <v>6.3522228106794598</v>
      </c>
      <c r="BE456" s="111">
        <f t="shared" si="162"/>
        <v>6.6041288643911127</v>
      </c>
      <c r="BF456" s="113">
        <f t="shared" si="162"/>
        <v>6.6238522371424029</v>
      </c>
      <c r="BG456" s="111">
        <f t="shared" si="162"/>
        <v>6.0082704937971299</v>
      </c>
      <c r="BH456" s="113" t="str">
        <f t="shared" si="162"/>
        <v/>
      </c>
      <c r="BI456" s="111">
        <f t="shared" si="162"/>
        <v>5.8084943771154061</v>
      </c>
      <c r="BJ456" s="113">
        <f t="shared" si="162"/>
        <v>6.9580218516388719</v>
      </c>
      <c r="BK456" s="111">
        <f t="shared" si="162"/>
        <v>6.708222024339566</v>
      </c>
      <c r="BL456" s="113">
        <f t="shared" si="162"/>
        <v>6.5044590926715786</v>
      </c>
      <c r="BM456" s="111" t="str">
        <f t="shared" si="162"/>
        <v/>
      </c>
      <c r="BN456" s="113">
        <f t="shared" si="162"/>
        <v>6.2277234139070696</v>
      </c>
      <c r="BO456" s="111">
        <f t="shared" si="162"/>
        <v>7.6220028208744708</v>
      </c>
      <c r="BP456" s="113">
        <f t="shared" si="162"/>
        <v>5.1118210862619806</v>
      </c>
      <c r="BQ456" s="111">
        <f t="shared" si="162"/>
        <v>2.3195876288659796</v>
      </c>
      <c r="BR456" s="111"/>
      <c r="BS456" s="111">
        <f t="shared" si="165"/>
        <v>6.5531434105399082</v>
      </c>
      <c r="BT456" s="111">
        <f t="shared" si="165"/>
        <v>6.0438488061934814</v>
      </c>
      <c r="BU456" s="111">
        <f t="shared" si="162"/>
        <v>6.8092507891515819</v>
      </c>
      <c r="BV456" s="94" t="str">
        <f t="shared" si="155"/>
        <v>*Succinic acid (2TMS)</v>
      </c>
      <c r="BW456">
        <f t="shared" si="155"/>
        <v>249</v>
      </c>
    </row>
    <row r="457" spans="1:77">
      <c r="B457" s="4" t="s">
        <v>59</v>
      </c>
      <c r="C457" s="4">
        <v>250</v>
      </c>
      <c r="D457" s="4">
        <v>1314.1</v>
      </c>
      <c r="E457" s="4">
        <v>0.73913043700000003</v>
      </c>
      <c r="F457" s="4"/>
      <c r="G457" s="111" t="str">
        <f t="shared" si="162"/>
        <v/>
      </c>
      <c r="H457" s="111" t="str">
        <f t="shared" si="162"/>
        <v/>
      </c>
      <c r="I457" s="111">
        <f t="shared" si="162"/>
        <v>0.68690987645331192</v>
      </c>
      <c r="J457" s="111">
        <f t="shared" si="162"/>
        <v>0.90684645332826885</v>
      </c>
      <c r="K457" s="111">
        <f t="shared" si="162"/>
        <v>0</v>
      </c>
      <c r="L457" s="111">
        <f t="shared" si="162"/>
        <v>2.3212280044926996</v>
      </c>
      <c r="M457" s="111">
        <f t="shared" si="162"/>
        <v>0</v>
      </c>
      <c r="N457" s="111">
        <f t="shared" si="162"/>
        <v>0.37174721189591076</v>
      </c>
      <c r="O457" s="111">
        <f t="shared" si="162"/>
        <v>0.93287070702873409</v>
      </c>
      <c r="P457" s="111">
        <f t="shared" si="162"/>
        <v>0.86363903413430465</v>
      </c>
      <c r="Q457" s="111"/>
      <c r="R457" s="111" t="str">
        <f t="shared" si="163"/>
        <v/>
      </c>
      <c r="S457" s="111">
        <f t="shared" si="163"/>
        <v>0</v>
      </c>
      <c r="T457" s="111" t="str">
        <f t="shared" si="163"/>
        <v/>
      </c>
      <c r="U457" s="111" t="str">
        <f t="shared" si="163"/>
        <v/>
      </c>
      <c r="V457" s="111"/>
      <c r="W457" s="111">
        <f t="shared" si="164"/>
        <v>0</v>
      </c>
      <c r="X457" s="111">
        <f t="shared" si="164"/>
        <v>0</v>
      </c>
      <c r="Y457" s="111">
        <f t="shared" si="164"/>
        <v>0</v>
      </c>
      <c r="Z457" s="111">
        <f t="shared" si="164"/>
        <v>0</v>
      </c>
      <c r="AA457" s="111">
        <f t="shared" si="164"/>
        <v>4.6966731898238745</v>
      </c>
      <c r="AB457" s="111">
        <f t="shared" si="164"/>
        <v>2.7885995489030142</v>
      </c>
      <c r="AC457" s="111">
        <f t="shared" si="164"/>
        <v>0</v>
      </c>
      <c r="AD457" s="111">
        <f t="shared" si="164"/>
        <v>0.70391935343703826</v>
      </c>
      <c r="AE457" s="111">
        <f t="shared" si="164"/>
        <v>0.38659793814432991</v>
      </c>
      <c r="AF457" s="111">
        <f t="shared" si="164"/>
        <v>0.75891464809231723</v>
      </c>
      <c r="AG457" s="111">
        <f t="shared" si="164"/>
        <v>0.97299584009024886</v>
      </c>
      <c r="AH457" s="112"/>
      <c r="AI457" s="112"/>
      <c r="AJ457" s="106" t="str">
        <f t="shared" si="142"/>
        <v>*Succinic acid (2TMS)</v>
      </c>
      <c r="AK457" s="106">
        <f t="shared" si="142"/>
        <v>250</v>
      </c>
      <c r="AL457" s="112"/>
      <c r="AM457" s="111">
        <f t="shared" si="162"/>
        <v>0.90667500390808187</v>
      </c>
      <c r="AN457" s="111">
        <f t="shared" si="162"/>
        <v>1.502145922746781</v>
      </c>
      <c r="AO457" s="113">
        <f t="shared" si="162"/>
        <v>0</v>
      </c>
      <c r="AP457" s="111">
        <f t="shared" si="162"/>
        <v>0</v>
      </c>
      <c r="AQ457" s="113">
        <f t="shared" si="162"/>
        <v>0.67854113655640369</v>
      </c>
      <c r="AR457" s="111">
        <f t="shared" si="162"/>
        <v>1.1765958579566629</v>
      </c>
      <c r="AS457" s="113">
        <f t="shared" si="162"/>
        <v>0.80898333735812611</v>
      </c>
      <c r="AT457" s="111">
        <f t="shared" si="162"/>
        <v>0.67616022948468402</v>
      </c>
      <c r="AU457" s="113">
        <f t="shared" si="162"/>
        <v>0.54008823976875098</v>
      </c>
      <c r="AV457" s="111">
        <f t="shared" si="162"/>
        <v>0</v>
      </c>
      <c r="AW457" s="113">
        <f t="shared" si="162"/>
        <v>1.753917378917379</v>
      </c>
      <c r="AX457" s="111">
        <f t="shared" si="162"/>
        <v>1.5824842835464992</v>
      </c>
      <c r="AY457" s="113" t="str">
        <f t="shared" si="162"/>
        <v/>
      </c>
      <c r="AZ457" s="111">
        <f t="shared" si="162"/>
        <v>0.80228447103617084</v>
      </c>
      <c r="BA457" s="111" t="str">
        <f t="shared" si="162"/>
        <v/>
      </c>
      <c r="BB457" s="113" t="str">
        <f t="shared" si="162"/>
        <v/>
      </c>
      <c r="BC457" s="111">
        <f t="shared" si="162"/>
        <v>0.90835030549898166</v>
      </c>
      <c r="BD457" s="113">
        <f t="shared" si="162"/>
        <v>0.69472569238917103</v>
      </c>
      <c r="BE457" s="111">
        <f t="shared" si="162"/>
        <v>1.0373515012496148</v>
      </c>
      <c r="BF457" s="113">
        <f t="shared" si="162"/>
        <v>0.62098614723210022</v>
      </c>
      <c r="BG457" s="111">
        <f t="shared" si="162"/>
        <v>0.35271223546582342</v>
      </c>
      <c r="BH457" s="113" t="str">
        <f t="shared" si="162"/>
        <v/>
      </c>
      <c r="BI457" s="111">
        <f t="shared" si="162"/>
        <v>1.364777814171853</v>
      </c>
      <c r="BJ457" s="113">
        <f t="shared" si="162"/>
        <v>1.1117500479202607</v>
      </c>
      <c r="BK457" s="111">
        <f t="shared" si="162"/>
        <v>0.23745918670228555</v>
      </c>
      <c r="BL457" s="113">
        <f t="shared" si="162"/>
        <v>0.68340442031795268</v>
      </c>
      <c r="BM457" s="111" t="str">
        <f t="shared" si="162"/>
        <v/>
      </c>
      <c r="BN457" s="113">
        <f t="shared" si="162"/>
        <v>1.062795671051779</v>
      </c>
      <c r="BO457" s="111">
        <f t="shared" si="162"/>
        <v>1.0493653032440056</v>
      </c>
      <c r="BP457" s="113">
        <f t="shared" si="162"/>
        <v>0</v>
      </c>
      <c r="BQ457" s="111">
        <f t="shared" si="162"/>
        <v>0.25773195876288657</v>
      </c>
      <c r="BR457" s="111"/>
      <c r="BS457" s="111">
        <f t="shared" si="165"/>
        <v>0.87967072875474139</v>
      </c>
      <c r="BT457" s="111">
        <f t="shared" si="165"/>
        <v>1.0214039424891028</v>
      </c>
      <c r="BU457" s="111">
        <f t="shared" si="162"/>
        <v>0.4509437608709656</v>
      </c>
      <c r="BV457" s="94" t="str">
        <f t="shared" si="155"/>
        <v>*Succinic acid (2TMS)</v>
      </c>
      <c r="BW457">
        <f t="shared" si="155"/>
        <v>250</v>
      </c>
    </row>
    <row r="458" spans="1:77">
      <c r="B458" s="4" t="s">
        <v>59</v>
      </c>
      <c r="C458" s="4">
        <v>251</v>
      </c>
      <c r="D458" s="4">
        <v>1314.1</v>
      </c>
      <c r="E458" s="4">
        <v>0.73913043700000003</v>
      </c>
      <c r="F458" s="4"/>
      <c r="G458" s="111" t="str">
        <f t="shared" si="162"/>
        <v/>
      </c>
      <c r="H458" s="111" t="str">
        <f t="shared" si="162"/>
        <v/>
      </c>
      <c r="I458" s="111">
        <f t="shared" si="162"/>
        <v>0</v>
      </c>
      <c r="J458" s="111">
        <f t="shared" si="162"/>
        <v>0.18516760041781408</v>
      </c>
      <c r="K458" s="111">
        <f t="shared" si="162"/>
        <v>0</v>
      </c>
      <c r="L458" s="111">
        <f t="shared" si="162"/>
        <v>1.1231748408835642</v>
      </c>
      <c r="M458" s="111">
        <f t="shared" si="162"/>
        <v>0</v>
      </c>
      <c r="N458" s="111">
        <f t="shared" si="162"/>
        <v>1.8587360594795539</v>
      </c>
      <c r="O458" s="111">
        <f t="shared" si="162"/>
        <v>0.18075668488084601</v>
      </c>
      <c r="P458" s="111">
        <f t="shared" si="162"/>
        <v>0.10379335330865792</v>
      </c>
      <c r="Q458" s="111"/>
      <c r="R458" s="111" t="str">
        <f t="shared" si="163"/>
        <v/>
      </c>
      <c r="S458" s="111">
        <f t="shared" si="163"/>
        <v>0</v>
      </c>
      <c r="T458" s="111" t="str">
        <f t="shared" si="163"/>
        <v/>
      </c>
      <c r="U458" s="111" t="str">
        <f t="shared" si="163"/>
        <v/>
      </c>
      <c r="V458" s="111"/>
      <c r="W458" s="111">
        <f t="shared" si="164"/>
        <v>0</v>
      </c>
      <c r="X458" s="111">
        <f t="shared" si="164"/>
        <v>0</v>
      </c>
      <c r="Y458" s="111">
        <f t="shared" si="164"/>
        <v>0</v>
      </c>
      <c r="Z458" s="111">
        <f t="shared" si="164"/>
        <v>0</v>
      </c>
      <c r="AA458" s="111">
        <f t="shared" si="164"/>
        <v>2.152641878669276</v>
      </c>
      <c r="AB458" s="111">
        <f t="shared" si="164"/>
        <v>0</v>
      </c>
      <c r="AC458" s="111">
        <f t="shared" si="164"/>
        <v>0</v>
      </c>
      <c r="AD458" s="111">
        <f t="shared" si="164"/>
        <v>0</v>
      </c>
      <c r="AE458" s="111">
        <f t="shared" si="164"/>
        <v>0</v>
      </c>
      <c r="AF458" s="111">
        <f t="shared" si="164"/>
        <v>0</v>
      </c>
      <c r="AG458" s="111">
        <f t="shared" si="164"/>
        <v>0.20447014030882041</v>
      </c>
      <c r="AH458" s="112"/>
      <c r="AI458" s="112"/>
      <c r="AJ458" s="106" t="str">
        <f t="shared" si="142"/>
        <v>*Succinic acid (2TMS)</v>
      </c>
      <c r="AK458" s="106">
        <f t="shared" si="142"/>
        <v>251</v>
      </c>
      <c r="AL458" s="112"/>
      <c r="AM458" s="111">
        <f t="shared" si="162"/>
        <v>0.20322025949663908</v>
      </c>
      <c r="AN458" s="111">
        <f t="shared" si="162"/>
        <v>0</v>
      </c>
      <c r="AO458" s="113">
        <f t="shared" si="162"/>
        <v>0</v>
      </c>
      <c r="AP458" s="111">
        <f t="shared" si="162"/>
        <v>0</v>
      </c>
      <c r="AQ458" s="113">
        <f t="shared" si="162"/>
        <v>0</v>
      </c>
      <c r="AR458" s="111">
        <f t="shared" si="162"/>
        <v>0.66017143161369329</v>
      </c>
      <c r="AS458" s="113">
        <f t="shared" si="162"/>
        <v>0.2052644288819126</v>
      </c>
      <c r="AT458" s="111">
        <f t="shared" si="162"/>
        <v>0</v>
      </c>
      <c r="AU458" s="113">
        <f t="shared" si="162"/>
        <v>7.6068766164612805E-2</v>
      </c>
      <c r="AV458" s="111">
        <f t="shared" si="162"/>
        <v>0</v>
      </c>
      <c r="AW458" s="113">
        <f t="shared" si="162"/>
        <v>0.85470085470085477</v>
      </c>
      <c r="AX458" s="111">
        <f t="shared" si="162"/>
        <v>0</v>
      </c>
      <c r="AY458" s="113" t="str">
        <f t="shared" si="162"/>
        <v/>
      </c>
      <c r="AZ458" s="111">
        <f t="shared" si="162"/>
        <v>5.4392167527875984E-2</v>
      </c>
      <c r="BA458" s="111" t="str">
        <f t="shared" si="162"/>
        <v/>
      </c>
      <c r="BB458" s="113" t="str">
        <f t="shared" si="162"/>
        <v/>
      </c>
      <c r="BC458" s="111">
        <f t="shared" si="162"/>
        <v>0</v>
      </c>
      <c r="BD458" s="113">
        <f t="shared" si="162"/>
        <v>0</v>
      </c>
      <c r="BE458" s="111">
        <f t="shared" si="162"/>
        <v>0.28758259440583384</v>
      </c>
      <c r="BF458" s="113">
        <f t="shared" si="162"/>
        <v>0</v>
      </c>
      <c r="BG458" s="111">
        <f t="shared" si="162"/>
        <v>0</v>
      </c>
      <c r="BH458" s="113" t="str">
        <f t="shared" si="162"/>
        <v/>
      </c>
      <c r="BI458" s="111">
        <f t="shared" si="162"/>
        <v>5.4591112566874107E-2</v>
      </c>
      <c r="BJ458" s="113">
        <f t="shared" si="162"/>
        <v>0.26835345984282155</v>
      </c>
      <c r="BK458" s="111">
        <f t="shared" si="162"/>
        <v>0</v>
      </c>
      <c r="BL458" s="113">
        <f t="shared" si="162"/>
        <v>0.27142303218301667</v>
      </c>
      <c r="BM458" s="111" t="str">
        <f t="shared" si="162"/>
        <v/>
      </c>
      <c r="BN458" s="113">
        <f t="shared" si="162"/>
        <v>0</v>
      </c>
      <c r="BO458" s="111">
        <f t="shared" si="162"/>
        <v>8.4626234132581107E-2</v>
      </c>
      <c r="BP458" s="113">
        <f t="shared" si="162"/>
        <v>0</v>
      </c>
      <c r="BQ458" s="111">
        <f t="shared" si="162"/>
        <v>0</v>
      </c>
      <c r="BR458" s="111"/>
      <c r="BS458" s="111">
        <f t="shared" si="165"/>
        <v>0</v>
      </c>
      <c r="BT458" s="111">
        <f t="shared" si="165"/>
        <v>0.28625333420076771</v>
      </c>
      <c r="BU458" s="111">
        <f t="shared" si="162"/>
        <v>0</v>
      </c>
      <c r="BV458" s="94" t="str">
        <f t="shared" si="155"/>
        <v>*Succinic acid (2TMS)</v>
      </c>
      <c r="BW458">
        <f t="shared" si="155"/>
        <v>251</v>
      </c>
    </row>
    <row r="459" spans="1:77">
      <c r="B459" s="4" t="s">
        <v>59</v>
      </c>
      <c r="C459" s="4">
        <v>252</v>
      </c>
      <c r="D459" s="4">
        <v>1314.1</v>
      </c>
      <c r="E459" s="4">
        <v>0.73913043700000003</v>
      </c>
      <c r="F459" s="4"/>
      <c r="G459" s="111" t="str">
        <f t="shared" si="162"/>
        <v/>
      </c>
      <c r="H459" s="111" t="str">
        <f t="shared" si="162"/>
        <v/>
      </c>
      <c r="I459" s="111">
        <f t="shared" si="162"/>
        <v>0</v>
      </c>
      <c r="J459" s="111">
        <f t="shared" si="162"/>
        <v>0</v>
      </c>
      <c r="K459" s="111">
        <f t="shared" si="162"/>
        <v>0</v>
      </c>
      <c r="L459" s="111">
        <f t="shared" si="162"/>
        <v>0</v>
      </c>
      <c r="M459" s="111">
        <f t="shared" si="162"/>
        <v>3.400309119010819</v>
      </c>
      <c r="N459" s="111">
        <f t="shared" si="162"/>
        <v>0</v>
      </c>
      <c r="O459" s="111">
        <f t="shared" si="162"/>
        <v>6.8562880472045035E-2</v>
      </c>
      <c r="P459" s="111">
        <f t="shared" si="162"/>
        <v>0</v>
      </c>
      <c r="Q459" s="111"/>
      <c r="R459" s="111" t="str">
        <f t="shared" si="163"/>
        <v/>
      </c>
      <c r="S459" s="111">
        <f t="shared" si="163"/>
        <v>0</v>
      </c>
      <c r="T459" s="111" t="str">
        <f t="shared" si="163"/>
        <v/>
      </c>
      <c r="U459" s="111" t="str">
        <f t="shared" si="163"/>
        <v/>
      </c>
      <c r="V459" s="111"/>
      <c r="W459" s="111">
        <f t="shared" si="164"/>
        <v>0</v>
      </c>
      <c r="X459" s="111">
        <f t="shared" si="164"/>
        <v>0</v>
      </c>
      <c r="Y459" s="111">
        <f t="shared" si="164"/>
        <v>0</v>
      </c>
      <c r="Z459" s="111">
        <f t="shared" si="164"/>
        <v>0</v>
      </c>
      <c r="AA459" s="111">
        <f t="shared" si="164"/>
        <v>8.4148727984344411</v>
      </c>
      <c r="AB459" s="111">
        <f t="shared" si="164"/>
        <v>0</v>
      </c>
      <c r="AC459" s="111">
        <f t="shared" si="164"/>
        <v>0</v>
      </c>
      <c r="AD459" s="111">
        <f t="shared" si="164"/>
        <v>0</v>
      </c>
      <c r="AE459" s="111">
        <f t="shared" si="164"/>
        <v>0</v>
      </c>
      <c r="AF459" s="111">
        <f t="shared" si="164"/>
        <v>0</v>
      </c>
      <c r="AG459" s="111">
        <f t="shared" si="164"/>
        <v>0</v>
      </c>
      <c r="AH459" s="112"/>
      <c r="AI459" s="112"/>
      <c r="AJ459" s="106" t="str">
        <f t="shared" si="142"/>
        <v>*Succinic acid (2TMS)</v>
      </c>
      <c r="AK459" s="106">
        <f t="shared" si="142"/>
        <v>252</v>
      </c>
      <c r="AL459" s="112"/>
      <c r="AM459" s="111">
        <f t="shared" si="162"/>
        <v>0</v>
      </c>
      <c r="AN459" s="111">
        <f t="shared" si="162"/>
        <v>0</v>
      </c>
      <c r="AO459" s="113">
        <f t="shared" si="162"/>
        <v>0</v>
      </c>
      <c r="AP459" s="111">
        <f t="shared" si="162"/>
        <v>0</v>
      </c>
      <c r="AQ459" s="113">
        <f t="shared" si="162"/>
        <v>0</v>
      </c>
      <c r="AR459" s="111">
        <f t="shared" si="162"/>
        <v>0.31943778949049673</v>
      </c>
      <c r="AS459" s="113">
        <f t="shared" si="162"/>
        <v>0.13281815986476697</v>
      </c>
      <c r="AT459" s="111">
        <f t="shared" si="162"/>
        <v>4.0979407847556604E-2</v>
      </c>
      <c r="AU459" s="113">
        <f t="shared" si="162"/>
        <v>0.31948881789137379</v>
      </c>
      <c r="AV459" s="111">
        <f t="shared" si="162"/>
        <v>0</v>
      </c>
      <c r="AW459" s="113">
        <f t="shared" si="162"/>
        <v>1.0327635327635327</v>
      </c>
      <c r="AX459" s="111">
        <f t="shared" si="162"/>
        <v>0</v>
      </c>
      <c r="AY459" s="113" t="str">
        <f t="shared" si="162"/>
        <v/>
      </c>
      <c r="AZ459" s="111">
        <f t="shared" si="162"/>
        <v>1.2374218112591786</v>
      </c>
      <c r="BA459" s="111" t="str">
        <f t="shared" si="162"/>
        <v/>
      </c>
      <c r="BB459" s="113" t="str">
        <f t="shared" si="162"/>
        <v/>
      </c>
      <c r="BC459" s="111">
        <f t="shared" si="162"/>
        <v>0.29735234215885947</v>
      </c>
      <c r="BD459" s="113">
        <f t="shared" si="162"/>
        <v>0</v>
      </c>
      <c r="BE459" s="111">
        <f t="shared" si="162"/>
        <v>0.11297887637372042</v>
      </c>
      <c r="BF459" s="113">
        <f t="shared" si="162"/>
        <v>0</v>
      </c>
      <c r="BG459" s="111">
        <f t="shared" si="162"/>
        <v>0</v>
      </c>
      <c r="BH459" s="113" t="str">
        <f t="shared" si="162"/>
        <v/>
      </c>
      <c r="BI459" s="111">
        <f t="shared" si="162"/>
        <v>0.30571023037449502</v>
      </c>
      <c r="BJ459" s="113">
        <f t="shared" si="162"/>
        <v>0</v>
      </c>
      <c r="BK459" s="111">
        <f t="shared" si="162"/>
        <v>0</v>
      </c>
      <c r="BL459" s="113">
        <f t="shared" si="162"/>
        <v>0.12601783637068631</v>
      </c>
      <c r="BM459" s="111" t="str">
        <f t="shared" si="162"/>
        <v/>
      </c>
      <c r="BN459" s="113">
        <f t="shared" si="162"/>
        <v>0</v>
      </c>
      <c r="BO459" s="111">
        <f t="shared" si="162"/>
        <v>0</v>
      </c>
      <c r="BP459" s="113">
        <f t="shared" si="162"/>
        <v>0</v>
      </c>
      <c r="BQ459" s="111">
        <f t="shared" si="162"/>
        <v>0</v>
      </c>
      <c r="BR459" s="111"/>
      <c r="BS459" s="111">
        <f t="shared" si="165"/>
        <v>0</v>
      </c>
      <c r="BT459" s="111">
        <f t="shared" si="165"/>
        <v>0.14963242469585583</v>
      </c>
      <c r="BU459" s="111">
        <f t="shared" si="162"/>
        <v>0</v>
      </c>
      <c r="BV459" s="94" t="str">
        <f t="shared" si="155"/>
        <v>*Succinic acid (2TMS)</v>
      </c>
      <c r="BW459">
        <f t="shared" si="155"/>
        <v>252</v>
      </c>
    </row>
    <row r="461" spans="1:77" ht="18.75">
      <c r="A461" s="110" t="s">
        <v>288</v>
      </c>
      <c r="AM461" t="str">
        <f>AM2</f>
        <v>Hek09</v>
      </c>
      <c r="AN461" t="str">
        <f t="shared" ref="AN461:BU461" si="166">AN2</f>
        <v>Hek09_2</v>
      </c>
      <c r="AO461" t="str">
        <f t="shared" si="166"/>
        <v>Hela09</v>
      </c>
      <c r="AP461" t="str">
        <f t="shared" si="166"/>
        <v>Hela09_2</v>
      </c>
      <c r="AQ461" t="str">
        <f t="shared" si="166"/>
        <v>MCF09</v>
      </c>
      <c r="AR461" t="str">
        <f t="shared" si="166"/>
        <v>MCF09_2</v>
      </c>
      <c r="AS461" t="str">
        <f t="shared" si="166"/>
        <v>MDA09</v>
      </c>
      <c r="AT461" t="str">
        <f t="shared" si="166"/>
        <v>MDA09_2</v>
      </c>
      <c r="AU461" t="str">
        <f t="shared" si="166"/>
        <v>HT09</v>
      </c>
      <c r="AV461" t="str">
        <f t="shared" si="166"/>
        <v>HT09_2</v>
      </c>
      <c r="AW461" t="str">
        <f t="shared" si="166"/>
        <v>HCT09</v>
      </c>
      <c r="AX461" t="str">
        <f t="shared" si="166"/>
        <v>HCT09_2</v>
      </c>
      <c r="AY461" t="str">
        <f t="shared" si="166"/>
        <v>WI3809_bad</v>
      </c>
      <c r="AZ461" t="str">
        <f t="shared" si="166"/>
        <v>WI3809_2</v>
      </c>
      <c r="BA461" t="str">
        <f t="shared" si="166"/>
        <v>Wash</v>
      </c>
      <c r="BB461" t="str">
        <f t="shared" si="166"/>
        <v>Hek25 RI shifted</v>
      </c>
      <c r="BC461" t="str">
        <f t="shared" si="166"/>
        <v>Hek25_2</v>
      </c>
      <c r="BD461" t="str">
        <f t="shared" si="166"/>
        <v>Hela25</v>
      </c>
      <c r="BE461" t="str">
        <f t="shared" si="166"/>
        <v>HeLa25_2</v>
      </c>
      <c r="BF461" t="str">
        <f t="shared" si="166"/>
        <v>MCF25</v>
      </c>
      <c r="BG461" t="str">
        <f t="shared" si="166"/>
        <v>MCF25_2</v>
      </c>
      <c r="BH461" t="str">
        <f t="shared" si="166"/>
        <v>MDA25_2_defect</v>
      </c>
      <c r="BI461" t="str">
        <f t="shared" si="166"/>
        <v>MDA25</v>
      </c>
      <c r="BJ461" t="str">
        <f t="shared" si="166"/>
        <v>T98G25</v>
      </c>
      <c r="BK461" t="str">
        <f t="shared" si="166"/>
        <v>T98G25_2</v>
      </c>
      <c r="BL461" t="str">
        <f t="shared" si="166"/>
        <v>HCT25</v>
      </c>
      <c r="BM461" t="str">
        <f t="shared" si="166"/>
        <v>HCT25_2</v>
      </c>
      <c r="BN461" t="str">
        <f t="shared" si="166"/>
        <v>HT25_2</v>
      </c>
      <c r="BO461" t="str">
        <f t="shared" si="166"/>
        <v>HT25</v>
      </c>
      <c r="BP461" t="str">
        <f t="shared" si="166"/>
        <v>Wi3825</v>
      </c>
      <c r="BQ461" t="str">
        <f t="shared" si="166"/>
        <v>WI3825_2</v>
      </c>
      <c r="BR461">
        <f t="shared" si="166"/>
        <v>0</v>
      </c>
      <c r="BS461" t="str">
        <f t="shared" si="166"/>
        <v>ref2</v>
      </c>
      <c r="BT461" t="str">
        <f t="shared" si="166"/>
        <v>ref</v>
      </c>
      <c r="BU461" t="str">
        <f t="shared" si="166"/>
        <v>ref4</v>
      </c>
    </row>
    <row r="462" spans="1:77">
      <c r="B462" s="4" t="s">
        <v>5</v>
      </c>
      <c r="C462">
        <v>116</v>
      </c>
      <c r="D462" t="s">
        <v>289</v>
      </c>
      <c r="K462" s="83">
        <f>(1-(K233/AVERAGE($K233:$N233)))*100</f>
        <v>0.12758686875071756</v>
      </c>
      <c r="L462" s="83">
        <f>(1-(L233/AVERAGE($K233:$N233)))*100</f>
        <v>0.76375063248382835</v>
      </c>
      <c r="M462" s="83">
        <f>(1-(M233/AVERAGE($K233:$N233)))*100</f>
        <v>0.17685322144335158</v>
      </c>
      <c r="N462" s="83">
        <f>(1-(N233/AVERAGE($K233:$N233)))*100</f>
        <v>-1.0681907226778753</v>
      </c>
      <c r="O462" s="83">
        <f>(1-(O233/AVERAGE($K233:$N233)))*100</f>
        <v>-8.0810053361330514</v>
      </c>
      <c r="P462" s="83"/>
      <c r="Q462" s="83"/>
      <c r="R462" s="83"/>
      <c r="S462" s="83">
        <f>(1-(S233/AVERAGE($K233:$N233)))*100</f>
        <v>-3.3151627457663757</v>
      </c>
      <c r="T462" s="83"/>
      <c r="U462" s="83">
        <f t="shared" ref="U462:AG462" si="167">(1-(U233/AVERAGE($K233:$N233)))*100</f>
        <v>-15.802822940262494</v>
      </c>
      <c r="V462" s="83">
        <f t="shared" si="167"/>
        <v>4.6304987240706197</v>
      </c>
      <c r="W462" s="83">
        <f t="shared" si="167"/>
        <v>-9.2016106847211621</v>
      </c>
      <c r="X462" s="83">
        <f t="shared" si="167"/>
        <v>-4.1734809444240017</v>
      </c>
      <c r="Y462" s="83">
        <f t="shared" si="167"/>
        <v>-6.8610538481158168</v>
      </c>
      <c r="Z462" s="83">
        <f t="shared" si="167"/>
        <v>-0.79553052208343189</v>
      </c>
      <c r="AA462" s="83">
        <f t="shared" si="167"/>
        <v>0.44110434469124549</v>
      </c>
      <c r="AB462" s="83">
        <f t="shared" si="167"/>
        <v>-1.927751504164732</v>
      </c>
      <c r="AC462" s="83">
        <f t="shared" si="167"/>
        <v>-1.9918122406161087</v>
      </c>
      <c r="AD462" s="83">
        <f t="shared" si="167"/>
        <v>-2.7244349733787088</v>
      </c>
      <c r="AE462" s="83">
        <f t="shared" si="167"/>
        <v>6.7712211967836495</v>
      </c>
      <c r="AF462" s="83">
        <f t="shared" si="167"/>
        <v>0.57879680868488936</v>
      </c>
      <c r="AG462" s="83">
        <f t="shared" si="167"/>
        <v>2.7818626796262236</v>
      </c>
      <c r="AH462" s="114"/>
      <c r="AI462" s="114"/>
      <c r="AJ462" s="106" t="str">
        <f>B462</f>
        <v>*Alanine (2TMS)</v>
      </c>
      <c r="AK462" s="115">
        <f>C462</f>
        <v>116</v>
      </c>
      <c r="AL462" s="114"/>
      <c r="AM462" s="83">
        <f t="shared" ref="AM462:AX462" si="168">(1-(AM233/AVERAGE($K233:$N233)))*100</f>
        <v>10.504998428409163</v>
      </c>
      <c r="AN462" s="83">
        <f t="shared" si="168"/>
        <v>9.704033675073898</v>
      </c>
      <c r="AO462" s="83">
        <f t="shared" si="168"/>
        <v>4.5733425867827027</v>
      </c>
      <c r="AP462" s="83">
        <f t="shared" si="168"/>
        <v>4.3630171015863635</v>
      </c>
      <c r="AQ462" s="83">
        <f t="shared" si="168"/>
        <v>5.3830545548453568</v>
      </c>
      <c r="AR462" s="83">
        <f t="shared" si="168"/>
        <v>4.90070070248726</v>
      </c>
      <c r="AS462" s="83">
        <f t="shared" si="168"/>
        <v>6.3572248251390846</v>
      </c>
      <c r="AT462" s="83">
        <f t="shared" si="168"/>
        <v>5.9839463763886824</v>
      </c>
      <c r="AU462" s="83">
        <f t="shared" si="168"/>
        <v>7.4079154924375556</v>
      </c>
      <c r="AV462" s="83">
        <f t="shared" si="168"/>
        <v>10.262965678163427</v>
      </c>
      <c r="AW462" s="83">
        <f t="shared" si="168"/>
        <v>7.3017299476020758</v>
      </c>
      <c r="AX462" s="83">
        <f t="shared" si="168"/>
        <v>6.765398841177273</v>
      </c>
      <c r="AY462" s="116"/>
      <c r="AZ462" s="83">
        <f>(1-(AZ233/AVERAGE($K233:$N233)))*100</f>
        <v>1.8007203379815095</v>
      </c>
      <c r="BA462" s="83"/>
      <c r="BB462" s="83">
        <f t="shared" ref="BB462:BG462" si="169">(1-(BB233/AVERAGE($K233:$N233)))*100</f>
        <v>9.8520786870753057</v>
      </c>
      <c r="BC462" s="83">
        <f t="shared" si="169"/>
        <v>9.0171046641777224</v>
      </c>
      <c r="BD462" s="83">
        <f t="shared" si="169"/>
        <v>3.525238961150956</v>
      </c>
      <c r="BE462" s="83">
        <f t="shared" si="169"/>
        <v>3.5774040172656951</v>
      </c>
      <c r="BF462" s="83">
        <f t="shared" si="169"/>
        <v>2.8427460491096013</v>
      </c>
      <c r="BG462" s="83">
        <f t="shared" si="169"/>
        <v>2.6913317592764274</v>
      </c>
      <c r="BH462" s="116"/>
      <c r="BI462" s="83">
        <f t="shared" ref="BI462:BO462" si="170">(1-(BI233/AVERAGE($K233:$N233)))*100</f>
        <v>6.598399593353399</v>
      </c>
      <c r="BJ462" s="83">
        <f t="shared" si="170"/>
        <v>5.6901014739978217</v>
      </c>
      <c r="BK462" s="83">
        <f t="shared" si="170"/>
        <v>5.7942758837367876</v>
      </c>
      <c r="BL462" s="83">
        <f t="shared" si="170"/>
        <v>7.1641602595265415</v>
      </c>
      <c r="BM462" s="83">
        <f t="shared" si="170"/>
        <v>7.3862630688893987</v>
      </c>
      <c r="BN462" s="83">
        <f t="shared" si="170"/>
        <v>11.434341386742641</v>
      </c>
      <c r="BO462" s="83">
        <f t="shared" si="170"/>
        <v>11.376438094968833</v>
      </c>
      <c r="BP462" s="83">
        <f>(1-(BP233/AVERAGE($Z233,$AB233)))*100</f>
        <v>5.0623165193731445</v>
      </c>
      <c r="BQ462" s="83">
        <f>(1-(BQ233/AVERAGE($Z233,$AB233)))*100</f>
        <v>-2.2593749480666725</v>
      </c>
      <c r="BR462" s="83"/>
      <c r="BS462" s="83">
        <f>(1-(BS233/AVERAGE($K233:$N233)))*100</f>
        <v>5.7673671551099481</v>
      </c>
      <c r="BT462" s="83">
        <f>(1-(BT233/AVERAGE($K233:$N233)))*100</f>
        <v>6.3594008041666816</v>
      </c>
      <c r="BU462" s="83">
        <f>(1-(BU233/AVERAGE($K233:$N233)))*100</f>
        <v>6.4945446350361369</v>
      </c>
      <c r="BV462" t="str">
        <f t="shared" ref="BV462:BV497" si="171">AJ462</f>
        <v>*Alanine (2TMS)</v>
      </c>
    </row>
    <row r="463" spans="1:77" ht="18.75">
      <c r="B463" s="4" t="s">
        <v>7</v>
      </c>
      <c r="C463">
        <v>188</v>
      </c>
      <c r="K463" s="83">
        <f>(1-(K238/AVERAGE($K238:$N238,$AA238:$AF238)))*100</f>
        <v>0.30056053632859792</v>
      </c>
      <c r="L463" s="83">
        <f>(1-(L238/AVERAGE($K238:$N238,$AA238:$AF238)))*100</f>
        <v>0.37961470480405435</v>
      </c>
      <c r="M463" s="83">
        <f>(1-(M238/AVERAGE($K238:$N238,$AA238:$AF238)))*100</f>
        <v>1.6531649979696139</v>
      </c>
      <c r="N463" s="83">
        <f>(1-(N238/AVERAGE($K238:$N238,$AA238:$AF238)))*100</f>
        <v>1.8537180300682077</v>
      </c>
      <c r="O463" s="83"/>
      <c r="P463" s="83"/>
      <c r="Q463" s="83"/>
      <c r="R463" s="83"/>
      <c r="S463" s="83">
        <f>(1-(S238/AVERAGE($K238:$N238,$AA238:$AF238)))*100</f>
        <v>-14.565942449384206</v>
      </c>
      <c r="T463" s="83"/>
      <c r="U463" s="83">
        <f t="shared" ref="U463:AG463" si="172">(1-(U238/AVERAGE($K238:$N238,$AA238:$AF238)))*100</f>
        <v>44.470589118920913</v>
      </c>
      <c r="V463" s="83">
        <f t="shared" si="172"/>
        <v>2.124103628511087</v>
      </c>
      <c r="W463" s="83">
        <f t="shared" si="172"/>
        <v>-14.893273713525312</v>
      </c>
      <c r="X463" s="83">
        <f t="shared" si="172"/>
        <v>-1.9079184794506876</v>
      </c>
      <c r="Y463" s="83">
        <f t="shared" si="172"/>
        <v>4.1390356094795795</v>
      </c>
      <c r="Z463" s="83">
        <f t="shared" si="172"/>
        <v>-9.4166201568441465</v>
      </c>
      <c r="AA463" s="83">
        <f t="shared" si="172"/>
        <v>-2.706295196749986</v>
      </c>
      <c r="AB463" s="83">
        <f t="shared" si="172"/>
        <v>-0.45468553114644816</v>
      </c>
      <c r="AC463" s="83">
        <f t="shared" si="172"/>
        <v>-3.4873884052455395E-2</v>
      </c>
      <c r="AD463" s="83">
        <f t="shared" si="172"/>
        <v>0.12356559096747821</v>
      </c>
      <c r="AE463" s="83">
        <f t="shared" si="172"/>
        <v>1.5543153516850428E-2</v>
      </c>
      <c r="AF463" s="83">
        <f t="shared" si="172"/>
        <v>-1.130312401706135</v>
      </c>
      <c r="AG463" s="83">
        <f t="shared" si="172"/>
        <v>1.5284028568863794</v>
      </c>
      <c r="AH463" s="114"/>
      <c r="AI463" s="114"/>
      <c r="AJ463" s="106" t="str">
        <f t="shared" ref="AJ463:AK478" si="173">B463</f>
        <v>*Alanine (3TMS)</v>
      </c>
      <c r="AK463" s="115">
        <f t="shared" si="173"/>
        <v>188</v>
      </c>
      <c r="AL463" s="114"/>
      <c r="AM463" s="83">
        <f t="shared" ref="AM463:AX463" si="174">(1-(AM238/AVERAGE($K238:$N238,$AA238:$AF238)))*100</f>
        <v>10.242606866847604</v>
      </c>
      <c r="AN463" s="83">
        <f t="shared" si="174"/>
        <v>10.437013624752655</v>
      </c>
      <c r="AO463" s="83">
        <f t="shared" si="174"/>
        <v>4.5389055756981378</v>
      </c>
      <c r="AP463" s="83">
        <f t="shared" si="174"/>
        <v>4.5740499433486903</v>
      </c>
      <c r="AQ463" s="83">
        <f t="shared" si="174"/>
        <v>5.1662561359988484</v>
      </c>
      <c r="AR463" s="83">
        <f t="shared" si="174"/>
        <v>5.8886995628392285</v>
      </c>
      <c r="AS463" s="83">
        <f t="shared" si="174"/>
        <v>5.1692690697605066</v>
      </c>
      <c r="AT463" s="83">
        <f t="shared" si="174"/>
        <v>5.1472674695088099</v>
      </c>
      <c r="AU463" s="83">
        <f t="shared" si="174"/>
        <v>10.378239559665303</v>
      </c>
      <c r="AV463" s="83">
        <f t="shared" si="174"/>
        <v>10.620481585611952</v>
      </c>
      <c r="AW463" s="83">
        <f t="shared" si="174"/>
        <v>8.769858679554666</v>
      </c>
      <c r="AX463" s="83">
        <f t="shared" si="174"/>
        <v>7.5731953539815766</v>
      </c>
      <c r="AY463" s="116"/>
      <c r="AZ463" s="83">
        <f>(1-(AZ238/AVERAGE($K238:$N238,$AA238:$AF238)))*100</f>
        <v>3.1604492796245331</v>
      </c>
      <c r="BA463" s="83"/>
      <c r="BB463" s="83">
        <f t="shared" ref="BB463:BG463" si="175">(1-(BB238/AVERAGE($K238:$N238,$AA238:$AF238)))*100</f>
        <v>12.382842453306353</v>
      </c>
      <c r="BC463" s="83">
        <f t="shared" si="175"/>
        <v>12.314248483170187</v>
      </c>
      <c r="BD463" s="83">
        <f t="shared" si="175"/>
        <v>6.0833415599334089</v>
      </c>
      <c r="BE463" s="83">
        <f t="shared" si="175"/>
        <v>5.8105016819166693</v>
      </c>
      <c r="BF463" s="83">
        <f t="shared" si="175"/>
        <v>3.5138157196217157</v>
      </c>
      <c r="BG463" s="83">
        <f t="shared" si="175"/>
        <v>4.1872115127179699</v>
      </c>
      <c r="BH463" s="83"/>
      <c r="BI463" s="83">
        <f t="shared" ref="BI463:BQ463" si="176">(1-(BI238/AVERAGE($K238:$N238,$AA238:$AF238)))*100</f>
        <v>5.9489625903591197</v>
      </c>
      <c r="BJ463" s="83">
        <f t="shared" si="176"/>
        <v>5.4868718497250946</v>
      </c>
      <c r="BK463" s="83">
        <f t="shared" si="176"/>
        <v>6.3083975368407046</v>
      </c>
      <c r="BL463" s="83">
        <f t="shared" si="176"/>
        <v>8.3824003615967424</v>
      </c>
      <c r="BM463" s="83">
        <f t="shared" si="176"/>
        <v>9.2189213647999591</v>
      </c>
      <c r="BN463" s="83">
        <f t="shared" si="176"/>
        <v>12.300142738173914</v>
      </c>
      <c r="BO463" s="83">
        <f t="shared" si="176"/>
        <v>11.291033883717249</v>
      </c>
      <c r="BP463" s="83">
        <f t="shared" si="176"/>
        <v>4.4226987069724615</v>
      </c>
      <c r="BQ463" s="83">
        <f t="shared" si="176"/>
        <v>-16.932747708215601</v>
      </c>
      <c r="BR463" s="83"/>
      <c r="BS463" s="83">
        <f>(1-(BS238/AVERAGE($K238:$N238,$AA238:$AF238)))*100</f>
        <v>6.2923736383549418</v>
      </c>
      <c r="BT463" s="83">
        <f>(1-(BT238/AVERAGE($K238:$N238,$AA238:$AF238)))*100</f>
        <v>7.7214556731863393</v>
      </c>
      <c r="BU463" s="83">
        <f>(1-(BU238/AVERAGE($K238:$N238,$AA238:$AF238)))*100</f>
        <v>7.1648031784879773</v>
      </c>
      <c r="BV463" t="str">
        <f t="shared" si="171"/>
        <v>*Alanine (3TMS)</v>
      </c>
      <c r="BY463" s="117"/>
    </row>
    <row r="464" spans="1:77" ht="18.75">
      <c r="B464" s="4" t="s">
        <v>7</v>
      </c>
      <c r="C464">
        <v>262</v>
      </c>
      <c r="K464" s="83">
        <f>(1-(K242/AVERAGE($K242:$N242,$AB242:$AG242)))*100</f>
        <v>-0.20121758180486893</v>
      </c>
      <c r="L464" s="83">
        <f>(1-(L242/AVERAGE($K242:$N242,$AB242:$AG242)))*100</f>
        <v>0.51381521482517512</v>
      </c>
      <c r="M464" s="83">
        <f>(1-(M242/AVERAGE($K242:$N242,$AB242:$AG242)))*100</f>
        <v>4.2665192964198351</v>
      </c>
      <c r="N464" s="83">
        <f>(1-(N242/AVERAGE($K242:$N242,$AB242:$AG242)))*100</f>
        <v>2.4653077605202411</v>
      </c>
      <c r="O464" s="83"/>
      <c r="R464" s="83">
        <f>(1-(R242/AVERAGE($K242:$N242,$AB242:$AG242)))*100</f>
        <v>-24.357730981468517</v>
      </c>
      <c r="U464" s="83">
        <f t="shared" ref="U464:AG464" si="177">(1-(U242/AVERAGE($K242:$N242,$AB242:$AG242)))*100</f>
        <v>41.328660254896896</v>
      </c>
      <c r="V464" s="83">
        <f t="shared" si="177"/>
        <v>44.08407820724549</v>
      </c>
      <c r="W464" s="83">
        <f t="shared" si="177"/>
        <v>-40.938761778997666</v>
      </c>
      <c r="X464" s="83">
        <f t="shared" si="177"/>
        <v>-11.943547767172635</v>
      </c>
      <c r="Y464" s="83">
        <f t="shared" si="177"/>
        <v>11.484578349690921</v>
      </c>
      <c r="Z464" s="83">
        <f t="shared" si="177"/>
        <v>-18.601297647986726</v>
      </c>
      <c r="AA464" s="83">
        <f t="shared" si="177"/>
        <v>-12.132733698544506</v>
      </c>
      <c r="AB464" s="83">
        <f t="shared" si="177"/>
        <v>-6.8834751985076492</v>
      </c>
      <c r="AC464" s="83">
        <f t="shared" si="177"/>
        <v>-5.3096056774092126</v>
      </c>
      <c r="AD464" s="83">
        <f t="shared" si="177"/>
        <v>1.1895288743513088E-2</v>
      </c>
      <c r="AE464" s="83">
        <f t="shared" si="177"/>
        <v>0.78202295782896503</v>
      </c>
      <c r="AF464" s="83">
        <f t="shared" si="177"/>
        <v>0.85761853324295423</v>
      </c>
      <c r="AG464" s="83">
        <f t="shared" si="177"/>
        <v>3.4971194061409472</v>
      </c>
      <c r="AJ464" s="106" t="str">
        <f t="shared" si="173"/>
        <v>*Alanine (3TMS)</v>
      </c>
      <c r="AK464" s="115">
        <f t="shared" si="173"/>
        <v>262</v>
      </c>
      <c r="AM464" s="83">
        <f t="shared" ref="AM464:AX464" si="178">(1-(AM242/AVERAGE($K242:$N242,$AB242:$AG242)))*100</f>
        <v>11.764641198905446</v>
      </c>
      <c r="AN464" s="83">
        <f t="shared" si="178"/>
        <v>12.400980870970246</v>
      </c>
      <c r="AO464" s="83">
        <f t="shared" si="178"/>
        <v>9.358758830882131</v>
      </c>
      <c r="AP464" s="83">
        <f t="shared" si="178"/>
        <v>3.2504118264913728</v>
      </c>
      <c r="AQ464" s="83">
        <f t="shared" si="178"/>
        <v>4.5090854586831046</v>
      </c>
      <c r="AR464" s="83">
        <f t="shared" si="178"/>
        <v>7.5547505850996233</v>
      </c>
      <c r="AS464" s="83">
        <f t="shared" si="178"/>
        <v>4.2864857045799676</v>
      </c>
      <c r="AT464" s="83">
        <f t="shared" si="178"/>
        <v>6.7398169904048455</v>
      </c>
      <c r="AU464" s="83">
        <f t="shared" si="178"/>
        <v>11.305779225285962</v>
      </c>
      <c r="AV464" s="83">
        <f t="shared" si="178"/>
        <v>9.9620751395809393</v>
      </c>
      <c r="AW464" s="83">
        <f t="shared" si="178"/>
        <v>13.261762040950199</v>
      </c>
      <c r="AX464" s="83">
        <f t="shared" si="178"/>
        <v>8.123694151543992</v>
      </c>
      <c r="AZ464" s="83">
        <f>(1-(AZ242/AVERAGE($K242:$N242,$AB242:$AG242)))*100</f>
        <v>5.2966719517531295</v>
      </c>
      <c r="BB464" s="83">
        <f t="shared" ref="BB464:BG464" si="179">(1-(BB242/AVERAGE($K242:$N242,$AB242:$AG242)))*100</f>
        <v>13.613885101210442</v>
      </c>
      <c r="BC464" s="83">
        <f t="shared" si="179"/>
        <v>13.146188670412219</v>
      </c>
      <c r="BD464" s="83">
        <f t="shared" si="179"/>
        <v>4.7803641135380825</v>
      </c>
      <c r="BE464" s="83">
        <f t="shared" si="179"/>
        <v>7.4425405528002253</v>
      </c>
      <c r="BF464" s="83">
        <f t="shared" si="179"/>
        <v>7.4130814659161937</v>
      </c>
      <c r="BG464" s="83">
        <f t="shared" si="179"/>
        <v>7.1644484468011633</v>
      </c>
      <c r="BH464" s="83"/>
      <c r="BI464" s="83">
        <f t="shared" ref="BI464:BQ464" si="180">(1-(BI242/AVERAGE($K242:$N242,$AB242:$AG242)))*100</f>
        <v>8.710456042079306</v>
      </c>
      <c r="BJ464" s="83">
        <f t="shared" si="180"/>
        <v>5.876860305103393</v>
      </c>
      <c r="BK464" s="83">
        <f t="shared" si="180"/>
        <v>6.2881395949488166</v>
      </c>
      <c r="BL464" s="83">
        <f t="shared" si="180"/>
        <v>14.23377061974691</v>
      </c>
      <c r="BM464" s="83">
        <f t="shared" si="180"/>
        <v>11.267368581046444</v>
      </c>
      <c r="BN464" s="83">
        <f t="shared" si="180"/>
        <v>15.111305117743889</v>
      </c>
      <c r="BO464" s="83">
        <f t="shared" si="180"/>
        <v>15.453055289288786</v>
      </c>
      <c r="BP464" s="83">
        <f t="shared" si="180"/>
        <v>8.6030643601445291</v>
      </c>
      <c r="BQ464" s="83">
        <f t="shared" si="180"/>
        <v>-30.097318565228615</v>
      </c>
      <c r="BS464" s="83">
        <f>(1-(BS242/AVERAGE($K242:$N242,$AB242:$AG242)))*100</f>
        <v>5.7554354646048296</v>
      </c>
      <c r="BT464" s="83">
        <f>(1-(BT242/AVERAGE($K242:$N242,$AB242:$AG242)))*100</f>
        <v>5.5365029089294531</v>
      </c>
      <c r="BU464" s="83">
        <f>(1-(BU242/AVERAGE($K242:$N242,$AB242:$AG242)))*100</f>
        <v>10.276950975946574</v>
      </c>
      <c r="BV464" t="str">
        <f t="shared" si="171"/>
        <v>*Alanine (3TMS)</v>
      </c>
      <c r="BY464" s="117"/>
    </row>
    <row r="465" spans="2:77" ht="18.75">
      <c r="AJ465" s="106">
        <f t="shared" si="173"/>
        <v>0</v>
      </c>
      <c r="AK465" s="115">
        <f t="shared" si="173"/>
        <v>0</v>
      </c>
      <c r="BV465">
        <f t="shared" si="171"/>
        <v>0</v>
      </c>
      <c r="BY465" s="117"/>
    </row>
    <row r="466" spans="2:77" ht="18.75">
      <c r="B466" s="4" t="s">
        <v>18</v>
      </c>
      <c r="C466" s="4">
        <v>273</v>
      </c>
      <c r="K466" s="83">
        <f t="shared" ref="K466:P466" si="181">(1-(K246/AVERAGE($K246,$L246,$O246,$P246,$AD246,$AF246,$AG246)))*100</f>
        <v>5.6443523098281823E-2</v>
      </c>
      <c r="L466" s="83">
        <f t="shared" si="181"/>
        <v>0.7383155829804644</v>
      </c>
      <c r="M466" s="83">
        <f t="shared" si="181"/>
        <v>14.079288288447101</v>
      </c>
      <c r="N466" s="83">
        <f t="shared" si="181"/>
        <v>20.104605442063473</v>
      </c>
      <c r="O466" s="83">
        <f t="shared" si="181"/>
        <v>-0.1800915255770974</v>
      </c>
      <c r="P466" s="83">
        <f t="shared" si="181"/>
        <v>0.61078139451223867</v>
      </c>
      <c r="R466" s="83"/>
      <c r="S466" s="83"/>
      <c r="T466" s="83"/>
      <c r="U466" s="83"/>
      <c r="V466" s="83"/>
      <c r="W466" s="83"/>
      <c r="X466" s="83"/>
      <c r="Y466" s="83"/>
      <c r="Z466" s="83">
        <f>(1-(Z246/AVERAGE($K246,$L246,$O246,$P246,$AD246,$AF246,$AG246)))*100</f>
        <v>-13.926272253038242</v>
      </c>
      <c r="AA466" s="83"/>
      <c r="AB466" s="83">
        <f t="shared" ref="AB466:AG466" si="182">(1-(AB246/AVERAGE($K246,$L246,$O246,$P246,$AD246,$AF246,$AG246)))*100</f>
        <v>-10.058605172292644</v>
      </c>
      <c r="AC466" s="83">
        <f t="shared" si="182"/>
        <v>-23.24614273680352</v>
      </c>
      <c r="AD466" s="83">
        <f t="shared" si="182"/>
        <v>0.56171409741648803</v>
      </c>
      <c r="AE466" s="83">
        <f t="shared" si="182"/>
        <v>-19.297379682483218</v>
      </c>
      <c r="AF466" s="83">
        <f t="shared" si="182"/>
        <v>-2.431893122954043</v>
      </c>
      <c r="AG466" s="83">
        <f t="shared" si="182"/>
        <v>0.64473005052362309</v>
      </c>
      <c r="AJ466" s="106" t="str">
        <f t="shared" si="173"/>
        <v>*Citric acid (4TMS)</v>
      </c>
      <c r="AK466" s="115">
        <f t="shared" si="173"/>
        <v>273</v>
      </c>
      <c r="AM466" s="83">
        <f t="shared" ref="AM466:AX466" si="183">(1-(AM246/AVERAGE($K246,$L246,$O246,$P246,$AD246,$AF246,$AG246)))*100</f>
        <v>5.2424905440687226</v>
      </c>
      <c r="AN466" s="83">
        <f t="shared" si="183"/>
        <v>4.8940864020164181</v>
      </c>
      <c r="AO466" s="83">
        <f t="shared" si="183"/>
        <v>3.4167158491389404</v>
      </c>
      <c r="AP466" s="83">
        <f t="shared" si="183"/>
        <v>4.0504752385535969</v>
      </c>
      <c r="AQ466" s="83">
        <f t="shared" si="183"/>
        <v>7.0844660484357558</v>
      </c>
      <c r="AR466" s="83">
        <f t="shared" si="183"/>
        <v>7.0286475459691573</v>
      </c>
      <c r="AS466" s="83">
        <f t="shared" si="183"/>
        <v>5.5116925528334582</v>
      </c>
      <c r="AT466" s="83">
        <f t="shared" si="183"/>
        <v>6.6935010150721563</v>
      </c>
      <c r="AU466" s="83">
        <f t="shared" si="183"/>
        <v>3.2417264724034722</v>
      </c>
      <c r="AV466" s="83">
        <f t="shared" si="183"/>
        <v>2.4895471392571644</v>
      </c>
      <c r="AW466" s="83">
        <f t="shared" si="183"/>
        <v>4.6301566306148567</v>
      </c>
      <c r="AX466" s="83">
        <f t="shared" si="183"/>
        <v>4.3505000237906488</v>
      </c>
      <c r="AY466" s="83"/>
      <c r="AZ466" s="83">
        <f>(1-(AZ246/AVERAGE($K246,$L246,$O246,$P246,$AD246,$AF246,$AG246)))*100</f>
        <v>1.638135887620118</v>
      </c>
      <c r="BB466" s="83">
        <f t="shared" ref="BB466:BG466" si="184">(1-(BB246/AVERAGE($K246,$L246,$O246,$P246,$AD246,$AF246,$AG246)))*100</f>
        <v>8.2379634708737335</v>
      </c>
      <c r="BC466" s="83">
        <f t="shared" si="184"/>
        <v>8.3365290212368279</v>
      </c>
      <c r="BD466" s="83">
        <f t="shared" si="184"/>
        <v>11.83381318199006</v>
      </c>
      <c r="BE466" s="83">
        <f t="shared" si="184"/>
        <v>11.26591574076221</v>
      </c>
      <c r="BF466" s="83">
        <f t="shared" si="184"/>
        <v>3.6763399026013444</v>
      </c>
      <c r="BG466" s="83">
        <f t="shared" si="184"/>
        <v>3.5090432037040986</v>
      </c>
      <c r="BH466" s="83"/>
      <c r="BI466" s="83">
        <f t="shared" ref="BI466:BQ466" si="185">(1-(BI246/AVERAGE($K246,$L246,$O246,$P246,$AD246,$AF246,$AG246)))*100</f>
        <v>4.9274168958708948</v>
      </c>
      <c r="BJ466" s="83">
        <f t="shared" si="185"/>
        <v>1.7070251365847167</v>
      </c>
      <c r="BK466" s="83">
        <f t="shared" si="185"/>
        <v>2.6168654460999585</v>
      </c>
      <c r="BL466" s="83">
        <f t="shared" si="185"/>
        <v>8.5244276302954951</v>
      </c>
      <c r="BM466" s="83">
        <f t="shared" si="185"/>
        <v>8.122282999199026</v>
      </c>
      <c r="BN466" s="83">
        <f t="shared" si="185"/>
        <v>2.9434213303559553</v>
      </c>
      <c r="BO466" s="83">
        <f t="shared" si="185"/>
        <v>2.9273103187110516</v>
      </c>
      <c r="BP466" s="83">
        <f t="shared" si="185"/>
        <v>1.8459166158519058</v>
      </c>
      <c r="BQ466" s="83">
        <f t="shared" si="185"/>
        <v>-11.214160746036782</v>
      </c>
      <c r="BS466" s="83">
        <f>(1-(BS246/AVERAGE($K246,$L246,$O246,$P246,$AD246,$AF246,$AG246)))*100</f>
        <v>5.7390074321507223</v>
      </c>
      <c r="BT466" s="83">
        <f>(1-(BT246/AVERAGE($K246,$L246,$O246,$P246,$AD246,$AF246,$AG246)))*100</f>
        <v>6.1629773111014803</v>
      </c>
      <c r="BU466" s="83">
        <f>(1-(BU246/AVERAGE($K246,$L246,$O246,$P246,$AD246,$AF246,$AG246)))*100</f>
        <v>5.6479715459979545</v>
      </c>
      <c r="BV466" t="str">
        <f t="shared" si="171"/>
        <v>*Citric acid (4TMS)</v>
      </c>
      <c r="BY466" s="117"/>
    </row>
    <row r="467" spans="2:77" ht="18.75">
      <c r="B467" s="4" t="s">
        <v>20</v>
      </c>
      <c r="C467" s="4">
        <v>211</v>
      </c>
      <c r="AJ467" s="106" t="str">
        <f t="shared" si="173"/>
        <v>*Dihydroxyacetone phosphate (1MEOX) (3TMS) MP</v>
      </c>
      <c r="AK467" s="115">
        <f t="shared" si="173"/>
        <v>211</v>
      </c>
      <c r="BV467" t="str">
        <f t="shared" si="171"/>
        <v>*Dihydroxyacetone phosphate (1MEOX) (3TMS) MP</v>
      </c>
      <c r="BY467" s="117"/>
    </row>
    <row r="468" spans="2:77" ht="18.75">
      <c r="B468" s="4" t="s">
        <v>20</v>
      </c>
      <c r="C468" s="4">
        <v>400</v>
      </c>
      <c r="I468">
        <f t="shared" ref="I468:R468" si="186">I260/SUM(I260,I257)*100</f>
        <v>0</v>
      </c>
      <c r="J468">
        <f t="shared" si="186"/>
        <v>0</v>
      </c>
      <c r="K468">
        <f t="shared" si="186"/>
        <v>0</v>
      </c>
      <c r="L468">
        <f t="shared" si="186"/>
        <v>6.764705882352942</v>
      </c>
      <c r="M468" t="e">
        <f t="shared" si="186"/>
        <v>#VALUE!</v>
      </c>
      <c r="N468" t="e">
        <f t="shared" si="186"/>
        <v>#VALUE!</v>
      </c>
      <c r="O468" t="e">
        <f t="shared" si="186"/>
        <v>#VALUE!</v>
      </c>
      <c r="P468" t="e">
        <f t="shared" si="186"/>
        <v>#VALUE!</v>
      </c>
      <c r="Q468" t="e">
        <f t="shared" si="186"/>
        <v>#DIV/0!</v>
      </c>
      <c r="R468" t="e">
        <f t="shared" si="186"/>
        <v>#VALUE!</v>
      </c>
      <c r="AJ468" s="106" t="str">
        <f t="shared" si="173"/>
        <v>*Dihydroxyacetone phosphate (1MEOX) (3TMS) MP</v>
      </c>
      <c r="AK468" s="115">
        <f t="shared" si="173"/>
        <v>400</v>
      </c>
      <c r="AO468" s="118">
        <f t="shared" ref="AO468:AX468" si="187">AO260/SUM(AO260,AO257)*100</f>
        <v>32.5</v>
      </c>
      <c r="AP468" s="118">
        <f t="shared" si="187"/>
        <v>43.870967741935488</v>
      </c>
      <c r="AQ468" s="118">
        <f t="shared" si="187"/>
        <v>66.18985695708713</v>
      </c>
      <c r="AR468" s="118">
        <f t="shared" si="187"/>
        <v>67.811158798283259</v>
      </c>
      <c r="AS468" s="118">
        <f t="shared" si="187"/>
        <v>74.700598802395206</v>
      </c>
      <c r="AT468" s="118">
        <f t="shared" si="187"/>
        <v>72.727272727272734</v>
      </c>
      <c r="AU468" s="118">
        <f t="shared" si="187"/>
        <v>79.150579150579148</v>
      </c>
      <c r="AV468" s="118">
        <f t="shared" si="187"/>
        <v>72.039473684210535</v>
      </c>
      <c r="AW468" s="118">
        <f t="shared" si="187"/>
        <v>25</v>
      </c>
      <c r="AX468" s="118">
        <f t="shared" si="187"/>
        <v>54.054054054054049</v>
      </c>
      <c r="AY468" s="118"/>
      <c r="AZ468" s="118">
        <f>AZ260/SUM(AZ260,AZ257)*100</f>
        <v>41.082802547770697</v>
      </c>
      <c r="BA468" s="118"/>
      <c r="BB468" s="118">
        <f t="shared" ref="BB468:BG468" si="188">BB260/SUM(BB260,BB257)*100</f>
        <v>69.390902081727063</v>
      </c>
      <c r="BC468" s="118">
        <f t="shared" si="188"/>
        <v>75.704697986577187</v>
      </c>
      <c r="BD468" s="118">
        <f t="shared" si="188"/>
        <v>90.40650406504065</v>
      </c>
      <c r="BE468" s="118">
        <f t="shared" si="188"/>
        <v>68.629441624365484</v>
      </c>
      <c r="BF468" s="118">
        <f t="shared" si="188"/>
        <v>55.805892547660306</v>
      </c>
      <c r="BG468" s="118">
        <f t="shared" si="188"/>
        <v>50.976909413854344</v>
      </c>
      <c r="BH468" s="119"/>
      <c r="BI468" s="118">
        <f t="shared" ref="BI468:BO468" si="189">BI260/SUM(BI260,BI257)*100</f>
        <v>73.029045643153538</v>
      </c>
      <c r="BJ468" s="118">
        <f t="shared" si="189"/>
        <v>41.993464052287585</v>
      </c>
      <c r="BK468" s="118">
        <f t="shared" si="189"/>
        <v>38.240574506283664</v>
      </c>
      <c r="BL468" s="118">
        <f t="shared" si="189"/>
        <v>65.913043478260875</v>
      </c>
      <c r="BM468" s="118">
        <f t="shared" si="189"/>
        <v>70.73684210526315</v>
      </c>
      <c r="BN468" s="118">
        <f t="shared" si="189"/>
        <v>53.469387755102041</v>
      </c>
      <c r="BO468" s="118">
        <f t="shared" si="189"/>
        <v>51.162790697674424</v>
      </c>
      <c r="BP468" s="118"/>
      <c r="BQ468" s="118"/>
      <c r="BR468" s="118"/>
      <c r="BS468" s="118"/>
      <c r="BT468" s="118">
        <f>BT260/SUM(BT260,BT257)*100</f>
        <v>62.841530054644799</v>
      </c>
      <c r="BU468" s="118">
        <f>BU260/SUM(BU260,BU257)*100</f>
        <v>73.99463806970509</v>
      </c>
      <c r="BV468" t="str">
        <f t="shared" si="171"/>
        <v>*Dihydroxyacetone phosphate (1MEOX) (3TMS) MP</v>
      </c>
      <c r="BY468" s="117"/>
    </row>
    <row r="469" spans="2:77" ht="18.75">
      <c r="B469" s="4" t="s">
        <v>21</v>
      </c>
      <c r="C469" s="4">
        <v>217</v>
      </c>
      <c r="K469" s="83">
        <f>K265/(K265+K262)*100</f>
        <v>1.3555035221356098</v>
      </c>
      <c r="L469" s="83">
        <f>L265/(L265+L262)*100</f>
        <v>1.371052961510218</v>
      </c>
      <c r="M469" s="83">
        <f>M265/(M265+M262)*100</f>
        <v>1.4909227226476729</v>
      </c>
      <c r="N469" s="83">
        <f>N265/(N265+N262)*100</f>
        <v>1.273465914271531</v>
      </c>
      <c r="O469" s="83" t="e">
        <f>O265/(O265+O262)*100</f>
        <v>#VALUE!</v>
      </c>
      <c r="R469" s="83">
        <f t="shared" ref="R469:AG469" si="190">R265/(R265+R262)*100</f>
        <v>0</v>
      </c>
      <c r="S469" s="83">
        <f t="shared" si="190"/>
        <v>0</v>
      </c>
      <c r="T469" s="83">
        <f t="shared" si="190"/>
        <v>0</v>
      </c>
      <c r="U469" s="83">
        <f t="shared" si="190"/>
        <v>0</v>
      </c>
      <c r="V469" s="83">
        <f t="shared" si="190"/>
        <v>1.1840157868771584</v>
      </c>
      <c r="W469" s="83">
        <f t="shared" si="190"/>
        <v>0</v>
      </c>
      <c r="X469" s="83">
        <f t="shared" si="190"/>
        <v>0.60253062864028917</v>
      </c>
      <c r="Y469" s="83">
        <f t="shared" si="190"/>
        <v>1.3475836431226762</v>
      </c>
      <c r="Z469" s="83">
        <f t="shared" si="190"/>
        <v>1.0439775544825785</v>
      </c>
      <c r="AA469" s="83">
        <f t="shared" si="190"/>
        <v>0</v>
      </c>
      <c r="AB469" s="83">
        <f t="shared" si="190"/>
        <v>1.3208876364917224</v>
      </c>
      <c r="AC469" s="83">
        <f t="shared" si="190"/>
        <v>1.1650685637694609</v>
      </c>
      <c r="AD469" s="83">
        <f t="shared" si="190"/>
        <v>1.1270703044464296</v>
      </c>
      <c r="AE469" s="83">
        <f t="shared" si="190"/>
        <v>1.0815121234020284</v>
      </c>
      <c r="AF469" s="83">
        <f t="shared" si="190"/>
        <v>1.0887141433159817</v>
      </c>
      <c r="AG469" s="83">
        <f t="shared" si="190"/>
        <v>1.4299129781506292</v>
      </c>
      <c r="AJ469" s="106" t="str">
        <f t="shared" si="173"/>
        <v>*Fructose (1MEOX) (5TMS) MP</v>
      </c>
      <c r="AK469" s="115">
        <f t="shared" si="173"/>
        <v>217</v>
      </c>
      <c r="AM469" s="83">
        <f t="shared" ref="AM469:AZ469" si="191">AM265/(AM265+AM262)*100-AVERAGE($K469:$N469)</f>
        <v>2.6420675355534864</v>
      </c>
      <c r="AN469" s="83">
        <f t="shared" si="191"/>
        <v>2.7676310285690895</v>
      </c>
      <c r="AO469" s="83">
        <f t="shared" si="191"/>
        <v>15.655750767096354</v>
      </c>
      <c r="AP469" s="83">
        <f t="shared" si="191"/>
        <v>15.84866646616296</v>
      </c>
      <c r="AQ469" s="83">
        <f t="shared" si="191"/>
        <v>1.4610358662028817</v>
      </c>
      <c r="AR469" s="83">
        <f t="shared" si="191"/>
        <v>1.4472575220701653</v>
      </c>
      <c r="AS469" s="83">
        <f t="shared" si="191"/>
        <v>2.2167371196588013</v>
      </c>
      <c r="AT469" s="83">
        <f t="shared" si="191"/>
        <v>1.9455610831643289</v>
      </c>
      <c r="AU469" s="83">
        <f t="shared" si="191"/>
        <v>1.9223959632696306</v>
      </c>
      <c r="AV469" s="83">
        <f t="shared" si="191"/>
        <v>1.9439722919154034</v>
      </c>
      <c r="AW469" s="83">
        <f t="shared" si="191"/>
        <v>4.1031437720099806</v>
      </c>
      <c r="AX469" s="83">
        <f t="shared" si="191"/>
        <v>4.060789731419435</v>
      </c>
      <c r="AY469" s="83">
        <f t="shared" si="191"/>
        <v>2.6541506186435035</v>
      </c>
      <c r="AZ469" s="83">
        <f t="shared" si="191"/>
        <v>3.3290726514585161</v>
      </c>
      <c r="BA469" s="83"/>
      <c r="BB469" s="83">
        <f t="shared" ref="BB469:BG469" si="192">BB265/(BB265+BB262)*100-AVERAGE($K469:$N469)</f>
        <v>3.5057762624710285</v>
      </c>
      <c r="BC469" s="83">
        <f t="shared" si="192"/>
        <v>3.5151437291932353</v>
      </c>
      <c r="BD469" s="83">
        <f t="shared" si="192"/>
        <v>28.308996962230463</v>
      </c>
      <c r="BE469" s="83">
        <f t="shared" si="192"/>
        <v>28.894114227712631</v>
      </c>
      <c r="BF469" s="83">
        <f t="shared" si="192"/>
        <v>2.6465563243603509</v>
      </c>
      <c r="BG469" s="83">
        <f t="shared" si="192"/>
        <v>2.8427203943318102</v>
      </c>
      <c r="BH469" s="83"/>
      <c r="BI469" s="83">
        <f t="shared" ref="BI469:BQ469" si="193">BI265/(BI265+BI262)*100-AVERAGE($K469:$N469)</f>
        <v>5.8716098643519494</v>
      </c>
      <c r="BJ469" s="83">
        <f t="shared" si="193"/>
        <v>3.0753862580510032</v>
      </c>
      <c r="BK469" s="83">
        <f t="shared" si="193"/>
        <v>2.9154093466161783</v>
      </c>
      <c r="BL469" s="83">
        <f t="shared" si="193"/>
        <v>23.334364604151229</v>
      </c>
      <c r="BM469" s="83">
        <f t="shared" si="193"/>
        <v>20.177556475255052</v>
      </c>
      <c r="BN469" s="83">
        <f t="shared" si="193"/>
        <v>3.4785501579715272</v>
      </c>
      <c r="BO469" s="83">
        <f t="shared" si="193"/>
        <v>3.5263387301572107</v>
      </c>
      <c r="BP469" s="83">
        <f t="shared" si="193"/>
        <v>5.5936259473011614</v>
      </c>
      <c r="BQ469" s="83">
        <f t="shared" si="193"/>
        <v>1.7027135961194531</v>
      </c>
      <c r="BR469" s="83"/>
      <c r="BS469" s="83">
        <f>BS265/(BS265+BS262)*100-AVERAGE($K469:$N469)</f>
        <v>8.6769128866298253</v>
      </c>
      <c r="BT469" s="83">
        <f>BT265/(BT265+BT262)*100-AVERAGE($K469:$N469)</f>
        <v>9.2473274532479568</v>
      </c>
      <c r="BU469" s="83">
        <f>BU265/(BU265+BU262)*100-AVERAGE($K469:$N469)</f>
        <v>8.8096470311506696</v>
      </c>
      <c r="BV469" t="str">
        <f t="shared" si="171"/>
        <v>*Fructose (1MEOX) (5TMS) MP</v>
      </c>
      <c r="BY469" s="117"/>
    </row>
    <row r="470" spans="2:77" ht="18.75">
      <c r="B470" s="4" t="s">
        <v>23</v>
      </c>
      <c r="C470" s="4">
        <v>129</v>
      </c>
      <c r="AJ470" s="106" t="str">
        <f t="shared" si="173"/>
        <v>*Fructose-1-phosphate (1MEOX) (6TMS) MP</v>
      </c>
      <c r="AK470" s="115">
        <f t="shared" si="173"/>
        <v>129</v>
      </c>
      <c r="AM470" s="83">
        <f t="shared" ref="AM470:AX470" si="194">AM270/(AM267+AM270)*100</f>
        <v>5.7142857142857144</v>
      </c>
      <c r="AN470" s="83">
        <f t="shared" si="194"/>
        <v>20.183486238532112</v>
      </c>
      <c r="AO470" s="83">
        <f t="shared" si="194"/>
        <v>47.332911659287376</v>
      </c>
      <c r="AP470" s="83">
        <f t="shared" si="194"/>
        <v>47.675350701402806</v>
      </c>
      <c r="AQ470" s="83">
        <f t="shared" si="194"/>
        <v>29.11392405063291</v>
      </c>
      <c r="AR470" s="83">
        <f t="shared" si="194"/>
        <v>22.585669781931468</v>
      </c>
      <c r="AS470" s="83">
        <f t="shared" si="194"/>
        <v>35.679611650485441</v>
      </c>
      <c r="AT470" s="83">
        <f t="shared" si="194"/>
        <v>23.684210526315788</v>
      </c>
      <c r="AU470" s="83">
        <f t="shared" si="194"/>
        <v>4.56989247311828</v>
      </c>
      <c r="AV470" s="83">
        <f t="shared" si="194"/>
        <v>24.184261036468332</v>
      </c>
      <c r="AW470" s="83">
        <f t="shared" si="194"/>
        <v>13.202933985330073</v>
      </c>
      <c r="AX470" s="83">
        <f t="shared" si="194"/>
        <v>0</v>
      </c>
      <c r="AY470" s="83"/>
      <c r="AZ470" s="83">
        <f>AZ270/(AZ267+AZ270)*100</f>
        <v>31.968295904887718</v>
      </c>
      <c r="BA470" s="83"/>
      <c r="BB470" s="83">
        <f t="shared" ref="BB470:BU470" si="195">BB270/(BB267+BB270)*100</f>
        <v>14.209591474245117</v>
      </c>
      <c r="BC470" s="83">
        <f t="shared" si="195"/>
        <v>10.000000000000002</v>
      </c>
      <c r="BD470" s="83">
        <f t="shared" si="195"/>
        <v>77.48430962343096</v>
      </c>
      <c r="BE470" s="83">
        <f t="shared" si="195"/>
        <v>76.3826815642458</v>
      </c>
      <c r="BF470" s="83">
        <f t="shared" si="195"/>
        <v>23.227132579650565</v>
      </c>
      <c r="BG470" s="83">
        <f t="shared" si="195"/>
        <v>13.372781065088757</v>
      </c>
      <c r="BH470" s="83"/>
      <c r="BI470" s="83">
        <f t="shared" si="195"/>
        <v>32.942898975109806</v>
      </c>
      <c r="BJ470" s="83">
        <f t="shared" si="195"/>
        <v>20.634920634920633</v>
      </c>
      <c r="BK470" s="83">
        <f t="shared" si="195"/>
        <v>29.184549356223176</v>
      </c>
      <c r="BL470" s="83">
        <f t="shared" si="195"/>
        <v>18.499999999999996</v>
      </c>
      <c r="BM470" s="83">
        <f t="shared" si="195"/>
        <v>9.2243186582809216</v>
      </c>
      <c r="BN470" s="83">
        <f t="shared" si="195"/>
        <v>33.417402269861284</v>
      </c>
      <c r="BO470" s="83">
        <f t="shared" si="195"/>
        <v>9.325396825396826</v>
      </c>
      <c r="BP470" s="83">
        <f t="shared" si="195"/>
        <v>39.66547192353643</v>
      </c>
      <c r="BQ470" s="83"/>
      <c r="BR470" s="83"/>
      <c r="BS470" s="83">
        <f t="shared" si="195"/>
        <v>64.884277733439745</v>
      </c>
      <c r="BT470" s="83">
        <f t="shared" si="195"/>
        <v>63.052568697729981</v>
      </c>
      <c r="BU470" s="83">
        <f t="shared" si="195"/>
        <v>60.951327433628308</v>
      </c>
      <c r="BV470" t="str">
        <f t="shared" si="171"/>
        <v>*Fructose-1-phosphate (1MEOX) (6TMS) MP</v>
      </c>
      <c r="BY470" s="117"/>
    </row>
    <row r="471" spans="2:77" ht="18.75">
      <c r="B471" s="4" t="s">
        <v>23</v>
      </c>
      <c r="C471" s="4">
        <v>217</v>
      </c>
      <c r="AJ471" s="106" t="str">
        <f t="shared" si="173"/>
        <v>*Fructose-1-phosphate (1MEOX) (6TMS) MP</v>
      </c>
      <c r="AK471" s="115">
        <f t="shared" si="173"/>
        <v>217</v>
      </c>
      <c r="AM471" s="83">
        <f t="shared" ref="AM471:AX471" si="196">AM275/SUM(AM272,AM275)*100</f>
        <v>0.90909090909090884</v>
      </c>
      <c r="AN471" s="83">
        <f t="shared" si="196"/>
        <v>30.591259640102823</v>
      </c>
      <c r="AO471" s="83">
        <f t="shared" si="196"/>
        <v>45.293489861259332</v>
      </c>
      <c r="AP471" s="83">
        <f t="shared" si="196"/>
        <v>45.829263528032818</v>
      </c>
      <c r="AQ471" s="83">
        <f t="shared" si="196"/>
        <v>22.188449848024312</v>
      </c>
      <c r="AR471" s="83">
        <f t="shared" si="196"/>
        <v>14.664310954063604</v>
      </c>
      <c r="AS471" s="83">
        <f t="shared" si="196"/>
        <v>17.647058823529413</v>
      </c>
      <c r="AT471" s="83">
        <f t="shared" si="196"/>
        <v>19.675925925925927</v>
      </c>
      <c r="AU471" s="83">
        <f t="shared" si="196"/>
        <v>46.607669616519175</v>
      </c>
      <c r="AV471" s="83">
        <f t="shared" si="196"/>
        <v>33.651551312649161</v>
      </c>
      <c r="AW471" s="83">
        <f t="shared" si="196"/>
        <v>22.727272727272723</v>
      </c>
      <c r="AX471" s="83">
        <f t="shared" si="196"/>
        <v>43.670886075949369</v>
      </c>
      <c r="AY471" s="83"/>
      <c r="AZ471" s="83">
        <f>AZ275/SUM(AZ272,AZ275)*100</f>
        <v>38.147566718995293</v>
      </c>
      <c r="BA471" s="83"/>
      <c r="BB471" s="83">
        <f t="shared" ref="BB471:BG471" si="197">BB275/SUM(BB272,BB275)*100</f>
        <v>14.610778443113775</v>
      </c>
      <c r="BC471" s="83">
        <f t="shared" si="197"/>
        <v>16.883116883116887</v>
      </c>
      <c r="BD471" s="83">
        <f t="shared" si="197"/>
        <v>77.176608797807077</v>
      </c>
      <c r="BE471" s="83">
        <f t="shared" si="197"/>
        <v>77.568750855110153</v>
      </c>
      <c r="BF471" s="83">
        <f t="shared" si="197"/>
        <v>24.557752341311133</v>
      </c>
      <c r="BG471" s="83">
        <f t="shared" si="197"/>
        <v>21.253071253071248</v>
      </c>
      <c r="BH471" s="83"/>
      <c r="BI471" s="83">
        <f t="shared" ref="BI471:BP471" si="198">BI275/SUM(BI272,BI275)*100</f>
        <v>37.070938215102977</v>
      </c>
      <c r="BJ471" s="83">
        <f t="shared" si="198"/>
        <v>19.952210274790918</v>
      </c>
      <c r="BK471" s="83">
        <f t="shared" si="198"/>
        <v>23.089700996677742</v>
      </c>
      <c r="BL471" s="83">
        <f t="shared" si="198"/>
        <v>30.824372759856633</v>
      </c>
      <c r="BM471" s="83">
        <f t="shared" si="198"/>
        <v>30.024213075060537</v>
      </c>
      <c r="BN471" s="83">
        <f t="shared" si="198"/>
        <v>41.318124207858048</v>
      </c>
      <c r="BO471" s="83">
        <f t="shared" si="198"/>
        <v>44.740740740740748</v>
      </c>
      <c r="BP471" s="83">
        <f t="shared" si="198"/>
        <v>37.711864406779668</v>
      </c>
      <c r="BQ471" s="83"/>
      <c r="BR471" s="83"/>
      <c r="BS471" s="83">
        <f>BS275/SUM(BS272,BS275)*100</f>
        <v>65.227021040974535</v>
      </c>
      <c r="BT471" s="83">
        <f>BT275/SUM(BT272,BT275)*100</f>
        <v>67.798427448177264</v>
      </c>
      <c r="BU471" s="83">
        <f>BU275/SUM(BU272,BU275)*100</f>
        <v>67.975055025678643</v>
      </c>
      <c r="BV471" s="15" t="str">
        <f t="shared" si="171"/>
        <v>*Fructose-1-phosphate (1MEOX) (6TMS) MP</v>
      </c>
      <c r="BY471" s="117"/>
    </row>
    <row r="472" spans="2:77" ht="18.75">
      <c r="B472" s="4" t="s">
        <v>24</v>
      </c>
      <c r="C472" s="4">
        <v>129</v>
      </c>
      <c r="J472" s="83">
        <f>J280/SUM(J280,J277)*100</f>
        <v>2.5348542458808618E-2</v>
      </c>
      <c r="M472" s="83">
        <f>M280/SUM(M280,M277)*100</f>
        <v>4.8417721518987333</v>
      </c>
      <c r="N472" s="83">
        <f>N280/SUM(N280,N277)*100</f>
        <v>0.77834179357021993</v>
      </c>
      <c r="AJ472" s="106" t="str">
        <f t="shared" si="173"/>
        <v>*Fructose-6-phosphate (1MEOX) (6TMS) MP</v>
      </c>
      <c r="AK472" s="115">
        <f t="shared" si="173"/>
        <v>129</v>
      </c>
      <c r="AM472" s="83">
        <f t="shared" ref="AM472:AX472" si="199">AM280/SUM(AM280,AM277)*100</f>
        <v>61.481481481481481</v>
      </c>
      <c r="AN472" s="83">
        <f t="shared" si="199"/>
        <v>63.110877561744616</v>
      </c>
      <c r="AO472" s="83">
        <f t="shared" si="199"/>
        <v>33.399942906080504</v>
      </c>
      <c r="AP472" s="83">
        <f t="shared" si="199"/>
        <v>49.671665196510823</v>
      </c>
      <c r="AQ472" s="83">
        <f t="shared" si="199"/>
        <v>67.927833245752325</v>
      </c>
      <c r="AR472" s="83">
        <f t="shared" si="199"/>
        <v>64.606341289633065</v>
      </c>
      <c r="AS472" s="83">
        <f t="shared" si="199"/>
        <v>69.668049792531122</v>
      </c>
      <c r="AT472" s="83">
        <f t="shared" si="199"/>
        <v>62.95312203454165</v>
      </c>
      <c r="AU472" s="83">
        <f t="shared" si="199"/>
        <v>68.55291576673865</v>
      </c>
      <c r="AV472" s="83">
        <f t="shared" si="199"/>
        <v>62.791617240015817</v>
      </c>
      <c r="AW472" s="83">
        <f t="shared" si="199"/>
        <v>59.801488833746909</v>
      </c>
      <c r="AX472" s="83">
        <f t="shared" si="199"/>
        <v>66.181818181818187</v>
      </c>
      <c r="AY472" s="83"/>
      <c r="AZ472" s="83">
        <f>AZ280/SUM(AZ280,AZ277)*100</f>
        <v>60.455284552845526</v>
      </c>
      <c r="BA472" s="83"/>
      <c r="BB472" s="83">
        <f t="shared" ref="BB472:BG472" si="200">BB280/SUM(BB280,BB277)*100</f>
        <v>61.868484362469935</v>
      </c>
      <c r="BC472" s="83">
        <f t="shared" si="200"/>
        <v>70.220801859384082</v>
      </c>
      <c r="BD472" s="83">
        <f t="shared" si="200"/>
        <v>86.249510465166878</v>
      </c>
      <c r="BE472" s="83">
        <f t="shared" si="200"/>
        <v>0</v>
      </c>
      <c r="BF472" s="83">
        <f t="shared" si="200"/>
        <v>62.596230422086542</v>
      </c>
      <c r="BG472" s="83">
        <f t="shared" si="200"/>
        <v>60.798447463265873</v>
      </c>
      <c r="BH472" s="83"/>
      <c r="BI472" s="83">
        <f t="shared" ref="BI472:BQ472" si="201">BI280/SUM(BI280,BI277)*100</f>
        <v>62.645560407569143</v>
      </c>
      <c r="BJ472" s="83">
        <f t="shared" si="201"/>
        <v>71.942446043165461</v>
      </c>
      <c r="BK472" s="83">
        <f t="shared" si="201"/>
        <v>48.749999999999993</v>
      </c>
      <c r="BL472" s="83">
        <f t="shared" si="201"/>
        <v>66.488913836654504</v>
      </c>
      <c r="BM472" s="83">
        <f t="shared" si="201"/>
        <v>59.822249463683733</v>
      </c>
      <c r="BN472" s="83">
        <f t="shared" si="201"/>
        <v>62.902019446522061</v>
      </c>
      <c r="BO472" s="83">
        <f t="shared" si="201"/>
        <v>63.189269746646794</v>
      </c>
      <c r="BP472" s="83">
        <f t="shared" si="201"/>
        <v>44.690831556503198</v>
      </c>
      <c r="BQ472" s="83">
        <f t="shared" si="201"/>
        <v>51.449275362318843</v>
      </c>
      <c r="BR472" s="83"/>
      <c r="BS472" s="83">
        <f>BS280/SUM(BS280,BS277)*100</f>
        <v>66.458889878302159</v>
      </c>
      <c r="BT472" s="83">
        <f>BT280/SUM(BT280,BT277)*100</f>
        <v>66.83221000354736</v>
      </c>
      <c r="BU472" s="83">
        <f>BU280/SUM(BU280,BU277)*100</f>
        <v>68.023099650819248</v>
      </c>
      <c r="BV472" t="str">
        <f t="shared" si="171"/>
        <v>*Fructose-6-phosphate (1MEOX) (6TMS) MP</v>
      </c>
      <c r="BW472" s="83"/>
      <c r="BY472" s="117"/>
    </row>
    <row r="473" spans="2:77" ht="18.75">
      <c r="B473" s="4" t="s">
        <v>24</v>
      </c>
      <c r="C473" s="4">
        <v>217</v>
      </c>
      <c r="J473" s="83">
        <f>J285/SUM(J285,J282)*100</f>
        <v>1.0941331824184115</v>
      </c>
      <c r="M473" s="83">
        <f>M285/SUM(M285,M282)*100</f>
        <v>2.8544015351403216</v>
      </c>
      <c r="N473" s="83">
        <f>N285/SUM(N285,N282)*100</f>
        <v>0.96899224806201534</v>
      </c>
      <c r="AJ473" s="106" t="str">
        <f t="shared" si="173"/>
        <v>*Fructose-6-phosphate (1MEOX) (6TMS) MP</v>
      </c>
      <c r="AK473" s="115">
        <f t="shared" si="173"/>
        <v>217</v>
      </c>
      <c r="AM473" s="83">
        <f t="shared" ref="AM473:AX473" si="202">AM285/SUM(AM285,AM282)*100</f>
        <v>98.949340045070088</v>
      </c>
      <c r="AN473" s="83">
        <f t="shared" si="202"/>
        <v>99.520992566223427</v>
      </c>
      <c r="AO473" s="83">
        <f t="shared" si="202"/>
        <v>72.258723901299462</v>
      </c>
      <c r="AP473" s="83">
        <f t="shared" si="202"/>
        <v>74.540629648988784</v>
      </c>
      <c r="AQ473" s="83">
        <f t="shared" si="202"/>
        <v>98.553853081008057</v>
      </c>
      <c r="AR473" s="83">
        <f t="shared" si="202"/>
        <v>99.245035286394227</v>
      </c>
      <c r="AS473" s="83">
        <f t="shared" si="202"/>
        <v>98.319069967178933</v>
      </c>
      <c r="AT473" s="83">
        <f t="shared" si="202"/>
        <v>99.076964843219756</v>
      </c>
      <c r="AU473" s="83">
        <f t="shared" si="202"/>
        <v>98.817083348452414</v>
      </c>
      <c r="AV473" s="83">
        <f t="shared" si="202"/>
        <v>99.120384268988289</v>
      </c>
      <c r="AW473" s="83">
        <f t="shared" si="202"/>
        <v>98.200056248242234</v>
      </c>
      <c r="AX473" s="83">
        <f t="shared" si="202"/>
        <v>98.00358331200411</v>
      </c>
      <c r="AZ473" s="83">
        <f>AZ285/SUM(AZ285,AZ282)*100</f>
        <v>81.944444444444457</v>
      </c>
      <c r="BB473" s="83">
        <f t="shared" ref="BB473:BG473" si="203">BB285/SUM(BB285,BB282)*100</f>
        <v>99.17318330325655</v>
      </c>
      <c r="BC473" s="83">
        <f t="shared" si="203"/>
        <v>98.58298659269532</v>
      </c>
      <c r="BD473" s="83">
        <f t="shared" si="203"/>
        <v>91.128645230499956</v>
      </c>
      <c r="BE473" s="83">
        <f t="shared" si="203"/>
        <v>90.660135493203853</v>
      </c>
      <c r="BF473" s="83">
        <f t="shared" si="203"/>
        <v>98.147150969257893</v>
      </c>
      <c r="BG473" s="83">
        <f t="shared" si="203"/>
        <v>98.046467755547823</v>
      </c>
      <c r="BH473" s="83"/>
      <c r="BI473" s="83">
        <f t="shared" ref="BI473:BQ473" si="204">BI285/SUM(BI285,BI282)*100</f>
        <v>98.294775884830585</v>
      </c>
      <c r="BJ473" s="83">
        <f t="shared" si="204"/>
        <v>87.61241659413983</v>
      </c>
      <c r="BK473" s="83">
        <f t="shared" si="204"/>
        <v>89.0417495029821</v>
      </c>
      <c r="BL473" s="83">
        <f t="shared" si="204"/>
        <v>99.082614631547401</v>
      </c>
      <c r="BM473" s="83">
        <f t="shared" si="204"/>
        <v>99.472273412631935</v>
      </c>
      <c r="BN473" s="83">
        <f t="shared" si="204"/>
        <v>97.360949799974179</v>
      </c>
      <c r="BO473" s="83">
        <f t="shared" si="204"/>
        <v>98.599556295063778</v>
      </c>
      <c r="BP473" s="83">
        <f t="shared" si="204"/>
        <v>67.402620714413928</v>
      </c>
      <c r="BQ473" s="83">
        <f t="shared" si="204"/>
        <v>88.20564516129032</v>
      </c>
      <c r="BR473" s="83"/>
      <c r="BS473" s="83">
        <f>BS285/SUM(BS285,BS282)*100</f>
        <v>96.880090731003193</v>
      </c>
      <c r="BT473" s="83">
        <f>BT285/SUM(BT285,BT282)*100</f>
        <v>96.474194321723346</v>
      </c>
      <c r="BU473" s="83">
        <f>BU285/SUM(BU285,BU282)*100</f>
        <v>96.69218464351006</v>
      </c>
      <c r="BV473" t="str">
        <f t="shared" si="171"/>
        <v>*Fructose-6-phosphate (1MEOX) (6TMS) MP</v>
      </c>
      <c r="BY473" s="117"/>
    </row>
    <row r="474" spans="2:77" ht="18.75">
      <c r="B474" s="4" t="s">
        <v>25</v>
      </c>
      <c r="C474" s="4">
        <v>245</v>
      </c>
      <c r="I474" s="83">
        <f t="shared" ref="I474:P474" si="205">(1-(I287/AVERAGE($I287:$P287)))*100</f>
        <v>1.0841053970721548</v>
      </c>
      <c r="J474" s="83">
        <f t="shared" si="205"/>
        <v>0.68522516560545199</v>
      </c>
      <c r="K474" s="83">
        <f t="shared" si="205"/>
        <v>-1.1166645157205668</v>
      </c>
      <c r="L474" s="83">
        <f t="shared" si="205"/>
        <v>-0.44862734847961327</v>
      </c>
      <c r="M474" s="83">
        <f t="shared" si="205"/>
        <v>1.3448274144960748</v>
      </c>
      <c r="N474" s="83">
        <f t="shared" si="205"/>
        <v>1.1018894015697889</v>
      </c>
      <c r="O474" s="83">
        <f t="shared" si="205"/>
        <v>-2.903407192790497</v>
      </c>
      <c r="P474" s="83">
        <f t="shared" si="205"/>
        <v>0.25265167824723989</v>
      </c>
      <c r="X474" s="83">
        <f t="shared" ref="X474:AG474" si="206">(1-(X287/AVERAGE($I287:$P287)))*100</f>
        <v>-3.7600808744558956</v>
      </c>
      <c r="Y474" s="83">
        <f t="shared" si="206"/>
        <v>12.438385425651655</v>
      </c>
      <c r="Z474" s="83">
        <f t="shared" si="206"/>
        <v>-2.7176010743159562</v>
      </c>
      <c r="AA474" s="83">
        <f t="shared" si="206"/>
        <v>-3.0540267692069634E-2</v>
      </c>
      <c r="AB474" s="83">
        <f t="shared" si="206"/>
        <v>2.9958148484589997</v>
      </c>
      <c r="AC474" s="83">
        <f t="shared" si="206"/>
        <v>-9.1169957442498006</v>
      </c>
      <c r="AD474" s="83">
        <f t="shared" si="206"/>
        <v>-2.5049156579919352</v>
      </c>
      <c r="AE474" s="83">
        <f t="shared" si="206"/>
        <v>-0.4312381323042791</v>
      </c>
      <c r="AF474" s="83">
        <f t="shared" si="206"/>
        <v>-1.0996279185716551</v>
      </c>
      <c r="AG474" s="83">
        <f t="shared" si="206"/>
        <v>-0.36638683867804556</v>
      </c>
      <c r="AJ474" s="106" t="str">
        <f t="shared" si="173"/>
        <v>*Fumaric acid (2TMS)</v>
      </c>
      <c r="AK474" s="115">
        <f t="shared" si="173"/>
        <v>245</v>
      </c>
      <c r="AM474" s="83">
        <f t="shared" ref="AM474:AX474" si="207">(1-(AM287/AVERAGE($I287:$P287)))*100</f>
        <v>-1.2507342686918888</v>
      </c>
      <c r="AN474" s="83">
        <f t="shared" si="207"/>
        <v>-1.3672042193434431</v>
      </c>
      <c r="AO474" s="83">
        <f t="shared" si="207"/>
        <v>0.69439543129038439</v>
      </c>
      <c r="AP474" s="83">
        <f t="shared" si="207"/>
        <v>-0.33300654244055039</v>
      </c>
      <c r="AQ474" s="83">
        <f t="shared" si="207"/>
        <v>1.404725261121309</v>
      </c>
      <c r="AR474" s="83">
        <f t="shared" si="207"/>
        <v>0.40880913151987164</v>
      </c>
      <c r="AS474" s="83">
        <f t="shared" si="207"/>
        <v>0.11380802349363339</v>
      </c>
      <c r="AT474" s="83">
        <f t="shared" si="207"/>
        <v>1.0639614660086782</v>
      </c>
      <c r="AU474" s="83">
        <f t="shared" si="207"/>
        <v>0.7308141923746958</v>
      </c>
      <c r="AV474" s="83">
        <f t="shared" si="207"/>
        <v>6.4581896112458903E-2</v>
      </c>
      <c r="AW474" s="83">
        <f t="shared" si="207"/>
        <v>0.25744211399266748</v>
      </c>
      <c r="AX474" s="83">
        <f t="shared" si="207"/>
        <v>-0.25213182760577268</v>
      </c>
      <c r="AY474" s="83"/>
      <c r="AZ474" s="83">
        <f>(1-(AZ287/AVERAGE($I287:$P287)))*100</f>
        <v>0.21008488990407193</v>
      </c>
      <c r="BA474" s="83"/>
      <c r="BB474" s="83"/>
      <c r="BC474" s="83">
        <f>(1-(BC287/AVERAGE($I287:$P287)))*100</f>
        <v>1.7981066347426022</v>
      </c>
      <c r="BD474" s="83">
        <f>(1-(BD287/AVERAGE($I287:$P287)))*100</f>
        <v>1.482613619165063</v>
      </c>
      <c r="BE474" s="83">
        <f>(1-(BE287/AVERAGE($I287:$P287)))*100</f>
        <v>2.0471057407396631</v>
      </c>
      <c r="BF474" s="83">
        <f>(1-(BF287/AVERAGE($I287:$P287)))*100</f>
        <v>3.617157024352613E-2</v>
      </c>
      <c r="BG474" s="83">
        <f>(1-(BG287/AVERAGE($I287:$P287)))*100</f>
        <v>-0.66336885964621839</v>
      </c>
      <c r="BH474" s="83"/>
      <c r="BI474" s="83">
        <f>(1-(BI287/AVERAGE($I287:$P287)))*100</f>
        <v>1.0807719184297793</v>
      </c>
      <c r="BJ474" s="83">
        <f>(1-(BJ287/AVERAGE($I287:$P287)))*100</f>
        <v>0.32898533718895839</v>
      </c>
      <c r="BK474" s="83">
        <f>(1-(BK287/AVERAGE($I287:$P287)))*100</f>
        <v>-1.7605007042762244</v>
      </c>
      <c r="BL474" s="83">
        <f>(1-(BL287/AVERAGE($I287:$P287)))*100</f>
        <v>0.69562202773407744</v>
      </c>
      <c r="BM474" s="83"/>
      <c r="BN474" s="83">
        <f>(1-(BN287/AVERAGE($I287:$P287)))*100</f>
        <v>1.0137355582678143</v>
      </c>
      <c r="BO474" s="83">
        <f>(1-(BO287/AVERAGE($I287:$P287)))*100</f>
        <v>0.90815383148775686</v>
      </c>
      <c r="BP474" s="83">
        <f>(1-(BP287/AVERAGE($I287:$P287)))*100</f>
        <v>3.7699551039271917E-2</v>
      </c>
      <c r="BQ474" s="83">
        <f>(1-(BQ287/AVERAGE($I287:$P287)))*100</f>
        <v>-25.173779128430198</v>
      </c>
      <c r="BR474" s="83"/>
      <c r="BS474" s="83">
        <f>(1-(BS287/AVERAGE($I287:$P287)))*100</f>
        <v>0.81887223346758242</v>
      </c>
      <c r="BT474" s="83">
        <f>(1-(BT287/AVERAGE($I287:$P287)))*100</f>
        <v>4.6946612705101032E-2</v>
      </c>
      <c r="BU474" s="83">
        <f>(1-(BU287/AVERAGE($I287:$P287)))*100</f>
        <v>0.84583153660737764</v>
      </c>
      <c r="BV474" t="str">
        <f t="shared" si="171"/>
        <v>*Fumaric acid (2TMS)</v>
      </c>
      <c r="BY474" s="117"/>
    </row>
    <row r="475" spans="2:77" ht="18.75">
      <c r="B475" s="4" t="s">
        <v>26</v>
      </c>
      <c r="C475" s="4">
        <v>129</v>
      </c>
      <c r="AJ475" s="106" t="str">
        <f t="shared" si="173"/>
        <v>*Gluconic acid-6-phosphate (7TMS)</v>
      </c>
      <c r="AK475" s="115">
        <f t="shared" si="173"/>
        <v>129</v>
      </c>
      <c r="BV475" t="str">
        <f t="shared" si="171"/>
        <v>*Gluconic acid-6-phosphate (7TMS)</v>
      </c>
      <c r="BY475" s="117"/>
    </row>
    <row r="476" spans="2:77" ht="18.75">
      <c r="B476" s="4" t="s">
        <v>26</v>
      </c>
      <c r="C476" s="4">
        <v>217</v>
      </c>
      <c r="I476" s="83">
        <f t="shared" ref="I476:P476" si="208">I301/SUM(I301,I298)*100</f>
        <v>14.614121510673234</v>
      </c>
      <c r="J476" s="83">
        <f t="shared" si="208"/>
        <v>13.713405238828965</v>
      </c>
      <c r="K476" s="83" t="e">
        <f t="shared" si="208"/>
        <v>#VALUE!</v>
      </c>
      <c r="L476" s="83" t="e">
        <f t="shared" si="208"/>
        <v>#VALUE!</v>
      </c>
      <c r="M476" s="83" t="e">
        <f t="shared" si="208"/>
        <v>#VALUE!</v>
      </c>
      <c r="N476" s="83" t="e">
        <f t="shared" si="208"/>
        <v>#VALUE!</v>
      </c>
      <c r="O476" s="83">
        <f t="shared" si="208"/>
        <v>13.33606893721789</v>
      </c>
      <c r="P476" s="83">
        <f t="shared" si="208"/>
        <v>11.081794195250657</v>
      </c>
      <c r="X476" s="83" t="e">
        <f t="shared" ref="X476:AG476" si="209">X301/SUM(X301,X298)*100</f>
        <v>#VALUE!</v>
      </c>
      <c r="Y476" s="83" t="e">
        <f t="shared" si="209"/>
        <v>#VALUE!</v>
      </c>
      <c r="Z476" s="83">
        <f t="shared" si="209"/>
        <v>30.322580645161295</v>
      </c>
      <c r="AA476" s="83" t="e">
        <f t="shared" si="209"/>
        <v>#VALUE!</v>
      </c>
      <c r="AB476" s="83">
        <f t="shared" si="209"/>
        <v>15.75221238938053</v>
      </c>
      <c r="AC476" s="83">
        <f t="shared" si="209"/>
        <v>0</v>
      </c>
      <c r="AD476" s="83">
        <f t="shared" si="209"/>
        <v>12.668161434977579</v>
      </c>
      <c r="AE476" s="83">
        <f t="shared" si="209"/>
        <v>3.9682539682539675</v>
      </c>
      <c r="AF476" s="83">
        <f t="shared" si="209"/>
        <v>13.144168579177967</v>
      </c>
      <c r="AG476" s="83">
        <f t="shared" si="209"/>
        <v>14.971605575632422</v>
      </c>
      <c r="AJ476" s="106" t="str">
        <f t="shared" si="173"/>
        <v>*Gluconic acid-6-phosphate (7TMS)</v>
      </c>
      <c r="AK476" s="115">
        <f t="shared" si="173"/>
        <v>217</v>
      </c>
      <c r="AM476" s="83"/>
      <c r="AN476" s="83"/>
      <c r="AO476" s="83"/>
      <c r="AP476" s="83"/>
      <c r="AQ476" s="83">
        <f t="shared" ref="AQ476:BU476" si="210">AQ301/SUM(AQ301,AQ298)*100</f>
        <v>73.19587628865979</v>
      </c>
      <c r="AR476" s="83">
        <f t="shared" si="210"/>
        <v>62.438423645320206</v>
      </c>
      <c r="AS476" s="83">
        <f t="shared" si="210"/>
        <v>68.010075566750629</v>
      </c>
      <c r="AT476" s="83">
        <f t="shared" si="210"/>
        <v>64.50839328537171</v>
      </c>
      <c r="AU476" s="83">
        <f t="shared" si="210"/>
        <v>49.787234042553195</v>
      </c>
      <c r="AV476" s="83"/>
      <c r="AW476" s="83"/>
      <c r="AX476" s="83"/>
      <c r="AY476" s="83"/>
      <c r="AZ476" s="83">
        <f t="shared" si="210"/>
        <v>100</v>
      </c>
      <c r="BA476" s="83"/>
      <c r="BB476" s="83"/>
      <c r="BC476" s="83"/>
      <c r="BD476" s="83">
        <f t="shared" si="210"/>
        <v>72.108843537414955</v>
      </c>
      <c r="BE476" s="83"/>
      <c r="BF476" s="83">
        <f t="shared" si="210"/>
        <v>41.948717948717949</v>
      </c>
      <c r="BG476" s="83">
        <f t="shared" si="210"/>
        <v>34.406215316315212</v>
      </c>
      <c r="BH476" s="83"/>
      <c r="BI476" s="83">
        <f t="shared" si="210"/>
        <v>58.265139116202946</v>
      </c>
      <c r="BJ476" s="83"/>
      <c r="BK476" s="83"/>
      <c r="BL476" s="83"/>
      <c r="BM476" s="83"/>
      <c r="BN476" s="83">
        <f t="shared" si="210"/>
        <v>54.938271604938272</v>
      </c>
      <c r="BO476" s="83">
        <f t="shared" si="210"/>
        <v>37.903225806451616</v>
      </c>
      <c r="BP476" s="83"/>
      <c r="BQ476" s="83"/>
      <c r="BR476" s="83"/>
      <c r="BS476" s="83">
        <f t="shared" si="210"/>
        <v>49.84615384615384</v>
      </c>
      <c r="BT476" s="83"/>
      <c r="BU476" s="83">
        <f t="shared" si="210"/>
        <v>61.936936936936938</v>
      </c>
      <c r="BV476" t="str">
        <f t="shared" si="171"/>
        <v>*Gluconic acid-6-phosphate (7TMS)</v>
      </c>
      <c r="BY476" s="117"/>
    </row>
    <row r="477" spans="2:77" ht="18.75">
      <c r="B477" s="4" t="s">
        <v>28</v>
      </c>
      <c r="C477" s="4">
        <v>319</v>
      </c>
      <c r="AJ477" s="106" t="str">
        <f t="shared" si="173"/>
        <v>*Glucose (1MEOX) (5TMS) BP</v>
      </c>
      <c r="AK477" s="115">
        <f t="shared" si="173"/>
        <v>319</v>
      </c>
      <c r="AM477" s="83">
        <f>AM308/SUM(AM308,AM304)*100</f>
        <v>95.628741265397053</v>
      </c>
      <c r="AN477" s="83">
        <f>AN308/SUM(AN308,AN304)*100</f>
        <v>95.220863735396364</v>
      </c>
      <c r="AO477" s="83">
        <f>AO308/SUM(AO308,AO304)*100</f>
        <v>94.803960895759076</v>
      </c>
      <c r="AP477" s="83">
        <f>AP308/SUM(AP308,AP304)*100</f>
        <v>94.467687577237243</v>
      </c>
      <c r="AQ477" s="83">
        <f>AQ308/SUM(AQ308,AQ304)*100</f>
        <v>96.114939922400723</v>
      </c>
      <c r="AR477" s="83">
        <f t="shared" ref="AR477:BU477" si="211">AR308/SUM(AR308,AR304)*100</f>
        <v>95.836294643454949</v>
      </c>
      <c r="AS477" s="83">
        <f t="shared" si="211"/>
        <v>95.664249202637322</v>
      </c>
      <c r="AT477" s="83">
        <f t="shared" si="211"/>
        <v>95.408736802661991</v>
      </c>
      <c r="AU477" s="83">
        <f t="shared" si="211"/>
        <v>95.893316423557494</v>
      </c>
      <c r="AV477" s="83">
        <f t="shared" si="211"/>
        <v>95.514759739461724</v>
      </c>
      <c r="AW477" s="83">
        <f t="shared" si="211"/>
        <v>95.598851676688426</v>
      </c>
      <c r="AX477" s="18">
        <f t="shared" si="211"/>
        <v>95.435684647302907</v>
      </c>
      <c r="AY477" s="18">
        <f t="shared" si="211"/>
        <v>97.724712853246899</v>
      </c>
      <c r="AZ477" s="18">
        <f t="shared" si="211"/>
        <v>95.320965070644732</v>
      </c>
      <c r="BA477" s="18"/>
      <c r="BB477" s="18">
        <f t="shared" si="211"/>
        <v>96.857884271896992</v>
      </c>
      <c r="BC477" s="18">
        <f t="shared" si="211"/>
        <v>96.494355608371023</v>
      </c>
      <c r="BD477" s="18">
        <f t="shared" si="211"/>
        <v>95.814872811890993</v>
      </c>
      <c r="BE477" s="18">
        <f t="shared" si="211"/>
        <v>95.701188429173584</v>
      </c>
      <c r="BF477" s="18">
        <f t="shared" si="211"/>
        <v>94.43899962330282</v>
      </c>
      <c r="BG477" s="18">
        <f t="shared" si="211"/>
        <v>94.348918685682293</v>
      </c>
      <c r="BH477" s="18"/>
      <c r="BI477" s="18">
        <f t="shared" si="211"/>
        <v>95.833766103587223</v>
      </c>
      <c r="BJ477" s="18">
        <f t="shared" si="211"/>
        <v>94.595195872757088</v>
      </c>
      <c r="BK477" s="18">
        <f t="shared" si="211"/>
        <v>94.363560307230159</v>
      </c>
      <c r="BL477" s="18">
        <f t="shared" si="211"/>
        <v>96.298819343110438</v>
      </c>
      <c r="BM477" s="18">
        <f t="shared" si="211"/>
        <v>96.311945875973919</v>
      </c>
      <c r="BN477" s="18">
        <f t="shared" si="211"/>
        <v>94.900990099009903</v>
      </c>
      <c r="BO477" s="18">
        <f t="shared" si="211"/>
        <v>95.146241225004957</v>
      </c>
      <c r="BP477" s="18">
        <f t="shared" si="211"/>
        <v>92.832914178681364</v>
      </c>
      <c r="BQ477" s="18">
        <f t="shared" si="211"/>
        <v>92.837704596314978</v>
      </c>
      <c r="BT477">
        <f t="shared" si="211"/>
        <v>0</v>
      </c>
      <c r="BU477">
        <f t="shared" si="211"/>
        <v>0</v>
      </c>
      <c r="BV477" t="str">
        <f t="shared" si="171"/>
        <v>*Glucose (1MEOX) (5TMS) BP</v>
      </c>
      <c r="BY477" s="117"/>
    </row>
    <row r="478" spans="2:77">
      <c r="B478" s="4" t="s">
        <v>30</v>
      </c>
      <c r="C478" s="4">
        <v>319</v>
      </c>
      <c r="AJ478" s="106" t="str">
        <f t="shared" si="173"/>
        <v>*Glucose (1MEOX) (5TMS) MP</v>
      </c>
      <c r="AK478" s="115">
        <f t="shared" si="173"/>
        <v>319</v>
      </c>
      <c r="AN478">
        <f t="shared" ref="AN478:BU478" si="212">AN314/SUM(AN314,AN310)*100</f>
        <v>0</v>
      </c>
      <c r="AO478">
        <f t="shared" si="212"/>
        <v>90.876927657126629</v>
      </c>
      <c r="AQ478"/>
      <c r="AS478"/>
      <c r="AU478"/>
      <c r="AW478">
        <f t="shared" si="212"/>
        <v>0</v>
      </c>
      <c r="AX478">
        <f t="shared" si="212"/>
        <v>100</v>
      </c>
      <c r="AY478">
        <f t="shared" si="212"/>
        <v>96.508002764011209</v>
      </c>
      <c r="AZ478">
        <f t="shared" si="212"/>
        <v>89.674310109590238</v>
      </c>
      <c r="BB478">
        <f t="shared" si="212"/>
        <v>100</v>
      </c>
      <c r="BD478">
        <f t="shared" si="212"/>
        <v>93.123503068502245</v>
      </c>
      <c r="BE478">
        <f t="shared" si="212"/>
        <v>0</v>
      </c>
      <c r="BF478">
        <f t="shared" si="212"/>
        <v>100</v>
      </c>
      <c r="BG478">
        <f t="shared" si="212"/>
        <v>100</v>
      </c>
      <c r="BH478"/>
      <c r="BJ478">
        <f t="shared" si="212"/>
        <v>100</v>
      </c>
      <c r="BK478">
        <f t="shared" si="212"/>
        <v>100</v>
      </c>
      <c r="BL478">
        <f t="shared" si="212"/>
        <v>89.231624742402929</v>
      </c>
      <c r="BM478">
        <f t="shared" si="212"/>
        <v>97.683093594024754</v>
      </c>
      <c r="BN478">
        <f t="shared" si="212"/>
        <v>100</v>
      </c>
      <c r="BO478">
        <f t="shared" si="212"/>
        <v>0</v>
      </c>
      <c r="BP478">
        <f t="shared" si="212"/>
        <v>0</v>
      </c>
      <c r="BS478">
        <f t="shared" si="212"/>
        <v>96.057280891344305</v>
      </c>
      <c r="BT478">
        <f t="shared" si="212"/>
        <v>0</v>
      </c>
      <c r="BU478">
        <f t="shared" si="212"/>
        <v>72.194634980182741</v>
      </c>
      <c r="BV478" t="str">
        <f t="shared" si="171"/>
        <v>*Glucose (1MEOX) (5TMS) MP</v>
      </c>
    </row>
    <row r="479" spans="2:77">
      <c r="B479" s="4"/>
      <c r="C479" s="4"/>
      <c r="AK479" s="115">
        <f t="shared" ref="AK479:AK497" si="213">C479</f>
        <v>0</v>
      </c>
      <c r="AO479"/>
      <c r="AQ479"/>
      <c r="AS479"/>
      <c r="AU479"/>
      <c r="AW479"/>
      <c r="AY479"/>
      <c r="BB479"/>
      <c r="BD479"/>
      <c r="BF479"/>
      <c r="BH479"/>
      <c r="BJ479"/>
      <c r="BL479"/>
      <c r="BN479"/>
      <c r="BP479"/>
      <c r="BV479">
        <f t="shared" si="171"/>
        <v>0</v>
      </c>
    </row>
    <row r="480" spans="2:77">
      <c r="B480" s="4"/>
      <c r="C480" s="4"/>
      <c r="AK480" s="115">
        <f t="shared" si="213"/>
        <v>0</v>
      </c>
      <c r="AM480" t="str">
        <f>AM461</f>
        <v>Hek09</v>
      </c>
      <c r="AN480" t="str">
        <f t="shared" ref="AN480:BU480" si="214">AN461</f>
        <v>Hek09_2</v>
      </c>
      <c r="AO480" t="str">
        <f t="shared" si="214"/>
        <v>Hela09</v>
      </c>
      <c r="AP480" t="str">
        <f t="shared" si="214"/>
        <v>Hela09_2</v>
      </c>
      <c r="AQ480" t="str">
        <f t="shared" si="214"/>
        <v>MCF09</v>
      </c>
      <c r="AR480" t="str">
        <f t="shared" si="214"/>
        <v>MCF09_2</v>
      </c>
      <c r="AS480" t="str">
        <f t="shared" si="214"/>
        <v>MDA09</v>
      </c>
      <c r="AT480" t="str">
        <f t="shared" si="214"/>
        <v>MDA09_2</v>
      </c>
      <c r="AU480" t="str">
        <f t="shared" si="214"/>
        <v>HT09</v>
      </c>
      <c r="AV480" t="str">
        <f t="shared" si="214"/>
        <v>HT09_2</v>
      </c>
      <c r="AW480" t="str">
        <f t="shared" si="214"/>
        <v>HCT09</v>
      </c>
      <c r="AX480" t="str">
        <f t="shared" si="214"/>
        <v>HCT09_2</v>
      </c>
      <c r="AY480" t="str">
        <f t="shared" si="214"/>
        <v>WI3809_bad</v>
      </c>
      <c r="AZ480" t="str">
        <f t="shared" si="214"/>
        <v>WI3809_2</v>
      </c>
      <c r="BA480" t="str">
        <f t="shared" si="214"/>
        <v>Wash</v>
      </c>
      <c r="BB480" t="str">
        <f t="shared" si="214"/>
        <v>Hek25 RI shifted</v>
      </c>
      <c r="BC480" t="str">
        <f t="shared" si="214"/>
        <v>Hek25_2</v>
      </c>
      <c r="BD480" t="str">
        <f t="shared" si="214"/>
        <v>Hela25</v>
      </c>
      <c r="BE480" t="str">
        <f t="shared" si="214"/>
        <v>HeLa25_2</v>
      </c>
      <c r="BF480" t="str">
        <f t="shared" si="214"/>
        <v>MCF25</v>
      </c>
      <c r="BG480" t="str">
        <f t="shared" si="214"/>
        <v>MCF25_2</v>
      </c>
      <c r="BH480" t="str">
        <f t="shared" si="214"/>
        <v>MDA25_2_defect</v>
      </c>
      <c r="BI480" t="str">
        <f t="shared" si="214"/>
        <v>MDA25</v>
      </c>
      <c r="BJ480" t="str">
        <f t="shared" si="214"/>
        <v>T98G25</v>
      </c>
      <c r="BK480" t="str">
        <f t="shared" si="214"/>
        <v>T98G25_2</v>
      </c>
      <c r="BL480" t="str">
        <f t="shared" si="214"/>
        <v>HCT25</v>
      </c>
      <c r="BM480" t="str">
        <f t="shared" si="214"/>
        <v>HCT25_2</v>
      </c>
      <c r="BN480" t="str">
        <f t="shared" si="214"/>
        <v>HT25_2</v>
      </c>
      <c r="BO480" t="str">
        <f t="shared" si="214"/>
        <v>HT25</v>
      </c>
      <c r="BP480" t="str">
        <f t="shared" si="214"/>
        <v>Wi3825</v>
      </c>
      <c r="BQ480" t="str">
        <f t="shared" si="214"/>
        <v>WI3825_2</v>
      </c>
      <c r="BS480" t="str">
        <f t="shared" si="214"/>
        <v>ref2</v>
      </c>
      <c r="BT480" t="str">
        <f t="shared" si="214"/>
        <v>ref</v>
      </c>
      <c r="BU480" t="str">
        <f t="shared" si="214"/>
        <v>ref4</v>
      </c>
      <c r="BV480">
        <f t="shared" si="171"/>
        <v>0</v>
      </c>
    </row>
    <row r="481" spans="2:74">
      <c r="B481" s="4" t="s">
        <v>32</v>
      </c>
      <c r="C481" s="4">
        <v>129</v>
      </c>
      <c r="I481" s="83">
        <f t="shared" ref="I481:P481" si="215">I325/SUM(I325,I322)*100</f>
        <v>2.1164021164021163</v>
      </c>
      <c r="J481" s="83">
        <f t="shared" si="215"/>
        <v>0</v>
      </c>
      <c r="K481" s="83">
        <f t="shared" si="215"/>
        <v>3.8755902947402707</v>
      </c>
      <c r="L481" s="83">
        <f t="shared" si="215"/>
        <v>5.0804403048264186</v>
      </c>
      <c r="M481" s="83" t="e">
        <f t="shared" si="215"/>
        <v>#DIV/0!</v>
      </c>
      <c r="N481" s="83">
        <f t="shared" si="215"/>
        <v>7.0628768303186904</v>
      </c>
      <c r="O481" s="83">
        <f t="shared" si="215"/>
        <v>5.841293166789125</v>
      </c>
      <c r="P481" s="83">
        <f t="shared" si="215"/>
        <v>5.545774647887324</v>
      </c>
      <c r="V481" s="83">
        <f t="shared" ref="V481:AG481" si="216">V325/SUM(V325,V322)*100</f>
        <v>0</v>
      </c>
      <c r="W481" s="83" t="e">
        <f t="shared" si="216"/>
        <v>#VALUE!</v>
      </c>
      <c r="X481" s="83">
        <f t="shared" si="216"/>
        <v>0</v>
      </c>
      <c r="Y481" s="83">
        <f t="shared" si="216"/>
        <v>0</v>
      </c>
      <c r="Z481" s="83">
        <f t="shared" si="216"/>
        <v>7.0528967254408048</v>
      </c>
      <c r="AA481" s="83">
        <f t="shared" si="216"/>
        <v>0</v>
      </c>
      <c r="AB481" s="83">
        <f t="shared" si="216"/>
        <v>7.3863636363636349</v>
      </c>
      <c r="AC481" s="83">
        <f t="shared" si="216"/>
        <v>5.4237288135593218</v>
      </c>
      <c r="AD481" s="83">
        <f t="shared" si="216"/>
        <v>3.1385642737896493</v>
      </c>
      <c r="AE481" s="83">
        <f t="shared" si="216"/>
        <v>3.5865792518318549</v>
      </c>
      <c r="AF481" s="83">
        <f t="shared" si="216"/>
        <v>6.3135099117108116</v>
      </c>
      <c r="AG481" s="83">
        <f t="shared" si="216"/>
        <v>5.6205205582798943</v>
      </c>
      <c r="AI481" s="106">
        <f>C481</f>
        <v>129</v>
      </c>
      <c r="AJ481" s="106" t="str">
        <f>B481</f>
        <v>*Glucose-6-phosphate (1MEOX) (6TMS) MP</v>
      </c>
      <c r="AK481" s="115">
        <f t="shared" si="213"/>
        <v>129</v>
      </c>
      <c r="AM481" s="83">
        <f>AM325/SUM(AM325,AM322)*100</f>
        <v>85.237883503779457</v>
      </c>
      <c r="AN481" s="83">
        <f t="shared" ref="AN481:BU481" si="217">AN325/SUM(AN325,AN322)*100</f>
        <v>100</v>
      </c>
      <c r="AO481" s="83">
        <f t="shared" si="217"/>
        <v>100</v>
      </c>
      <c r="AP481" s="83">
        <f t="shared" si="217"/>
        <v>100</v>
      </c>
      <c r="AQ481" s="83">
        <f t="shared" si="217"/>
        <v>83.455456999614341</v>
      </c>
      <c r="AR481" s="83">
        <f t="shared" si="217"/>
        <v>77.174298899538513</v>
      </c>
      <c r="AS481" s="83">
        <f t="shared" si="217"/>
        <v>89.698046181172302</v>
      </c>
      <c r="AT481" s="83">
        <f t="shared" si="217"/>
        <v>81.041792852816471</v>
      </c>
      <c r="AU481" s="83">
        <f t="shared" si="217"/>
        <v>93.880837359098223</v>
      </c>
      <c r="AV481" s="83">
        <f t="shared" si="217"/>
        <v>89.34646374216652</v>
      </c>
      <c r="AW481" s="83">
        <f t="shared" si="217"/>
        <v>81.369863013698634</v>
      </c>
      <c r="AX481" s="83">
        <f t="shared" si="217"/>
        <v>83.704453441295556</v>
      </c>
      <c r="AY481" s="83"/>
      <c r="AZ481" s="83">
        <f t="shared" si="217"/>
        <v>72.744243932794035</v>
      </c>
      <c r="BA481" s="83"/>
      <c r="BB481" s="83">
        <f t="shared" si="217"/>
        <v>89.37827313011951</v>
      </c>
      <c r="BC481" s="83">
        <f t="shared" si="217"/>
        <v>87.056849171386617</v>
      </c>
      <c r="BD481" s="83">
        <f t="shared" si="217"/>
        <v>89.560868885763412</v>
      </c>
      <c r="BE481" s="83">
        <f t="shared" si="217"/>
        <v>85.704679935449164</v>
      </c>
      <c r="BF481" s="83">
        <f t="shared" si="217"/>
        <v>77.524099441907666</v>
      </c>
      <c r="BG481" s="83">
        <f t="shared" si="217"/>
        <v>76.714755758035949</v>
      </c>
      <c r="BH481" s="83"/>
      <c r="BI481" s="83">
        <f t="shared" si="217"/>
        <v>84.263029315960907</v>
      </c>
      <c r="BJ481" s="83">
        <f t="shared" si="217"/>
        <v>66.111111111111114</v>
      </c>
      <c r="BK481" s="83">
        <f t="shared" si="217"/>
        <v>78.634751773049643</v>
      </c>
      <c r="BL481" s="83">
        <f t="shared" si="217"/>
        <v>95.746502997430781</v>
      </c>
      <c r="BM481" s="83">
        <f t="shared" si="217"/>
        <v>86.073403720462551</v>
      </c>
      <c r="BN481" s="83">
        <f t="shared" si="217"/>
        <v>100</v>
      </c>
      <c r="BO481" s="83">
        <f t="shared" si="217"/>
        <v>82.269826800364626</v>
      </c>
      <c r="BP481" s="83">
        <f t="shared" si="217"/>
        <v>100</v>
      </c>
      <c r="BQ481" s="83">
        <f t="shared" si="217"/>
        <v>76.023391812865498</v>
      </c>
      <c r="BR481" s="83"/>
      <c r="BS481" s="83">
        <f t="shared" si="217"/>
        <v>82.845052083333343</v>
      </c>
      <c r="BT481" s="83">
        <f t="shared" si="217"/>
        <v>80.733641771315263</v>
      </c>
      <c r="BU481" s="83">
        <f t="shared" si="217"/>
        <v>92.613458528951483</v>
      </c>
      <c r="BV481" t="str">
        <f t="shared" si="171"/>
        <v>*Glucose-6-phosphate (1MEOX) (6TMS) MP</v>
      </c>
    </row>
    <row r="482" spans="2:74">
      <c r="B482" s="4" t="s">
        <v>32</v>
      </c>
      <c r="C482" s="4">
        <v>217</v>
      </c>
      <c r="I482" s="83">
        <f t="shared" ref="I482:P482" si="218">I330/SUM(I330,I327)*100</f>
        <v>0</v>
      </c>
      <c r="J482" s="83" t="e">
        <f t="shared" si="218"/>
        <v>#DIV/0!</v>
      </c>
      <c r="K482" s="83">
        <f t="shared" si="218"/>
        <v>0</v>
      </c>
      <c r="L482" s="83">
        <f t="shared" si="218"/>
        <v>1.6454517230673704</v>
      </c>
      <c r="M482" s="83" t="e">
        <f t="shared" si="218"/>
        <v>#DIV/0!</v>
      </c>
      <c r="N482" s="83">
        <f t="shared" si="218"/>
        <v>0</v>
      </c>
      <c r="O482" s="83">
        <f t="shared" si="218"/>
        <v>2.359033371691599</v>
      </c>
      <c r="P482" s="83">
        <f t="shared" si="218"/>
        <v>0</v>
      </c>
      <c r="V482" s="83">
        <f t="shared" ref="V482:AG482" si="219">V330/SUM(V330,V327)*100</f>
        <v>36.666666666666671</v>
      </c>
      <c r="W482" s="83" t="e">
        <f t="shared" si="219"/>
        <v>#VALUE!</v>
      </c>
      <c r="X482" s="83">
        <f t="shared" si="219"/>
        <v>0</v>
      </c>
      <c r="Y482" s="83">
        <f t="shared" si="219"/>
        <v>0</v>
      </c>
      <c r="Z482" s="83">
        <f t="shared" si="219"/>
        <v>0</v>
      </c>
      <c r="AA482" s="83">
        <f t="shared" si="219"/>
        <v>0</v>
      </c>
      <c r="AB482" s="83">
        <f t="shared" si="219"/>
        <v>0</v>
      </c>
      <c r="AC482" s="83">
        <f t="shared" si="219"/>
        <v>2.4074074074074079</v>
      </c>
      <c r="AD482" s="83">
        <f t="shared" si="219"/>
        <v>0</v>
      </c>
      <c r="AE482" s="83">
        <f t="shared" si="219"/>
        <v>0</v>
      </c>
      <c r="AF482" s="83">
        <f t="shared" si="219"/>
        <v>1.625415589213151</v>
      </c>
      <c r="AG482" s="83">
        <f t="shared" si="219"/>
        <v>1.8995929443690638</v>
      </c>
      <c r="AI482" s="106">
        <f t="shared" ref="AI482:AI497" si="220">C482</f>
        <v>217</v>
      </c>
      <c r="AJ482" s="106" t="str">
        <f t="shared" ref="AJ482:AJ497" si="221">B482</f>
        <v>*Glucose-6-phosphate (1MEOX) (6TMS) MP</v>
      </c>
      <c r="AK482" s="115">
        <f t="shared" si="213"/>
        <v>217</v>
      </c>
      <c r="AM482" s="83">
        <f t="shared" ref="AM482:AX482" si="222">AM330/SUM(AM330,AM327)*100</f>
        <v>93.146417445482868</v>
      </c>
      <c r="AN482" s="83">
        <f t="shared" si="222"/>
        <v>92.83185840707965</v>
      </c>
      <c r="AO482" s="83">
        <f t="shared" si="222"/>
        <v>80.579010856453564</v>
      </c>
      <c r="AP482" s="83">
        <f t="shared" si="222"/>
        <v>80.803011292346298</v>
      </c>
      <c r="AQ482" s="83">
        <f t="shared" si="222"/>
        <v>88.078291814946624</v>
      </c>
      <c r="AR482" s="83">
        <f t="shared" si="222"/>
        <v>77.191825972313779</v>
      </c>
      <c r="AS482" s="83">
        <f t="shared" si="222"/>
        <v>87.950937950937956</v>
      </c>
      <c r="AT482" s="83">
        <f t="shared" si="222"/>
        <v>82.908704883227173</v>
      </c>
      <c r="AU482" s="83">
        <f t="shared" si="222"/>
        <v>72.942502818489288</v>
      </c>
      <c r="AV482" s="83">
        <f t="shared" si="222"/>
        <v>83.66013071895425</v>
      </c>
      <c r="AW482" s="83">
        <f t="shared" si="222"/>
        <v>85.757121439280368</v>
      </c>
      <c r="AX482" s="83">
        <f t="shared" si="222"/>
        <v>85.357548240635637</v>
      </c>
      <c r="AY482" s="83"/>
      <c r="AZ482" s="83">
        <f>AZ330/SUM(AZ330,AZ327)*100</f>
        <v>83.360258481421639</v>
      </c>
      <c r="BA482" s="83"/>
      <c r="BB482" s="83">
        <f t="shared" ref="BB482:BG482" si="223">BB330/SUM(BB330,BB327)*100</f>
        <v>85.275288092189498</v>
      </c>
      <c r="BC482" s="83">
        <f t="shared" si="223"/>
        <v>81.567546278062224</v>
      </c>
      <c r="BD482" s="83">
        <f t="shared" si="223"/>
        <v>80.29695969832666</v>
      </c>
      <c r="BE482" s="83">
        <f t="shared" si="223"/>
        <v>79.848866498740549</v>
      </c>
      <c r="BF482" s="83">
        <f t="shared" si="223"/>
        <v>74.972677595628411</v>
      </c>
      <c r="BG482" s="83">
        <f t="shared" si="223"/>
        <v>77.38095238095238</v>
      </c>
      <c r="BH482" s="83"/>
      <c r="BI482" s="83">
        <f t="shared" ref="BI482:BQ482" si="224">BI330/SUM(BI330,BI327)*100</f>
        <v>80.340988169798194</v>
      </c>
      <c r="BJ482" s="83">
        <f t="shared" si="224"/>
        <v>79.295154185022028</v>
      </c>
      <c r="BK482" s="83">
        <f t="shared" si="224"/>
        <v>72.824631860776449</v>
      </c>
      <c r="BL482" s="83">
        <f t="shared" si="224"/>
        <v>75.133531157270028</v>
      </c>
      <c r="BM482" s="83">
        <f t="shared" si="224"/>
        <v>74.582150741091141</v>
      </c>
      <c r="BN482" s="83">
        <f t="shared" si="224"/>
        <v>76.818181818181813</v>
      </c>
      <c r="BO482" s="83">
        <f t="shared" si="224"/>
        <v>82.657342657342653</v>
      </c>
      <c r="BP482" s="83">
        <f t="shared" si="224"/>
        <v>69.493006993007</v>
      </c>
      <c r="BQ482" s="83">
        <f t="shared" si="224"/>
        <v>94.736842105263165</v>
      </c>
      <c r="BR482" s="83"/>
      <c r="BS482" s="83">
        <f>BS330/SUM(BS330,BS327)*100</f>
        <v>85.871964679911699</v>
      </c>
      <c r="BT482" s="83">
        <f>BT330/SUM(BT330,BT327)*100</f>
        <v>85.252525252525245</v>
      </c>
      <c r="BU482" s="83"/>
      <c r="BV482" s="120" t="str">
        <f t="shared" si="171"/>
        <v>*Glucose-6-phosphate (1MEOX) (6TMS) MP</v>
      </c>
    </row>
    <row r="483" spans="2:74">
      <c r="B483" s="4" t="s">
        <v>37</v>
      </c>
      <c r="C483" s="4">
        <v>156</v>
      </c>
      <c r="M483" s="83">
        <f>(1-(M358/AVERAGE($M358:$P358)))*100</f>
        <v>4.9504000522104246</v>
      </c>
      <c r="N483" s="83">
        <f>(1-(N358/AVERAGE($M358:$P358)))*100</f>
        <v>-2.8544430175680757</v>
      </c>
      <c r="O483" s="83">
        <f>(1-(O358/AVERAGE($M358:$P358)))*100</f>
        <v>-0.4401509847157703</v>
      </c>
      <c r="P483" s="83">
        <f>(1-(P358/AVERAGE($M358:$P358)))*100</f>
        <v>-1.655806049926567</v>
      </c>
      <c r="AB483" s="83">
        <f>(1-(AB358/AVERAGE($M358:$P358)))*100</f>
        <v>-17.102604206461947</v>
      </c>
      <c r="AC483" s="83"/>
      <c r="AD483" s="83">
        <f>(1-(AD358/AVERAGE($M358:$P358)))*100</f>
        <v>-12.387063097476879</v>
      </c>
      <c r="AF483" s="83">
        <f>(1-(AF358/AVERAGE($M358:$P358)))*100</f>
        <v>1.2280466039720661</v>
      </c>
      <c r="AG483" s="83">
        <f>(1-(AG358/AVERAGE($M358:$P358)))*100</f>
        <v>0.26582485779923504</v>
      </c>
      <c r="AI483" s="106">
        <f t="shared" si="220"/>
        <v>156</v>
      </c>
      <c r="AJ483" s="106" t="str">
        <f t="shared" si="221"/>
        <v>*Glutaric acid, 2-oxo- (1MEOX) (2TMS) MP</v>
      </c>
      <c r="AK483" s="115">
        <f t="shared" si="213"/>
        <v>156</v>
      </c>
      <c r="AM483" s="83">
        <f t="shared" ref="AM483:AX483" si="225">(1-(AM358/AVERAGE($M358:$P358)))*100</f>
        <v>3.2452100108254056</v>
      </c>
      <c r="AN483" s="83">
        <f t="shared" si="225"/>
        <v>4.6498122513597302</v>
      </c>
      <c r="AO483" s="83">
        <f t="shared" si="225"/>
        <v>-0.11179890016612681</v>
      </c>
      <c r="AP483" s="83">
        <f t="shared" si="225"/>
        <v>2.2709884012247716</v>
      </c>
      <c r="AQ483" s="83">
        <f t="shared" si="225"/>
        <v>18.88019261907694</v>
      </c>
      <c r="AR483" s="83">
        <f t="shared" si="225"/>
        <v>-7.2466075614102232</v>
      </c>
      <c r="AS483" s="83">
        <f t="shared" si="225"/>
        <v>-3.3030354236694093</v>
      </c>
      <c r="AT483" s="83">
        <f t="shared" si="225"/>
        <v>2.5023322313435736</v>
      </c>
      <c r="AU483" s="83">
        <f t="shared" si="225"/>
        <v>3.3237438728884072</v>
      </c>
      <c r="AV483" s="83">
        <f t="shared" si="225"/>
        <v>3.4717110874665891</v>
      </c>
      <c r="AW483" s="83">
        <f t="shared" si="225"/>
        <v>2.9446893891086789</v>
      </c>
      <c r="AX483" s="83">
        <f t="shared" si="225"/>
        <v>2.4345345856839229</v>
      </c>
      <c r="AZ483" s="83">
        <f>(1-(AZ358/AVERAGE($M358:$P358)))*100</f>
        <v>8.7015702202140162</v>
      </c>
      <c r="BC483" s="83">
        <f>(1-(BC358/AVERAGE($M358:$P358)))*100</f>
        <v>6.7788400938822662</v>
      </c>
      <c r="BD483" s="83">
        <f>(1-(BD358/AVERAGE($M358:$P358)))*100</f>
        <v>9.8548613124997413</v>
      </c>
      <c r="BE483" s="83">
        <f>(1-(BE358/AVERAGE($M358:$P358)))*100</f>
        <v>-4.9696105216855413</v>
      </c>
      <c r="BF483" s="83">
        <f>(1-(BF358/AVERAGE($M358:$P358)))*100</f>
        <v>-10.891703983359168</v>
      </c>
      <c r="BG483" s="83">
        <f>(1-(BG358/AVERAGE($M358:$P358)))*100</f>
        <v>-6.8946469318854842</v>
      </c>
      <c r="BI483" s="83">
        <f>(1-(BI358/AVERAGE($M358:$P358)))*100</f>
        <v>0.90290247369294585</v>
      </c>
      <c r="BJ483" s="83">
        <f>(1-(BJ358/AVERAGE($M358:$P358)))*100</f>
        <v>7.0941286594395692</v>
      </c>
      <c r="BK483" s="83">
        <f>(1-(BK358/AVERAGE($M358:$P358)))*100</f>
        <v>2.5662624409686696</v>
      </c>
      <c r="BL483" s="83">
        <f>(1-(BL358/AVERAGE($M358:$P358)))*100</f>
        <v>-0.8925943794517055</v>
      </c>
      <c r="BM483" s="83"/>
      <c r="BN483" s="83">
        <f>(1-(BN358/AVERAGE($M358:$P358)))*100</f>
        <v>4.946469806228226</v>
      </c>
      <c r="BO483" s="83">
        <f>(1-(BO358/AVERAGE($M358:$P358)))*100</f>
        <v>0.84809766857664171</v>
      </c>
      <c r="BP483" s="83">
        <f>(1-(BP358/AVERAGE($M358:$P358)))*100</f>
        <v>-15.380507085778694</v>
      </c>
      <c r="BS483" s="83">
        <f>(1-(BS358/AVERAGE($M358:$P358)))*100</f>
        <v>7.2079472856938942</v>
      </c>
      <c r="BT483" s="83">
        <f>(1-(BT358/AVERAGE($M358:$P358)))*100</f>
        <v>8.4822215087278394</v>
      </c>
      <c r="BU483" s="83">
        <f>(1-(BU358/AVERAGE($M358:$P358)))*100</f>
        <v>-4.4975832294138929</v>
      </c>
      <c r="BV483" t="str">
        <f t="shared" si="171"/>
        <v>*Glutaric acid, 2-oxo- (1MEOX) (2TMS) MP</v>
      </c>
    </row>
    <row r="484" spans="2:74">
      <c r="B484" s="4" t="s">
        <v>37</v>
      </c>
      <c r="C484" s="4">
        <v>198</v>
      </c>
      <c r="M484" s="83">
        <f>(1-(M364/AVERAGE($M364:$P364)))*100</f>
        <v>7.0516988954315796</v>
      </c>
      <c r="N484" s="83">
        <f>(1-(N364/AVERAGE($M364:$P364)))*100</f>
        <v>-0.2402067157307064</v>
      </c>
      <c r="O484" s="83">
        <f>(1-(O364/AVERAGE($M364:$P364)))*100</f>
        <v>-5.1485162157734576</v>
      </c>
      <c r="P484" s="83">
        <f>(1-(P364/AVERAGE($M364:$P364)))*100</f>
        <v>-1.6629759639274599</v>
      </c>
      <c r="AD484" s="83">
        <f>(1-(AD364/AVERAGE($M364:$P364)))*100</f>
        <v>-2.6482559071902001</v>
      </c>
      <c r="AE484" s="83"/>
      <c r="AF484" s="83">
        <f>(1-(AF364/AVERAGE($M364:$P364)))*100</f>
        <v>-1.7014350793224775</v>
      </c>
      <c r="AG484" s="83">
        <f>(1-(AG364/AVERAGE($M364:$P364)))*100</f>
        <v>10.586096752569695</v>
      </c>
      <c r="AI484" s="106">
        <f t="shared" si="220"/>
        <v>198</v>
      </c>
      <c r="AJ484" s="106" t="str">
        <f t="shared" si="221"/>
        <v>*Glutaric acid, 2-oxo- (1MEOX) (2TMS) MP</v>
      </c>
      <c r="AK484" s="115">
        <f t="shared" si="213"/>
        <v>198</v>
      </c>
      <c r="AM484" s="83">
        <f t="shared" ref="AM484:AX484" si="226">(1-(AM364/AVERAGE($M364:$P364)))*100</f>
        <v>7.2860530480161279</v>
      </c>
      <c r="AN484" s="83">
        <f t="shared" si="226"/>
        <v>8.2289176862877724</v>
      </c>
      <c r="AO484" s="83">
        <f t="shared" si="226"/>
        <v>5.0896900854634053</v>
      </c>
      <c r="AP484" s="83">
        <f t="shared" si="226"/>
        <v>12.659820119898557</v>
      </c>
      <c r="AQ484" s="83">
        <f t="shared" si="226"/>
        <v>14.915004582979584</v>
      </c>
      <c r="AR484" s="83">
        <f t="shared" si="226"/>
        <v>7.0318081133491699</v>
      </c>
      <c r="AS484" s="83">
        <f t="shared" si="226"/>
        <v>0.61432048516951721</v>
      </c>
      <c r="AT484" s="83">
        <f t="shared" si="226"/>
        <v>5.4883810606122685</v>
      </c>
      <c r="AU484" s="83">
        <f t="shared" si="226"/>
        <v>5.7373134298111639</v>
      </c>
      <c r="AV484" s="83">
        <f t="shared" si="226"/>
        <v>5.7591933476347617</v>
      </c>
      <c r="AW484" s="83">
        <f t="shared" si="226"/>
        <v>-0.74222458810546676</v>
      </c>
      <c r="AX484" s="83">
        <f t="shared" si="226"/>
        <v>7.6484347307686935</v>
      </c>
      <c r="AY484" s="83"/>
      <c r="AZ484" s="83">
        <f>(1-(AZ364/AVERAGE($M364:$P364)))*100</f>
        <v>6.4863774083694592</v>
      </c>
      <c r="BC484" s="83">
        <f>(1-(BC364/AVERAGE($M364:$P364)))*100</f>
        <v>8.4655362181203948</v>
      </c>
      <c r="BD484" s="83">
        <f>(1-(BD364/AVERAGE($M364:$P364)))*100</f>
        <v>8.6313383855126329</v>
      </c>
      <c r="BE484" s="83">
        <f>(1-(BE364/AVERAGE($M364:$P364)))*100</f>
        <v>-1.7189905487284829</v>
      </c>
      <c r="BF484" s="83">
        <f>(1-(BF364/AVERAGE($M364:$P364)))*100</f>
        <v>3.6365093395307579</v>
      </c>
      <c r="BG484" s="83">
        <f>(1-(BG364/AVERAGE($M364:$P364)))*100</f>
        <v>7.7303670097769288</v>
      </c>
      <c r="BI484" s="83">
        <f>(1-(BI364/AVERAGE($M364:$P364)))*100</f>
        <v>2.6580384032286242</v>
      </c>
      <c r="BJ484" s="83">
        <f>(1-(BJ364/AVERAGE($M364:$P364)))*100</f>
        <v>10.545505906070717</v>
      </c>
      <c r="BK484" s="83">
        <f>(1-(BK364/AVERAGE($M364:$P364)))*100</f>
        <v>2.173820050425046</v>
      </c>
      <c r="BL484" s="83">
        <f>(1-(BL364/AVERAGE($M364:$P364)))*100</f>
        <v>4.89736246238669</v>
      </c>
      <c r="BM484" s="83"/>
      <c r="BN484" s="83">
        <f>(1-(BN364/AVERAGE($M364:$P364)))*100</f>
        <v>5.9709356487220315</v>
      </c>
      <c r="BO484" s="83">
        <f>(1-(BO364/AVERAGE($M364:$P364)))*100</f>
        <v>5.3045212183397528</v>
      </c>
      <c r="BP484" s="83">
        <f>(1-(BP364/AVERAGE($M364:$P364)))*100</f>
        <v>-21.3567616381793</v>
      </c>
      <c r="BQ484" s="83"/>
      <c r="BS484" s="83">
        <f>(1-(BS364/AVERAGE($M364:$P364)))*100</f>
        <v>10.559398671986919</v>
      </c>
      <c r="BT484" s="83">
        <f>(1-(BT364/AVERAGE($M364:$P364)))*100</f>
        <v>6.7504458807584822</v>
      </c>
      <c r="BU484" s="83">
        <f>(1-(BU364/AVERAGE($M364:$P364)))*100</f>
        <v>4.6091773090319972</v>
      </c>
      <c r="BV484" t="str">
        <f t="shared" si="171"/>
        <v>*Glutaric acid, 2-oxo- (1MEOX) (2TMS) MP</v>
      </c>
    </row>
    <row r="485" spans="2:74">
      <c r="B485" s="84" t="s">
        <v>39</v>
      </c>
      <c r="C485" s="4">
        <v>189</v>
      </c>
      <c r="I485" s="83">
        <f t="shared" ref="I485:P485" si="227">I378/SUM(I378,I376)*100</f>
        <v>10.38021464927694</v>
      </c>
      <c r="J485" s="83">
        <f t="shared" si="227"/>
        <v>10.300847894540638</v>
      </c>
      <c r="K485" s="83">
        <f t="shared" si="227"/>
        <v>0</v>
      </c>
      <c r="L485" s="83">
        <f t="shared" si="227"/>
        <v>0</v>
      </c>
      <c r="M485" s="83">
        <f t="shared" si="227"/>
        <v>0</v>
      </c>
      <c r="N485" s="83">
        <f t="shared" si="227"/>
        <v>0</v>
      </c>
      <c r="O485" s="83">
        <f t="shared" si="227"/>
        <v>0</v>
      </c>
      <c r="P485" s="83">
        <f t="shared" si="227"/>
        <v>0</v>
      </c>
      <c r="X485" s="83">
        <f>X378/SUM(X378,X376)*100</f>
        <v>29.099099099099096</v>
      </c>
      <c r="Z485" s="83">
        <f>Z378/SUM(Z378,Z376)*100</f>
        <v>0</v>
      </c>
      <c r="AB485" s="83">
        <f>AB378/SUM(AB378,AB376)*100</f>
        <v>0</v>
      </c>
      <c r="AD485" s="83">
        <f>AD378/SUM(AD378,AD376)*100</f>
        <v>0</v>
      </c>
      <c r="AE485" s="83">
        <f>AE378/SUM(AE378,AE376)*100</f>
        <v>0</v>
      </c>
      <c r="AF485" s="83">
        <f>AF378/SUM(AF378,AF376)*100</f>
        <v>0</v>
      </c>
      <c r="AG485" s="83">
        <f>AG378/SUM(AG378,AG376)*100</f>
        <v>8.8552540013917902</v>
      </c>
      <c r="AI485" s="106">
        <f t="shared" si="220"/>
        <v>189</v>
      </c>
      <c r="AJ485" s="106" t="str">
        <f t="shared" si="221"/>
        <v>*Glyceric acid (3TMS)</v>
      </c>
      <c r="AK485" s="115">
        <f t="shared" si="213"/>
        <v>189</v>
      </c>
      <c r="AM485" s="83">
        <f t="shared" ref="AM485:AX485" si="228">AM378/SUM(AM378,AM376)*100</f>
        <v>26.810477657935284</v>
      </c>
      <c r="AN485" s="83">
        <f t="shared" si="228"/>
        <v>33.345561261922228</v>
      </c>
      <c r="AO485" s="83">
        <f t="shared" si="228"/>
        <v>46.107335598640809</v>
      </c>
      <c r="AP485" s="83">
        <f t="shared" si="228"/>
        <v>46.31686967385</v>
      </c>
      <c r="AQ485" s="83">
        <f t="shared" si="228"/>
        <v>36.027713625866049</v>
      </c>
      <c r="AR485" s="83">
        <f t="shared" si="228"/>
        <v>46.258754146701065</v>
      </c>
      <c r="AS485" s="83">
        <f t="shared" si="228"/>
        <v>32.518518518518526</v>
      </c>
      <c r="AT485" s="83">
        <f t="shared" si="228"/>
        <v>46.153846153846153</v>
      </c>
      <c r="AU485" s="83">
        <f t="shared" si="228"/>
        <v>41.840796019900502</v>
      </c>
      <c r="AV485" s="83">
        <f t="shared" si="228"/>
        <v>32.545377796538624</v>
      </c>
      <c r="AW485" s="83">
        <f t="shared" si="228"/>
        <v>29.407713498622591</v>
      </c>
      <c r="AX485" s="83">
        <f t="shared" si="228"/>
        <v>29.280648429584605</v>
      </c>
      <c r="AY485" s="83"/>
      <c r="AZ485" s="83">
        <f>AZ378/SUM(AZ378,AZ376)*100</f>
        <v>26.592455163883738</v>
      </c>
      <c r="BA485" s="83"/>
      <c r="BB485" s="83">
        <f t="shared" ref="BB485:BG485" si="229">BB378/SUM(BB378,BB376)*100</f>
        <v>25.025058469762779</v>
      </c>
      <c r="BC485" s="83">
        <f t="shared" si="229"/>
        <v>28.556832694763727</v>
      </c>
      <c r="BD485" s="83">
        <f t="shared" si="229"/>
        <v>79.040848566914917</v>
      </c>
      <c r="BE485" s="83">
        <f t="shared" si="229"/>
        <v>78.15096952908587</v>
      </c>
      <c r="BF485" s="83">
        <f t="shared" si="229"/>
        <v>30.740181268882171</v>
      </c>
      <c r="BG485" s="83">
        <f t="shared" si="229"/>
        <v>33.398876404494381</v>
      </c>
      <c r="BH485" s="83"/>
      <c r="BI485" s="83">
        <f t="shared" ref="BI485:BP485" si="230">BI378/SUM(BI378,BI376)*100</f>
        <v>33.075630252100844</v>
      </c>
      <c r="BJ485" s="83">
        <f t="shared" si="230"/>
        <v>26.553537284894833</v>
      </c>
      <c r="BK485" s="83">
        <f t="shared" si="230"/>
        <v>25.19550342130988</v>
      </c>
      <c r="BL485" s="83">
        <f t="shared" si="230"/>
        <v>52.567442642238838</v>
      </c>
      <c r="BM485" s="83">
        <f t="shared" si="230"/>
        <v>53.395212506106496</v>
      </c>
      <c r="BN485" s="83">
        <f t="shared" si="230"/>
        <v>32.796639831991598</v>
      </c>
      <c r="BO485" s="83">
        <f t="shared" si="230"/>
        <v>37.170923379174852</v>
      </c>
      <c r="BP485" s="83">
        <f t="shared" si="230"/>
        <v>30.913978494623656</v>
      </c>
      <c r="BQ485" s="83"/>
      <c r="BR485" s="83"/>
      <c r="BS485" s="83">
        <f>BS378/SUM(BS378,BS376)*100</f>
        <v>63.419942864916337</v>
      </c>
      <c r="BT485" s="83">
        <f>BT378/SUM(BT378,BT376)*100</f>
        <v>68.853029951242164</v>
      </c>
      <c r="BU485" s="83">
        <f>BU378/SUM(BU378,BU376)*100</f>
        <v>57.296080508474581</v>
      </c>
      <c r="BV485" s="120" t="str">
        <f t="shared" si="171"/>
        <v>*Glyceric acid (3TMS)</v>
      </c>
    </row>
    <row r="486" spans="2:74">
      <c r="B486" s="84" t="s">
        <v>39</v>
      </c>
      <c r="C486" s="4">
        <v>292</v>
      </c>
      <c r="I486" s="83">
        <f t="shared" ref="I486:P486" si="231">I382/SUM(I382,I380)*100</f>
        <v>12.39930878638841</v>
      </c>
      <c r="J486" s="83">
        <f t="shared" si="231"/>
        <v>12.260429835651076</v>
      </c>
      <c r="K486" s="83">
        <f t="shared" si="231"/>
        <v>10.403120936280883</v>
      </c>
      <c r="L486" s="83">
        <f t="shared" si="231"/>
        <v>11.35</v>
      </c>
      <c r="M486" s="83">
        <f t="shared" si="231"/>
        <v>0</v>
      </c>
      <c r="N486" s="83">
        <f t="shared" si="231"/>
        <v>11.809045226130651</v>
      </c>
      <c r="O486" s="83">
        <f t="shared" si="231"/>
        <v>25.956284153005459</v>
      </c>
      <c r="P486" s="83">
        <f t="shared" si="231"/>
        <v>0</v>
      </c>
      <c r="X486" s="83">
        <f>X382/SUM(X382,X380)*100</f>
        <v>3.0864197530864192</v>
      </c>
      <c r="Z486" s="83">
        <f>Z382/SUM(Z382,Z380)*100</f>
        <v>0</v>
      </c>
      <c r="AB486" s="83">
        <f>AB382/SUM(AB382,AB380)*100</f>
        <v>0</v>
      </c>
      <c r="AD486" s="83">
        <f>AD382/SUM(AD382,AD380)*100</f>
        <v>9.8958333333333321</v>
      </c>
      <c r="AE486" s="83">
        <f>AE382/SUM(AE382,AE380)*100</f>
        <v>6.851549755301793</v>
      </c>
      <c r="AF486" s="83">
        <f>AF382/SUM(AF382,AF380)*100</f>
        <v>10.931174089068826</v>
      </c>
      <c r="AG486" s="83">
        <f>AG382/SUM(AG382,AG380)*100</f>
        <v>12.058823529411763</v>
      </c>
      <c r="AI486" s="106">
        <f t="shared" si="220"/>
        <v>292</v>
      </c>
      <c r="AJ486" s="106" t="str">
        <f t="shared" si="221"/>
        <v>*Glyceric acid (3TMS)</v>
      </c>
      <c r="AK486" s="115">
        <f t="shared" si="213"/>
        <v>292</v>
      </c>
      <c r="AM486" s="83">
        <f>AM382/SUM(AM382,AM380)*100</f>
        <v>11.441647597254006</v>
      </c>
      <c r="AN486" s="83"/>
      <c r="AO486" s="83">
        <f>AO382/SUM(AO382,AO380)*100</f>
        <v>45.678752107925796</v>
      </c>
      <c r="AP486" s="83">
        <f>AP382/SUM(AP382,AP380)*100</f>
        <v>44.062382562946262</v>
      </c>
      <c r="AQ486" s="83"/>
      <c r="AR486" s="83"/>
      <c r="AS486" s="83">
        <f>AS382/SUM(AS382,AS380)*100</f>
        <v>28.273244781783685</v>
      </c>
      <c r="AT486" s="83"/>
      <c r="AU486" s="83"/>
      <c r="AV486" s="83"/>
      <c r="AW486" s="83"/>
      <c r="AX486" s="83"/>
      <c r="AY486" s="83"/>
      <c r="AZ486" s="83"/>
      <c r="BA486" s="83"/>
      <c r="BB486" s="83"/>
      <c r="BC486" s="83"/>
      <c r="BD486" s="83">
        <f>BD382/SUM(BD382,BD380)*100</f>
        <v>78.533238281946183</v>
      </c>
      <c r="BE486" s="83">
        <f>BE382/SUM(BE382,BE380)*100</f>
        <v>78.813793103448276</v>
      </c>
      <c r="BF486" s="83">
        <f>BF382/SUM(BF382,BF380)*100</f>
        <v>23.592085235920855</v>
      </c>
      <c r="BG486" s="83"/>
      <c r="BH486" s="83"/>
      <c r="BI486" s="83"/>
      <c r="BJ486" s="83">
        <f>BJ382/SUM(BJ382,BJ380)*100</f>
        <v>23.733333333333334</v>
      </c>
      <c r="BK486" s="83"/>
      <c r="BL486" s="83">
        <f>BL382/SUM(BL382,BL380)*100</f>
        <v>54.345947814066008</v>
      </c>
      <c r="BM486" s="83"/>
      <c r="BN486" s="83"/>
      <c r="BO486" s="83"/>
      <c r="BP486" s="83"/>
      <c r="BQ486" s="83"/>
      <c r="BR486" s="83"/>
      <c r="BS486" s="83">
        <f>BS382/SUM(BS382,BS380)*100</f>
        <v>62.389149713093381</v>
      </c>
      <c r="BT486" s="83">
        <f>BT382/SUM(BT382,BT380)*100</f>
        <v>62.494767685223941</v>
      </c>
      <c r="BU486" s="83">
        <f>BU382/SUM(BU382,BU380)*100</f>
        <v>58.617747440273035</v>
      </c>
      <c r="BV486" t="str">
        <f t="shared" si="171"/>
        <v>*Glyceric acid (3TMS)</v>
      </c>
    </row>
    <row r="487" spans="2:74">
      <c r="B487" s="4" t="s">
        <v>40</v>
      </c>
      <c r="C487" s="4">
        <v>357</v>
      </c>
      <c r="K487">
        <f>K387/SUM(K385,K387)*100</f>
        <v>8.3689966714217778</v>
      </c>
      <c r="L487">
        <f>L387/SUM(L385,L387)*100</f>
        <v>15.021834061135372</v>
      </c>
      <c r="O487">
        <f>O387/SUM(O385,O387)*100</f>
        <v>18.298555377207062</v>
      </c>
      <c r="P487">
        <f>P387/SUM(P385,P387)*100</f>
        <v>0</v>
      </c>
      <c r="AF487">
        <f>AF387/SUM(AF385,AF387)*100</f>
        <v>11.931243680485339</v>
      </c>
      <c r="AI487" s="106">
        <f t="shared" si="220"/>
        <v>357</v>
      </c>
      <c r="AJ487" s="106" t="str">
        <f t="shared" si="221"/>
        <v>*Glyceric acid-3-phosphate (4TMS)</v>
      </c>
      <c r="AK487" s="115">
        <f t="shared" si="213"/>
        <v>357</v>
      </c>
      <c r="AM487" s="83">
        <f>AM387/SUM(AM385,AM387)*100</f>
        <v>60.530773574251839</v>
      </c>
      <c r="AN487" s="83">
        <f t="shared" ref="AN487:BU487" si="232">AN387/SUM(AN385,AN387)*100</f>
        <v>68.315018315018321</v>
      </c>
      <c r="AO487" s="83">
        <f t="shared" si="232"/>
        <v>47.82168186423506</v>
      </c>
      <c r="AP487" s="83">
        <f t="shared" si="232"/>
        <v>47.100802854594114</v>
      </c>
      <c r="AQ487" s="83">
        <f t="shared" si="232"/>
        <v>70.736555764804351</v>
      </c>
      <c r="AR487" s="83">
        <f t="shared" si="232"/>
        <v>70.760348370682053</v>
      </c>
      <c r="AS487" s="83">
        <f t="shared" si="232"/>
        <v>75.268292682926827</v>
      </c>
      <c r="AT487" s="83">
        <f t="shared" si="232"/>
        <v>70.51214361140444</v>
      </c>
      <c r="AU487" s="83">
        <f t="shared" si="232"/>
        <v>70.770840599930239</v>
      </c>
      <c r="AV487" s="83">
        <f t="shared" si="232"/>
        <v>66.161760503000849</v>
      </c>
      <c r="AW487" s="83">
        <f t="shared" si="232"/>
        <v>67.421718854097264</v>
      </c>
      <c r="AX487" s="83">
        <f t="shared" si="232"/>
        <v>60.031347962382455</v>
      </c>
      <c r="AY487" s="83"/>
      <c r="AZ487" s="83">
        <f t="shared" si="232"/>
        <v>54.248366013071902</v>
      </c>
      <c r="BA487" s="83"/>
      <c r="BB487" s="83">
        <f t="shared" si="232"/>
        <v>80.262901655306734</v>
      </c>
      <c r="BC487" s="83">
        <f t="shared" si="232"/>
        <v>78.098256735340726</v>
      </c>
      <c r="BD487" s="83">
        <f t="shared" si="232"/>
        <v>80.040080160320642</v>
      </c>
      <c r="BE487" s="83">
        <f t="shared" si="232"/>
        <v>81.05822187254131</v>
      </c>
      <c r="BF487" s="83">
        <f t="shared" si="232"/>
        <v>56.806514427332267</v>
      </c>
      <c r="BG487" s="83">
        <f t="shared" si="232"/>
        <v>56.473200126863311</v>
      </c>
      <c r="BH487" s="83"/>
      <c r="BI487" s="83">
        <f t="shared" si="232"/>
        <v>74.832535885167474</v>
      </c>
      <c r="BJ487" s="83">
        <f t="shared" si="232"/>
        <v>48.67639113992437</v>
      </c>
      <c r="BK487" s="83">
        <f t="shared" si="232"/>
        <v>46.681728325331832</v>
      </c>
      <c r="BL487" s="83">
        <f t="shared" si="232"/>
        <v>76.261319534282009</v>
      </c>
      <c r="BM487" s="83">
        <f t="shared" si="232"/>
        <v>73.754465125023501</v>
      </c>
      <c r="BN487" s="83">
        <f t="shared" si="232"/>
        <v>62.286918214901362</v>
      </c>
      <c r="BO487" s="83">
        <f t="shared" si="232"/>
        <v>64.282338112494102</v>
      </c>
      <c r="BP487" s="83">
        <f t="shared" si="232"/>
        <v>35.904027420736931</v>
      </c>
      <c r="BQ487" s="83"/>
      <c r="BR487" s="83"/>
      <c r="BS487" s="83">
        <f t="shared" si="232"/>
        <v>64.974823766364551</v>
      </c>
      <c r="BT487" s="83">
        <f t="shared" si="232"/>
        <v>63.022941970310384</v>
      </c>
      <c r="BU487" s="83">
        <f t="shared" si="232"/>
        <v>64.116926308419394</v>
      </c>
      <c r="BV487" t="str">
        <f t="shared" si="171"/>
        <v>*Glyceric acid-3-phosphate (4TMS)</v>
      </c>
    </row>
    <row r="488" spans="2:74">
      <c r="B488" s="4" t="s">
        <v>41</v>
      </c>
      <c r="C488" s="4">
        <v>218</v>
      </c>
      <c r="G488">
        <f>G392/SUM(G392,G389)*100</f>
        <v>0</v>
      </c>
      <c r="H488" s="83">
        <f>H392/SUM(H392,H389)*100</f>
        <v>4.0937247508753032</v>
      </c>
      <c r="I488" s="83">
        <f t="shared" ref="I488:BT488" si="233">I392/SUM(I392,I389)*100</f>
        <v>4.5730965701775723</v>
      </c>
      <c r="J488" s="83">
        <f t="shared" si="233"/>
        <v>0</v>
      </c>
      <c r="K488" s="83">
        <f t="shared" si="233"/>
        <v>5.0643195666892344</v>
      </c>
      <c r="L488" s="83">
        <f t="shared" si="233"/>
        <v>4.8718740351960488</v>
      </c>
      <c r="M488" s="83">
        <f t="shared" si="233"/>
        <v>3.4719147659920879</v>
      </c>
      <c r="N488" s="83">
        <f t="shared" si="233"/>
        <v>4.8165378752037009</v>
      </c>
      <c r="O488" s="83">
        <f t="shared" si="233"/>
        <v>5.0941920344175742</v>
      </c>
      <c r="P488" s="83">
        <f t="shared" si="233"/>
        <v>5.0700979450739387</v>
      </c>
      <c r="Q488" s="83" t="e">
        <f t="shared" si="233"/>
        <v>#DIV/0!</v>
      </c>
      <c r="R488" s="83">
        <f t="shared" si="233"/>
        <v>2.9458418309539995</v>
      </c>
      <c r="S488" s="83">
        <f t="shared" si="233"/>
        <v>2.4632352941176472</v>
      </c>
      <c r="T488" s="83">
        <f t="shared" si="233"/>
        <v>5.0981330780277654</v>
      </c>
      <c r="U488" s="83">
        <f t="shared" si="233"/>
        <v>3.269447576099211</v>
      </c>
      <c r="V488" s="83">
        <f t="shared" si="233"/>
        <v>2.8335564480142796</v>
      </c>
      <c r="W488" s="83">
        <f t="shared" si="233"/>
        <v>3.9491602360417608</v>
      </c>
      <c r="X488" s="83">
        <f t="shared" si="233"/>
        <v>4.8277478322006093</v>
      </c>
      <c r="Y488" s="83">
        <f t="shared" si="233"/>
        <v>4.9354765678062025</v>
      </c>
      <c r="Z488" s="83">
        <f t="shared" si="233"/>
        <v>6.1398521887436042</v>
      </c>
      <c r="AA488" s="83">
        <f t="shared" si="233"/>
        <v>3.4329464065201285</v>
      </c>
      <c r="AB488" s="83">
        <f t="shared" si="233"/>
        <v>2.7460770328102706</v>
      </c>
      <c r="AC488" s="83">
        <f t="shared" si="233"/>
        <v>4.6399999999999997</v>
      </c>
      <c r="AD488" s="83">
        <f t="shared" si="233"/>
        <v>3.3305921052631584</v>
      </c>
      <c r="AE488" s="83">
        <f t="shared" si="233"/>
        <v>5.0746976523594975</v>
      </c>
      <c r="AF488" s="83">
        <f t="shared" si="233"/>
        <v>4.8823016564952058</v>
      </c>
      <c r="AG488" s="83">
        <f t="shared" si="233"/>
        <v>3.8348082595870214</v>
      </c>
      <c r="AH488" s="83"/>
      <c r="AI488" s="106">
        <f t="shared" si="220"/>
        <v>218</v>
      </c>
      <c r="AJ488" s="106" t="str">
        <f t="shared" si="221"/>
        <v>*Glycerol (3TMS)</v>
      </c>
      <c r="AK488" s="115">
        <f t="shared" si="213"/>
        <v>218</v>
      </c>
      <c r="AL488" s="83"/>
      <c r="AM488" s="83">
        <f t="shared" si="233"/>
        <v>5.984355857129394</v>
      </c>
      <c r="AN488" s="83">
        <f t="shared" si="233"/>
        <v>6.8490836922557214</v>
      </c>
      <c r="AO488" s="83">
        <f t="shared" si="233"/>
        <v>5.2175925925925926</v>
      </c>
      <c r="AP488" s="83">
        <f t="shared" si="233"/>
        <v>5.0449896177805131</v>
      </c>
      <c r="AQ488" s="83">
        <f t="shared" si="233"/>
        <v>4.9841381741276001</v>
      </c>
      <c r="AR488" s="83">
        <f t="shared" si="233"/>
        <v>7.3715927405227397</v>
      </c>
      <c r="AS488" s="83">
        <f t="shared" si="233"/>
        <v>5.342956249300661</v>
      </c>
      <c r="AT488" s="83">
        <f t="shared" si="233"/>
        <v>6.0105483132650006</v>
      </c>
      <c r="AU488" s="83">
        <f t="shared" si="233"/>
        <v>6.1199963021170385</v>
      </c>
      <c r="AV488" s="83">
        <f t="shared" si="233"/>
        <v>5.8394160583941623</v>
      </c>
      <c r="AW488" s="83">
        <f t="shared" si="233"/>
        <v>4.7599251714820197</v>
      </c>
      <c r="AX488" s="83">
        <f t="shared" si="233"/>
        <v>4.0359077082869641</v>
      </c>
      <c r="AY488" s="83">
        <f t="shared" si="233"/>
        <v>3.9157542579075422</v>
      </c>
      <c r="AZ488" s="83">
        <f t="shared" si="233"/>
        <v>4.9351669941060914</v>
      </c>
      <c r="BA488" s="83">
        <f t="shared" si="233"/>
        <v>0</v>
      </c>
      <c r="BB488" s="83"/>
      <c r="BC488" s="83">
        <f>BC392/SUM(BC392,BC389)*100</f>
        <v>3.8235294117647056</v>
      </c>
      <c r="BD488" s="83">
        <f t="shared" si="233"/>
        <v>13.096946095511374</v>
      </c>
      <c r="BE488" s="83">
        <f t="shared" si="233"/>
        <v>13.255128641051797</v>
      </c>
      <c r="BF488" s="83">
        <f t="shared" si="233"/>
        <v>6.6700277287622889</v>
      </c>
      <c r="BG488" s="83">
        <f t="shared" si="233"/>
        <v>6.6620125660716081</v>
      </c>
      <c r="BH488" s="83"/>
      <c r="BI488" s="83">
        <f t="shared" si="233"/>
        <v>5.2239162643980315</v>
      </c>
      <c r="BJ488" s="83">
        <f t="shared" si="233"/>
        <v>5.0007430524595042</v>
      </c>
      <c r="BK488" s="83">
        <f t="shared" si="233"/>
        <v>4.9606365868111393</v>
      </c>
      <c r="BL488" s="83">
        <f t="shared" si="233"/>
        <v>8.07429750754088</v>
      </c>
      <c r="BM488" s="83">
        <f t="shared" si="233"/>
        <v>6.9945750452079567</v>
      </c>
      <c r="BN488" s="83">
        <f t="shared" si="233"/>
        <v>6.6422237380627553</v>
      </c>
      <c r="BO488" s="83">
        <f t="shared" si="233"/>
        <v>5.3390708422981907</v>
      </c>
      <c r="BP488" s="83">
        <f t="shared" si="233"/>
        <v>4.9718370883882148</v>
      </c>
      <c r="BQ488" s="83">
        <f t="shared" si="233"/>
        <v>0.76672417097949019</v>
      </c>
      <c r="BR488" s="83"/>
      <c r="BS488" s="83">
        <f t="shared" si="233"/>
        <v>5.9551104139012923</v>
      </c>
      <c r="BT488" s="83">
        <f t="shared" si="233"/>
        <v>6.3708581582523252</v>
      </c>
      <c r="BU488" s="83">
        <f t="shared" ref="BU488" si="234">BU392/SUM(BU392,BU389)*100</f>
        <v>6.4865625439707335</v>
      </c>
      <c r="BV488" t="str">
        <f t="shared" si="171"/>
        <v>*Glycerol (3TMS)</v>
      </c>
    </row>
    <row r="489" spans="2:74">
      <c r="B489" s="4" t="s">
        <v>42</v>
      </c>
      <c r="C489" s="4">
        <v>357</v>
      </c>
      <c r="AI489" s="106">
        <f t="shared" si="220"/>
        <v>357</v>
      </c>
      <c r="AJ489" s="106" t="str">
        <f t="shared" si="221"/>
        <v>*Glycerol-3-phosphate (4TMS)</v>
      </c>
      <c r="AK489" s="115">
        <f t="shared" si="213"/>
        <v>357</v>
      </c>
      <c r="AM489" s="83">
        <f t="shared" ref="AM489:AX489" si="235">AM396/SUM(AM394,AM396)*100</f>
        <v>19.662675871711961</v>
      </c>
      <c r="AN489" s="83">
        <f t="shared" si="235"/>
        <v>18.747864707892038</v>
      </c>
      <c r="AO489" s="83">
        <f t="shared" si="235"/>
        <v>10.45346062052506</v>
      </c>
      <c r="AP489" s="83">
        <f t="shared" si="235"/>
        <v>11.667941851568477</v>
      </c>
      <c r="AQ489" s="83">
        <f t="shared" si="235"/>
        <v>21.189537800071655</v>
      </c>
      <c r="AR489" s="83">
        <f t="shared" si="235"/>
        <v>18.752806186081319</v>
      </c>
      <c r="AS489" s="83">
        <f t="shared" si="235"/>
        <v>14.929286508819326</v>
      </c>
      <c r="AT489" s="83">
        <f t="shared" si="235"/>
        <v>14.473490967836685</v>
      </c>
      <c r="AU489" s="83">
        <f t="shared" si="235"/>
        <v>17.192656765676563</v>
      </c>
      <c r="AV489" s="83">
        <f t="shared" si="235"/>
        <v>14.952136982607525</v>
      </c>
      <c r="AW489" s="83">
        <f t="shared" si="235"/>
        <v>12.770050310742825</v>
      </c>
      <c r="AX489" s="83">
        <f t="shared" si="235"/>
        <v>14.995158389818785</v>
      </c>
      <c r="AY489" s="83"/>
      <c r="AZ489" s="83">
        <f>AZ396/SUM(AZ394,AZ396)*100</f>
        <v>13.219769673704414</v>
      </c>
      <c r="BB489" s="83">
        <f t="shared" ref="BB489:BG489" si="236">BB396/SUM(BB394,BB396)*100</f>
        <v>39.222046484196973</v>
      </c>
      <c r="BC489" s="83">
        <f t="shared" si="236"/>
        <v>40.694823518527087</v>
      </c>
      <c r="BD489" s="83">
        <f t="shared" si="236"/>
        <v>23.758012820512818</v>
      </c>
      <c r="BE489" s="83">
        <f t="shared" si="236"/>
        <v>25.003482379161447</v>
      </c>
      <c r="BF489" s="83">
        <f t="shared" si="236"/>
        <v>18.03685857632507</v>
      </c>
      <c r="BG489" s="83">
        <f t="shared" si="236"/>
        <v>16.852805761954688</v>
      </c>
      <c r="BI489" s="83">
        <f t="shared" ref="BI489:BQ489" si="237">BI396/SUM(BI394,BI396)*100</f>
        <v>15.694429243734264</v>
      </c>
      <c r="BJ489" s="83">
        <f t="shared" si="237"/>
        <v>14.757378689344671</v>
      </c>
      <c r="BK489" s="83">
        <f t="shared" si="237"/>
        <v>12.381924942558079</v>
      </c>
      <c r="BL489" s="83">
        <f t="shared" si="237"/>
        <v>22.02354993458351</v>
      </c>
      <c r="BM489" s="83">
        <f t="shared" si="237"/>
        <v>21.289295662554718</v>
      </c>
      <c r="BN489" s="83">
        <f t="shared" si="237"/>
        <v>16.580268913008261</v>
      </c>
      <c r="BO489" s="83">
        <f t="shared" si="237"/>
        <v>15.81699346405229</v>
      </c>
      <c r="BP489" s="83">
        <f t="shared" si="237"/>
        <v>12.230021598272137</v>
      </c>
      <c r="BQ489" s="83">
        <f t="shared" si="237"/>
        <v>0.51369863013698636</v>
      </c>
      <c r="BS489" s="83">
        <f>BS396/SUM(BS394,BS396)*100</f>
        <v>19.018464528668609</v>
      </c>
      <c r="BT489" s="83">
        <f>BT396/SUM(BT394,BT396)*100</f>
        <v>17.053950292988478</v>
      </c>
      <c r="BU489" s="83">
        <f>BU396/SUM(BU394,BU396)*100</f>
        <v>15.972935936964713</v>
      </c>
      <c r="BV489" t="str">
        <f t="shared" si="171"/>
        <v>*Glycerol-3-phosphate (4TMS)</v>
      </c>
    </row>
    <row r="490" spans="2:74">
      <c r="B490" s="4" t="s">
        <v>45</v>
      </c>
      <c r="C490" s="4">
        <v>174</v>
      </c>
      <c r="AI490" s="106">
        <f t="shared" si="220"/>
        <v>174</v>
      </c>
      <c r="AK490" s="115">
        <f t="shared" si="213"/>
        <v>174</v>
      </c>
      <c r="AM490" s="83">
        <f t="shared" ref="AM490:AX490" si="238">(1-(AM399/AVERAGE($AB399:$AG399)))*100</f>
        <v>0.10808243681111884</v>
      </c>
      <c r="AN490" s="83">
        <f t="shared" si="238"/>
        <v>-0.6127319455696778</v>
      </c>
      <c r="AO490" s="83">
        <f t="shared" si="238"/>
        <v>0.10284893096581538</v>
      </c>
      <c r="AP490" s="83">
        <f t="shared" si="238"/>
        <v>0.35157152304128303</v>
      </c>
      <c r="AQ490" s="83">
        <f t="shared" si="238"/>
        <v>-0.17646405542519616</v>
      </c>
      <c r="AR490" s="83">
        <f t="shared" si="238"/>
        <v>-2.4732633546249438</v>
      </c>
      <c r="AS490" s="83">
        <f t="shared" si="238"/>
        <v>-3.5714751495996566E-3</v>
      </c>
      <c r="AT490" s="83">
        <f t="shared" si="238"/>
        <v>-0.33589300319125659</v>
      </c>
      <c r="AU490" s="83">
        <f t="shared" si="238"/>
        <v>0.15723904891701279</v>
      </c>
      <c r="AV490" s="83">
        <f t="shared" si="238"/>
        <v>0.58125665339016086</v>
      </c>
      <c r="AW490" s="83">
        <f t="shared" si="238"/>
        <v>0.38439685943607582</v>
      </c>
      <c r="AX490" s="83">
        <f t="shared" si="238"/>
        <v>-2.373743068717582</v>
      </c>
      <c r="AY490" s="83"/>
      <c r="AZ490" s="83">
        <f>(1-(AZ399/AVERAGE($AB399:$AG399)))*100</f>
        <v>5.634938907107534E-2</v>
      </c>
      <c r="BA490" s="83"/>
      <c r="BB490" s="83"/>
      <c r="BC490" s="83">
        <f>(1-(BC399/AVERAGE($AB399:$AG399)))*100</f>
        <v>0.41569718030507463</v>
      </c>
      <c r="BD490" s="83">
        <f>(1-(BD399/AVERAGE($AB399:$AG399)))*100</f>
        <v>-0.26540596350517198</v>
      </c>
      <c r="BE490" s="83">
        <f>(1-(BE399/AVERAGE($AB399:$AG399)))*100</f>
        <v>-0.12039788510604943</v>
      </c>
      <c r="BF490" s="83">
        <f>(1-(BF399/AVERAGE($AB399:$AG399)))*100</f>
        <v>-0.7090771853772937</v>
      </c>
      <c r="BG490" s="83">
        <f>(1-(BG399/AVERAGE($AB399:$AG399)))*100</f>
        <v>-1.0925412269754853</v>
      </c>
      <c r="BI490" s="83">
        <f>(1-(BI399/AVERAGE($AB399:$AG399)))*100</f>
        <v>-0.4294530341683922</v>
      </c>
      <c r="BJ490" s="83">
        <f>(1-(BJ399/AVERAGE($AB399:$AG399)))*100</f>
        <v>-1.8539840999163948</v>
      </c>
      <c r="BK490" s="83">
        <f>(1-(BK399/AVERAGE($AB399:$AG399)))*100</f>
        <v>0.50405674714794069</v>
      </c>
      <c r="BL490" s="83">
        <f>(1-(BL399/AVERAGE($AB399:$AG399)))*100</f>
        <v>-0.45328906870925056</v>
      </c>
      <c r="BM490" s="83"/>
      <c r="BN490" s="83">
        <f>(1-(BN399/AVERAGE($AB399:$AG399)))*100</f>
        <v>0.29012095456030229</v>
      </c>
      <c r="BO490" s="83">
        <f>(1-(BO399/AVERAGE($AB399:$AG399)))*100</f>
        <v>0.25340621528872065</v>
      </c>
      <c r="BP490" s="83">
        <f>(1-(BP399/AVERAGE($AB399:$AG399)))*100</f>
        <v>-7.3863940069140988E-2</v>
      </c>
      <c r="BQ490" s="83">
        <f>(1-(BQ399/AVERAGE($AB399:$AG399)))*100</f>
        <v>-4.8173283804533895</v>
      </c>
      <c r="BS490" s="83">
        <f>(1-(BS399/AVERAGE($AB399:$AG399)))*100</f>
        <v>-1.771286646032455</v>
      </c>
      <c r="BT490" s="83">
        <f>(1-(BT399/AVERAGE($AB399:$AG399)))*100</f>
        <v>-0.65680154402301127</v>
      </c>
      <c r="BU490" s="83">
        <f>(1-(BU399/AVERAGE($AB399:$AG399)))*100</f>
        <v>-0.75036993311137223</v>
      </c>
      <c r="BV490">
        <f t="shared" si="171"/>
        <v>0</v>
      </c>
    </row>
    <row r="491" spans="2:74">
      <c r="B491" s="4" t="s">
        <v>45</v>
      </c>
      <c r="C491" s="4">
        <v>276</v>
      </c>
      <c r="AK491" s="115"/>
      <c r="AM491" s="83">
        <f t="shared" ref="AM491:AX491" si="239">(1-(AM404/AVERAGE($AB404:$AG404)))*100</f>
        <v>4.6698124363747322</v>
      </c>
      <c r="AN491" s="83">
        <f t="shared" si="239"/>
        <v>0.69477892517957329</v>
      </c>
      <c r="AO491" s="83">
        <f t="shared" si="239"/>
        <v>-8.7858334707968666E-2</v>
      </c>
      <c r="AP491" s="83">
        <f t="shared" si="239"/>
        <v>0.2797324689248315</v>
      </c>
      <c r="AQ491" s="83">
        <f t="shared" si="239"/>
        <v>1.8094802182245573</v>
      </c>
      <c r="AR491" s="83">
        <f t="shared" si="239"/>
        <v>-1.9026335317422705</v>
      </c>
      <c r="AS491" s="83">
        <f t="shared" si="239"/>
        <v>3.3653161784137131</v>
      </c>
      <c r="AT491" s="83">
        <f t="shared" si="239"/>
        <v>1.3949030050179445</v>
      </c>
      <c r="AU491" s="83">
        <f t="shared" si="239"/>
        <v>5.6067898413281192E-3</v>
      </c>
      <c r="AV491" s="83">
        <f t="shared" si="239"/>
        <v>0.41060062195072966</v>
      </c>
      <c r="AW491" s="83">
        <f t="shared" si="239"/>
        <v>9.631228912322376E-2</v>
      </c>
      <c r="AX491" s="83">
        <f t="shared" si="239"/>
        <v>-3.0694815799333197</v>
      </c>
      <c r="AY491" s="17"/>
      <c r="AZ491" s="83">
        <f>(1-(AZ404/AVERAGE($AB404:$AG404)))*100</f>
        <v>-0.71121431381626632</v>
      </c>
      <c r="BB491" s="17"/>
      <c r="BC491" s="83">
        <f>(1-(BC404/AVERAGE($AB404:$AG404)))*100</f>
        <v>1.9329416144486244</v>
      </c>
      <c r="BD491" s="83">
        <f>(1-(BD404/AVERAGE($AB404:$AG404)))*100</f>
        <v>0.74738530263506187</v>
      </c>
      <c r="BE491" s="83">
        <f>(1-(BE404/AVERAGE($AB404:$AG404)))*100</f>
        <v>1.4113535660636667</v>
      </c>
      <c r="BF491" s="83">
        <f>(1-(BF404/AVERAGE($AB404:$AG404)))*100</f>
        <v>0.91953348241057276</v>
      </c>
      <c r="BG491" s="83">
        <f>(1-(BG404/AVERAGE($AB404:$AG404)))*100</f>
        <v>0.46306384118305344</v>
      </c>
      <c r="BH491" s="17"/>
      <c r="BI491" s="83">
        <f>(1-(BI404/AVERAGE($AB404:$AG404)))*100</f>
        <v>1.2585245323749161</v>
      </c>
      <c r="BJ491" s="83">
        <f>(1-(BJ404/AVERAGE($AB404:$AG404)))*100</f>
        <v>-2.2264832546732505</v>
      </c>
      <c r="BK491" s="83">
        <f>(1-(BK404/AVERAGE($AB404:$AG404)))*100</f>
        <v>-0.73887430998940129</v>
      </c>
      <c r="BL491" s="83">
        <f>(1-(BL404/AVERAGE($AB404:$AG404)))*100</f>
        <v>0.95328626912464243</v>
      </c>
      <c r="BN491" s="83">
        <f>(1-(BN404/AVERAGE($AB404:$AG404)))*100</f>
        <v>-0.38489872817655257</v>
      </c>
      <c r="BO491" s="83">
        <f>(1-(BO404/AVERAGE($AB404:$AG404)))*100</f>
        <v>1.0102726119765815</v>
      </c>
      <c r="BP491" s="83">
        <f>(1-(BP404/AVERAGE($AB404:$AG404)))*100</f>
        <v>-0.7566674185588651</v>
      </c>
      <c r="BQ491" s="83">
        <f>(1-(BQ404/AVERAGE($AB404:$AG404)))*100</f>
        <v>-29.600857179656348</v>
      </c>
      <c r="BS491" s="83">
        <f>(1-(BS404/AVERAGE($AB404:$AG404)))*100</f>
        <v>-1.0382180893032222</v>
      </c>
      <c r="BT491" s="83">
        <f>(1-(BT404/AVERAGE($AB404:$AG404)))*100</f>
        <v>0.72996514036037796</v>
      </c>
      <c r="BU491" s="83">
        <f>(1-(BU404/AVERAGE($AB404:$AG404)))*100</f>
        <v>-5.9118469834795739E-2</v>
      </c>
      <c r="BV491"/>
    </row>
    <row r="492" spans="2:74">
      <c r="B492" s="2" t="s">
        <v>48</v>
      </c>
      <c r="C492" s="2">
        <v>117</v>
      </c>
      <c r="G492" s="83">
        <f t="shared" ref="G492:P492" si="240">(1-(G409/AVERAGE($K409:$N409)))*100</f>
        <v>1.2867370468290784</v>
      </c>
      <c r="H492" s="83">
        <f t="shared" si="240"/>
        <v>-0.65688810228592409</v>
      </c>
      <c r="I492" s="83">
        <f t="shared" si="240"/>
        <v>-2.4531594811607604</v>
      </c>
      <c r="J492" s="83">
        <f t="shared" si="240"/>
        <v>-0.98077029977099439</v>
      </c>
      <c r="K492" s="83">
        <f t="shared" si="240"/>
        <v>0.34530768839534653</v>
      </c>
      <c r="L492" s="83">
        <f t="shared" si="240"/>
        <v>-0.35556452521599002</v>
      </c>
      <c r="M492" s="83">
        <f t="shared" si="240"/>
        <v>0.20353626814837433</v>
      </c>
      <c r="N492" s="83">
        <f t="shared" si="240"/>
        <v>-0.19327943132771974</v>
      </c>
      <c r="O492" s="83">
        <f t="shared" si="240"/>
        <v>-0.62547492254088066</v>
      </c>
      <c r="P492" s="83">
        <f t="shared" si="240"/>
        <v>-1.1534368530234484</v>
      </c>
      <c r="R492" s="83">
        <f t="shared" ref="R492:AG492" si="241">(1-(R409/AVERAGE($K409:$N409)))*100</f>
        <v>-0.5419585174305297</v>
      </c>
      <c r="S492" s="83">
        <f t="shared" si="241"/>
        <v>3.365769453712586E-2</v>
      </c>
      <c r="T492" s="83">
        <f t="shared" si="241"/>
        <v>0.18252014064517041</v>
      </c>
      <c r="U492" s="83">
        <f t="shared" si="241"/>
        <v>0.29503438917397595</v>
      </c>
      <c r="V492" s="83">
        <f t="shared" si="241"/>
        <v>-0.24415843413585492</v>
      </c>
      <c r="W492" s="83">
        <f t="shared" si="241"/>
        <v>-0.77627001916023008</v>
      </c>
      <c r="X492" s="83">
        <f t="shared" si="241"/>
        <v>0.14031193059046432</v>
      </c>
      <c r="Y492" s="83">
        <f t="shared" si="241"/>
        <v>-6.4402168448407515E-2</v>
      </c>
      <c r="Z492" s="83">
        <f t="shared" si="241"/>
        <v>-0.72371105887680809</v>
      </c>
      <c r="AA492" s="83">
        <f t="shared" si="241"/>
        <v>0.26308812035592544</v>
      </c>
      <c r="AB492" s="83">
        <f t="shared" si="241"/>
        <v>-0.1038069708610756</v>
      </c>
      <c r="AC492" s="83">
        <f t="shared" si="241"/>
        <v>-0.16179233477824351</v>
      </c>
      <c r="AD492" s="83">
        <f t="shared" si="241"/>
        <v>-0.16562731897054039</v>
      </c>
      <c r="AE492" s="83">
        <f t="shared" si="241"/>
        <v>-0.12016965759122922</v>
      </c>
      <c r="AF492" s="83">
        <f t="shared" si="241"/>
        <v>-9.6898555192304059E-2</v>
      </c>
      <c r="AG492" s="83">
        <f t="shared" si="241"/>
        <v>-9.2357959521871535E-2</v>
      </c>
      <c r="AI492" s="106">
        <f t="shared" si="220"/>
        <v>117</v>
      </c>
      <c r="AJ492" s="106" t="str">
        <f t="shared" si="221"/>
        <v>*Lactic acid, DL- (2TMS)</v>
      </c>
      <c r="AK492" s="115">
        <f t="shared" si="213"/>
        <v>117</v>
      </c>
      <c r="AM492" s="83">
        <f t="shared" ref="AM492:BU492" si="242">(1-(AM409/AVERAGE($K409:$N409)))*100</f>
        <v>17.677264490472421</v>
      </c>
      <c r="AN492" s="83">
        <f t="shared" si="242"/>
        <v>17.596006925268782</v>
      </c>
      <c r="AO492" s="83">
        <f t="shared" si="242"/>
        <v>6.860718004429522</v>
      </c>
      <c r="AP492" s="83">
        <f t="shared" si="242"/>
        <v>6.8060744821604064</v>
      </c>
      <c r="AQ492" s="121">
        <f t="shared" si="242"/>
        <v>14.384249900112945</v>
      </c>
      <c r="AR492" s="121">
        <f t="shared" si="242"/>
        <v>14.933980602181872</v>
      </c>
      <c r="AS492" s="83">
        <f t="shared" si="242"/>
        <v>27.33637129270733</v>
      </c>
      <c r="AT492" s="83">
        <f t="shared" si="242"/>
        <v>27.875315261122669</v>
      </c>
      <c r="AU492" s="83">
        <f t="shared" si="242"/>
        <v>19.696628576431753</v>
      </c>
      <c r="AV492" s="83">
        <f t="shared" si="242"/>
        <v>19.244112738238293</v>
      </c>
      <c r="AW492" s="83">
        <f t="shared" si="242"/>
        <v>13.304254577045205</v>
      </c>
      <c r="AX492" s="83">
        <f t="shared" si="242"/>
        <v>13.521466886109124</v>
      </c>
      <c r="AY492" s="83"/>
      <c r="AZ492" s="83">
        <f t="shared" si="242"/>
        <v>4.3956843338393448</v>
      </c>
      <c r="BA492" s="83">
        <f t="shared" si="242"/>
        <v>2.5676021329711585</v>
      </c>
      <c r="BB492" s="83">
        <f t="shared" si="242"/>
        <v>35.00353599028454</v>
      </c>
      <c r="BC492" s="83">
        <f t="shared" si="242"/>
        <v>35.062558736894765</v>
      </c>
      <c r="BD492" s="83">
        <f t="shared" si="242"/>
        <v>41.459227429653211</v>
      </c>
      <c r="BE492" s="83">
        <f t="shared" si="242"/>
        <v>41.071707959797457</v>
      </c>
      <c r="BF492" s="83">
        <f t="shared" si="242"/>
        <v>9.4952439909211215</v>
      </c>
      <c r="BG492" s="83">
        <f t="shared" si="242"/>
        <v>9.4440717378228456</v>
      </c>
      <c r="BH492" s="83"/>
      <c r="BI492" s="83">
        <f t="shared" si="242"/>
        <v>5.3377523882029543</v>
      </c>
      <c r="BJ492" s="83">
        <f t="shared" si="242"/>
        <v>7.0312276458716516</v>
      </c>
      <c r="BK492" s="83">
        <f t="shared" si="242"/>
        <v>6.899689817089949</v>
      </c>
      <c r="BL492" s="83">
        <f t="shared" si="242"/>
        <v>20.033491790067437</v>
      </c>
      <c r="BM492" s="83">
        <f t="shared" si="242"/>
        <v>18.755000599912229</v>
      </c>
      <c r="BN492" s="83">
        <f t="shared" si="242"/>
        <v>20.008235128883189</v>
      </c>
      <c r="BO492" s="83">
        <f t="shared" si="242"/>
        <v>19.88179180532741</v>
      </c>
      <c r="BP492" s="83">
        <f t="shared" si="242"/>
        <v>3.4517014944163482</v>
      </c>
      <c r="BQ492" s="83">
        <f t="shared" si="242"/>
        <v>3.770989204345454</v>
      </c>
      <c r="BR492" s="83"/>
      <c r="BS492" s="83">
        <f t="shared" si="242"/>
        <v>20.695649967708174</v>
      </c>
      <c r="BT492" s="83">
        <f t="shared" si="242"/>
        <v>20.806001617679204</v>
      </c>
      <c r="BU492" s="83">
        <f t="shared" si="242"/>
        <v>20.358602623480838</v>
      </c>
      <c r="BV492" t="str">
        <f t="shared" si="171"/>
        <v>*Lactic acid, DL- (2TMS)</v>
      </c>
    </row>
    <row r="493" spans="2:74">
      <c r="B493" s="2" t="s">
        <v>48</v>
      </c>
      <c r="C493" s="2">
        <v>219</v>
      </c>
      <c r="G493" s="83">
        <f t="shared" ref="G493:P493" si="243">G416/SUM(G413,G416)*100</f>
        <v>0</v>
      </c>
      <c r="H493" s="83">
        <f t="shared" si="243"/>
        <v>0</v>
      </c>
      <c r="I493" s="83">
        <f t="shared" si="243"/>
        <v>0.77821011673151752</v>
      </c>
      <c r="J493" s="83">
        <f t="shared" si="243"/>
        <v>1.7099430018999371</v>
      </c>
      <c r="K493" s="83">
        <f t="shared" si="243"/>
        <v>1.2371862849063271</v>
      </c>
      <c r="L493" s="83">
        <f t="shared" si="243"/>
        <v>0</v>
      </c>
      <c r="M493" s="83">
        <f t="shared" si="243"/>
        <v>0.33314187248707644</v>
      </c>
      <c r="N493" s="83">
        <f t="shared" si="243"/>
        <v>0.96455809780170487</v>
      </c>
      <c r="O493" s="83">
        <f t="shared" si="243"/>
        <v>0</v>
      </c>
      <c r="P493" s="83">
        <f t="shared" si="243"/>
        <v>0</v>
      </c>
      <c r="R493" s="83">
        <f t="shared" ref="R493:AG493" si="244">R416/SUM(R413,R416)*100</f>
        <v>0.28315243039169419</v>
      </c>
      <c r="S493" s="83">
        <f t="shared" si="244"/>
        <v>0</v>
      </c>
      <c r="T493" s="83">
        <f t="shared" si="244"/>
        <v>0</v>
      </c>
      <c r="U493" s="83">
        <f t="shared" si="244"/>
        <v>0</v>
      </c>
      <c r="V493" s="83">
        <f t="shared" si="244"/>
        <v>0</v>
      </c>
      <c r="W493" s="83">
        <f t="shared" si="244"/>
        <v>0</v>
      </c>
      <c r="X493" s="83">
        <f t="shared" si="244"/>
        <v>0</v>
      </c>
      <c r="Y493" s="83">
        <f t="shared" si="244"/>
        <v>0</v>
      </c>
      <c r="Z493" s="83">
        <f t="shared" si="244"/>
        <v>1.2741172187841279</v>
      </c>
      <c r="AA493" s="83">
        <f t="shared" si="244"/>
        <v>0</v>
      </c>
      <c r="AB493" s="83">
        <f t="shared" si="244"/>
        <v>5.957700327673518E-2</v>
      </c>
      <c r="AC493" s="83">
        <f t="shared" si="244"/>
        <v>1.7421602787456445</v>
      </c>
      <c r="AD493" s="83">
        <f t="shared" si="244"/>
        <v>1.0469011725293131</v>
      </c>
      <c r="AE493" s="83">
        <f t="shared" si="244"/>
        <v>2.436950977614055</v>
      </c>
      <c r="AF493" s="83">
        <f t="shared" si="244"/>
        <v>0.19493177387914229</v>
      </c>
      <c r="AG493" s="83">
        <f t="shared" si="244"/>
        <v>0.88552568024472711</v>
      </c>
      <c r="AI493" s="106">
        <f t="shared" si="220"/>
        <v>219</v>
      </c>
      <c r="AJ493" s="106" t="str">
        <f t="shared" si="221"/>
        <v>*Lactic acid, DL- (2TMS)</v>
      </c>
      <c r="AK493" s="115">
        <f t="shared" si="213"/>
        <v>219</v>
      </c>
      <c r="AM493" s="83">
        <f>AM416/SUM(AM413,AM416)*100</f>
        <v>20.721738669868117</v>
      </c>
      <c r="AN493" s="83">
        <f t="shared" ref="AN493:BU493" si="245">AN416/SUM(AN413,AN416)*100</f>
        <v>20.705808378527077</v>
      </c>
      <c r="AO493" s="83">
        <f t="shared" si="245"/>
        <v>9.3539255682291227</v>
      </c>
      <c r="AP493" s="83">
        <f t="shared" si="245"/>
        <v>9.9152740551528122</v>
      </c>
      <c r="AQ493" s="121">
        <f t="shared" si="245"/>
        <v>17.379145476483121</v>
      </c>
      <c r="AR493" s="121">
        <f t="shared" si="245"/>
        <v>18.162308805814533</v>
      </c>
      <c r="AS493" s="83">
        <f t="shared" si="245"/>
        <v>30.54891971438753</v>
      </c>
      <c r="AT493" s="83">
        <f t="shared" si="245"/>
        <v>31.330710726462101</v>
      </c>
      <c r="AU493" s="83">
        <f t="shared" si="245"/>
        <v>23.626959785114206</v>
      </c>
      <c r="AV493" s="83">
        <f t="shared" si="245"/>
        <v>22.877224901735293</v>
      </c>
      <c r="AW493" s="83">
        <f t="shared" si="245"/>
        <v>16.466711530875084</v>
      </c>
      <c r="AX493" s="83">
        <f t="shared" si="245"/>
        <v>17.446892860682546</v>
      </c>
      <c r="AY493" s="83"/>
      <c r="AZ493" s="83">
        <f t="shared" si="245"/>
        <v>6.8332741381722713</v>
      </c>
      <c r="BA493" s="83">
        <f t="shared" si="245"/>
        <v>0</v>
      </c>
      <c r="BB493" s="83">
        <f t="shared" si="245"/>
        <v>38.261365823678197</v>
      </c>
      <c r="BC493" s="83">
        <f t="shared" si="245"/>
        <v>38.526197716909294</v>
      </c>
      <c r="BD493" s="83">
        <f t="shared" si="245"/>
        <v>44.883613446883516</v>
      </c>
      <c r="BE493" s="83">
        <f t="shared" si="245"/>
        <v>44.821398114984461</v>
      </c>
      <c r="BF493" s="83">
        <f t="shared" si="245"/>
        <v>12.901679731243004</v>
      </c>
      <c r="BG493" s="83">
        <f t="shared" si="245"/>
        <v>12.96097505367355</v>
      </c>
      <c r="BH493" s="83"/>
      <c r="BI493" s="83">
        <f t="shared" si="245"/>
        <v>14.037664526119235</v>
      </c>
      <c r="BJ493" s="83">
        <f t="shared" si="245"/>
        <v>9.6910355326436708</v>
      </c>
      <c r="BK493" s="83">
        <f t="shared" si="245"/>
        <v>9.5773181967118308</v>
      </c>
      <c r="BL493" s="83">
        <f t="shared" si="245"/>
        <v>23.139275785232861</v>
      </c>
      <c r="BM493" s="83">
        <f t="shared" si="245"/>
        <v>22.12396075665832</v>
      </c>
      <c r="BN493" s="83">
        <f t="shared" si="245"/>
        <v>23.614488964552809</v>
      </c>
      <c r="BO493" s="83">
        <f t="shared" si="245"/>
        <v>23.511603085205646</v>
      </c>
      <c r="BP493" s="83">
        <f t="shared" si="245"/>
        <v>5.3852359822509079</v>
      </c>
      <c r="BQ493" s="83">
        <f t="shared" si="245"/>
        <v>1.2198300578637338</v>
      </c>
      <c r="BR493" s="83"/>
      <c r="BS493" s="83">
        <f t="shared" si="245"/>
        <v>24.368524957802258</v>
      </c>
      <c r="BT493" s="83">
        <f t="shared" si="245"/>
        <v>25.413788997380326</v>
      </c>
      <c r="BU493" s="83">
        <f t="shared" si="245"/>
        <v>25.01189321996134</v>
      </c>
      <c r="BV493" t="str">
        <f t="shared" si="171"/>
        <v>*Lactic acid, DL- (2TMS)</v>
      </c>
    </row>
    <row r="494" spans="2:74">
      <c r="AI494" s="106">
        <f t="shared" si="220"/>
        <v>0</v>
      </c>
      <c r="AK494" s="115">
        <f t="shared" si="213"/>
        <v>0</v>
      </c>
      <c r="BV494">
        <f t="shared" si="171"/>
        <v>0</v>
      </c>
    </row>
    <row r="495" spans="2:74">
      <c r="B495" s="4" t="s">
        <v>52</v>
      </c>
      <c r="C495" s="4">
        <v>174</v>
      </c>
      <c r="I495" s="83">
        <f t="shared" ref="I495:P495" si="246">I433/SUM(I430,I433)*100</f>
        <v>0.14624418346997564</v>
      </c>
      <c r="J495" s="83">
        <f t="shared" si="246"/>
        <v>0.27723798419484391</v>
      </c>
      <c r="K495" s="83" t="e">
        <f t="shared" si="246"/>
        <v>#VALUE!</v>
      </c>
      <c r="L495" s="83" t="e">
        <f t="shared" si="246"/>
        <v>#VALUE!</v>
      </c>
      <c r="M495" s="83">
        <f t="shared" si="246"/>
        <v>0</v>
      </c>
      <c r="N495" s="83">
        <f t="shared" si="246"/>
        <v>0</v>
      </c>
      <c r="O495" s="83">
        <f t="shared" si="246"/>
        <v>0.43554289045043876</v>
      </c>
      <c r="P495" s="83">
        <f t="shared" si="246"/>
        <v>0.2360628095689746</v>
      </c>
      <c r="T495" s="83">
        <f>T433/SUM(T430,T433)*100</f>
        <v>0</v>
      </c>
      <c r="V495" s="83">
        <f t="shared" ref="V495:AG495" si="247">V433/SUM(V430,V433)*100</f>
        <v>0</v>
      </c>
      <c r="W495" s="83">
        <f t="shared" si="247"/>
        <v>6.1855670103092768</v>
      </c>
      <c r="X495" s="83">
        <f t="shared" si="247"/>
        <v>0</v>
      </c>
      <c r="Y495" s="83">
        <f t="shared" si="247"/>
        <v>3.7694013303769389</v>
      </c>
      <c r="Z495" s="83">
        <f t="shared" si="247"/>
        <v>0</v>
      </c>
      <c r="AA495" s="83">
        <f t="shared" si="247"/>
        <v>0</v>
      </c>
      <c r="AB495" s="83">
        <f t="shared" si="247"/>
        <v>0.13162224415926294</v>
      </c>
      <c r="AC495" s="83">
        <f t="shared" si="247"/>
        <v>0</v>
      </c>
      <c r="AD495" s="83">
        <f t="shared" si="247"/>
        <v>0</v>
      </c>
      <c r="AE495" s="83">
        <f t="shared" si="247"/>
        <v>0</v>
      </c>
      <c r="AF495" s="83">
        <f t="shared" si="247"/>
        <v>0.21150592216582065</v>
      </c>
      <c r="AG495" s="83">
        <f t="shared" si="247"/>
        <v>0</v>
      </c>
      <c r="AI495" s="106">
        <f t="shared" si="220"/>
        <v>174</v>
      </c>
      <c r="AJ495" s="106" t="str">
        <f t="shared" si="221"/>
        <v>*Pyruvic acid (1MEOX) (1TMS)</v>
      </c>
      <c r="AK495" s="115">
        <f t="shared" si="213"/>
        <v>174</v>
      </c>
      <c r="AM495" s="83">
        <f t="shared" ref="AM495:AX495" si="248">AM433/SUM(AM430,AM433)*100</f>
        <v>18.088977094186717</v>
      </c>
      <c r="AN495" s="83">
        <f t="shared" si="248"/>
        <v>18.495462386559669</v>
      </c>
      <c r="AO495" s="83">
        <f t="shared" si="248"/>
        <v>6.7137646026688831</v>
      </c>
      <c r="AP495" s="83">
        <f t="shared" si="248"/>
        <v>6.5694896197245303</v>
      </c>
      <c r="AQ495" s="83">
        <f t="shared" si="248"/>
        <v>9.2063575879184718</v>
      </c>
      <c r="AR495" s="83">
        <f t="shared" si="248"/>
        <v>9.7423004399748567</v>
      </c>
      <c r="AS495" s="83">
        <f t="shared" si="248"/>
        <v>11.651753410635182</v>
      </c>
      <c r="AT495" s="83">
        <f t="shared" si="248"/>
        <v>12.675887131894701</v>
      </c>
      <c r="AU495" s="83">
        <f t="shared" si="248"/>
        <v>13.214803819034445</v>
      </c>
      <c r="AV495" s="83">
        <f t="shared" si="248"/>
        <v>13.794117647058822</v>
      </c>
      <c r="AW495" s="83">
        <f t="shared" si="248"/>
        <v>8.3264774441245049</v>
      </c>
      <c r="AX495" s="83">
        <f t="shared" si="248"/>
        <v>8.5781433607520565</v>
      </c>
      <c r="AY495" s="83"/>
      <c r="AZ495" s="83">
        <f>AZ433/SUM(AZ430,AZ433)*100</f>
        <v>4.6497886459706388</v>
      </c>
      <c r="BA495" s="83"/>
      <c r="BB495" s="83">
        <f t="shared" ref="BB495:BG495" si="249">BB433/SUM(BB430,BB433)*100</f>
        <v>25.517460684551335</v>
      </c>
      <c r="BC495" s="83">
        <f t="shared" si="249"/>
        <v>26.545756914918655</v>
      </c>
      <c r="BD495" s="83">
        <f t="shared" si="249"/>
        <v>34.785148774149363</v>
      </c>
      <c r="BE495" s="83">
        <f t="shared" si="249"/>
        <v>35.965753930179353</v>
      </c>
      <c r="BF495" s="83">
        <f t="shared" si="249"/>
        <v>9.5908499918738812</v>
      </c>
      <c r="BG495" s="83">
        <f t="shared" si="249"/>
        <v>9.7083078480585474</v>
      </c>
      <c r="BH495" s="83"/>
      <c r="BI495" s="83">
        <f t="shared" ref="BI495:BQ495" si="250">BI433/SUM(BI430,BI433)*100</f>
        <v>9.2485119047619051</v>
      </c>
      <c r="BJ495" s="83">
        <f t="shared" si="250"/>
        <v>10.594017353315941</v>
      </c>
      <c r="BK495" s="83">
        <f t="shared" si="250"/>
        <v>11.263878130648077</v>
      </c>
      <c r="BL495" s="83">
        <f t="shared" si="250"/>
        <v>18.6460396039604</v>
      </c>
      <c r="BM495" s="83">
        <f t="shared" si="250"/>
        <v>18.41967467864804</v>
      </c>
      <c r="BN495" s="83">
        <f t="shared" si="250"/>
        <v>14.227958326854298</v>
      </c>
      <c r="BO495" s="83">
        <f t="shared" si="250"/>
        <v>13.814210273643782</v>
      </c>
      <c r="BP495" s="83">
        <f t="shared" si="250"/>
        <v>3.6875</v>
      </c>
      <c r="BQ495" s="83">
        <f t="shared" si="250"/>
        <v>0.40964952207555766</v>
      </c>
      <c r="BR495" s="83"/>
      <c r="BS495" s="83">
        <f>BS433/SUM(BS430,BS433)*100</f>
        <v>14.018597384270343</v>
      </c>
      <c r="BT495" s="83">
        <f>BT433/SUM(BT430,BT433)*100</f>
        <v>14.285411814524668</v>
      </c>
      <c r="BU495" s="83">
        <f>BU433/SUM(BU430,BU433)*100</f>
        <v>14.076017770387883</v>
      </c>
      <c r="BV495" t="str">
        <f t="shared" si="171"/>
        <v>*Pyruvic acid (1MEOX) (1TMS)</v>
      </c>
    </row>
    <row r="496" spans="2:74">
      <c r="B496" s="4" t="s">
        <v>285</v>
      </c>
      <c r="AI496" s="106">
        <f t="shared" si="220"/>
        <v>0</v>
      </c>
      <c r="AK496" s="115">
        <f t="shared" si="213"/>
        <v>0</v>
      </c>
      <c r="BB496" s="116">
        <f>BB439/SUM(BB439,BB436)*100</f>
        <v>33.448012232415905</v>
      </c>
      <c r="BC496" s="116">
        <f>BC439/SUM(BC439,BC436)*100</f>
        <v>40.593047034764815</v>
      </c>
      <c r="BD496" s="116">
        <f>BD439/SUM(BD439,BD436)*100</f>
        <v>31.136820925553327</v>
      </c>
      <c r="BE496" s="116">
        <f>BE439/SUM(BE439,BE436)*100</f>
        <v>33.449688875398387</v>
      </c>
      <c r="BF496" s="116"/>
      <c r="BG496" s="116"/>
      <c r="BJ496" s="116">
        <f>BJ439/SUM(BJ439,BJ436)*100</f>
        <v>56.076923076923066</v>
      </c>
      <c r="BK496" s="116">
        <f>BK439/SUM(BK439,BK436)*100</f>
        <v>43.623043623043621</v>
      </c>
      <c r="BL496" s="116">
        <f>BL439/SUM(BL439,BL436)*100</f>
        <v>60.678674815053078</v>
      </c>
      <c r="BM496" s="116">
        <f>BM439/SUM(BM439,BM436)*100</f>
        <v>59.084942808925554</v>
      </c>
      <c r="BV496">
        <f t="shared" si="171"/>
        <v>0</v>
      </c>
    </row>
    <row r="497" spans="2:74">
      <c r="B497" s="4" t="s">
        <v>57</v>
      </c>
      <c r="C497" s="4">
        <v>204</v>
      </c>
      <c r="I497" s="83">
        <f>(1-(I446/AVERAGE($I446:$L446)))*100</f>
        <v>-0.76368652397353909</v>
      </c>
      <c r="J497" s="83">
        <f>(1-(J446/AVERAGE($I446:$L446)))*100</f>
        <v>2.0384657706118414E-2</v>
      </c>
      <c r="K497" s="83">
        <f>(1-(K446/AVERAGE($I446:$L446)))*100</f>
        <v>-6.3088107917774749E-2</v>
      </c>
      <c r="L497" s="83">
        <f>(1-(L446/AVERAGE($I446:$L446)))*100</f>
        <v>0.80638997418522873</v>
      </c>
      <c r="X497" s="83">
        <f>(1-(X446/AVERAGE($I446:$L446)))*100</f>
        <v>-4.7920858780503783</v>
      </c>
      <c r="Z497" s="83">
        <f t="shared" ref="Z497:AG497" si="251">(1-(Z446/AVERAGE($I446:$L446)))*100</f>
        <v>-3.3122312332545256</v>
      </c>
      <c r="AA497" s="83">
        <f t="shared" si="251"/>
        <v>-26.910087610507727</v>
      </c>
      <c r="AB497" s="83">
        <f t="shared" si="251"/>
        <v>-3.803028461915936</v>
      </c>
      <c r="AC497" s="83">
        <f t="shared" si="251"/>
        <v>-4.0456161015966607</v>
      </c>
      <c r="AD497" s="83">
        <f t="shared" si="251"/>
        <v>-2.5165691892396591</v>
      </c>
      <c r="AE497" s="83">
        <f t="shared" si="251"/>
        <v>-2.6441990542149352</v>
      </c>
      <c r="AF497" s="83">
        <f t="shared" si="251"/>
        <v>0.60995481376900917</v>
      </c>
      <c r="AG497" s="83">
        <f t="shared" si="251"/>
        <v>1.0415278528260852</v>
      </c>
      <c r="AI497" s="106">
        <f t="shared" si="220"/>
        <v>204</v>
      </c>
      <c r="AJ497" s="106" t="str">
        <f t="shared" si="221"/>
        <v>*Serine (3TMS)</v>
      </c>
      <c r="AK497" s="115">
        <f t="shared" si="213"/>
        <v>204</v>
      </c>
      <c r="AM497" s="83">
        <f t="shared" ref="AM497:AX497" si="252">(1-(AM446/AVERAGE($I446:$L446)))*100</f>
        <v>2.6964983427912648</v>
      </c>
      <c r="AN497" s="83">
        <f t="shared" si="252"/>
        <v>2.4225296354124515</v>
      </c>
      <c r="AO497" s="83">
        <f t="shared" si="252"/>
        <v>2.4296508828542285</v>
      </c>
      <c r="AP497" s="83">
        <f t="shared" si="252"/>
        <v>2.1534048158891927</v>
      </c>
      <c r="AQ497" s="83">
        <f t="shared" si="252"/>
        <v>2.3709534484285033</v>
      </c>
      <c r="AR497" s="83">
        <f t="shared" si="252"/>
        <v>2.8198950509116139</v>
      </c>
      <c r="AS497" s="83">
        <f t="shared" si="252"/>
        <v>1.8106154683949272</v>
      </c>
      <c r="AT497" s="83">
        <f t="shared" si="252"/>
        <v>2.2115531700907187</v>
      </c>
      <c r="AU497" s="83">
        <f t="shared" si="252"/>
        <v>1.8049739326871928</v>
      </c>
      <c r="AV497" s="83">
        <f t="shared" si="252"/>
        <v>1.829468956985747</v>
      </c>
      <c r="AW497" s="83">
        <f t="shared" si="252"/>
        <v>2.1367072009879529</v>
      </c>
      <c r="AX497" s="83">
        <f t="shared" si="252"/>
        <v>2.2290606347074915</v>
      </c>
      <c r="AZ497" s="83">
        <f>(1-(AZ446/AVERAGE($I446:$L446)))*100</f>
        <v>0.74459579305724555</v>
      </c>
      <c r="BB497" s="83">
        <f t="shared" ref="BB497:BG497" si="253">(1-(BB446/AVERAGE($I446:$L446)))*100</f>
        <v>4.1277706568107924</v>
      </c>
      <c r="BC497" s="83">
        <f t="shared" si="253"/>
        <v>3.1826569721189579</v>
      </c>
      <c r="BD497" s="83">
        <f t="shared" si="253"/>
        <v>2.9047841264917218</v>
      </c>
      <c r="BE497" s="83">
        <f t="shared" si="253"/>
        <v>3.0401803613995138</v>
      </c>
      <c r="BF497" s="83">
        <f t="shared" si="253"/>
        <v>2.0877606355217848</v>
      </c>
      <c r="BG497" s="83">
        <f t="shared" si="253"/>
        <v>2.4650867957911826</v>
      </c>
      <c r="BH497" s="83"/>
      <c r="BI497" s="83">
        <f t="shared" ref="BI497:BP497" si="254">(1-(BI446/AVERAGE($I446:$L446)))*100</f>
        <v>1.9525453894500444</v>
      </c>
      <c r="BJ497" s="83">
        <f t="shared" si="254"/>
        <v>1.4331711883426523</v>
      </c>
      <c r="BK497" s="83">
        <f t="shared" si="254"/>
        <v>1.8480884461243297</v>
      </c>
      <c r="BL497" s="83">
        <f t="shared" si="254"/>
        <v>3.3028671144605948</v>
      </c>
      <c r="BM497" s="83">
        <f t="shared" si="254"/>
        <v>3.0700449162584853</v>
      </c>
      <c r="BN497" s="83">
        <f t="shared" si="254"/>
        <v>1.7917567352219499</v>
      </c>
      <c r="BO497" s="83">
        <f t="shared" si="254"/>
        <v>1.8066110426702142</v>
      </c>
      <c r="BP497" s="83">
        <f t="shared" si="254"/>
        <v>0.45912143895711077</v>
      </c>
      <c r="BQ497" s="83"/>
      <c r="BR497" s="83"/>
      <c r="BS497" s="83">
        <f>(1-(BS446/AVERAGE($I446:$L446)))*100</f>
        <v>2.9338614205574376</v>
      </c>
      <c r="BT497" s="83">
        <f>(1-(BT446/AVERAGE($I446:$L446)))*100</f>
        <v>-2.2288795441867348</v>
      </c>
      <c r="BU497" s="83">
        <f>(1-(BU446/AVERAGE($I446:$L446)))*100</f>
        <v>1.9966690029165179</v>
      </c>
      <c r="BV497" t="str">
        <f t="shared" si="171"/>
        <v>*Serine (3TMS)</v>
      </c>
    </row>
    <row r="499" spans="2:74">
      <c r="B499" t="s">
        <v>290</v>
      </c>
      <c r="AM499" t="s">
        <v>291</v>
      </c>
      <c r="AN499" t="s">
        <v>292</v>
      </c>
      <c r="AO499" t="s">
        <v>293</v>
      </c>
      <c r="AP499" t="s">
        <v>294</v>
      </c>
      <c r="AQ499" t="s">
        <v>295</v>
      </c>
      <c r="AR499" t="s">
        <v>296</v>
      </c>
      <c r="AS499" t="s">
        <v>297</v>
      </c>
      <c r="AT499" t="s">
        <v>298</v>
      </c>
      <c r="AU499" t="s">
        <v>299</v>
      </c>
      <c r="AV499" t="s">
        <v>300</v>
      </c>
      <c r="AW499" t="s">
        <v>301</v>
      </c>
      <c r="AX499" t="s">
        <v>302</v>
      </c>
      <c r="AY499" t="s">
        <v>303</v>
      </c>
      <c r="AZ499" t="s">
        <v>304</v>
      </c>
      <c r="BA499" t="s">
        <v>305</v>
      </c>
      <c r="BB499" t="s">
        <v>123</v>
      </c>
      <c r="BC499" t="s">
        <v>124</v>
      </c>
      <c r="BD499" t="s">
        <v>125</v>
      </c>
      <c r="BE499" t="s">
        <v>126</v>
      </c>
      <c r="BF499" t="s">
        <v>306</v>
      </c>
      <c r="BG499" t="s">
        <v>307</v>
      </c>
      <c r="BH499" t="s">
        <v>308</v>
      </c>
      <c r="BI499" t="s">
        <v>309</v>
      </c>
      <c r="BJ499" t="s">
        <v>127</v>
      </c>
      <c r="BK499" t="s">
        <v>128</v>
      </c>
      <c r="BL499" t="s">
        <v>121</v>
      </c>
      <c r="BM499" t="s">
        <v>122</v>
      </c>
      <c r="BN499" t="s">
        <v>310</v>
      </c>
      <c r="BO499" t="s">
        <v>311</v>
      </c>
      <c r="BP499" t="s">
        <v>312</v>
      </c>
      <c r="BQ499" t="s">
        <v>313</v>
      </c>
      <c r="BS499" t="s">
        <v>314</v>
      </c>
      <c r="BT499" t="s">
        <v>315</v>
      </c>
      <c r="BU499" t="s">
        <v>316</v>
      </c>
    </row>
    <row r="500" spans="2:74">
      <c r="AJ500" s="106" t="s">
        <v>290</v>
      </c>
      <c r="AM500">
        <f t="shared" ref="AM500:BU500" si="255">SUM(AM146:AM149)</f>
        <v>2985</v>
      </c>
      <c r="AN500">
        <f t="shared" si="255"/>
        <v>3162</v>
      </c>
      <c r="AO500">
        <f t="shared" si="255"/>
        <v>23601</v>
      </c>
      <c r="AP500">
        <f t="shared" si="255"/>
        <v>26476</v>
      </c>
      <c r="AQ500">
        <f t="shared" si="255"/>
        <v>3213</v>
      </c>
      <c r="AR500">
        <f t="shared" si="255"/>
        <v>3136</v>
      </c>
      <c r="AS500">
        <f t="shared" si="255"/>
        <v>3291</v>
      </c>
      <c r="AT500">
        <f t="shared" si="255"/>
        <v>3316</v>
      </c>
      <c r="AU500">
        <f t="shared" si="255"/>
        <v>2153</v>
      </c>
      <c r="AV500">
        <f t="shared" si="255"/>
        <v>2607</v>
      </c>
      <c r="AW500">
        <f t="shared" si="255"/>
        <v>3190</v>
      </c>
      <c r="AX500">
        <f t="shared" si="255"/>
        <v>4389</v>
      </c>
      <c r="AY500">
        <f t="shared" si="255"/>
        <v>0</v>
      </c>
      <c r="AZ500">
        <f t="shared" si="255"/>
        <v>3708</v>
      </c>
      <c r="BA500">
        <f t="shared" si="255"/>
        <v>0</v>
      </c>
      <c r="BB500">
        <f t="shared" si="255"/>
        <v>6901</v>
      </c>
      <c r="BC500">
        <f t="shared" si="255"/>
        <v>4517</v>
      </c>
      <c r="BD500">
        <f t="shared" si="255"/>
        <v>52150</v>
      </c>
      <c r="BE500">
        <f t="shared" si="255"/>
        <v>51230</v>
      </c>
      <c r="BF500">
        <f t="shared" si="255"/>
        <v>4594</v>
      </c>
      <c r="BG500">
        <f t="shared" si="255"/>
        <v>3978</v>
      </c>
      <c r="BH500">
        <f t="shared" si="255"/>
        <v>0</v>
      </c>
      <c r="BI500">
        <f t="shared" si="255"/>
        <v>3305</v>
      </c>
      <c r="BJ500">
        <f t="shared" si="255"/>
        <v>4850</v>
      </c>
      <c r="BK500">
        <f t="shared" si="255"/>
        <v>4771</v>
      </c>
      <c r="BL500">
        <f t="shared" si="255"/>
        <v>27990</v>
      </c>
      <c r="BM500">
        <f t="shared" si="255"/>
        <v>28973</v>
      </c>
      <c r="BN500">
        <f t="shared" si="255"/>
        <v>2936</v>
      </c>
      <c r="BO500">
        <f t="shared" si="255"/>
        <v>2807</v>
      </c>
      <c r="BP500">
        <f t="shared" si="255"/>
        <v>2054</v>
      </c>
      <c r="BQ500">
        <f t="shared" si="255"/>
        <v>0</v>
      </c>
      <c r="BR500">
        <f t="shared" si="255"/>
        <v>0</v>
      </c>
      <c r="BS500">
        <f t="shared" si="255"/>
        <v>8656</v>
      </c>
      <c r="BT500">
        <f t="shared" si="255"/>
        <v>10361</v>
      </c>
      <c r="BU500">
        <f t="shared" si="255"/>
        <v>8799</v>
      </c>
    </row>
    <row r="502" spans="2:74">
      <c r="AJ502" s="106" t="s">
        <v>317</v>
      </c>
      <c r="AM502">
        <f t="shared" ref="AM502:BQ502" si="256">SUM(AM74:AM79)</f>
        <v>2591458</v>
      </c>
      <c r="AN502">
        <f t="shared" si="256"/>
        <v>2993952</v>
      </c>
      <c r="AO502">
        <f t="shared" si="256"/>
        <v>2806043</v>
      </c>
      <c r="AP502">
        <f t="shared" si="256"/>
        <v>3402222</v>
      </c>
      <c r="AQ502">
        <f t="shared" si="256"/>
        <v>2299858</v>
      </c>
      <c r="AR502">
        <f t="shared" si="256"/>
        <v>2648054</v>
      </c>
      <c r="AS502">
        <f t="shared" si="256"/>
        <v>1589820</v>
      </c>
      <c r="AT502">
        <f t="shared" si="256"/>
        <v>1878542</v>
      </c>
      <c r="AU502">
        <f t="shared" si="256"/>
        <v>2120284</v>
      </c>
      <c r="AV502">
        <f t="shared" si="256"/>
        <v>2672438</v>
      </c>
      <c r="AW502">
        <f t="shared" si="256"/>
        <v>2961183</v>
      </c>
      <c r="AX502">
        <f t="shared" si="256"/>
        <v>3588223</v>
      </c>
      <c r="AY502">
        <f t="shared" si="256"/>
        <v>3349924</v>
      </c>
      <c r="AZ502">
        <f t="shared" si="256"/>
        <v>3289961</v>
      </c>
      <c r="BA502">
        <f t="shared" si="256"/>
        <v>0</v>
      </c>
      <c r="BB502">
        <f t="shared" si="256"/>
        <v>3911655</v>
      </c>
      <c r="BC502">
        <f t="shared" si="256"/>
        <v>3751475</v>
      </c>
      <c r="BD502">
        <f t="shared" si="256"/>
        <v>3363605</v>
      </c>
      <c r="BE502">
        <f t="shared" si="256"/>
        <v>3445587</v>
      </c>
      <c r="BF502">
        <f t="shared" si="256"/>
        <v>4035894</v>
      </c>
      <c r="BG502">
        <f t="shared" si="256"/>
        <v>4168130</v>
      </c>
      <c r="BH502">
        <f t="shared" si="256"/>
        <v>0</v>
      </c>
      <c r="BI502">
        <f t="shared" si="256"/>
        <v>3990346</v>
      </c>
      <c r="BJ502">
        <f t="shared" si="256"/>
        <v>4104387</v>
      </c>
      <c r="BK502">
        <f t="shared" si="256"/>
        <v>4197669</v>
      </c>
      <c r="BL502">
        <f t="shared" si="256"/>
        <v>4090664</v>
      </c>
      <c r="BM502">
        <f t="shared" si="256"/>
        <v>3896665</v>
      </c>
      <c r="BN502">
        <f t="shared" si="256"/>
        <v>3841913</v>
      </c>
      <c r="BO502">
        <f t="shared" si="256"/>
        <v>4037627</v>
      </c>
      <c r="BP502">
        <f t="shared" si="256"/>
        <v>3598360</v>
      </c>
      <c r="BQ502">
        <f t="shared" si="256"/>
        <v>3332547</v>
      </c>
    </row>
  </sheetData>
  <conditionalFormatting sqref="AM3:BQ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8:BQ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AI459 AL233:BU4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81:BU497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M462:BU497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M499:BQ499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zoomScale="70" zoomScaleNormal="70" workbookViewId="0">
      <selection activeCell="H29" sqref="H29"/>
    </sheetView>
  </sheetViews>
  <sheetFormatPr defaultColWidth="11.42578125" defaultRowHeight="12.75"/>
  <cols>
    <col min="1" max="1" width="13.140625" style="76" customWidth="1"/>
    <col min="2" max="2" width="15.28515625" style="57" customWidth="1"/>
    <col min="3" max="3" width="15" style="57" customWidth="1"/>
    <col min="4" max="19" width="11.42578125" style="57"/>
    <col min="20" max="256" width="11.42578125" style="58"/>
    <col min="257" max="257" width="13.140625" style="58" customWidth="1"/>
    <col min="258" max="258" width="15.28515625" style="58" customWidth="1"/>
    <col min="259" max="259" width="15" style="58" customWidth="1"/>
    <col min="260" max="512" width="11.42578125" style="58"/>
    <col min="513" max="513" width="13.140625" style="58" customWidth="1"/>
    <col min="514" max="514" width="15.28515625" style="58" customWidth="1"/>
    <col min="515" max="515" width="15" style="58" customWidth="1"/>
    <col min="516" max="768" width="11.42578125" style="58"/>
    <col min="769" max="769" width="13.140625" style="58" customWidth="1"/>
    <col min="770" max="770" width="15.28515625" style="58" customWidth="1"/>
    <col min="771" max="771" width="15" style="58" customWidth="1"/>
    <col min="772" max="1024" width="11.42578125" style="58"/>
    <col min="1025" max="1025" width="13.140625" style="58" customWidth="1"/>
    <col min="1026" max="1026" width="15.28515625" style="58" customWidth="1"/>
    <col min="1027" max="1027" width="15" style="58" customWidth="1"/>
    <col min="1028" max="1280" width="11.42578125" style="58"/>
    <col min="1281" max="1281" width="13.140625" style="58" customWidth="1"/>
    <col min="1282" max="1282" width="15.28515625" style="58" customWidth="1"/>
    <col min="1283" max="1283" width="15" style="58" customWidth="1"/>
    <col min="1284" max="1536" width="11.42578125" style="58"/>
    <col min="1537" max="1537" width="13.140625" style="58" customWidth="1"/>
    <col min="1538" max="1538" width="15.28515625" style="58" customWidth="1"/>
    <col min="1539" max="1539" width="15" style="58" customWidth="1"/>
    <col min="1540" max="1792" width="11.42578125" style="58"/>
    <col min="1793" max="1793" width="13.140625" style="58" customWidth="1"/>
    <col min="1794" max="1794" width="15.28515625" style="58" customWidth="1"/>
    <col min="1795" max="1795" width="15" style="58" customWidth="1"/>
    <col min="1796" max="2048" width="11.42578125" style="58"/>
    <col min="2049" max="2049" width="13.140625" style="58" customWidth="1"/>
    <col min="2050" max="2050" width="15.28515625" style="58" customWidth="1"/>
    <col min="2051" max="2051" width="15" style="58" customWidth="1"/>
    <col min="2052" max="2304" width="11.42578125" style="58"/>
    <col min="2305" max="2305" width="13.140625" style="58" customWidth="1"/>
    <col min="2306" max="2306" width="15.28515625" style="58" customWidth="1"/>
    <col min="2307" max="2307" width="15" style="58" customWidth="1"/>
    <col min="2308" max="2560" width="11.42578125" style="58"/>
    <col min="2561" max="2561" width="13.140625" style="58" customWidth="1"/>
    <col min="2562" max="2562" width="15.28515625" style="58" customWidth="1"/>
    <col min="2563" max="2563" width="15" style="58" customWidth="1"/>
    <col min="2564" max="2816" width="11.42578125" style="58"/>
    <col min="2817" max="2817" width="13.140625" style="58" customWidth="1"/>
    <col min="2818" max="2818" width="15.28515625" style="58" customWidth="1"/>
    <col min="2819" max="2819" width="15" style="58" customWidth="1"/>
    <col min="2820" max="3072" width="11.42578125" style="58"/>
    <col min="3073" max="3073" width="13.140625" style="58" customWidth="1"/>
    <col min="3074" max="3074" width="15.28515625" style="58" customWidth="1"/>
    <col min="3075" max="3075" width="15" style="58" customWidth="1"/>
    <col min="3076" max="3328" width="11.42578125" style="58"/>
    <col min="3329" max="3329" width="13.140625" style="58" customWidth="1"/>
    <col min="3330" max="3330" width="15.28515625" style="58" customWidth="1"/>
    <col min="3331" max="3331" width="15" style="58" customWidth="1"/>
    <col min="3332" max="3584" width="11.42578125" style="58"/>
    <col min="3585" max="3585" width="13.140625" style="58" customWidth="1"/>
    <col min="3586" max="3586" width="15.28515625" style="58" customWidth="1"/>
    <col min="3587" max="3587" width="15" style="58" customWidth="1"/>
    <col min="3588" max="3840" width="11.42578125" style="58"/>
    <col min="3841" max="3841" width="13.140625" style="58" customWidth="1"/>
    <col min="3842" max="3842" width="15.28515625" style="58" customWidth="1"/>
    <col min="3843" max="3843" width="15" style="58" customWidth="1"/>
    <col min="3844" max="4096" width="11.42578125" style="58"/>
    <col min="4097" max="4097" width="13.140625" style="58" customWidth="1"/>
    <col min="4098" max="4098" width="15.28515625" style="58" customWidth="1"/>
    <col min="4099" max="4099" width="15" style="58" customWidth="1"/>
    <col min="4100" max="4352" width="11.42578125" style="58"/>
    <col min="4353" max="4353" width="13.140625" style="58" customWidth="1"/>
    <col min="4354" max="4354" width="15.28515625" style="58" customWidth="1"/>
    <col min="4355" max="4355" width="15" style="58" customWidth="1"/>
    <col min="4356" max="4608" width="11.42578125" style="58"/>
    <col min="4609" max="4609" width="13.140625" style="58" customWidth="1"/>
    <col min="4610" max="4610" width="15.28515625" style="58" customWidth="1"/>
    <col min="4611" max="4611" width="15" style="58" customWidth="1"/>
    <col min="4612" max="4864" width="11.42578125" style="58"/>
    <col min="4865" max="4865" width="13.140625" style="58" customWidth="1"/>
    <col min="4866" max="4866" width="15.28515625" style="58" customWidth="1"/>
    <col min="4867" max="4867" width="15" style="58" customWidth="1"/>
    <col min="4868" max="5120" width="11.42578125" style="58"/>
    <col min="5121" max="5121" width="13.140625" style="58" customWidth="1"/>
    <col min="5122" max="5122" width="15.28515625" style="58" customWidth="1"/>
    <col min="5123" max="5123" width="15" style="58" customWidth="1"/>
    <col min="5124" max="5376" width="11.42578125" style="58"/>
    <col min="5377" max="5377" width="13.140625" style="58" customWidth="1"/>
    <col min="5378" max="5378" width="15.28515625" style="58" customWidth="1"/>
    <col min="5379" max="5379" width="15" style="58" customWidth="1"/>
    <col min="5380" max="5632" width="11.42578125" style="58"/>
    <col min="5633" max="5633" width="13.140625" style="58" customWidth="1"/>
    <col min="5634" max="5634" width="15.28515625" style="58" customWidth="1"/>
    <col min="5635" max="5635" width="15" style="58" customWidth="1"/>
    <col min="5636" max="5888" width="11.42578125" style="58"/>
    <col min="5889" max="5889" width="13.140625" style="58" customWidth="1"/>
    <col min="5890" max="5890" width="15.28515625" style="58" customWidth="1"/>
    <col min="5891" max="5891" width="15" style="58" customWidth="1"/>
    <col min="5892" max="6144" width="11.42578125" style="58"/>
    <col min="6145" max="6145" width="13.140625" style="58" customWidth="1"/>
    <col min="6146" max="6146" width="15.28515625" style="58" customWidth="1"/>
    <col min="6147" max="6147" width="15" style="58" customWidth="1"/>
    <col min="6148" max="6400" width="11.42578125" style="58"/>
    <col min="6401" max="6401" width="13.140625" style="58" customWidth="1"/>
    <col min="6402" max="6402" width="15.28515625" style="58" customWidth="1"/>
    <col min="6403" max="6403" width="15" style="58" customWidth="1"/>
    <col min="6404" max="6656" width="11.42578125" style="58"/>
    <col min="6657" max="6657" width="13.140625" style="58" customWidth="1"/>
    <col min="6658" max="6658" width="15.28515625" style="58" customWidth="1"/>
    <col min="6659" max="6659" width="15" style="58" customWidth="1"/>
    <col min="6660" max="6912" width="11.42578125" style="58"/>
    <col min="6913" max="6913" width="13.140625" style="58" customWidth="1"/>
    <col min="6914" max="6914" width="15.28515625" style="58" customWidth="1"/>
    <col min="6915" max="6915" width="15" style="58" customWidth="1"/>
    <col min="6916" max="7168" width="11.42578125" style="58"/>
    <col min="7169" max="7169" width="13.140625" style="58" customWidth="1"/>
    <col min="7170" max="7170" width="15.28515625" style="58" customWidth="1"/>
    <col min="7171" max="7171" width="15" style="58" customWidth="1"/>
    <col min="7172" max="7424" width="11.42578125" style="58"/>
    <col min="7425" max="7425" width="13.140625" style="58" customWidth="1"/>
    <col min="7426" max="7426" width="15.28515625" style="58" customWidth="1"/>
    <col min="7427" max="7427" width="15" style="58" customWidth="1"/>
    <col min="7428" max="7680" width="11.42578125" style="58"/>
    <col min="7681" max="7681" width="13.140625" style="58" customWidth="1"/>
    <col min="7682" max="7682" width="15.28515625" style="58" customWidth="1"/>
    <col min="7683" max="7683" width="15" style="58" customWidth="1"/>
    <col min="7684" max="7936" width="11.42578125" style="58"/>
    <col min="7937" max="7937" width="13.140625" style="58" customWidth="1"/>
    <col min="7938" max="7938" width="15.28515625" style="58" customWidth="1"/>
    <col min="7939" max="7939" width="15" style="58" customWidth="1"/>
    <col min="7940" max="8192" width="11.42578125" style="58"/>
    <col min="8193" max="8193" width="13.140625" style="58" customWidth="1"/>
    <col min="8194" max="8194" width="15.28515625" style="58" customWidth="1"/>
    <col min="8195" max="8195" width="15" style="58" customWidth="1"/>
    <col min="8196" max="8448" width="11.42578125" style="58"/>
    <col min="8449" max="8449" width="13.140625" style="58" customWidth="1"/>
    <col min="8450" max="8450" width="15.28515625" style="58" customWidth="1"/>
    <col min="8451" max="8451" width="15" style="58" customWidth="1"/>
    <col min="8452" max="8704" width="11.42578125" style="58"/>
    <col min="8705" max="8705" width="13.140625" style="58" customWidth="1"/>
    <col min="8706" max="8706" width="15.28515625" style="58" customWidth="1"/>
    <col min="8707" max="8707" width="15" style="58" customWidth="1"/>
    <col min="8708" max="8960" width="11.42578125" style="58"/>
    <col min="8961" max="8961" width="13.140625" style="58" customWidth="1"/>
    <col min="8962" max="8962" width="15.28515625" style="58" customWidth="1"/>
    <col min="8963" max="8963" width="15" style="58" customWidth="1"/>
    <col min="8964" max="9216" width="11.42578125" style="58"/>
    <col min="9217" max="9217" width="13.140625" style="58" customWidth="1"/>
    <col min="9218" max="9218" width="15.28515625" style="58" customWidth="1"/>
    <col min="9219" max="9219" width="15" style="58" customWidth="1"/>
    <col min="9220" max="9472" width="11.42578125" style="58"/>
    <col min="9473" max="9473" width="13.140625" style="58" customWidth="1"/>
    <col min="9474" max="9474" width="15.28515625" style="58" customWidth="1"/>
    <col min="9475" max="9475" width="15" style="58" customWidth="1"/>
    <col min="9476" max="9728" width="11.42578125" style="58"/>
    <col min="9729" max="9729" width="13.140625" style="58" customWidth="1"/>
    <col min="9730" max="9730" width="15.28515625" style="58" customWidth="1"/>
    <col min="9731" max="9731" width="15" style="58" customWidth="1"/>
    <col min="9732" max="9984" width="11.42578125" style="58"/>
    <col min="9985" max="9985" width="13.140625" style="58" customWidth="1"/>
    <col min="9986" max="9986" width="15.28515625" style="58" customWidth="1"/>
    <col min="9987" max="9987" width="15" style="58" customWidth="1"/>
    <col min="9988" max="10240" width="11.42578125" style="58"/>
    <col min="10241" max="10241" width="13.140625" style="58" customWidth="1"/>
    <col min="10242" max="10242" width="15.28515625" style="58" customWidth="1"/>
    <col min="10243" max="10243" width="15" style="58" customWidth="1"/>
    <col min="10244" max="10496" width="11.42578125" style="58"/>
    <col min="10497" max="10497" width="13.140625" style="58" customWidth="1"/>
    <col min="10498" max="10498" width="15.28515625" style="58" customWidth="1"/>
    <col min="10499" max="10499" width="15" style="58" customWidth="1"/>
    <col min="10500" max="10752" width="11.42578125" style="58"/>
    <col min="10753" max="10753" width="13.140625" style="58" customWidth="1"/>
    <col min="10754" max="10754" width="15.28515625" style="58" customWidth="1"/>
    <col min="10755" max="10755" width="15" style="58" customWidth="1"/>
    <col min="10756" max="11008" width="11.42578125" style="58"/>
    <col min="11009" max="11009" width="13.140625" style="58" customWidth="1"/>
    <col min="11010" max="11010" width="15.28515625" style="58" customWidth="1"/>
    <col min="11011" max="11011" width="15" style="58" customWidth="1"/>
    <col min="11012" max="11264" width="11.42578125" style="58"/>
    <col min="11265" max="11265" width="13.140625" style="58" customWidth="1"/>
    <col min="11266" max="11266" width="15.28515625" style="58" customWidth="1"/>
    <col min="11267" max="11267" width="15" style="58" customWidth="1"/>
    <col min="11268" max="11520" width="11.42578125" style="58"/>
    <col min="11521" max="11521" width="13.140625" style="58" customWidth="1"/>
    <col min="11522" max="11522" width="15.28515625" style="58" customWidth="1"/>
    <col min="11523" max="11523" width="15" style="58" customWidth="1"/>
    <col min="11524" max="11776" width="11.42578125" style="58"/>
    <col min="11777" max="11777" width="13.140625" style="58" customWidth="1"/>
    <col min="11778" max="11778" width="15.28515625" style="58" customWidth="1"/>
    <col min="11779" max="11779" width="15" style="58" customWidth="1"/>
    <col min="11780" max="12032" width="11.42578125" style="58"/>
    <col min="12033" max="12033" width="13.140625" style="58" customWidth="1"/>
    <col min="12034" max="12034" width="15.28515625" style="58" customWidth="1"/>
    <col min="12035" max="12035" width="15" style="58" customWidth="1"/>
    <col min="12036" max="12288" width="11.42578125" style="58"/>
    <col min="12289" max="12289" width="13.140625" style="58" customWidth="1"/>
    <col min="12290" max="12290" width="15.28515625" style="58" customWidth="1"/>
    <col min="12291" max="12291" width="15" style="58" customWidth="1"/>
    <col min="12292" max="12544" width="11.42578125" style="58"/>
    <col min="12545" max="12545" width="13.140625" style="58" customWidth="1"/>
    <col min="12546" max="12546" width="15.28515625" style="58" customWidth="1"/>
    <col min="12547" max="12547" width="15" style="58" customWidth="1"/>
    <col min="12548" max="12800" width="11.42578125" style="58"/>
    <col min="12801" max="12801" width="13.140625" style="58" customWidth="1"/>
    <col min="12802" max="12802" width="15.28515625" style="58" customWidth="1"/>
    <col min="12803" max="12803" width="15" style="58" customWidth="1"/>
    <col min="12804" max="13056" width="11.42578125" style="58"/>
    <col min="13057" max="13057" width="13.140625" style="58" customWidth="1"/>
    <col min="13058" max="13058" width="15.28515625" style="58" customWidth="1"/>
    <col min="13059" max="13059" width="15" style="58" customWidth="1"/>
    <col min="13060" max="13312" width="11.42578125" style="58"/>
    <col min="13313" max="13313" width="13.140625" style="58" customWidth="1"/>
    <col min="13314" max="13314" width="15.28515625" style="58" customWidth="1"/>
    <col min="13315" max="13315" width="15" style="58" customWidth="1"/>
    <col min="13316" max="13568" width="11.42578125" style="58"/>
    <col min="13569" max="13569" width="13.140625" style="58" customWidth="1"/>
    <col min="13570" max="13570" width="15.28515625" style="58" customWidth="1"/>
    <col min="13571" max="13571" width="15" style="58" customWidth="1"/>
    <col min="13572" max="13824" width="11.42578125" style="58"/>
    <col min="13825" max="13825" width="13.140625" style="58" customWidth="1"/>
    <col min="13826" max="13826" width="15.28515625" style="58" customWidth="1"/>
    <col min="13827" max="13827" width="15" style="58" customWidth="1"/>
    <col min="13828" max="14080" width="11.42578125" style="58"/>
    <col min="14081" max="14081" width="13.140625" style="58" customWidth="1"/>
    <col min="14082" max="14082" width="15.28515625" style="58" customWidth="1"/>
    <col min="14083" max="14083" width="15" style="58" customWidth="1"/>
    <col min="14084" max="14336" width="11.42578125" style="58"/>
    <col min="14337" max="14337" width="13.140625" style="58" customWidth="1"/>
    <col min="14338" max="14338" width="15.28515625" style="58" customWidth="1"/>
    <col min="14339" max="14339" width="15" style="58" customWidth="1"/>
    <col min="14340" max="14592" width="11.42578125" style="58"/>
    <col min="14593" max="14593" width="13.140625" style="58" customWidth="1"/>
    <col min="14594" max="14594" width="15.28515625" style="58" customWidth="1"/>
    <col min="14595" max="14595" width="15" style="58" customWidth="1"/>
    <col min="14596" max="14848" width="11.42578125" style="58"/>
    <col min="14849" max="14849" width="13.140625" style="58" customWidth="1"/>
    <col min="14850" max="14850" width="15.28515625" style="58" customWidth="1"/>
    <col min="14851" max="14851" width="15" style="58" customWidth="1"/>
    <col min="14852" max="15104" width="11.42578125" style="58"/>
    <col min="15105" max="15105" width="13.140625" style="58" customWidth="1"/>
    <col min="15106" max="15106" width="15.28515625" style="58" customWidth="1"/>
    <col min="15107" max="15107" width="15" style="58" customWidth="1"/>
    <col min="15108" max="15360" width="11.42578125" style="58"/>
    <col min="15361" max="15361" width="13.140625" style="58" customWidth="1"/>
    <col min="15362" max="15362" width="15.28515625" style="58" customWidth="1"/>
    <col min="15363" max="15363" width="15" style="58" customWidth="1"/>
    <col min="15364" max="15616" width="11.42578125" style="58"/>
    <col min="15617" max="15617" width="13.140625" style="58" customWidth="1"/>
    <col min="15618" max="15618" width="15.28515625" style="58" customWidth="1"/>
    <col min="15619" max="15619" width="15" style="58" customWidth="1"/>
    <col min="15620" max="15872" width="11.42578125" style="58"/>
    <col min="15873" max="15873" width="13.140625" style="58" customWidth="1"/>
    <col min="15874" max="15874" width="15.28515625" style="58" customWidth="1"/>
    <col min="15875" max="15875" width="15" style="58" customWidth="1"/>
    <col min="15876" max="16128" width="11.42578125" style="58"/>
    <col min="16129" max="16129" width="13.140625" style="58" customWidth="1"/>
    <col min="16130" max="16130" width="15.28515625" style="58" customWidth="1"/>
    <col min="16131" max="16131" width="15" style="58" customWidth="1"/>
    <col min="16132" max="16384" width="11.42578125" style="58"/>
  </cols>
  <sheetData>
    <row r="1" spans="1:19" ht="16.5">
      <c r="A1" s="56" t="s">
        <v>171</v>
      </c>
    </row>
    <row r="2" spans="1:19">
      <c r="A2" s="59"/>
      <c r="B2" s="60"/>
      <c r="C2" s="60"/>
      <c r="D2" s="60"/>
      <c r="E2" s="60"/>
      <c r="F2" s="60"/>
      <c r="G2" s="60"/>
    </row>
    <row r="3" spans="1:19" ht="15.75">
      <c r="A3" s="61" t="s">
        <v>172</v>
      </c>
      <c r="E3" s="62" t="s">
        <v>173</v>
      </c>
      <c r="K3" s="62" t="s">
        <v>174</v>
      </c>
    </row>
    <row r="4" spans="1:19">
      <c r="A4" s="63" t="s">
        <v>175</v>
      </c>
      <c r="B4" s="64">
        <v>38718</v>
      </c>
      <c r="E4" s="65" t="s">
        <v>176</v>
      </c>
      <c r="F4" s="65"/>
      <c r="G4" s="65"/>
      <c r="H4" s="65"/>
      <c r="I4" s="65"/>
      <c r="K4" s="66" t="s">
        <v>177</v>
      </c>
    </row>
    <row r="5" spans="1:19">
      <c r="A5" s="63" t="s">
        <v>178</v>
      </c>
      <c r="B5" s="67" t="s">
        <v>179</v>
      </c>
      <c r="E5" s="65" t="s">
        <v>180</v>
      </c>
      <c r="F5" s="65"/>
      <c r="G5" s="65"/>
      <c r="H5" s="65"/>
      <c r="I5" s="68"/>
    </row>
    <row r="6" spans="1:19">
      <c r="A6" s="63" t="s">
        <v>181</v>
      </c>
      <c r="B6" s="67" t="s">
        <v>182</v>
      </c>
      <c r="E6" s="65" t="s">
        <v>183</v>
      </c>
      <c r="F6" s="65"/>
      <c r="G6" s="65"/>
      <c r="H6" s="65"/>
      <c r="I6" s="69"/>
    </row>
    <row r="7" spans="1:19">
      <c r="A7" s="63" t="s">
        <v>184</v>
      </c>
      <c r="B7" s="67" t="s">
        <v>185</v>
      </c>
      <c r="E7" s="65" t="s">
        <v>186</v>
      </c>
      <c r="F7" s="65"/>
      <c r="G7" s="65"/>
      <c r="H7" s="65"/>
      <c r="I7" s="69"/>
      <c r="K7" s="66"/>
    </row>
    <row r="8" spans="1:19">
      <c r="A8" s="63" t="s">
        <v>187</v>
      </c>
      <c r="B8" s="67" t="s">
        <v>188</v>
      </c>
      <c r="E8" s="65" t="s">
        <v>189</v>
      </c>
      <c r="F8" s="65"/>
      <c r="G8" s="65"/>
      <c r="H8" s="65"/>
      <c r="I8" s="65"/>
    </row>
    <row r="9" spans="1:19">
      <c r="A9" s="59"/>
      <c r="B9" s="60"/>
      <c r="C9" s="60"/>
      <c r="D9" s="60"/>
      <c r="E9" s="70" t="s">
        <v>190</v>
      </c>
      <c r="F9" s="60"/>
      <c r="G9" s="60"/>
      <c r="H9" s="60"/>
      <c r="I9" s="60"/>
    </row>
    <row r="10" spans="1:19">
      <c r="A10" s="59"/>
      <c r="B10" s="60"/>
      <c r="C10" s="60"/>
      <c r="D10" s="60"/>
      <c r="E10" s="71" t="s">
        <v>191</v>
      </c>
      <c r="F10" s="60"/>
      <c r="G10" s="60"/>
    </row>
    <row r="11" spans="1:19" ht="15.75">
      <c r="A11" s="61" t="s">
        <v>192</v>
      </c>
      <c r="B11" s="72">
        <v>1</v>
      </c>
      <c r="C11" s="72">
        <v>2</v>
      </c>
      <c r="D11" s="72">
        <v>3</v>
      </c>
      <c r="E11" s="72">
        <v>4</v>
      </c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3"/>
      <c r="S11" s="73"/>
    </row>
    <row r="12" spans="1:19">
      <c r="A12" s="63" t="s">
        <v>193</v>
      </c>
      <c r="B12" s="74" t="s">
        <v>194</v>
      </c>
      <c r="C12" s="74" t="s">
        <v>212</v>
      </c>
      <c r="D12" s="74" t="s">
        <v>213</v>
      </c>
      <c r="E12" s="74" t="s">
        <v>195</v>
      </c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5"/>
    </row>
    <row r="13" spans="1:19">
      <c r="A13" s="63" t="s">
        <v>196</v>
      </c>
      <c r="B13" s="74"/>
      <c r="C13" s="74"/>
      <c r="D13" s="74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4"/>
      <c r="Q13" s="74"/>
      <c r="R13" s="75"/>
      <c r="S13" s="75"/>
    </row>
    <row r="14" spans="1:19">
      <c r="A14" s="63" t="s">
        <v>197</v>
      </c>
      <c r="B14" s="74" t="s">
        <v>198</v>
      </c>
      <c r="C14" s="74" t="s">
        <v>198</v>
      </c>
      <c r="D14" s="74" t="s">
        <v>216</v>
      </c>
      <c r="E14" s="74" t="s">
        <v>198</v>
      </c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5"/>
      <c r="Q14" s="75"/>
      <c r="R14" s="75"/>
      <c r="S14" s="75"/>
    </row>
    <row r="15" spans="1:19">
      <c r="A15" s="63" t="s">
        <v>199</v>
      </c>
      <c r="B15" s="74"/>
      <c r="C15" s="74"/>
      <c r="D15" s="74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R15" s="75"/>
      <c r="S15" s="75"/>
    </row>
    <row r="16" spans="1:19">
      <c r="A16" s="63" t="s">
        <v>200</v>
      </c>
      <c r="B16" s="74"/>
      <c r="C16" s="74"/>
      <c r="D16" s="74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</row>
    <row r="17" spans="1:29">
      <c r="A17" s="59"/>
      <c r="B17" s="60"/>
      <c r="C17" s="60"/>
      <c r="D17" s="60"/>
      <c r="E17" s="60"/>
      <c r="F17" s="60"/>
      <c r="G17" s="60"/>
    </row>
    <row r="20" spans="1:29" ht="15.75">
      <c r="A20" s="61" t="s">
        <v>201</v>
      </c>
      <c r="B20" s="60"/>
      <c r="C20" s="77" t="s">
        <v>202</v>
      </c>
      <c r="D20" s="72">
        <v>1</v>
      </c>
      <c r="E20" s="72">
        <v>1</v>
      </c>
      <c r="F20" s="72">
        <v>2</v>
      </c>
      <c r="G20" s="72">
        <v>2</v>
      </c>
      <c r="H20" s="72">
        <v>3</v>
      </c>
      <c r="I20" s="72">
        <v>3</v>
      </c>
      <c r="J20" s="72">
        <v>4</v>
      </c>
      <c r="K20" s="72">
        <v>4</v>
      </c>
      <c r="L20" s="72"/>
      <c r="M20" s="72"/>
      <c r="N20" s="72"/>
      <c r="O20" s="72"/>
      <c r="P20" s="72"/>
      <c r="Q20" s="72"/>
      <c r="R20" s="72"/>
      <c r="S20" s="72"/>
    </row>
    <row r="21" spans="1:29" ht="15.75">
      <c r="A21" s="61"/>
      <c r="C21" s="77" t="s">
        <v>203</v>
      </c>
      <c r="D21" s="74"/>
      <c r="E21" s="78"/>
      <c r="F21" s="74"/>
      <c r="G21" s="78"/>
      <c r="H21" s="74"/>
      <c r="I21" s="78"/>
      <c r="J21" s="78"/>
      <c r="K21" s="78"/>
      <c r="L21" s="78"/>
      <c r="M21" s="78"/>
      <c r="N21" s="74"/>
      <c r="O21" s="74"/>
      <c r="P21" s="74"/>
      <c r="Q21" s="74"/>
      <c r="R21" s="74"/>
      <c r="S21" s="74"/>
    </row>
    <row r="22" spans="1:29">
      <c r="A22" s="59"/>
      <c r="C22" s="77" t="s">
        <v>204</v>
      </c>
      <c r="D22" s="74"/>
      <c r="E22" s="78"/>
      <c r="F22" s="74"/>
      <c r="G22" s="78"/>
      <c r="H22" s="74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</row>
    <row r="23" spans="1:29">
      <c r="A23" s="59"/>
      <c r="C23" s="77" t="s">
        <v>205</v>
      </c>
      <c r="D23" s="74"/>
      <c r="E23" s="78"/>
      <c r="F23" s="74"/>
      <c r="G23" s="78"/>
      <c r="H23" s="74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</row>
    <row r="24" spans="1:29">
      <c r="A24" s="79" t="s">
        <v>206</v>
      </c>
      <c r="B24" s="77" t="s">
        <v>207</v>
      </c>
      <c r="C24" s="77" t="s">
        <v>208</v>
      </c>
      <c r="D24" s="74" t="s">
        <v>121</v>
      </c>
      <c r="E24" s="74" t="s">
        <v>122</v>
      </c>
      <c r="F24" s="74" t="s">
        <v>123</v>
      </c>
      <c r="G24" s="74" t="s">
        <v>124</v>
      </c>
      <c r="H24" s="74" t="s">
        <v>125</v>
      </c>
      <c r="I24" s="74" t="s">
        <v>126</v>
      </c>
      <c r="J24" s="58" t="s">
        <v>127</v>
      </c>
      <c r="K24" s="58" t="s">
        <v>128</v>
      </c>
      <c r="L24" s="58"/>
      <c r="M24" s="58"/>
      <c r="N24" s="74"/>
      <c r="O24" s="74"/>
      <c r="P24" s="74"/>
      <c r="Q24" s="74"/>
      <c r="R24" s="74"/>
      <c r="S24" s="74"/>
    </row>
    <row r="25" spans="1:29" ht="15">
      <c r="A25" s="45" t="str">
        <f>All!BX131</f>
        <v>Ala</v>
      </c>
      <c r="B25" s="74" t="s">
        <v>209</v>
      </c>
      <c r="C25" s="74" t="s">
        <v>210</v>
      </c>
      <c r="D25" s="80">
        <f>All!BZ131</f>
        <v>0.51658622712844704</v>
      </c>
      <c r="E25" s="80">
        <f>All!CA131</f>
        <v>0.85712387521178379</v>
      </c>
      <c r="F25" s="80">
        <f>All!CD131</f>
        <v>3.3222558898900023</v>
      </c>
      <c r="G25" s="80">
        <f>All!CE131</f>
        <v>1.8825768300572481</v>
      </c>
      <c r="H25" s="80">
        <f>All!CH131</f>
        <v>0.26273642446298368</v>
      </c>
      <c r="I25" s="80">
        <f>All!CI131</f>
        <v>0.61572498320266478</v>
      </c>
      <c r="J25" s="80">
        <f>All!CV131</f>
        <v>0.21280081298262118</v>
      </c>
      <c r="K25" s="80">
        <f>All!CW131</f>
        <v>0.33019495706424884</v>
      </c>
      <c r="L25" s="80"/>
      <c r="M25" s="80"/>
      <c r="N25" s="80"/>
      <c r="O25" s="80"/>
      <c r="P25" s="80"/>
      <c r="Q25" s="80"/>
      <c r="R25" s="80"/>
      <c r="S25" s="80"/>
      <c r="T25" s="81"/>
      <c r="U25" s="81"/>
      <c r="V25" s="81"/>
      <c r="W25" s="81"/>
      <c r="X25" s="81"/>
      <c r="Y25" s="81"/>
      <c r="Z25" s="81"/>
      <c r="AA25" s="81"/>
      <c r="AB25" s="81"/>
      <c r="AC25" s="81"/>
    </row>
    <row r="26" spans="1:29" ht="15">
      <c r="A26" s="45" t="str">
        <f>All!BX132</f>
        <v>Cit</v>
      </c>
      <c r="B26" s="74" t="s">
        <v>209</v>
      </c>
      <c r="C26" s="74" t="s">
        <v>211</v>
      </c>
      <c r="D26" s="80">
        <f>All!BZ132</f>
        <v>0.97349966552058365</v>
      </c>
      <c r="E26" s="80">
        <f>All!CA132</f>
        <v>0.90624823869928106</v>
      </c>
      <c r="F26" s="80">
        <f>All!CD132</f>
        <v>1.2442279781260961</v>
      </c>
      <c r="G26" s="80">
        <f>All!CE132</f>
        <v>1.3046994514103245</v>
      </c>
      <c r="H26" s="80">
        <f>All!CH132</f>
        <v>1.7222967340207338</v>
      </c>
      <c r="I26" s="80">
        <f>All!CI132</f>
        <v>1.6576168073280075</v>
      </c>
      <c r="J26" s="80">
        <f>All!CV132</f>
        <v>7.6330119612064137E-2</v>
      </c>
      <c r="K26" s="80">
        <f>All!CW132</f>
        <v>0.11508100528291025</v>
      </c>
      <c r="L26" s="80"/>
      <c r="M26" s="80"/>
      <c r="N26" s="80"/>
      <c r="O26" s="80"/>
      <c r="P26" s="80"/>
      <c r="Q26" s="80"/>
      <c r="R26" s="80"/>
      <c r="S26" s="80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29" ht="15">
      <c r="A27" s="45" t="str">
        <f>All!BX133</f>
        <v>DHAP</v>
      </c>
      <c r="B27" s="74" t="s">
        <v>209</v>
      </c>
      <c r="C27" s="74" t="s">
        <v>211</v>
      </c>
      <c r="D27" s="80">
        <f>All!BZ133</f>
        <v>0.76816618107109913</v>
      </c>
      <c r="E27" s="80">
        <f>All!CA133</f>
        <v>0.86147286517459964</v>
      </c>
      <c r="F27" s="80">
        <f>All!CD133</f>
        <v>1.0964711838818075</v>
      </c>
      <c r="G27" s="80">
        <f>All!CE133</f>
        <v>1.3447770088704798</v>
      </c>
      <c r="H27" s="80">
        <f>All!CH133</f>
        <v>1.6226788832884678</v>
      </c>
      <c r="I27" s="80">
        <f>All!CI133</f>
        <v>1.3338277310144775</v>
      </c>
      <c r="J27" s="80">
        <f>All!CV133</f>
        <v>0.52392139050524955</v>
      </c>
      <c r="K27" s="80">
        <f>All!CW133</f>
        <v>0.44868475619381798</v>
      </c>
      <c r="L27" s="80"/>
      <c r="M27" s="80"/>
      <c r="N27" s="80"/>
      <c r="O27" s="80"/>
      <c r="P27" s="80"/>
      <c r="Q27" s="80"/>
      <c r="R27" s="80"/>
      <c r="S27" s="80"/>
      <c r="T27" s="81"/>
      <c r="U27" s="81"/>
      <c r="V27" s="81"/>
      <c r="W27" s="81"/>
      <c r="X27" s="81"/>
      <c r="Y27" s="81"/>
      <c r="Z27" s="81"/>
      <c r="AA27" s="81"/>
      <c r="AB27" s="81"/>
      <c r="AC27" s="81"/>
    </row>
    <row r="28" spans="1:29" ht="15">
      <c r="A28" s="45" t="str">
        <f>All!BX134</f>
        <v>Fru</v>
      </c>
      <c r="B28" s="74" t="s">
        <v>209</v>
      </c>
      <c r="C28" s="74" t="s">
        <v>211</v>
      </c>
      <c r="D28" s="80">
        <f>All!BZ134</f>
        <v>1.7426514962555162</v>
      </c>
      <c r="E28" s="80">
        <f>All!CA134</f>
        <v>1.5428460831391015</v>
      </c>
      <c r="F28" s="80">
        <f>All!CD134</f>
        <v>5.466416217293818E-2</v>
      </c>
      <c r="G28" s="80">
        <f>All!CE134</f>
        <v>5.6603942175248771E-2</v>
      </c>
      <c r="H28" s="80">
        <f>All!CH134</f>
        <v>2.1222418042049456</v>
      </c>
      <c r="I28" s="80">
        <f>All!CI134</f>
        <v>2.1374620339658539</v>
      </c>
      <c r="J28" s="80">
        <f>All!CV134</f>
        <v>0.17833957772571654</v>
      </c>
      <c r="K28" s="80">
        <f>All!CW134</f>
        <v>0.16519090036067849</v>
      </c>
      <c r="L28" s="80"/>
      <c r="M28" s="80"/>
      <c r="N28" s="80"/>
      <c r="O28" s="80"/>
      <c r="P28" s="80"/>
      <c r="Q28" s="80"/>
      <c r="R28" s="80"/>
      <c r="S28" s="80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29" ht="15">
      <c r="A29" s="45" t="str">
        <f>All!BX135</f>
        <v>F1P</v>
      </c>
      <c r="B29" s="74" t="s">
        <v>209</v>
      </c>
      <c r="C29" s="74" t="s">
        <v>211</v>
      </c>
      <c r="D29" s="80">
        <f>All!BZ135</f>
        <v>6.003622787840926E-2</v>
      </c>
      <c r="E29" s="80">
        <f>All!CA135</f>
        <v>5.1554846374140956E-2</v>
      </c>
      <c r="F29" s="80">
        <f>All!CD135</f>
        <v>4.5675650505541926E-2</v>
      </c>
      <c r="G29" s="80">
        <f>All!CE135</f>
        <v>5.2782750247330805E-2</v>
      </c>
      <c r="H29" s="80">
        <f>All!CH135</f>
        <v>3.8240318834597322</v>
      </c>
      <c r="I29" s="80">
        <f>All!CI135</f>
        <v>3.8490192870304898</v>
      </c>
      <c r="J29" s="80">
        <f>All!CV135</f>
        <v>4.9576960984147211E-2</v>
      </c>
      <c r="K29" s="80">
        <f>All!CW135</f>
        <v>6.7322393520208357E-2</v>
      </c>
      <c r="L29" s="80"/>
      <c r="M29" s="80"/>
      <c r="N29" s="80"/>
      <c r="O29" s="80"/>
      <c r="P29" s="80"/>
      <c r="Q29" s="80"/>
      <c r="R29" s="80"/>
      <c r="S29" s="80"/>
      <c r="T29" s="81"/>
      <c r="U29" s="81"/>
      <c r="V29" s="81"/>
      <c r="W29" s="81"/>
      <c r="X29" s="81"/>
      <c r="Y29" s="81"/>
      <c r="Z29" s="81"/>
      <c r="AA29" s="81"/>
      <c r="AB29" s="81"/>
      <c r="AC29" s="81"/>
    </row>
    <row r="30" spans="1:29" ht="15">
      <c r="A30" s="45" t="str">
        <f>All!BX136</f>
        <v>F6P</v>
      </c>
      <c r="B30" s="74" t="s">
        <v>209</v>
      </c>
      <c r="C30" s="74" t="s">
        <v>211</v>
      </c>
      <c r="D30" s="80">
        <f>All!BZ136</f>
        <v>0.22866180980460804</v>
      </c>
      <c r="E30" s="80">
        <f>All!CA136</f>
        <v>0.19708678886171579</v>
      </c>
      <c r="F30" s="80">
        <f>All!CD136</f>
        <v>0.31754554411895414</v>
      </c>
      <c r="G30" s="80">
        <f>All!CE136</f>
        <v>0.32932824640447644</v>
      </c>
      <c r="H30" s="80">
        <f>All!CH136</f>
        <v>3.1585417029891638</v>
      </c>
      <c r="I30" s="80">
        <f>All!CI136</f>
        <v>3.1861676383304918</v>
      </c>
      <c r="J30" s="80">
        <f>All!CV136</f>
        <v>0.30923831610783548</v>
      </c>
      <c r="K30" s="80">
        <f>All!CW136</f>
        <v>0.27342995338275466</v>
      </c>
      <c r="L30" s="80"/>
      <c r="M30" s="80"/>
      <c r="N30" s="80"/>
      <c r="O30" s="80"/>
      <c r="P30" s="80"/>
      <c r="Q30" s="80"/>
      <c r="R30" s="80"/>
      <c r="S30" s="80"/>
      <c r="T30" s="81"/>
      <c r="U30" s="81"/>
      <c r="V30" s="81"/>
      <c r="W30" s="81"/>
      <c r="X30" s="81"/>
      <c r="Y30" s="81"/>
      <c r="Z30" s="81"/>
      <c r="AA30" s="81"/>
      <c r="AB30" s="81"/>
      <c r="AC30" s="81"/>
    </row>
    <row r="31" spans="1:29" ht="15">
      <c r="A31" s="45" t="str">
        <f>All!BX137</f>
        <v>G6P</v>
      </c>
      <c r="B31" s="74" t="s">
        <v>209</v>
      </c>
      <c r="C31" s="74" t="s">
        <v>211</v>
      </c>
      <c r="D31" s="80">
        <f>All!BZ137</f>
        <v>0.65548851101128913</v>
      </c>
      <c r="E31" s="80">
        <f>All!CA137</f>
        <v>0.69185686250984346</v>
      </c>
      <c r="F31" s="80">
        <f>All!CD137</f>
        <v>1.0721389586627428</v>
      </c>
      <c r="G31" s="80">
        <f>All!CE137</f>
        <v>1.0857427785728959</v>
      </c>
      <c r="H31" s="80">
        <f>All!CH137</f>
        <v>1.9489271508672283</v>
      </c>
      <c r="I31" s="80">
        <f>All!CI137</f>
        <v>1.9709937030500337</v>
      </c>
      <c r="J31" s="80">
        <f>All!CV137</f>
        <v>0.30723220790576816</v>
      </c>
      <c r="K31" s="80">
        <f>All!CW137</f>
        <v>0.26761982742019652</v>
      </c>
      <c r="L31" s="80"/>
      <c r="M31" s="80"/>
      <c r="N31" s="80"/>
      <c r="O31" s="80"/>
      <c r="P31" s="80"/>
      <c r="Q31" s="80"/>
      <c r="R31" s="80"/>
      <c r="S31" s="80"/>
      <c r="T31" s="81"/>
      <c r="U31" s="81"/>
      <c r="V31" s="81"/>
      <c r="W31" s="81"/>
      <c r="X31" s="81"/>
      <c r="Y31" s="81"/>
      <c r="Z31" s="81"/>
      <c r="AA31" s="81"/>
      <c r="AB31" s="81"/>
      <c r="AC31" s="81"/>
    </row>
    <row r="32" spans="1:29" ht="15">
      <c r="A32" s="45" t="str">
        <f>All!BX138</f>
        <v>3PGA</v>
      </c>
      <c r="B32" s="74" t="s">
        <v>209</v>
      </c>
      <c r="C32" s="74" t="s">
        <v>211</v>
      </c>
      <c r="D32" s="80">
        <f>All!BZ138</f>
        <v>0.96007952994937529</v>
      </c>
      <c r="E32" s="80">
        <f>All!CA138</f>
        <v>0.96714902541822978</v>
      </c>
      <c r="F32" s="80">
        <f>All!CD138</f>
        <v>1.310424357892165</v>
      </c>
      <c r="G32" s="80">
        <f>All!CE138</f>
        <v>1.3897179657491765</v>
      </c>
      <c r="H32" s="80">
        <f>All!CH138</f>
        <v>1.1935323967142488</v>
      </c>
      <c r="I32" s="80">
        <f>All!CI138</f>
        <v>1.2057686403068264</v>
      </c>
      <c r="J32" s="80">
        <f>All!CV138</f>
        <v>0.50814844089670685</v>
      </c>
      <c r="K32" s="80">
        <f>All!CW138</f>
        <v>0.46517964307327142</v>
      </c>
      <c r="L32" s="80"/>
      <c r="M32" s="80"/>
      <c r="N32" s="80"/>
      <c r="O32" s="80"/>
      <c r="P32" s="80"/>
      <c r="Q32" s="80"/>
      <c r="R32" s="80"/>
      <c r="S32" s="80"/>
      <c r="T32" s="81"/>
      <c r="U32" s="81"/>
      <c r="V32" s="81"/>
      <c r="W32" s="81"/>
      <c r="X32" s="81"/>
      <c r="Y32" s="81"/>
      <c r="Z32" s="81"/>
      <c r="AA32" s="81"/>
      <c r="AB32" s="81"/>
      <c r="AC32" s="81"/>
    </row>
    <row r="33" spans="1:29" ht="15">
      <c r="A33" s="45" t="str">
        <f>All!BX139</f>
        <v>Glyc</v>
      </c>
      <c r="B33" s="74" t="s">
        <v>209</v>
      </c>
      <c r="C33" s="74" t="s">
        <v>211</v>
      </c>
      <c r="D33" s="80">
        <f>All!BZ139</f>
        <v>1.3491885397038439</v>
      </c>
      <c r="E33" s="80">
        <f>All!CA139</f>
        <v>1.8110605296922591</v>
      </c>
      <c r="F33" s="80">
        <f>All!CD139</f>
        <v>0.2177769436297369</v>
      </c>
      <c r="G33" s="80">
        <f>All!CE139</f>
        <v>0.31631929583984802</v>
      </c>
      <c r="H33" s="80">
        <f>All!CH139</f>
        <v>1.788792748667172</v>
      </c>
      <c r="I33" s="80">
        <f>All!CI139</f>
        <v>1.7192349826748574</v>
      </c>
      <c r="J33" s="80">
        <f>All!CV139</f>
        <v>0.40930235457924802</v>
      </c>
      <c r="K33" s="80">
        <f>All!CW139</f>
        <v>0.38832460521303364</v>
      </c>
      <c r="L33" s="80"/>
      <c r="M33" s="80"/>
      <c r="N33" s="80"/>
      <c r="O33" s="80"/>
      <c r="P33" s="80"/>
      <c r="Q33" s="80"/>
      <c r="R33" s="80"/>
      <c r="S33" s="80"/>
      <c r="T33" s="81"/>
      <c r="U33" s="81"/>
      <c r="V33" s="81"/>
      <c r="W33" s="81"/>
      <c r="X33" s="81"/>
      <c r="Y33" s="81"/>
      <c r="Z33" s="81"/>
      <c r="AA33" s="81"/>
      <c r="AB33" s="81"/>
      <c r="AC33" s="81"/>
    </row>
    <row r="34" spans="1:29" ht="15">
      <c r="A34" s="45" t="str">
        <f>All!BX140</f>
        <v>Glyc-3P</v>
      </c>
      <c r="B34" s="74" t="s">
        <v>209</v>
      </c>
      <c r="C34" s="74" t="s">
        <v>211</v>
      </c>
      <c r="D34" s="80">
        <f>All!BZ140</f>
        <v>0.33346794868876128</v>
      </c>
      <c r="E34" s="80">
        <f>All!CA140</f>
        <v>0.33348998972607863</v>
      </c>
      <c r="F34" s="80">
        <f>All!CD140</f>
        <v>2.6498863057066169</v>
      </c>
      <c r="G34" s="80">
        <f>All!CE140</f>
        <v>2.9613853161273793</v>
      </c>
      <c r="H34" s="80">
        <f>All!CH140</f>
        <v>0.60924437033963108</v>
      </c>
      <c r="I34" s="80">
        <f>All!CI140</f>
        <v>0.75217586829103333</v>
      </c>
      <c r="J34" s="80">
        <f>All!CV140</f>
        <v>0.1957009995591055</v>
      </c>
      <c r="K34" s="80">
        <f>All!CW140</f>
        <v>0.1646492015613952</v>
      </c>
      <c r="L34" s="80"/>
      <c r="M34" s="80"/>
      <c r="N34" s="80"/>
      <c r="O34" s="80"/>
      <c r="P34" s="80"/>
      <c r="Q34" s="80"/>
      <c r="R34" s="80"/>
      <c r="S34" s="80"/>
      <c r="T34" s="81"/>
      <c r="U34" s="81"/>
      <c r="V34" s="81"/>
      <c r="W34" s="81"/>
      <c r="X34" s="81"/>
      <c r="Y34" s="81"/>
      <c r="Z34" s="81"/>
      <c r="AA34" s="81"/>
      <c r="AB34" s="81"/>
      <c r="AC34" s="81"/>
    </row>
    <row r="35" spans="1:29" ht="15">
      <c r="A35" s="45" t="str">
        <f>All!BX141</f>
        <v>Pyr</v>
      </c>
      <c r="B35" s="74" t="s">
        <v>209</v>
      </c>
      <c r="C35" s="74" t="s">
        <v>211</v>
      </c>
      <c r="D35" s="80">
        <f>All!BZ141</f>
        <v>0.6522803486735067</v>
      </c>
      <c r="E35" s="80">
        <f>All!CA141</f>
        <v>0.73191241159759224</v>
      </c>
      <c r="F35" s="80">
        <f>All!CD141</f>
        <v>1.1977695398988697</v>
      </c>
      <c r="G35" s="80">
        <f>All!CE141</f>
        <v>1.5624263462407573</v>
      </c>
      <c r="H35" s="80">
        <f>All!CH141</f>
        <v>1.6301725585215929</v>
      </c>
      <c r="I35" s="80">
        <f>All!CI141</f>
        <v>1.8944678493931653</v>
      </c>
      <c r="J35" s="80">
        <f>All!CV141</f>
        <v>0.1620841108816802</v>
      </c>
      <c r="K35" s="80">
        <f>All!CW141</f>
        <v>0.16888683479283623</v>
      </c>
      <c r="L35" s="80"/>
      <c r="M35" s="80"/>
      <c r="N35" s="80"/>
      <c r="O35" s="80"/>
      <c r="P35" s="80"/>
      <c r="Q35" s="80"/>
      <c r="R35" s="80"/>
      <c r="S35" s="80"/>
      <c r="T35" s="81"/>
      <c r="U35" s="81"/>
      <c r="V35" s="81"/>
      <c r="W35" s="81"/>
      <c r="X35" s="81"/>
      <c r="Y35" s="81"/>
      <c r="Z35" s="81"/>
      <c r="AA35" s="81"/>
      <c r="AB35" s="81"/>
      <c r="AC35" s="81"/>
    </row>
    <row r="36" spans="1:29" ht="15">
      <c r="A36" s="45" t="str">
        <f>All!BX142</f>
        <v>Lac 2</v>
      </c>
      <c r="B36" s="74" t="s">
        <v>209</v>
      </c>
      <c r="C36" s="74" t="s">
        <v>211</v>
      </c>
      <c r="D36" s="80">
        <f>All!BZ142</f>
        <v>1.0510433041723874</v>
      </c>
      <c r="E36" s="80">
        <f>All!CA142</f>
        <v>0.96287369274062773</v>
      </c>
      <c r="F36" s="80">
        <f>All!CD142</f>
        <v>1.231477255452921</v>
      </c>
      <c r="G36" s="80">
        <f>All!CE142</f>
        <v>1.5798463788814807</v>
      </c>
      <c r="H36" s="80">
        <f>All!CH142</f>
        <v>1.3791127194195709</v>
      </c>
      <c r="I36" s="80">
        <f>All!CI142</f>
        <v>1.4052429855812139</v>
      </c>
      <c r="J36" s="80">
        <f>All!CV142</f>
        <v>0.19957130850418237</v>
      </c>
      <c r="K36" s="80">
        <f>All!CW142</f>
        <v>0.19083235524761566</v>
      </c>
      <c r="L36" s="80"/>
      <c r="M36" s="80"/>
      <c r="N36" s="80"/>
      <c r="O36" s="80"/>
      <c r="P36" s="80"/>
      <c r="Q36" s="80"/>
      <c r="R36" s="80"/>
      <c r="S36" s="80"/>
      <c r="T36" s="81"/>
      <c r="U36" s="81"/>
      <c r="V36" s="81"/>
      <c r="W36" s="81"/>
      <c r="X36" s="81"/>
      <c r="Y36" s="81"/>
      <c r="Z36" s="81"/>
      <c r="AA36" s="81"/>
      <c r="AB36" s="81"/>
      <c r="AC36" s="81"/>
    </row>
    <row r="37" spans="1:29" ht="15">
      <c r="A37" s="45" t="str">
        <f>All!BX143</f>
        <v>Lac</v>
      </c>
      <c r="B37" s="74" t="s">
        <v>209</v>
      </c>
      <c r="C37" s="74" t="s">
        <v>211</v>
      </c>
      <c r="D37" s="80">
        <f>All!BZ143</f>
        <v>0.83378045835547854</v>
      </c>
      <c r="E37" s="80">
        <f>All!CA143</f>
        <v>0.9783956438316056</v>
      </c>
      <c r="F37" s="80">
        <f>All!CD143</f>
        <v>0.86281459926520043</v>
      </c>
      <c r="G37" s="80">
        <f>All!CE143</f>
        <v>1.561605181710193</v>
      </c>
      <c r="H37" s="80">
        <f>All!CH143</f>
        <v>1.7482716821135136</v>
      </c>
      <c r="I37" s="80">
        <f>All!CI143</f>
        <v>1.7420982001304004</v>
      </c>
      <c r="J37" s="80">
        <f>All!CV143</f>
        <v>0.14132879130544793</v>
      </c>
      <c r="K37" s="80">
        <f>All!CW143</f>
        <v>0.13170544328816181</v>
      </c>
      <c r="L37" s="80"/>
      <c r="M37" s="80"/>
      <c r="N37" s="80"/>
      <c r="O37" s="80"/>
      <c r="P37" s="80"/>
      <c r="Q37" s="80"/>
      <c r="R37" s="80"/>
      <c r="S37" s="80"/>
      <c r="T37" s="81"/>
      <c r="U37" s="81"/>
      <c r="V37" s="81"/>
      <c r="W37" s="81"/>
      <c r="X37" s="81"/>
      <c r="Y37" s="81"/>
      <c r="Z37" s="81"/>
      <c r="AA37" s="81"/>
      <c r="AB37" s="81"/>
      <c r="AC37" s="81"/>
    </row>
    <row r="38" spans="1:29" ht="15">
      <c r="A38" s="45" t="str">
        <f>All!BX144</f>
        <v>R5P</v>
      </c>
      <c r="B38" s="74" t="s">
        <v>209</v>
      </c>
      <c r="C38" s="74" t="s">
        <v>211</v>
      </c>
      <c r="D38" s="80">
        <f>All!BZ144</f>
        <v>0.98637057102497872</v>
      </c>
      <c r="E38" s="80">
        <f>All!CA144</f>
        <v>0.97461154833494168</v>
      </c>
      <c r="F38" s="80">
        <f>All!CD144</f>
        <v>0.88026168748711109</v>
      </c>
      <c r="G38" s="80">
        <f>All!CE144</f>
        <v>1.0831653172751314</v>
      </c>
      <c r="H38" s="80">
        <f>All!CH144</f>
        <v>1.1723735261144421</v>
      </c>
      <c r="I38" s="80">
        <f>All!CI144</f>
        <v>1.2860565589187574</v>
      </c>
      <c r="J38" s="80">
        <f>All!CV144</f>
        <v>0.90806049078372109</v>
      </c>
      <c r="K38" s="80">
        <f>All!CW144</f>
        <v>0.7091003000609154</v>
      </c>
      <c r="L38" s="80"/>
      <c r="M38" s="80"/>
      <c r="N38" s="80"/>
      <c r="O38" s="80"/>
      <c r="P38" s="80"/>
      <c r="Q38" s="80"/>
      <c r="R38" s="80"/>
      <c r="S38" s="80"/>
      <c r="T38" s="81"/>
      <c r="U38" s="81"/>
      <c r="V38" s="81"/>
      <c r="W38" s="81"/>
      <c r="X38" s="81"/>
      <c r="Y38" s="81"/>
      <c r="Z38" s="81"/>
      <c r="AA38" s="81"/>
      <c r="AB38" s="81"/>
      <c r="AC38" s="81"/>
    </row>
    <row r="39" spans="1:29" ht="15">
      <c r="A39" s="45" t="str">
        <f>All!BX145</f>
        <v>Ser</v>
      </c>
      <c r="B39" s="74" t="s">
        <v>209</v>
      </c>
      <c r="C39" s="74" t="s">
        <v>211</v>
      </c>
      <c r="D39" s="80">
        <f>All!BZ145</f>
        <v>0.54036963999887233</v>
      </c>
      <c r="E39" s="80">
        <f>All!CA145</f>
        <v>0.78494215975691184</v>
      </c>
      <c r="F39" s="80">
        <f>All!CD145</f>
        <v>2.4975987973297857</v>
      </c>
      <c r="G39" s="80">
        <f>All!CE145</f>
        <v>2.0543102728144467</v>
      </c>
      <c r="H39" s="80">
        <f>All!CH145</f>
        <v>0.84977306739798208</v>
      </c>
      <c r="I39" s="80">
        <f>All!CI145</f>
        <v>1.0097345644129379</v>
      </c>
      <c r="J39" s="80">
        <f>All!CV145</f>
        <v>0.10355283052354597</v>
      </c>
      <c r="K39" s="80">
        <f>All!CW145</f>
        <v>0.15971866776551763</v>
      </c>
      <c r="L39" s="80"/>
      <c r="M39" s="80"/>
      <c r="N39" s="80"/>
      <c r="O39" s="80"/>
      <c r="P39" s="80"/>
      <c r="Q39" s="80"/>
      <c r="R39" s="80"/>
      <c r="S39" s="80"/>
      <c r="T39" s="81"/>
      <c r="U39" s="81"/>
      <c r="V39" s="81"/>
      <c r="W39" s="81"/>
      <c r="X39" s="81"/>
      <c r="Y39" s="81"/>
      <c r="Z39" s="81"/>
      <c r="AA39" s="81"/>
      <c r="AB39" s="81"/>
      <c r="AC39" s="81"/>
    </row>
    <row r="40" spans="1:29" ht="15">
      <c r="A40" s="45" t="str">
        <f>All!BX146</f>
        <v>Inositol</v>
      </c>
      <c r="B40" s="74" t="s">
        <v>209</v>
      </c>
      <c r="C40" s="74" t="s">
        <v>211</v>
      </c>
      <c r="D40" s="80">
        <f>All!BZ146</f>
        <v>0.77481063166651798</v>
      </c>
      <c r="E40" s="80">
        <f>All!CA146</f>
        <v>0.78908689652728803</v>
      </c>
      <c r="F40" s="80">
        <f>All!CD146</f>
        <v>3.4450315821618576</v>
      </c>
      <c r="G40" s="80">
        <f>All!CE146</f>
        <v>1.780381168662923</v>
      </c>
      <c r="H40" s="80">
        <f>All!CH146</f>
        <v>0.31924855810690211</v>
      </c>
      <c r="I40" s="80">
        <f>All!CI146</f>
        <v>0.31221774466699853</v>
      </c>
      <c r="J40" s="80">
        <f>All!CV146</f>
        <v>0.29906940807444238</v>
      </c>
      <c r="K40" s="80">
        <f>All!CW146</f>
        <v>0.28015401013307045</v>
      </c>
      <c r="L40" s="80"/>
      <c r="M40" s="80"/>
      <c r="N40" s="80"/>
      <c r="O40" s="80"/>
      <c r="P40" s="80"/>
      <c r="Q40" s="80"/>
      <c r="R40" s="80"/>
      <c r="S40" s="80"/>
      <c r="T40" s="81"/>
      <c r="U40" s="81"/>
      <c r="V40" s="81"/>
      <c r="W40" s="81"/>
      <c r="X40" s="81"/>
      <c r="Y40" s="81"/>
      <c r="Z40" s="81"/>
      <c r="AA40" s="81"/>
      <c r="AB40" s="81"/>
      <c r="AC40" s="81"/>
    </row>
    <row r="41" spans="1:29" ht="15">
      <c r="A41" s="45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1:29" ht="15">
      <c r="A42" s="45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1:29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topLeftCell="A22" workbookViewId="0">
      <selection activeCell="H29" sqref="H29"/>
    </sheetView>
  </sheetViews>
  <sheetFormatPr defaultColWidth="11.42578125" defaultRowHeight="12.75"/>
  <cols>
    <col min="1" max="1" width="13.140625" style="76" customWidth="1"/>
    <col min="2" max="2" width="15.28515625" style="57" customWidth="1"/>
    <col min="3" max="3" width="15" style="57" customWidth="1"/>
    <col min="4" max="19" width="11.42578125" style="57"/>
    <col min="20" max="256" width="11.42578125" style="58"/>
    <col min="257" max="257" width="13.140625" style="58" customWidth="1"/>
    <col min="258" max="258" width="15.28515625" style="58" customWidth="1"/>
    <col min="259" max="259" width="15" style="58" customWidth="1"/>
    <col min="260" max="512" width="11.42578125" style="58"/>
    <col min="513" max="513" width="13.140625" style="58" customWidth="1"/>
    <col min="514" max="514" width="15.28515625" style="58" customWidth="1"/>
    <col min="515" max="515" width="15" style="58" customWidth="1"/>
    <col min="516" max="768" width="11.42578125" style="58"/>
    <col min="769" max="769" width="13.140625" style="58" customWidth="1"/>
    <col min="770" max="770" width="15.28515625" style="58" customWidth="1"/>
    <col min="771" max="771" width="15" style="58" customWidth="1"/>
    <col min="772" max="1024" width="11.42578125" style="58"/>
    <col min="1025" max="1025" width="13.140625" style="58" customWidth="1"/>
    <col min="1026" max="1026" width="15.28515625" style="58" customWidth="1"/>
    <col min="1027" max="1027" width="15" style="58" customWidth="1"/>
    <col min="1028" max="1280" width="11.42578125" style="58"/>
    <col min="1281" max="1281" width="13.140625" style="58" customWidth="1"/>
    <col min="1282" max="1282" width="15.28515625" style="58" customWidth="1"/>
    <col min="1283" max="1283" width="15" style="58" customWidth="1"/>
    <col min="1284" max="1536" width="11.42578125" style="58"/>
    <col min="1537" max="1537" width="13.140625" style="58" customWidth="1"/>
    <col min="1538" max="1538" width="15.28515625" style="58" customWidth="1"/>
    <col min="1539" max="1539" width="15" style="58" customWidth="1"/>
    <col min="1540" max="1792" width="11.42578125" style="58"/>
    <col min="1793" max="1793" width="13.140625" style="58" customWidth="1"/>
    <col min="1794" max="1794" width="15.28515625" style="58" customWidth="1"/>
    <col min="1795" max="1795" width="15" style="58" customWidth="1"/>
    <col min="1796" max="2048" width="11.42578125" style="58"/>
    <col min="2049" max="2049" width="13.140625" style="58" customWidth="1"/>
    <col min="2050" max="2050" width="15.28515625" style="58" customWidth="1"/>
    <col min="2051" max="2051" width="15" style="58" customWidth="1"/>
    <col min="2052" max="2304" width="11.42578125" style="58"/>
    <col min="2305" max="2305" width="13.140625" style="58" customWidth="1"/>
    <col min="2306" max="2306" width="15.28515625" style="58" customWidth="1"/>
    <col min="2307" max="2307" width="15" style="58" customWidth="1"/>
    <col min="2308" max="2560" width="11.42578125" style="58"/>
    <col min="2561" max="2561" width="13.140625" style="58" customWidth="1"/>
    <col min="2562" max="2562" width="15.28515625" style="58" customWidth="1"/>
    <col min="2563" max="2563" width="15" style="58" customWidth="1"/>
    <col min="2564" max="2816" width="11.42578125" style="58"/>
    <col min="2817" max="2817" width="13.140625" style="58" customWidth="1"/>
    <col min="2818" max="2818" width="15.28515625" style="58" customWidth="1"/>
    <col min="2819" max="2819" width="15" style="58" customWidth="1"/>
    <col min="2820" max="3072" width="11.42578125" style="58"/>
    <col min="3073" max="3073" width="13.140625" style="58" customWidth="1"/>
    <col min="3074" max="3074" width="15.28515625" style="58" customWidth="1"/>
    <col min="3075" max="3075" width="15" style="58" customWidth="1"/>
    <col min="3076" max="3328" width="11.42578125" style="58"/>
    <col min="3329" max="3329" width="13.140625" style="58" customWidth="1"/>
    <col min="3330" max="3330" width="15.28515625" style="58" customWidth="1"/>
    <col min="3331" max="3331" width="15" style="58" customWidth="1"/>
    <col min="3332" max="3584" width="11.42578125" style="58"/>
    <col min="3585" max="3585" width="13.140625" style="58" customWidth="1"/>
    <col min="3586" max="3586" width="15.28515625" style="58" customWidth="1"/>
    <col min="3587" max="3587" width="15" style="58" customWidth="1"/>
    <col min="3588" max="3840" width="11.42578125" style="58"/>
    <col min="3841" max="3841" width="13.140625" style="58" customWidth="1"/>
    <col min="3842" max="3842" width="15.28515625" style="58" customWidth="1"/>
    <col min="3843" max="3843" width="15" style="58" customWidth="1"/>
    <col min="3844" max="4096" width="11.42578125" style="58"/>
    <col min="4097" max="4097" width="13.140625" style="58" customWidth="1"/>
    <col min="4098" max="4098" width="15.28515625" style="58" customWidth="1"/>
    <col min="4099" max="4099" width="15" style="58" customWidth="1"/>
    <col min="4100" max="4352" width="11.42578125" style="58"/>
    <col min="4353" max="4353" width="13.140625" style="58" customWidth="1"/>
    <col min="4354" max="4354" width="15.28515625" style="58" customWidth="1"/>
    <col min="4355" max="4355" width="15" style="58" customWidth="1"/>
    <col min="4356" max="4608" width="11.42578125" style="58"/>
    <col min="4609" max="4609" width="13.140625" style="58" customWidth="1"/>
    <col min="4610" max="4610" width="15.28515625" style="58" customWidth="1"/>
    <col min="4611" max="4611" width="15" style="58" customWidth="1"/>
    <col min="4612" max="4864" width="11.42578125" style="58"/>
    <col min="4865" max="4865" width="13.140625" style="58" customWidth="1"/>
    <col min="4866" max="4866" width="15.28515625" style="58" customWidth="1"/>
    <col min="4867" max="4867" width="15" style="58" customWidth="1"/>
    <col min="4868" max="5120" width="11.42578125" style="58"/>
    <col min="5121" max="5121" width="13.140625" style="58" customWidth="1"/>
    <col min="5122" max="5122" width="15.28515625" style="58" customWidth="1"/>
    <col min="5123" max="5123" width="15" style="58" customWidth="1"/>
    <col min="5124" max="5376" width="11.42578125" style="58"/>
    <col min="5377" max="5377" width="13.140625" style="58" customWidth="1"/>
    <col min="5378" max="5378" width="15.28515625" style="58" customWidth="1"/>
    <col min="5379" max="5379" width="15" style="58" customWidth="1"/>
    <col min="5380" max="5632" width="11.42578125" style="58"/>
    <col min="5633" max="5633" width="13.140625" style="58" customWidth="1"/>
    <col min="5634" max="5634" width="15.28515625" style="58" customWidth="1"/>
    <col min="5635" max="5635" width="15" style="58" customWidth="1"/>
    <col min="5636" max="5888" width="11.42578125" style="58"/>
    <col min="5889" max="5889" width="13.140625" style="58" customWidth="1"/>
    <col min="5890" max="5890" width="15.28515625" style="58" customWidth="1"/>
    <col min="5891" max="5891" width="15" style="58" customWidth="1"/>
    <col min="5892" max="6144" width="11.42578125" style="58"/>
    <col min="6145" max="6145" width="13.140625" style="58" customWidth="1"/>
    <col min="6146" max="6146" width="15.28515625" style="58" customWidth="1"/>
    <col min="6147" max="6147" width="15" style="58" customWidth="1"/>
    <col min="6148" max="6400" width="11.42578125" style="58"/>
    <col min="6401" max="6401" width="13.140625" style="58" customWidth="1"/>
    <col min="6402" max="6402" width="15.28515625" style="58" customWidth="1"/>
    <col min="6403" max="6403" width="15" style="58" customWidth="1"/>
    <col min="6404" max="6656" width="11.42578125" style="58"/>
    <col min="6657" max="6657" width="13.140625" style="58" customWidth="1"/>
    <col min="6658" max="6658" width="15.28515625" style="58" customWidth="1"/>
    <col min="6659" max="6659" width="15" style="58" customWidth="1"/>
    <col min="6660" max="6912" width="11.42578125" style="58"/>
    <col min="6913" max="6913" width="13.140625" style="58" customWidth="1"/>
    <col min="6914" max="6914" width="15.28515625" style="58" customWidth="1"/>
    <col min="6915" max="6915" width="15" style="58" customWidth="1"/>
    <col min="6916" max="7168" width="11.42578125" style="58"/>
    <col min="7169" max="7169" width="13.140625" style="58" customWidth="1"/>
    <col min="7170" max="7170" width="15.28515625" style="58" customWidth="1"/>
    <col min="7171" max="7171" width="15" style="58" customWidth="1"/>
    <col min="7172" max="7424" width="11.42578125" style="58"/>
    <col min="7425" max="7425" width="13.140625" style="58" customWidth="1"/>
    <col min="7426" max="7426" width="15.28515625" style="58" customWidth="1"/>
    <col min="7427" max="7427" width="15" style="58" customWidth="1"/>
    <col min="7428" max="7680" width="11.42578125" style="58"/>
    <col min="7681" max="7681" width="13.140625" style="58" customWidth="1"/>
    <col min="7682" max="7682" width="15.28515625" style="58" customWidth="1"/>
    <col min="7683" max="7683" width="15" style="58" customWidth="1"/>
    <col min="7684" max="7936" width="11.42578125" style="58"/>
    <col min="7937" max="7937" width="13.140625" style="58" customWidth="1"/>
    <col min="7938" max="7938" width="15.28515625" style="58" customWidth="1"/>
    <col min="7939" max="7939" width="15" style="58" customWidth="1"/>
    <col min="7940" max="8192" width="11.42578125" style="58"/>
    <col min="8193" max="8193" width="13.140625" style="58" customWidth="1"/>
    <col min="8194" max="8194" width="15.28515625" style="58" customWidth="1"/>
    <col min="8195" max="8195" width="15" style="58" customWidth="1"/>
    <col min="8196" max="8448" width="11.42578125" style="58"/>
    <col min="8449" max="8449" width="13.140625" style="58" customWidth="1"/>
    <col min="8450" max="8450" width="15.28515625" style="58" customWidth="1"/>
    <col min="8451" max="8451" width="15" style="58" customWidth="1"/>
    <col min="8452" max="8704" width="11.42578125" style="58"/>
    <col min="8705" max="8705" width="13.140625" style="58" customWidth="1"/>
    <col min="8706" max="8706" width="15.28515625" style="58" customWidth="1"/>
    <col min="8707" max="8707" width="15" style="58" customWidth="1"/>
    <col min="8708" max="8960" width="11.42578125" style="58"/>
    <col min="8961" max="8961" width="13.140625" style="58" customWidth="1"/>
    <col min="8962" max="8962" width="15.28515625" style="58" customWidth="1"/>
    <col min="8963" max="8963" width="15" style="58" customWidth="1"/>
    <col min="8964" max="9216" width="11.42578125" style="58"/>
    <col min="9217" max="9217" width="13.140625" style="58" customWidth="1"/>
    <col min="9218" max="9218" width="15.28515625" style="58" customWidth="1"/>
    <col min="9219" max="9219" width="15" style="58" customWidth="1"/>
    <col min="9220" max="9472" width="11.42578125" style="58"/>
    <col min="9473" max="9473" width="13.140625" style="58" customWidth="1"/>
    <col min="9474" max="9474" width="15.28515625" style="58" customWidth="1"/>
    <col min="9475" max="9475" width="15" style="58" customWidth="1"/>
    <col min="9476" max="9728" width="11.42578125" style="58"/>
    <col min="9729" max="9729" width="13.140625" style="58" customWidth="1"/>
    <col min="9730" max="9730" width="15.28515625" style="58" customWidth="1"/>
    <col min="9731" max="9731" width="15" style="58" customWidth="1"/>
    <col min="9732" max="9984" width="11.42578125" style="58"/>
    <col min="9985" max="9985" width="13.140625" style="58" customWidth="1"/>
    <col min="9986" max="9986" width="15.28515625" style="58" customWidth="1"/>
    <col min="9987" max="9987" width="15" style="58" customWidth="1"/>
    <col min="9988" max="10240" width="11.42578125" style="58"/>
    <col min="10241" max="10241" width="13.140625" style="58" customWidth="1"/>
    <col min="10242" max="10242" width="15.28515625" style="58" customWidth="1"/>
    <col min="10243" max="10243" width="15" style="58" customWidth="1"/>
    <col min="10244" max="10496" width="11.42578125" style="58"/>
    <col min="10497" max="10497" width="13.140625" style="58" customWidth="1"/>
    <col min="10498" max="10498" width="15.28515625" style="58" customWidth="1"/>
    <col min="10499" max="10499" width="15" style="58" customWidth="1"/>
    <col min="10500" max="10752" width="11.42578125" style="58"/>
    <col min="10753" max="10753" width="13.140625" style="58" customWidth="1"/>
    <col min="10754" max="10754" width="15.28515625" style="58" customWidth="1"/>
    <col min="10755" max="10755" width="15" style="58" customWidth="1"/>
    <col min="10756" max="11008" width="11.42578125" style="58"/>
    <col min="11009" max="11009" width="13.140625" style="58" customWidth="1"/>
    <col min="11010" max="11010" width="15.28515625" style="58" customWidth="1"/>
    <col min="11011" max="11011" width="15" style="58" customWidth="1"/>
    <col min="11012" max="11264" width="11.42578125" style="58"/>
    <col min="11265" max="11265" width="13.140625" style="58" customWidth="1"/>
    <col min="11266" max="11266" width="15.28515625" style="58" customWidth="1"/>
    <col min="11267" max="11267" width="15" style="58" customWidth="1"/>
    <col min="11268" max="11520" width="11.42578125" style="58"/>
    <col min="11521" max="11521" width="13.140625" style="58" customWidth="1"/>
    <col min="11522" max="11522" width="15.28515625" style="58" customWidth="1"/>
    <col min="11523" max="11523" width="15" style="58" customWidth="1"/>
    <col min="11524" max="11776" width="11.42578125" style="58"/>
    <col min="11777" max="11777" width="13.140625" style="58" customWidth="1"/>
    <col min="11778" max="11778" width="15.28515625" style="58" customWidth="1"/>
    <col min="11779" max="11779" width="15" style="58" customWidth="1"/>
    <col min="11780" max="12032" width="11.42578125" style="58"/>
    <col min="12033" max="12033" width="13.140625" style="58" customWidth="1"/>
    <col min="12034" max="12034" width="15.28515625" style="58" customWidth="1"/>
    <col min="12035" max="12035" width="15" style="58" customWidth="1"/>
    <col min="12036" max="12288" width="11.42578125" style="58"/>
    <col min="12289" max="12289" width="13.140625" style="58" customWidth="1"/>
    <col min="12290" max="12290" width="15.28515625" style="58" customWidth="1"/>
    <col min="12291" max="12291" width="15" style="58" customWidth="1"/>
    <col min="12292" max="12544" width="11.42578125" style="58"/>
    <col min="12545" max="12545" width="13.140625" style="58" customWidth="1"/>
    <col min="12546" max="12546" width="15.28515625" style="58" customWidth="1"/>
    <col min="12547" max="12547" width="15" style="58" customWidth="1"/>
    <col min="12548" max="12800" width="11.42578125" style="58"/>
    <col min="12801" max="12801" width="13.140625" style="58" customWidth="1"/>
    <col min="12802" max="12802" width="15.28515625" style="58" customWidth="1"/>
    <col min="12803" max="12803" width="15" style="58" customWidth="1"/>
    <col min="12804" max="13056" width="11.42578125" style="58"/>
    <col min="13057" max="13057" width="13.140625" style="58" customWidth="1"/>
    <col min="13058" max="13058" width="15.28515625" style="58" customWidth="1"/>
    <col min="13059" max="13059" width="15" style="58" customWidth="1"/>
    <col min="13060" max="13312" width="11.42578125" style="58"/>
    <col min="13313" max="13313" width="13.140625" style="58" customWidth="1"/>
    <col min="13314" max="13314" width="15.28515625" style="58" customWidth="1"/>
    <col min="13315" max="13315" width="15" style="58" customWidth="1"/>
    <col min="13316" max="13568" width="11.42578125" style="58"/>
    <col min="13569" max="13569" width="13.140625" style="58" customWidth="1"/>
    <col min="13570" max="13570" width="15.28515625" style="58" customWidth="1"/>
    <col min="13571" max="13571" width="15" style="58" customWidth="1"/>
    <col min="13572" max="13824" width="11.42578125" style="58"/>
    <col min="13825" max="13825" width="13.140625" style="58" customWidth="1"/>
    <col min="13826" max="13826" width="15.28515625" style="58" customWidth="1"/>
    <col min="13827" max="13827" width="15" style="58" customWidth="1"/>
    <col min="13828" max="14080" width="11.42578125" style="58"/>
    <col min="14081" max="14081" width="13.140625" style="58" customWidth="1"/>
    <col min="14082" max="14082" width="15.28515625" style="58" customWidth="1"/>
    <col min="14083" max="14083" width="15" style="58" customWidth="1"/>
    <col min="14084" max="14336" width="11.42578125" style="58"/>
    <col min="14337" max="14337" width="13.140625" style="58" customWidth="1"/>
    <col min="14338" max="14338" width="15.28515625" style="58" customWidth="1"/>
    <col min="14339" max="14339" width="15" style="58" customWidth="1"/>
    <col min="14340" max="14592" width="11.42578125" style="58"/>
    <col min="14593" max="14593" width="13.140625" style="58" customWidth="1"/>
    <col min="14594" max="14594" width="15.28515625" style="58" customWidth="1"/>
    <col min="14595" max="14595" width="15" style="58" customWidth="1"/>
    <col min="14596" max="14848" width="11.42578125" style="58"/>
    <col min="14849" max="14849" width="13.140625" style="58" customWidth="1"/>
    <col min="14850" max="14850" width="15.28515625" style="58" customWidth="1"/>
    <col min="14851" max="14851" width="15" style="58" customWidth="1"/>
    <col min="14852" max="15104" width="11.42578125" style="58"/>
    <col min="15105" max="15105" width="13.140625" style="58" customWidth="1"/>
    <col min="15106" max="15106" width="15.28515625" style="58" customWidth="1"/>
    <col min="15107" max="15107" width="15" style="58" customWidth="1"/>
    <col min="15108" max="15360" width="11.42578125" style="58"/>
    <col min="15361" max="15361" width="13.140625" style="58" customWidth="1"/>
    <col min="15362" max="15362" width="15.28515625" style="58" customWidth="1"/>
    <col min="15363" max="15363" width="15" style="58" customWidth="1"/>
    <col min="15364" max="15616" width="11.42578125" style="58"/>
    <col min="15617" max="15617" width="13.140625" style="58" customWidth="1"/>
    <col min="15618" max="15618" width="15.28515625" style="58" customWidth="1"/>
    <col min="15619" max="15619" width="15" style="58" customWidth="1"/>
    <col min="15620" max="15872" width="11.42578125" style="58"/>
    <col min="15873" max="15873" width="13.140625" style="58" customWidth="1"/>
    <col min="15874" max="15874" width="15.28515625" style="58" customWidth="1"/>
    <col min="15875" max="15875" width="15" style="58" customWidth="1"/>
    <col min="15876" max="16128" width="11.42578125" style="58"/>
    <col min="16129" max="16129" width="13.140625" style="58" customWidth="1"/>
    <col min="16130" max="16130" width="15.28515625" style="58" customWidth="1"/>
    <col min="16131" max="16131" width="15" style="58" customWidth="1"/>
    <col min="16132" max="16384" width="11.42578125" style="58"/>
  </cols>
  <sheetData>
    <row r="1" spans="1:19" ht="16.5">
      <c r="A1" s="56" t="s">
        <v>171</v>
      </c>
    </row>
    <row r="2" spans="1:19">
      <c r="A2" s="59"/>
      <c r="B2" s="60"/>
      <c r="C2" s="60"/>
      <c r="D2" s="60"/>
      <c r="E2" s="60"/>
      <c r="F2" s="60"/>
      <c r="G2" s="60"/>
    </row>
    <row r="3" spans="1:19" ht="15.75">
      <c r="A3" s="61" t="s">
        <v>172</v>
      </c>
      <c r="E3" s="62" t="s">
        <v>173</v>
      </c>
      <c r="K3" s="62" t="s">
        <v>174</v>
      </c>
    </row>
    <row r="4" spans="1:19">
      <c r="A4" s="63" t="s">
        <v>175</v>
      </c>
      <c r="B4" s="64">
        <v>38718</v>
      </c>
      <c r="E4" s="65" t="s">
        <v>176</v>
      </c>
      <c r="F4" s="65"/>
      <c r="G4" s="65"/>
      <c r="H4" s="65"/>
      <c r="I4" s="65"/>
      <c r="K4" s="66" t="s">
        <v>177</v>
      </c>
    </row>
    <row r="5" spans="1:19">
      <c r="A5" s="63" t="s">
        <v>178</v>
      </c>
      <c r="B5" s="67" t="s">
        <v>179</v>
      </c>
      <c r="E5" s="65" t="s">
        <v>180</v>
      </c>
      <c r="F5" s="65"/>
      <c r="G5" s="65"/>
      <c r="H5" s="65"/>
      <c r="I5" s="68"/>
    </row>
    <row r="6" spans="1:19">
      <c r="A6" s="63" t="s">
        <v>181</v>
      </c>
      <c r="B6" s="67" t="s">
        <v>323</v>
      </c>
      <c r="E6" s="65" t="s">
        <v>183</v>
      </c>
      <c r="F6" s="65"/>
      <c r="G6" s="65"/>
      <c r="H6" s="65"/>
      <c r="I6" s="69"/>
    </row>
    <row r="7" spans="1:19">
      <c r="A7" s="63" t="s">
        <v>184</v>
      </c>
      <c r="B7" s="67" t="s">
        <v>185</v>
      </c>
      <c r="E7" s="65" t="s">
        <v>186</v>
      </c>
      <c r="F7" s="65"/>
      <c r="G7" s="65"/>
      <c r="H7" s="65"/>
      <c r="I7" s="69"/>
      <c r="K7" s="66"/>
    </row>
    <row r="8" spans="1:19">
      <c r="A8" s="63" t="s">
        <v>187</v>
      </c>
      <c r="B8" s="67" t="s">
        <v>188</v>
      </c>
      <c r="E8" s="65" t="s">
        <v>189</v>
      </c>
      <c r="F8" s="65"/>
      <c r="G8" s="65"/>
      <c r="H8" s="65"/>
      <c r="I8" s="65"/>
    </row>
    <row r="9" spans="1:19">
      <c r="A9" s="59"/>
      <c r="B9" s="60"/>
      <c r="C9" s="60"/>
      <c r="D9" s="60"/>
      <c r="E9" s="70" t="s">
        <v>190</v>
      </c>
      <c r="F9" s="60"/>
      <c r="G9" s="60"/>
      <c r="H9" s="60"/>
      <c r="I9" s="60"/>
    </row>
    <row r="10" spans="1:19">
      <c r="A10" s="59"/>
      <c r="B10" s="60"/>
      <c r="C10" s="60"/>
      <c r="D10" s="60"/>
      <c r="E10" s="71" t="s">
        <v>191</v>
      </c>
      <c r="F10" s="60"/>
      <c r="G10" s="60"/>
    </row>
    <row r="11" spans="1:19" ht="15.75">
      <c r="A11" s="61" t="s">
        <v>192</v>
      </c>
      <c r="B11" s="72">
        <v>1</v>
      </c>
      <c r="C11" s="72">
        <v>2</v>
      </c>
      <c r="D11" s="72">
        <v>3</v>
      </c>
      <c r="E11" s="72">
        <v>4</v>
      </c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3"/>
      <c r="S11" s="73"/>
    </row>
    <row r="12" spans="1:19">
      <c r="A12" s="63" t="s">
        <v>193</v>
      </c>
      <c r="B12" s="74" t="s">
        <v>194</v>
      </c>
      <c r="C12" s="74" t="s">
        <v>212</v>
      </c>
      <c r="D12" s="74" t="s">
        <v>213</v>
      </c>
      <c r="E12" s="74" t="s">
        <v>195</v>
      </c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5"/>
    </row>
    <row r="13" spans="1:19">
      <c r="A13" s="63" t="s">
        <v>196</v>
      </c>
      <c r="B13" s="74"/>
      <c r="C13" s="74"/>
      <c r="D13" s="74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4"/>
      <c r="Q13" s="74"/>
      <c r="R13" s="75"/>
      <c r="S13" s="75"/>
    </row>
    <row r="14" spans="1:19">
      <c r="A14" s="63" t="s">
        <v>197</v>
      </c>
      <c r="B14" s="74" t="s">
        <v>198</v>
      </c>
      <c r="C14" s="74" t="s">
        <v>198</v>
      </c>
      <c r="D14" s="74" t="s">
        <v>216</v>
      </c>
      <c r="E14" s="74" t="s">
        <v>198</v>
      </c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5"/>
      <c r="Q14" s="75"/>
      <c r="R14" s="75"/>
      <c r="S14" s="75"/>
    </row>
    <row r="15" spans="1:19">
      <c r="A15" s="63" t="s">
        <v>199</v>
      </c>
      <c r="B15" s="74"/>
      <c r="C15" s="74"/>
      <c r="D15" s="74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R15" s="75"/>
      <c r="S15" s="75"/>
    </row>
    <row r="16" spans="1:19">
      <c r="A16" s="63" t="s">
        <v>200</v>
      </c>
      <c r="B16" s="74"/>
      <c r="C16" s="74"/>
      <c r="D16" s="74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</row>
    <row r="17" spans="1:29">
      <c r="A17" s="59"/>
      <c r="B17" s="60"/>
      <c r="C17" s="60"/>
      <c r="D17" s="60"/>
      <c r="E17" s="60"/>
      <c r="F17" s="60"/>
      <c r="G17" s="60"/>
    </row>
    <row r="20" spans="1:29" ht="15.75">
      <c r="A20" s="61" t="s">
        <v>201</v>
      </c>
      <c r="B20" s="60"/>
      <c r="C20" s="77" t="s">
        <v>202</v>
      </c>
      <c r="D20" s="72">
        <v>1</v>
      </c>
      <c r="E20" s="72">
        <v>1</v>
      </c>
      <c r="F20" s="72">
        <v>2</v>
      </c>
      <c r="G20" s="72">
        <v>2</v>
      </c>
      <c r="H20" s="72">
        <v>3</v>
      </c>
      <c r="I20" s="72">
        <v>3</v>
      </c>
      <c r="J20" s="72">
        <v>4</v>
      </c>
      <c r="K20" s="72">
        <v>4</v>
      </c>
      <c r="L20" s="72"/>
      <c r="M20" s="72"/>
      <c r="N20" s="72"/>
      <c r="O20" s="72"/>
      <c r="P20" s="72"/>
      <c r="Q20" s="72"/>
      <c r="R20" s="72"/>
      <c r="S20" s="72"/>
    </row>
    <row r="21" spans="1:29" ht="15.75">
      <c r="A21" s="61"/>
      <c r="C21" s="77" t="s">
        <v>203</v>
      </c>
      <c r="D21" s="74"/>
      <c r="E21" s="78"/>
      <c r="F21" s="74"/>
      <c r="G21" s="78"/>
      <c r="H21" s="74"/>
      <c r="I21" s="78"/>
      <c r="J21" s="78"/>
      <c r="K21" s="78"/>
      <c r="L21" s="78"/>
      <c r="M21" s="78"/>
      <c r="N21" s="74"/>
      <c r="O21" s="74"/>
      <c r="P21" s="74"/>
      <c r="Q21" s="74"/>
      <c r="R21" s="74"/>
      <c r="S21" s="74"/>
    </row>
    <row r="22" spans="1:29">
      <c r="A22" s="59"/>
      <c r="C22" s="77" t="s">
        <v>204</v>
      </c>
      <c r="D22" s="74"/>
      <c r="E22" s="78"/>
      <c r="F22" s="74"/>
      <c r="G22" s="78"/>
      <c r="H22" s="74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</row>
    <row r="23" spans="1:29">
      <c r="A23" s="59"/>
      <c r="C23" s="77" t="s">
        <v>205</v>
      </c>
      <c r="D23" s="74"/>
      <c r="E23" s="78"/>
      <c r="F23" s="74"/>
      <c r="G23" s="78"/>
      <c r="H23" s="74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</row>
    <row r="24" spans="1:29">
      <c r="A24" s="79" t="s">
        <v>206</v>
      </c>
      <c r="B24" s="77" t="s">
        <v>207</v>
      </c>
      <c r="C24" s="77" t="s">
        <v>208</v>
      </c>
      <c r="D24" s="74" t="s">
        <v>121</v>
      </c>
      <c r="E24" s="74" t="s">
        <v>122</v>
      </c>
      <c r="F24" s="74" t="s">
        <v>123</v>
      </c>
      <c r="G24" s="74" t="s">
        <v>124</v>
      </c>
      <c r="H24" s="74" t="s">
        <v>125</v>
      </c>
      <c r="I24" s="74" t="s">
        <v>126</v>
      </c>
      <c r="J24" s="58" t="s">
        <v>127</v>
      </c>
      <c r="K24" s="58" t="s">
        <v>128</v>
      </c>
      <c r="L24" s="58"/>
      <c r="M24" s="58"/>
      <c r="N24" s="74"/>
      <c r="O24" s="74"/>
      <c r="P24" s="74"/>
      <c r="Q24" s="74"/>
      <c r="R24" s="74"/>
      <c r="S24" s="74"/>
    </row>
    <row r="25" spans="1:29" ht="15">
      <c r="A25" s="45" t="str">
        <f>All!BX131</f>
        <v>Ala</v>
      </c>
      <c r="B25" s="74" t="s">
        <v>209</v>
      </c>
      <c r="C25" s="74" t="s">
        <v>210</v>
      </c>
      <c r="D25" s="80">
        <v>1.9027265243110703</v>
      </c>
      <c r="E25" s="80">
        <v>3.1570186085898939</v>
      </c>
      <c r="F25" s="80">
        <v>12.236765268367499</v>
      </c>
      <c r="G25" s="80">
        <v>6.9340386570405466</v>
      </c>
      <c r="H25" s="80">
        <v>0.96772917564460914</v>
      </c>
      <c r="I25" s="80">
        <v>2.2678813249300891</v>
      </c>
      <c r="J25" s="80">
        <v>0.78380283870076095</v>
      </c>
      <c r="K25" s="80">
        <v>1.2161971612992388</v>
      </c>
      <c r="L25" s="80"/>
      <c r="M25" s="80"/>
      <c r="N25" s="80"/>
      <c r="O25" s="80"/>
      <c r="P25" s="80"/>
      <c r="Q25" s="80"/>
      <c r="R25" s="80"/>
      <c r="S25" s="80"/>
      <c r="T25" s="81"/>
      <c r="U25" s="81"/>
      <c r="V25" s="81"/>
      <c r="W25" s="81"/>
      <c r="X25" s="81"/>
      <c r="Y25" s="81"/>
      <c r="Z25" s="81"/>
      <c r="AA25" s="81"/>
      <c r="AB25" s="81"/>
      <c r="AC25" s="81"/>
    </row>
    <row r="26" spans="1:29" ht="15">
      <c r="A26" s="45" t="str">
        <f>All!BX132</f>
        <v>Cit</v>
      </c>
      <c r="B26" s="74" t="s">
        <v>209</v>
      </c>
      <c r="C26" s="74" t="s">
        <v>211</v>
      </c>
      <c r="D26" s="80">
        <v>10.171819073261645</v>
      </c>
      <c r="E26" s="80">
        <v>9.4691281836051235</v>
      </c>
      <c r="F26" s="80">
        <v>13.000581641310486</v>
      </c>
      <c r="G26" s="80">
        <v>13.632430739082713</v>
      </c>
      <c r="H26" s="80">
        <v>17.995785093115597</v>
      </c>
      <c r="I26" s="80">
        <v>17.319963071504098</v>
      </c>
      <c r="J26" s="80">
        <v>0.79755154935687056</v>
      </c>
      <c r="K26" s="80">
        <v>1.2024484506431294</v>
      </c>
      <c r="L26" s="80"/>
      <c r="M26" s="80"/>
      <c r="N26" s="80"/>
      <c r="O26" s="80"/>
      <c r="P26" s="80"/>
      <c r="Q26" s="80"/>
      <c r="R26" s="80"/>
      <c r="S26" s="80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29" ht="15">
      <c r="A27" s="45" t="str">
        <f>All!BX133</f>
        <v>DHAP</v>
      </c>
      <c r="B27" s="74" t="s">
        <v>209</v>
      </c>
      <c r="C27" s="74" t="s">
        <v>211</v>
      </c>
      <c r="D27" s="80">
        <v>1.579603796826047</v>
      </c>
      <c r="E27" s="80">
        <v>1.7714732075226061</v>
      </c>
      <c r="F27" s="80">
        <v>2.2547074940933207</v>
      </c>
      <c r="G27" s="80">
        <v>2.7653064160339205</v>
      </c>
      <c r="H27" s="80">
        <v>3.3367646067129741</v>
      </c>
      <c r="I27" s="80">
        <v>2.7427910784676026</v>
      </c>
      <c r="J27" s="80">
        <v>1.0773557051503093</v>
      </c>
      <c r="K27" s="80">
        <v>0.92264429484969068</v>
      </c>
      <c r="L27" s="80"/>
      <c r="M27" s="80"/>
      <c r="N27" s="80"/>
      <c r="O27" s="80"/>
      <c r="P27" s="80"/>
      <c r="Q27" s="80"/>
      <c r="R27" s="80"/>
      <c r="S27" s="80"/>
      <c r="T27" s="81"/>
      <c r="U27" s="81"/>
      <c r="V27" s="81"/>
      <c r="W27" s="81"/>
      <c r="X27" s="81"/>
      <c r="Y27" s="81"/>
      <c r="Z27" s="81"/>
      <c r="AA27" s="81"/>
      <c r="AB27" s="81"/>
      <c r="AC27" s="81"/>
    </row>
    <row r="28" spans="1:29" ht="15">
      <c r="A28" s="45" t="str">
        <f>All!BX134</f>
        <v>Fru</v>
      </c>
      <c r="B28" s="74" t="s">
        <v>209</v>
      </c>
      <c r="C28" s="74" t="s">
        <v>211</v>
      </c>
      <c r="D28" s="80">
        <v>10.145542287617658</v>
      </c>
      <c r="E28" s="80">
        <v>8.9822952055572127</v>
      </c>
      <c r="F28" s="80">
        <v>0.31824927137434716</v>
      </c>
      <c r="G28" s="80">
        <v>0.32954247605950909</v>
      </c>
      <c r="H28" s="80">
        <v>12.355479001611144</v>
      </c>
      <c r="I28" s="80">
        <v>12.444089653252252</v>
      </c>
      <c r="J28" s="80">
        <v>1.0382751406462727</v>
      </c>
      <c r="K28" s="80">
        <v>0.96172485935372731</v>
      </c>
      <c r="L28" s="80"/>
      <c r="M28" s="80"/>
      <c r="N28" s="80"/>
      <c r="O28" s="80"/>
      <c r="P28" s="80"/>
      <c r="Q28" s="80"/>
      <c r="R28" s="80"/>
      <c r="S28" s="80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29" ht="15">
      <c r="A29" s="45" t="str">
        <f>All!BX135</f>
        <v>F1P</v>
      </c>
      <c r="B29" s="74" t="s">
        <v>209</v>
      </c>
      <c r="C29" s="74" t="s">
        <v>211</v>
      </c>
      <c r="D29" s="80">
        <v>1.0271438731712135</v>
      </c>
      <c r="E29" s="80">
        <v>0.88203817023164255</v>
      </c>
      <c r="F29" s="80">
        <v>0.78145257001979573</v>
      </c>
      <c r="G29" s="80">
        <v>0.9030460513854105</v>
      </c>
      <c r="H29" s="80">
        <v>65.424345577840668</v>
      </c>
      <c r="I29" s="80">
        <v>65.851848427222563</v>
      </c>
      <c r="J29" s="80">
        <v>0.84819905455166589</v>
      </c>
      <c r="K29" s="80">
        <v>1.151800945448334</v>
      </c>
      <c r="L29" s="80"/>
      <c r="M29" s="80"/>
      <c r="N29" s="80"/>
      <c r="O29" s="80"/>
      <c r="P29" s="80"/>
      <c r="Q29" s="80"/>
      <c r="R29" s="80"/>
      <c r="S29" s="80"/>
      <c r="T29" s="81"/>
      <c r="U29" s="81"/>
      <c r="V29" s="81"/>
      <c r="W29" s="81"/>
      <c r="X29" s="81"/>
      <c r="Y29" s="81"/>
      <c r="Z29" s="81"/>
      <c r="AA29" s="81"/>
      <c r="AB29" s="81"/>
      <c r="AC29" s="81"/>
    </row>
    <row r="30" spans="1:29" ht="15">
      <c r="A30" s="45" t="str">
        <f>All!BX136</f>
        <v>F6P</v>
      </c>
      <c r="B30" s="74" t="s">
        <v>209</v>
      </c>
      <c r="C30" s="74" t="s">
        <v>211</v>
      </c>
      <c r="D30" s="80">
        <v>0.78487819494451061</v>
      </c>
      <c r="E30" s="80">
        <v>0.67649741433156485</v>
      </c>
      <c r="F30" s="80">
        <v>1.0899702652302481</v>
      </c>
      <c r="G30" s="80">
        <v>1.1304142121636329</v>
      </c>
      <c r="H30" s="80">
        <v>10.841646502393496</v>
      </c>
      <c r="I30" s="80">
        <v>10.936472106559243</v>
      </c>
      <c r="J30" s="80">
        <v>1.0614558310449735</v>
      </c>
      <c r="K30" s="80">
        <v>0.93854416895502657</v>
      </c>
      <c r="L30" s="80"/>
      <c r="M30" s="80"/>
      <c r="N30" s="80"/>
      <c r="O30" s="80"/>
      <c r="P30" s="80"/>
      <c r="Q30" s="80"/>
      <c r="R30" s="80"/>
      <c r="S30" s="80"/>
      <c r="T30" s="81"/>
      <c r="U30" s="81"/>
      <c r="V30" s="81"/>
      <c r="W30" s="81"/>
      <c r="X30" s="81"/>
      <c r="Y30" s="81"/>
      <c r="Z30" s="81"/>
      <c r="AA30" s="81"/>
      <c r="AB30" s="81"/>
      <c r="AC30" s="81"/>
    </row>
    <row r="31" spans="1:29" ht="15">
      <c r="A31" s="45" t="str">
        <f>All!BX137</f>
        <v>G6P</v>
      </c>
      <c r="B31" s="74" t="s">
        <v>209</v>
      </c>
      <c r="C31" s="74" t="s">
        <v>211</v>
      </c>
      <c r="D31" s="80">
        <v>2.2805468911303421</v>
      </c>
      <c r="E31" s="80">
        <v>2.4070780652886867</v>
      </c>
      <c r="F31" s="80">
        <v>3.7301388627937833</v>
      </c>
      <c r="G31" s="80">
        <v>3.777468676638625</v>
      </c>
      <c r="H31" s="80">
        <v>6.78062190303321</v>
      </c>
      <c r="I31" s="80">
        <v>6.8573948839979293</v>
      </c>
      <c r="J31" s="80">
        <v>1.0689088287964568</v>
      </c>
      <c r="K31" s="80">
        <v>0.93109117120354312</v>
      </c>
      <c r="L31" s="80"/>
      <c r="M31" s="80"/>
      <c r="N31" s="80"/>
      <c r="O31" s="80"/>
      <c r="P31" s="80"/>
      <c r="Q31" s="80"/>
      <c r="R31" s="80"/>
      <c r="S31" s="80"/>
      <c r="T31" s="81"/>
      <c r="U31" s="81"/>
      <c r="V31" s="81"/>
      <c r="W31" s="81"/>
      <c r="X31" s="81"/>
      <c r="Y31" s="81"/>
      <c r="Z31" s="81"/>
      <c r="AA31" s="81"/>
      <c r="AB31" s="81"/>
      <c r="AC31" s="81"/>
    </row>
    <row r="32" spans="1:29" ht="15">
      <c r="A32" s="45" t="str">
        <f>All!BX138</f>
        <v>3PGA</v>
      </c>
      <c r="B32" s="74" t="s">
        <v>209</v>
      </c>
      <c r="C32" s="74" t="s">
        <v>211</v>
      </c>
      <c r="D32" s="80">
        <v>1.9727767969736059</v>
      </c>
      <c r="E32" s="80">
        <v>1.9873032358697684</v>
      </c>
      <c r="F32" s="80">
        <v>2.6926673122329929</v>
      </c>
      <c r="G32" s="80">
        <v>2.8556002618990322</v>
      </c>
      <c r="H32" s="80">
        <v>2.4524770555188513</v>
      </c>
      <c r="I32" s="80">
        <v>2.4776201574062826</v>
      </c>
      <c r="J32" s="80">
        <v>1.0441462632498753</v>
      </c>
      <c r="K32" s="80">
        <v>0.95585373675012464</v>
      </c>
      <c r="L32" s="80"/>
      <c r="M32" s="80"/>
      <c r="N32" s="80"/>
      <c r="O32" s="80"/>
      <c r="P32" s="80"/>
      <c r="Q32" s="80"/>
      <c r="R32" s="80"/>
      <c r="S32" s="80"/>
      <c r="T32" s="81"/>
      <c r="U32" s="81"/>
      <c r="V32" s="81"/>
      <c r="W32" s="81"/>
      <c r="X32" s="81"/>
      <c r="Y32" s="81"/>
      <c r="Z32" s="81"/>
      <c r="AA32" s="81"/>
      <c r="AB32" s="81"/>
      <c r="AC32" s="81"/>
    </row>
    <row r="33" spans="1:29" ht="15">
      <c r="A33" s="45" t="str">
        <f>All!BX139</f>
        <v>Glyc</v>
      </c>
      <c r="B33" s="74" t="s">
        <v>209</v>
      </c>
      <c r="C33" s="74" t="s">
        <v>211</v>
      </c>
      <c r="D33" s="80">
        <v>3.3830063619093322</v>
      </c>
      <c r="E33" s="80">
        <v>4.5411216545737032</v>
      </c>
      <c r="F33" s="80">
        <v>0.54606214335195113</v>
      </c>
      <c r="G33" s="80">
        <v>0.7931509635086158</v>
      </c>
      <c r="H33" s="80">
        <v>4.4852865784100633</v>
      </c>
      <c r="I33" s="80">
        <v>4.3108748057427286</v>
      </c>
      <c r="J33" s="80">
        <v>1.0263002010008258</v>
      </c>
      <c r="K33" s="80">
        <v>0.97369979899917458</v>
      </c>
      <c r="L33" s="80"/>
      <c r="M33" s="80"/>
      <c r="N33" s="80"/>
      <c r="O33" s="80"/>
      <c r="P33" s="80"/>
      <c r="Q33" s="80"/>
      <c r="R33" s="80"/>
      <c r="S33" s="80"/>
      <c r="T33" s="81"/>
      <c r="U33" s="81"/>
      <c r="V33" s="81"/>
      <c r="W33" s="81"/>
      <c r="X33" s="81"/>
      <c r="Y33" s="81"/>
      <c r="Z33" s="81"/>
      <c r="AA33" s="81"/>
      <c r="AB33" s="81"/>
      <c r="AC33" s="81"/>
    </row>
    <row r="34" spans="1:29" ht="15">
      <c r="A34" s="45" t="str">
        <f>All!BX140</f>
        <v>Glyc-3P</v>
      </c>
      <c r="B34" s="74" t="s">
        <v>209</v>
      </c>
      <c r="C34" s="74" t="s">
        <v>211</v>
      </c>
      <c r="D34" s="80">
        <v>1.8507992927538284</v>
      </c>
      <c r="E34" s="80">
        <v>1.8509216239596877</v>
      </c>
      <c r="F34" s="80">
        <v>14.707283622802796</v>
      </c>
      <c r="G34" s="80">
        <v>16.436151870702552</v>
      </c>
      <c r="H34" s="80">
        <v>3.3814015834885045</v>
      </c>
      <c r="I34" s="80">
        <v>4.1746937615250923</v>
      </c>
      <c r="J34" s="80">
        <v>1.0861711687718099</v>
      </c>
      <c r="K34" s="80">
        <v>0.91382883122819014</v>
      </c>
      <c r="L34" s="80"/>
      <c r="M34" s="80"/>
      <c r="N34" s="80"/>
      <c r="O34" s="80"/>
      <c r="P34" s="80"/>
      <c r="Q34" s="80"/>
      <c r="R34" s="80"/>
      <c r="S34" s="80"/>
      <c r="T34" s="81"/>
      <c r="U34" s="81"/>
      <c r="V34" s="81"/>
      <c r="W34" s="81"/>
      <c r="X34" s="81"/>
      <c r="Y34" s="81"/>
      <c r="Z34" s="81"/>
      <c r="AA34" s="81"/>
      <c r="AB34" s="81"/>
      <c r="AC34" s="81"/>
    </row>
    <row r="35" spans="1:29" ht="15">
      <c r="A35" s="45" t="str">
        <f>All!BX141</f>
        <v>Pyr</v>
      </c>
      <c r="B35" s="74" t="s">
        <v>209</v>
      </c>
      <c r="C35" s="74" t="s">
        <v>211</v>
      </c>
      <c r="D35" s="80">
        <v>3.9416169739259983</v>
      </c>
      <c r="E35" s="80">
        <v>4.4228197137120899</v>
      </c>
      <c r="F35" s="80">
        <v>7.2379135120626605</v>
      </c>
      <c r="G35" s="80">
        <v>9.4414713234513297</v>
      </c>
      <c r="H35" s="80">
        <v>9.8508499300403116</v>
      </c>
      <c r="I35" s="80">
        <v>11.447940516544456</v>
      </c>
      <c r="J35" s="80">
        <v>0.97944615985160843</v>
      </c>
      <c r="K35" s="80">
        <v>1.0205538401483916</v>
      </c>
      <c r="L35" s="80"/>
      <c r="M35" s="80"/>
      <c r="N35" s="80"/>
      <c r="O35" s="80"/>
      <c r="P35" s="80"/>
      <c r="Q35" s="80"/>
      <c r="R35" s="80"/>
      <c r="S35" s="80"/>
      <c r="T35" s="81"/>
      <c r="U35" s="81"/>
      <c r="V35" s="81"/>
      <c r="W35" s="81"/>
      <c r="X35" s="81"/>
      <c r="Y35" s="81"/>
      <c r="Z35" s="81"/>
      <c r="AA35" s="81"/>
      <c r="AB35" s="81"/>
      <c r="AC35" s="81"/>
    </row>
    <row r="36" spans="1:29" ht="15">
      <c r="A36" s="45" t="str">
        <f>All!BX143</f>
        <v>Lac</v>
      </c>
      <c r="B36" s="74" t="s">
        <v>209</v>
      </c>
      <c r="C36" s="74" t="s">
        <v>211</v>
      </c>
      <c r="D36" s="80">
        <v>6.1075158548999982</v>
      </c>
      <c r="E36" s="80">
        <v>7.1668349230115531</v>
      </c>
      <c r="F36" s="80">
        <v>6.3201935138238836</v>
      </c>
      <c r="G36" s="80">
        <v>11.438896547420299</v>
      </c>
      <c r="H36" s="80">
        <v>12.806245229399019</v>
      </c>
      <c r="I36" s="80">
        <v>12.761023925980407</v>
      </c>
      <c r="J36" s="80">
        <v>1.0352459391460918</v>
      </c>
      <c r="K36" s="80">
        <v>0.96475406085390836</v>
      </c>
      <c r="L36" s="80"/>
      <c r="M36" s="80"/>
      <c r="N36" s="80"/>
      <c r="O36" s="80"/>
      <c r="P36" s="80"/>
      <c r="Q36" s="80"/>
      <c r="R36" s="80"/>
      <c r="S36" s="80"/>
      <c r="T36" s="81"/>
      <c r="U36" s="81"/>
      <c r="V36" s="81"/>
      <c r="W36" s="81"/>
      <c r="X36" s="81"/>
      <c r="Y36" s="81"/>
      <c r="Z36" s="81"/>
      <c r="AA36" s="81"/>
      <c r="AB36" s="81"/>
      <c r="AC36" s="81"/>
    </row>
    <row r="37" spans="1:29" ht="15">
      <c r="A37" s="45" t="str">
        <f>All!BX144</f>
        <v>R5P</v>
      </c>
      <c r="B37" s="74" t="s">
        <v>209</v>
      </c>
      <c r="C37" s="74" t="s">
        <v>211</v>
      </c>
      <c r="D37" s="80">
        <v>1.2198794042116263</v>
      </c>
      <c r="E37" s="80">
        <v>1.2053366045634906</v>
      </c>
      <c r="F37" s="80">
        <v>1.0886507915237718</v>
      </c>
      <c r="G37" s="80">
        <v>1.3395888935810751</v>
      </c>
      <c r="H37" s="80">
        <v>1.4499158435595219</v>
      </c>
      <c r="I37" s="80">
        <v>1.5905116747816466</v>
      </c>
      <c r="J37" s="80">
        <v>1.1230305556807927</v>
      </c>
      <c r="K37" s="80">
        <v>0.87696944431920743</v>
      </c>
      <c r="L37" s="80"/>
      <c r="M37" s="80"/>
      <c r="N37" s="80"/>
      <c r="O37" s="80"/>
      <c r="P37" s="80"/>
      <c r="Q37" s="80"/>
      <c r="R37" s="80"/>
      <c r="S37" s="80"/>
      <c r="T37" s="81"/>
      <c r="U37" s="81"/>
      <c r="V37" s="81"/>
      <c r="W37" s="81"/>
      <c r="X37" s="81"/>
      <c r="Y37" s="81"/>
      <c r="Z37" s="81"/>
      <c r="AA37" s="81"/>
      <c r="AB37" s="81"/>
      <c r="AC37" s="81"/>
    </row>
    <row r="38" spans="1:29" ht="15">
      <c r="A38" s="45" t="str">
        <f>All!BX145</f>
        <v>Ser</v>
      </c>
      <c r="B38" s="74" t="s">
        <v>209</v>
      </c>
      <c r="C38" s="74" t="s">
        <v>211</v>
      </c>
      <c r="D38" s="80">
        <v>4.1050371461445767</v>
      </c>
      <c r="E38" s="80">
        <v>5.9629862317649787</v>
      </c>
      <c r="F38" s="80">
        <v>18.973560097170129</v>
      </c>
      <c r="G38" s="80">
        <v>15.606021055563561</v>
      </c>
      <c r="H38" s="80">
        <v>6.4554885198014</v>
      </c>
      <c r="I38" s="80">
        <v>7.6706713106048552</v>
      </c>
      <c r="J38" s="80">
        <v>0.78666191514470962</v>
      </c>
      <c r="K38" s="80">
        <v>1.2133380848552902</v>
      </c>
      <c r="L38" s="80"/>
      <c r="M38" s="80"/>
      <c r="N38" s="80"/>
      <c r="O38" s="80"/>
      <c r="P38" s="80"/>
      <c r="Q38" s="80"/>
      <c r="R38" s="80"/>
      <c r="S38" s="80"/>
      <c r="T38" s="81"/>
      <c r="U38" s="81"/>
      <c r="V38" s="81"/>
      <c r="W38" s="81"/>
      <c r="X38" s="81"/>
      <c r="Y38" s="81"/>
      <c r="Z38" s="81"/>
      <c r="AA38" s="81"/>
      <c r="AB38" s="81"/>
      <c r="AC38" s="81"/>
    </row>
    <row r="39" spans="1:29" ht="15">
      <c r="A39" s="45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1:29" ht="15">
      <c r="A40" s="45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1:29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1:29" ht="15">
      <c r="C42" s="45" t="s">
        <v>160</v>
      </c>
      <c r="D42" s="124">
        <f>AVERAGE(D25:E25)</f>
        <v>2.5298725664504822</v>
      </c>
      <c r="E42" s="124">
        <f>_xlfn.STDEV.P(D25:E25)</f>
        <v>0.6271460421394115</v>
      </c>
      <c r="F42" s="124">
        <f>AVERAGE(F25:G25)</f>
        <v>9.5854019627040223</v>
      </c>
      <c r="G42" s="124">
        <f>_xlfn.STDEV.P(F25:G25)</f>
        <v>2.6513633056634767</v>
      </c>
      <c r="H42" s="124">
        <f>AVERAGE(H25:I25)</f>
        <v>1.6178052502873492</v>
      </c>
      <c r="I42" s="124">
        <f>_xlfn.STDEV.P(H25:I25)</f>
        <v>0.65007607464273987</v>
      </c>
      <c r="J42" s="124">
        <f>AVERAGE(J25:K25)</f>
        <v>0.99999999999999989</v>
      </c>
      <c r="K42" s="124">
        <f>_xlfn.STDEV.P(J25:K25)</f>
        <v>0.21619716129923888</v>
      </c>
    </row>
    <row r="43" spans="1:29" ht="15">
      <c r="C43" s="45" t="s">
        <v>161</v>
      </c>
      <c r="D43" s="124">
        <f t="shared" ref="D43:F55" si="0">AVERAGE(D26:E26)</f>
        <v>9.8204736284333833</v>
      </c>
      <c r="E43" s="124">
        <f t="shared" ref="E43:G55" si="1">_xlfn.STDEV.P(D26:E26)</f>
        <v>0.35134544482826069</v>
      </c>
      <c r="F43" s="124">
        <f t="shared" si="0"/>
        <v>13.316506190196598</v>
      </c>
      <c r="G43" s="124">
        <f t="shared" si="1"/>
        <v>0.31592454888611332</v>
      </c>
      <c r="H43" s="124">
        <f t="shared" ref="H43" si="2">AVERAGE(H26:I26)</f>
        <v>17.657874082309846</v>
      </c>
      <c r="I43" s="124">
        <f t="shared" ref="I43:K43" si="3">_xlfn.STDEV.P(H26:I26)</f>
        <v>0.33791101080574926</v>
      </c>
      <c r="J43" s="124">
        <f t="shared" ref="J43" si="4">AVERAGE(J26:K26)</f>
        <v>1</v>
      </c>
      <c r="K43" s="124">
        <f t="shared" si="3"/>
        <v>0.20244845064312925</v>
      </c>
    </row>
    <row r="44" spans="1:29" ht="15">
      <c r="C44" s="45" t="s">
        <v>162</v>
      </c>
      <c r="D44" s="124">
        <f t="shared" si="0"/>
        <v>1.6755385021743265</v>
      </c>
      <c r="E44" s="124">
        <f t="shared" si="1"/>
        <v>9.5934705348279525E-2</v>
      </c>
      <c r="F44" s="124">
        <f t="shared" si="0"/>
        <v>2.5100069550636208</v>
      </c>
      <c r="G44" s="124">
        <f t="shared" si="1"/>
        <v>0.25529946097029688</v>
      </c>
      <c r="H44" s="124">
        <f t="shared" ref="H44" si="5">AVERAGE(H27:I27)</f>
        <v>3.0397778425902882</v>
      </c>
      <c r="I44" s="124">
        <f t="shared" ref="I44:K44" si="6">_xlfn.STDEV.P(H27:I27)</f>
        <v>0.29698676412268576</v>
      </c>
      <c r="J44" s="124">
        <f t="shared" ref="J44" si="7">AVERAGE(J27:K27)</f>
        <v>1</v>
      </c>
      <c r="K44" s="124">
        <f t="shared" si="6"/>
        <v>7.7355705150309317E-2</v>
      </c>
    </row>
    <row r="45" spans="1:29" ht="15">
      <c r="C45" s="45" t="s">
        <v>163</v>
      </c>
      <c r="D45" s="124">
        <f t="shared" si="0"/>
        <v>9.5639187465874365</v>
      </c>
      <c r="E45" s="124">
        <f t="shared" si="1"/>
        <v>0.58162354103022285</v>
      </c>
      <c r="F45" s="124">
        <f t="shared" si="0"/>
        <v>0.32389587371692813</v>
      </c>
      <c r="G45" s="124">
        <f t="shared" si="1"/>
        <v>5.6466023425809642E-3</v>
      </c>
      <c r="H45" s="124">
        <f t="shared" ref="H45" si="8">AVERAGE(H28:I28)</f>
        <v>12.399784327431698</v>
      </c>
      <c r="I45" s="124">
        <f t="shared" ref="I45:K45" si="9">_xlfn.STDEV.P(H28:I28)</f>
        <v>4.4305325820554131E-2</v>
      </c>
      <c r="J45" s="124">
        <f t="shared" ref="J45" si="10">AVERAGE(J28:K28)</f>
        <v>1</v>
      </c>
      <c r="K45" s="124">
        <f t="shared" si="9"/>
        <v>3.8275140646272687E-2</v>
      </c>
    </row>
    <row r="46" spans="1:29" ht="15">
      <c r="C46" s="45" t="s">
        <v>164</v>
      </c>
      <c r="D46" s="124">
        <f t="shared" si="0"/>
        <v>0.95459102170142796</v>
      </c>
      <c r="E46" s="124">
        <f t="shared" si="1"/>
        <v>7.2552851469785462E-2</v>
      </c>
      <c r="F46" s="124">
        <f t="shared" si="0"/>
        <v>0.84224931070260312</v>
      </c>
      <c r="G46" s="124">
        <f t="shared" si="1"/>
        <v>6.0796740682807382E-2</v>
      </c>
      <c r="H46" s="124">
        <f t="shared" ref="H46" si="11">AVERAGE(H29:I29)</f>
        <v>65.638097002531623</v>
      </c>
      <c r="I46" s="124">
        <f t="shared" ref="I46:K46" si="12">_xlfn.STDEV.P(H29:I29)</f>
        <v>0.21375142469094754</v>
      </c>
      <c r="J46" s="124">
        <f t="shared" ref="J46" si="13">AVERAGE(J29:K29)</f>
        <v>1</v>
      </c>
      <c r="K46" s="124">
        <f t="shared" si="12"/>
        <v>0.15180094544833347</v>
      </c>
    </row>
    <row r="47" spans="1:29" ht="15">
      <c r="C47" s="45" t="s">
        <v>165</v>
      </c>
      <c r="D47" s="124">
        <f t="shared" si="0"/>
        <v>0.73068780463803773</v>
      </c>
      <c r="E47" s="124">
        <f t="shared" si="1"/>
        <v>5.419039030647288E-2</v>
      </c>
      <c r="F47" s="124">
        <f t="shared" si="0"/>
        <v>1.1101922386969405</v>
      </c>
      <c r="G47" s="124">
        <f t="shared" si="1"/>
        <v>2.0221973466692411E-2</v>
      </c>
      <c r="H47" s="124">
        <f t="shared" ref="H47" si="14">AVERAGE(H30:I30)</f>
        <v>10.889059304476369</v>
      </c>
      <c r="I47" s="124">
        <f t="shared" ref="I47:K47" si="15">_xlfn.STDEV.P(H30:I30)</f>
        <v>4.7412802082873462E-2</v>
      </c>
      <c r="J47" s="124">
        <f t="shared" ref="J47" si="16">AVERAGE(J30:K30)</f>
        <v>1</v>
      </c>
      <c r="K47" s="124">
        <f t="shared" si="15"/>
        <v>6.1455831044973486E-2</v>
      </c>
    </row>
    <row r="48" spans="1:29" ht="15">
      <c r="C48" s="45" t="s">
        <v>166</v>
      </c>
      <c r="D48" s="124">
        <f t="shared" si="0"/>
        <v>2.3438124782095144</v>
      </c>
      <c r="E48" s="124">
        <f t="shared" si="1"/>
        <v>6.3265587079172292E-2</v>
      </c>
      <c r="F48" s="124">
        <f t="shared" si="0"/>
        <v>3.7538037697162041</v>
      </c>
      <c r="G48" s="124">
        <f t="shared" si="1"/>
        <v>2.3664906922420847E-2</v>
      </c>
      <c r="H48" s="124">
        <f t="shared" ref="H48" si="17">AVERAGE(H31:I31)</f>
        <v>6.8190083935155696</v>
      </c>
      <c r="I48" s="124">
        <f t="shared" ref="I48:K48" si="18">_xlfn.STDEV.P(H31:I31)</f>
        <v>3.8386490482359648E-2</v>
      </c>
      <c r="J48" s="124">
        <f t="shared" ref="J48" si="19">AVERAGE(J31:K31)</f>
        <v>1</v>
      </c>
      <c r="K48" s="124">
        <f t="shared" si="18"/>
        <v>6.8908828796456822E-2</v>
      </c>
    </row>
    <row r="49" spans="3:11" ht="15">
      <c r="C49" s="45" t="s">
        <v>167</v>
      </c>
      <c r="D49" s="124">
        <f t="shared" si="0"/>
        <v>1.9800400164216871</v>
      </c>
      <c r="E49" s="124">
        <f t="shared" si="1"/>
        <v>7.2632194480812817E-3</v>
      </c>
      <c r="F49" s="124">
        <f t="shared" si="0"/>
        <v>2.7741337870660123</v>
      </c>
      <c r="G49" s="124">
        <f t="shared" si="1"/>
        <v>8.1466474833019609E-2</v>
      </c>
      <c r="H49" s="124">
        <f t="shared" ref="H49" si="20">AVERAGE(H32:I32)</f>
        <v>2.4650486064625667</v>
      </c>
      <c r="I49" s="124">
        <f t="shared" ref="I49:K49" si="21">_xlfn.STDEV.P(H32:I32)</f>
        <v>1.2571550943715648E-2</v>
      </c>
      <c r="J49" s="124">
        <f t="shared" ref="J49" si="22">AVERAGE(J32:K32)</f>
        <v>1</v>
      </c>
      <c r="K49" s="124">
        <f t="shared" si="21"/>
        <v>4.4146263249875306E-2</v>
      </c>
    </row>
    <row r="50" spans="3:11" ht="15">
      <c r="C50" s="45" t="s">
        <v>231</v>
      </c>
      <c r="D50" s="124">
        <f t="shared" si="0"/>
        <v>3.9620640082415175</v>
      </c>
      <c r="E50" s="124">
        <f t="shared" si="1"/>
        <v>0.57905764633218626</v>
      </c>
      <c r="F50" s="124">
        <f t="shared" si="0"/>
        <v>0.66960655343028352</v>
      </c>
      <c r="G50" s="124">
        <f t="shared" si="1"/>
        <v>0.12354441007833201</v>
      </c>
      <c r="H50" s="124">
        <f t="shared" ref="H50" si="23">AVERAGE(H33:I33)</f>
        <v>4.3980806920763964</v>
      </c>
      <c r="I50" s="124">
        <f t="shared" ref="I50:K50" si="24">_xlfn.STDEV.P(H33:I33)</f>
        <v>8.7205886333667326E-2</v>
      </c>
      <c r="J50" s="124">
        <f t="shared" ref="J50" si="25">AVERAGE(J33:K33)</f>
        <v>1.0000000000000002</v>
      </c>
      <c r="K50" s="124">
        <f t="shared" si="24"/>
        <v>2.6300201000825585E-2</v>
      </c>
    </row>
    <row r="51" spans="3:11" ht="15">
      <c r="C51" s="45" t="s">
        <v>232</v>
      </c>
      <c r="D51" s="124">
        <f t="shared" si="0"/>
        <v>1.8508604583567581</v>
      </c>
      <c r="E51" s="124">
        <f t="shared" si="1"/>
        <v>6.1165602929680318E-5</v>
      </c>
      <c r="F51" s="124">
        <f t="shared" si="0"/>
        <v>15.571717746752675</v>
      </c>
      <c r="G51" s="124">
        <f t="shared" si="1"/>
        <v>0.86443412394987806</v>
      </c>
      <c r="H51" s="124">
        <f t="shared" ref="H51" si="26">AVERAGE(H34:I34)</f>
        <v>3.7780476725067986</v>
      </c>
      <c r="I51" s="124">
        <f t="shared" ref="I51:K51" si="27">_xlfn.STDEV.P(H34:I34)</f>
        <v>0.39664608901829368</v>
      </c>
      <c r="J51" s="124">
        <f t="shared" ref="J51" si="28">AVERAGE(J34:K34)</f>
        <v>1</v>
      </c>
      <c r="K51" s="124">
        <f t="shared" si="27"/>
        <v>8.6171168771809858E-2</v>
      </c>
    </row>
    <row r="52" spans="3:11" ht="15">
      <c r="C52" s="45" t="s">
        <v>168</v>
      </c>
      <c r="D52" s="124">
        <f t="shared" si="0"/>
        <v>4.1822183438190441</v>
      </c>
      <c r="E52" s="124">
        <f t="shared" si="1"/>
        <v>0.24060136989304581</v>
      </c>
      <c r="F52" s="124">
        <f t="shared" si="0"/>
        <v>8.3396924177569947</v>
      </c>
      <c r="G52" s="124">
        <f t="shared" si="1"/>
        <v>1.1017789056943341</v>
      </c>
      <c r="H52" s="124">
        <f t="shared" ref="H52" si="29">AVERAGE(H35:I35)</f>
        <v>10.649395223292384</v>
      </c>
      <c r="I52" s="124">
        <f t="shared" ref="I52:K52" si="30">_xlfn.STDEV.P(H35:I35)</f>
        <v>0.79854529325207224</v>
      </c>
      <c r="J52" s="124">
        <f t="shared" ref="J52" si="31">AVERAGE(J35:K35)</f>
        <v>1</v>
      </c>
      <c r="K52" s="124">
        <f t="shared" si="30"/>
        <v>2.0553840148391567E-2</v>
      </c>
    </row>
    <row r="53" spans="3:11" ht="15">
      <c r="C53" s="45" t="s">
        <v>169</v>
      </c>
      <c r="D53" s="124">
        <f t="shared" si="0"/>
        <v>6.6371753889557752</v>
      </c>
      <c r="E53" s="124">
        <f t="shared" si="1"/>
        <v>0.52965953405577748</v>
      </c>
      <c r="F53" s="124">
        <f t="shared" si="0"/>
        <v>8.8795450306220918</v>
      </c>
      <c r="G53" s="124">
        <f t="shared" si="1"/>
        <v>2.5593515167982064</v>
      </c>
      <c r="H53" s="124">
        <f t="shared" ref="H53" si="32">AVERAGE(H36:I36)</f>
        <v>12.783634577689714</v>
      </c>
      <c r="I53" s="124">
        <f t="shared" ref="I53:K53" si="33">_xlfn.STDEV.P(H36:I36)</f>
        <v>2.2610651709306318E-2</v>
      </c>
      <c r="J53" s="124">
        <f t="shared" ref="J53" si="34">AVERAGE(J36:K36)</f>
        <v>1</v>
      </c>
      <c r="K53" s="124">
        <f t="shared" si="33"/>
        <v>3.5245939146091698E-2</v>
      </c>
    </row>
    <row r="54" spans="3:11" ht="15">
      <c r="C54" s="45" t="s">
        <v>229</v>
      </c>
      <c r="D54" s="124">
        <f t="shared" si="0"/>
        <v>1.2126080043875584</v>
      </c>
      <c r="E54" s="124">
        <f t="shared" si="1"/>
        <v>7.2713998240678812E-3</v>
      </c>
      <c r="F54" s="124">
        <f t="shared" si="0"/>
        <v>1.2141198425524236</v>
      </c>
      <c r="G54" s="124">
        <f t="shared" si="1"/>
        <v>0.12546905102864994</v>
      </c>
      <c r="H54" s="124">
        <f t="shared" ref="H54" si="35">AVERAGE(H37:I37)</f>
        <v>1.5202137591705842</v>
      </c>
      <c r="I54" s="124">
        <f t="shared" ref="I54:K54" si="36">_xlfn.STDEV.P(H37:I37)</f>
        <v>7.0297915611062356E-2</v>
      </c>
      <c r="J54" s="124">
        <f t="shared" ref="J54" si="37">AVERAGE(J37:K37)</f>
        <v>1</v>
      </c>
      <c r="K54" s="124">
        <f t="shared" si="36"/>
        <v>0.12303055568079284</v>
      </c>
    </row>
    <row r="55" spans="3:11" ht="15">
      <c r="C55" s="45" t="s">
        <v>170</v>
      </c>
      <c r="D55" s="124">
        <f t="shared" si="0"/>
        <v>5.0340116889547772</v>
      </c>
      <c r="E55" s="124">
        <f t="shared" si="1"/>
        <v>0.9289745428102022</v>
      </c>
      <c r="F55" s="124">
        <f t="shared" si="0"/>
        <v>17.289790576366844</v>
      </c>
      <c r="G55" s="124">
        <f t="shared" si="1"/>
        <v>1.6837695208032839</v>
      </c>
      <c r="H55" s="124">
        <f t="shared" ref="H55" si="38">AVERAGE(H38:I38)</f>
        <v>7.0630799152031276</v>
      </c>
      <c r="I55" s="124">
        <f t="shared" ref="I55:K55" si="39">_xlfn.STDEV.P(H38:I38)</f>
        <v>0.60759139540172757</v>
      </c>
      <c r="J55" s="124">
        <f t="shared" ref="J55" si="40">AVERAGE(J38:K38)</f>
        <v>0.99999999999999989</v>
      </c>
      <c r="K55" s="124">
        <f t="shared" si="39"/>
        <v>0.21333808485529004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8"/>
  <sheetViews>
    <sheetView workbookViewId="0">
      <selection activeCell="Q31" sqref="Q31"/>
    </sheetView>
  </sheetViews>
  <sheetFormatPr defaultRowHeight="15"/>
  <cols>
    <col min="2" max="2" width="14.28515625" customWidth="1"/>
    <col min="4" max="4" width="5" style="123" customWidth="1"/>
    <col min="5" max="5" width="6.28515625" customWidth="1"/>
    <col min="6" max="6" width="3.7109375" customWidth="1"/>
    <col min="8" max="8" width="4.5703125" style="123" customWidth="1"/>
    <col min="9" max="9" width="6.140625" customWidth="1"/>
    <col min="10" max="10" width="3.7109375" customWidth="1"/>
    <col min="12" max="12" width="4.85546875" style="123" customWidth="1"/>
    <col min="13" max="13" width="6.85546875" customWidth="1"/>
    <col min="14" max="14" width="4.140625" customWidth="1"/>
    <col min="16" max="16" width="5" style="123" customWidth="1"/>
    <col min="17" max="17" width="6.5703125" customWidth="1"/>
  </cols>
  <sheetData>
    <row r="3" spans="2:17" ht="35.25" customHeight="1">
      <c r="B3" s="126"/>
      <c r="C3" s="135" t="s">
        <v>327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2:17">
      <c r="B4" s="127" t="s">
        <v>219</v>
      </c>
      <c r="C4" s="134" t="s">
        <v>195</v>
      </c>
      <c r="D4" s="134"/>
      <c r="E4" s="134"/>
      <c r="F4" s="132"/>
      <c r="G4" s="134" t="s">
        <v>324</v>
      </c>
      <c r="H4" s="134"/>
      <c r="I4" s="134"/>
      <c r="J4" s="132"/>
      <c r="K4" s="134" t="s">
        <v>220</v>
      </c>
      <c r="L4" s="134"/>
      <c r="M4" s="134"/>
      <c r="N4" s="132"/>
      <c r="O4" s="134" t="s">
        <v>325</v>
      </c>
      <c r="P4" s="134"/>
      <c r="Q4" s="134"/>
    </row>
    <row r="5" spans="2:17">
      <c r="B5" s="45" t="s">
        <v>167</v>
      </c>
      <c r="C5" s="124">
        <v>1</v>
      </c>
      <c r="D5" s="125" t="s">
        <v>326</v>
      </c>
      <c r="E5" s="124">
        <v>4.4146263249875306E-2</v>
      </c>
      <c r="F5" s="124"/>
      <c r="G5" s="124">
        <v>2.7741337870660123</v>
      </c>
      <c r="H5" s="125" t="s">
        <v>326</v>
      </c>
      <c r="I5" s="124">
        <v>8.1466474833019609E-2</v>
      </c>
      <c r="J5" s="124"/>
      <c r="K5" s="124">
        <v>1.9800400164216871</v>
      </c>
      <c r="L5" s="125" t="s">
        <v>326</v>
      </c>
      <c r="M5" s="124">
        <v>1.2571550943715648E-2</v>
      </c>
      <c r="N5" s="124"/>
      <c r="O5" s="124">
        <v>2.4650486064625667</v>
      </c>
      <c r="P5" s="125" t="s">
        <v>326</v>
      </c>
      <c r="Q5" s="83">
        <v>7.2632194480812817E-3</v>
      </c>
    </row>
    <row r="6" spans="2:17">
      <c r="B6" s="45" t="s">
        <v>160</v>
      </c>
      <c r="C6" s="124">
        <v>0.99999999999999989</v>
      </c>
      <c r="D6" s="125" t="s">
        <v>326</v>
      </c>
      <c r="E6" s="124">
        <v>0.21619716129923888</v>
      </c>
      <c r="F6" s="124"/>
      <c r="G6" s="124">
        <v>9.5854019627040223</v>
      </c>
      <c r="H6" s="125" t="s">
        <v>326</v>
      </c>
      <c r="I6" s="124">
        <v>2.6513633056634767</v>
      </c>
      <c r="J6" s="124"/>
      <c r="K6" s="124">
        <v>2.5298725664504822</v>
      </c>
      <c r="L6" s="125" t="s">
        <v>326</v>
      </c>
      <c r="M6" s="124">
        <v>0.65007607464273987</v>
      </c>
      <c r="N6" s="124"/>
      <c r="O6" s="124">
        <v>1.6178052502873492</v>
      </c>
      <c r="P6" s="125" t="s">
        <v>326</v>
      </c>
      <c r="Q6" s="83">
        <v>0.6271460421394115</v>
      </c>
    </row>
    <row r="7" spans="2:17">
      <c r="B7" s="45" t="s">
        <v>161</v>
      </c>
      <c r="C7" s="124">
        <v>1</v>
      </c>
      <c r="D7" s="125" t="s">
        <v>326</v>
      </c>
      <c r="E7" s="124">
        <v>0.20244845064312925</v>
      </c>
      <c r="F7" s="124"/>
      <c r="G7" s="124">
        <v>13.316506190196598</v>
      </c>
      <c r="H7" s="125" t="s">
        <v>326</v>
      </c>
      <c r="I7" s="124">
        <v>0.31592454888611332</v>
      </c>
      <c r="J7" s="124"/>
      <c r="K7" s="124">
        <v>9.8204736284333833</v>
      </c>
      <c r="L7" s="125" t="s">
        <v>326</v>
      </c>
      <c r="M7" s="124">
        <v>0.33791101080574926</v>
      </c>
      <c r="N7" s="124"/>
      <c r="O7" s="124">
        <v>17.657874082309846</v>
      </c>
      <c r="P7" s="125" t="s">
        <v>326</v>
      </c>
      <c r="Q7" s="83">
        <v>0.35134544482826069</v>
      </c>
    </row>
    <row r="8" spans="2:17">
      <c r="B8" s="45" t="s">
        <v>162</v>
      </c>
      <c r="C8" s="124">
        <v>1</v>
      </c>
      <c r="D8" s="125" t="s">
        <v>326</v>
      </c>
      <c r="E8" s="124">
        <v>7.7355705150309317E-2</v>
      </c>
      <c r="F8" s="124"/>
      <c r="G8" s="124">
        <v>2.5100069550636208</v>
      </c>
      <c r="H8" s="125" t="s">
        <v>326</v>
      </c>
      <c r="I8" s="124">
        <v>0.25529946097029688</v>
      </c>
      <c r="J8" s="124"/>
      <c r="K8" s="124">
        <v>1.6755385021743265</v>
      </c>
      <c r="L8" s="125" t="s">
        <v>326</v>
      </c>
      <c r="M8" s="124">
        <v>0.29698676412268576</v>
      </c>
      <c r="N8" s="124"/>
      <c r="O8" s="124">
        <v>3.0397778425902882</v>
      </c>
      <c r="P8" s="125" t="s">
        <v>326</v>
      </c>
      <c r="Q8" s="83">
        <v>9.5934705348279525E-2</v>
      </c>
    </row>
    <row r="9" spans="2:17">
      <c r="B9" s="45" t="s">
        <v>164</v>
      </c>
      <c r="C9" s="124">
        <v>1</v>
      </c>
      <c r="D9" s="125" t="s">
        <v>326</v>
      </c>
      <c r="E9" s="124">
        <v>0.15180094544833347</v>
      </c>
      <c r="F9" s="124"/>
      <c r="G9" s="124">
        <v>0.84224931070260312</v>
      </c>
      <c r="H9" s="125" t="s">
        <v>326</v>
      </c>
      <c r="I9" s="124">
        <v>6.0796740682807382E-2</v>
      </c>
      <c r="J9" s="124"/>
      <c r="K9" s="124">
        <v>0.95459102170142796</v>
      </c>
      <c r="L9" s="125" t="s">
        <v>326</v>
      </c>
      <c r="M9" s="124">
        <v>0.21375142469094754</v>
      </c>
      <c r="N9" s="124"/>
      <c r="O9" s="124">
        <v>65.638097002531623</v>
      </c>
      <c r="P9" s="125" t="s">
        <v>326</v>
      </c>
      <c r="Q9" s="83">
        <v>7.2552851469785462E-2</v>
      </c>
    </row>
    <row r="10" spans="2:17">
      <c r="B10" s="45" t="s">
        <v>165</v>
      </c>
      <c r="C10" s="124">
        <v>1</v>
      </c>
      <c r="D10" s="125" t="s">
        <v>326</v>
      </c>
      <c r="E10" s="124">
        <v>6.1455831044973486E-2</v>
      </c>
      <c r="F10" s="124"/>
      <c r="G10" s="124">
        <v>1.1101922386969405</v>
      </c>
      <c r="H10" s="125" t="s">
        <v>326</v>
      </c>
      <c r="I10" s="124">
        <v>2.0221973466692411E-2</v>
      </c>
      <c r="J10" s="124"/>
      <c r="K10" s="124">
        <v>0.73068780463803773</v>
      </c>
      <c r="L10" s="125" t="s">
        <v>326</v>
      </c>
      <c r="M10" s="124">
        <v>4.7412802082873462E-2</v>
      </c>
      <c r="N10" s="124"/>
      <c r="O10" s="124">
        <v>10.889059304476369</v>
      </c>
      <c r="P10" s="125" t="s">
        <v>326</v>
      </c>
      <c r="Q10" s="83">
        <v>5.419039030647288E-2</v>
      </c>
    </row>
    <row r="11" spans="2:17">
      <c r="B11" s="45" t="s">
        <v>163</v>
      </c>
      <c r="C11" s="124">
        <v>1</v>
      </c>
      <c r="D11" s="125" t="s">
        <v>326</v>
      </c>
      <c r="E11" s="124">
        <v>3.8275140646272687E-2</v>
      </c>
      <c r="F11" s="124"/>
      <c r="G11" s="124">
        <v>0.32389587371692813</v>
      </c>
      <c r="H11" s="125" t="s">
        <v>326</v>
      </c>
      <c r="I11" s="124">
        <v>5.6466023425809642E-3</v>
      </c>
      <c r="J11" s="124"/>
      <c r="K11" s="124">
        <v>9.5639187465874365</v>
      </c>
      <c r="L11" s="125" t="s">
        <v>326</v>
      </c>
      <c r="M11" s="124">
        <v>4.4305325820554131E-2</v>
      </c>
      <c r="N11" s="124"/>
      <c r="O11" s="124">
        <v>12.399784327431698</v>
      </c>
      <c r="P11" s="125" t="s">
        <v>326</v>
      </c>
      <c r="Q11" s="83">
        <v>0.58162354103022285</v>
      </c>
    </row>
    <row r="12" spans="2:17">
      <c r="B12" s="45" t="s">
        <v>166</v>
      </c>
      <c r="C12" s="124">
        <v>1</v>
      </c>
      <c r="D12" s="125" t="s">
        <v>326</v>
      </c>
      <c r="E12" s="124">
        <v>6.8908828796456822E-2</v>
      </c>
      <c r="F12" s="124"/>
      <c r="G12" s="124">
        <v>3.7538037697162041</v>
      </c>
      <c r="H12" s="125" t="s">
        <v>326</v>
      </c>
      <c r="I12" s="124">
        <v>2.3664906922420847E-2</v>
      </c>
      <c r="J12" s="124"/>
      <c r="K12" s="124">
        <v>2.3438124782095144</v>
      </c>
      <c r="L12" s="125" t="s">
        <v>326</v>
      </c>
      <c r="M12" s="124">
        <v>3.8386490482359648E-2</v>
      </c>
      <c r="N12" s="124"/>
      <c r="O12" s="124">
        <v>6.8190083935155696</v>
      </c>
      <c r="P12" s="125" t="s">
        <v>326</v>
      </c>
      <c r="Q12" s="83">
        <v>6.3265587079172292E-2</v>
      </c>
    </row>
    <row r="13" spans="2:17">
      <c r="B13" s="45" t="s">
        <v>231</v>
      </c>
      <c r="C13" s="124">
        <v>1.0000000000000002</v>
      </c>
      <c r="D13" s="125" t="s">
        <v>326</v>
      </c>
      <c r="E13" s="124">
        <v>2.6300201000825585E-2</v>
      </c>
      <c r="F13" s="124"/>
      <c r="G13" s="124">
        <v>0.66960655343028352</v>
      </c>
      <c r="H13" s="125" t="s">
        <v>326</v>
      </c>
      <c r="I13" s="124">
        <v>0.12354441007833201</v>
      </c>
      <c r="J13" s="124"/>
      <c r="K13" s="124">
        <v>3.9620640082415175</v>
      </c>
      <c r="L13" s="125" t="s">
        <v>326</v>
      </c>
      <c r="M13" s="124">
        <v>8.7205886333667326E-2</v>
      </c>
      <c r="N13" s="124"/>
      <c r="O13" s="124">
        <v>4.3980806920763964</v>
      </c>
      <c r="P13" s="125" t="s">
        <v>326</v>
      </c>
      <c r="Q13" s="83">
        <v>0.57905764633218626</v>
      </c>
    </row>
    <row r="14" spans="2:17">
      <c r="B14" s="45" t="s">
        <v>328</v>
      </c>
      <c r="C14" s="124">
        <v>1</v>
      </c>
      <c r="D14" s="125" t="s">
        <v>326</v>
      </c>
      <c r="E14" s="124">
        <v>8.6171168771809858E-2</v>
      </c>
      <c r="F14" s="124"/>
      <c r="G14" s="124">
        <v>15.571717746752675</v>
      </c>
      <c r="H14" s="125" t="s">
        <v>326</v>
      </c>
      <c r="I14" s="124">
        <v>0.86443412394987806</v>
      </c>
      <c r="J14" s="124"/>
      <c r="K14" s="124">
        <v>1.8508604583567581</v>
      </c>
      <c r="L14" s="125" t="s">
        <v>326</v>
      </c>
      <c r="M14" s="124">
        <v>0.39664608901829368</v>
      </c>
      <c r="N14" s="124"/>
      <c r="O14" s="124">
        <v>3.7780476725067986</v>
      </c>
      <c r="P14" s="125" t="s">
        <v>326</v>
      </c>
      <c r="Q14" s="83">
        <v>6.1165602929680318E-5</v>
      </c>
    </row>
    <row r="15" spans="2:17">
      <c r="B15" s="45" t="s">
        <v>169</v>
      </c>
      <c r="C15" s="124">
        <v>1</v>
      </c>
      <c r="D15" s="125" t="s">
        <v>326</v>
      </c>
      <c r="E15" s="124">
        <v>3.5245939146091698E-2</v>
      </c>
      <c r="F15" s="124"/>
      <c r="G15" s="124">
        <v>8.8795450306220918</v>
      </c>
      <c r="H15" s="125" t="s">
        <v>326</v>
      </c>
      <c r="I15" s="124">
        <v>2.5593515167982064</v>
      </c>
      <c r="J15" s="124"/>
      <c r="K15" s="124">
        <v>6.6371753889557752</v>
      </c>
      <c r="L15" s="125" t="s">
        <v>326</v>
      </c>
      <c r="M15" s="124">
        <v>2.2610651709306318E-2</v>
      </c>
      <c r="N15" s="124"/>
      <c r="O15" s="124">
        <v>12.783634577689714</v>
      </c>
      <c r="P15" s="125" t="s">
        <v>326</v>
      </c>
      <c r="Q15" s="83">
        <v>0.52965953405577748</v>
      </c>
    </row>
    <row r="16" spans="2:17">
      <c r="B16" s="45" t="s">
        <v>168</v>
      </c>
      <c r="C16" s="124">
        <v>1</v>
      </c>
      <c r="D16" s="125" t="s">
        <v>326</v>
      </c>
      <c r="E16" s="124">
        <v>2.0553840148391567E-2</v>
      </c>
      <c r="F16" s="124"/>
      <c r="G16" s="124">
        <v>8.3396924177569947</v>
      </c>
      <c r="H16" s="125" t="s">
        <v>326</v>
      </c>
      <c r="I16" s="124">
        <v>1.1017789056943341</v>
      </c>
      <c r="J16" s="124"/>
      <c r="K16" s="124">
        <v>4.1822183438190441</v>
      </c>
      <c r="L16" s="125" t="s">
        <v>326</v>
      </c>
      <c r="M16" s="124">
        <v>0.79854529325207224</v>
      </c>
      <c r="N16" s="124"/>
      <c r="O16" s="124">
        <v>10.649395223292384</v>
      </c>
      <c r="P16" s="125" t="s">
        <v>326</v>
      </c>
      <c r="Q16" s="83">
        <v>0.24060136989304581</v>
      </c>
    </row>
    <row r="17" spans="2:17">
      <c r="B17" s="45" t="s">
        <v>229</v>
      </c>
      <c r="C17" s="124">
        <v>1</v>
      </c>
      <c r="D17" s="125" t="s">
        <v>326</v>
      </c>
      <c r="E17" s="124">
        <v>0.12303055568079284</v>
      </c>
      <c r="F17" s="124"/>
      <c r="G17" s="124">
        <v>1.2141198425524236</v>
      </c>
      <c r="H17" s="125" t="s">
        <v>326</v>
      </c>
      <c r="I17" s="124">
        <v>0.12546905102864994</v>
      </c>
      <c r="J17" s="124"/>
      <c r="K17" s="124">
        <v>1.2126080043875584</v>
      </c>
      <c r="L17" s="125" t="s">
        <v>326</v>
      </c>
      <c r="M17" s="124">
        <v>7.0297915611062356E-2</v>
      </c>
      <c r="N17" s="124"/>
      <c r="O17" s="124">
        <v>1.5202137591705842</v>
      </c>
      <c r="P17" s="125" t="s">
        <v>326</v>
      </c>
      <c r="Q17" s="83">
        <v>7.2713998240678812E-3</v>
      </c>
    </row>
    <row r="18" spans="2:17">
      <c r="B18" s="128" t="s">
        <v>170</v>
      </c>
      <c r="C18" s="129">
        <v>0.99999999999999989</v>
      </c>
      <c r="D18" s="130" t="s">
        <v>326</v>
      </c>
      <c r="E18" s="129">
        <v>0.21333808485529004</v>
      </c>
      <c r="F18" s="129"/>
      <c r="G18" s="129">
        <v>17.289790576366844</v>
      </c>
      <c r="H18" s="130" t="s">
        <v>326</v>
      </c>
      <c r="I18" s="129">
        <v>1.6837695208032839</v>
      </c>
      <c r="J18" s="129"/>
      <c r="K18" s="129">
        <v>5.0340116889547772</v>
      </c>
      <c r="L18" s="130" t="s">
        <v>326</v>
      </c>
      <c r="M18" s="129">
        <v>0.60759139540172757</v>
      </c>
      <c r="N18" s="129"/>
      <c r="O18" s="129">
        <v>7.0630799152031276</v>
      </c>
      <c r="P18" s="130" t="s">
        <v>326</v>
      </c>
      <c r="Q18" s="131">
        <v>0.9289745428102022</v>
      </c>
    </row>
  </sheetData>
  <mergeCells count="5">
    <mergeCell ref="C4:E4"/>
    <mergeCell ref="K4:M4"/>
    <mergeCell ref="G4:I4"/>
    <mergeCell ref="O4:Q4"/>
    <mergeCell ref="C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Label calculation</vt:lpstr>
      <vt:lpstr>Copy for Vanted</vt:lpstr>
      <vt:lpstr>Copy for Vanted-T98G=1</vt:lpstr>
      <vt:lpstr>plot supp</vt:lpstr>
    </vt:vector>
  </TitlesOfParts>
  <Company>MDC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mpietzke</dc:creator>
  <cp:lastModifiedBy>Opialla, Tobias</cp:lastModifiedBy>
  <dcterms:created xsi:type="dcterms:W3CDTF">2013-02-18T10:49:41Z</dcterms:created>
  <dcterms:modified xsi:type="dcterms:W3CDTF">2018-11-13T19:39:50Z</dcterms:modified>
</cp:coreProperties>
</file>