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tobi/Downloads/"/>
    </mc:Choice>
  </mc:AlternateContent>
  <xr:revisionPtr revIDLastSave="0" documentId="13_ncr:1_{70B8EA8D-78D8-4748-9C0E-F38F1C87851B}" xr6:coauthVersionLast="47" xr6:coauthVersionMax="47" xr10:uidLastSave="{00000000-0000-0000-0000-000000000000}"/>
  <bookViews>
    <workbookView xWindow="46080" yWindow="500" windowWidth="23040" windowHeight="25420" xr2:uid="{00000000-000D-0000-FFFF-FFFF00000000}"/>
  </bookViews>
  <sheets>
    <sheet name="2. Systematic Literature Review"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G37" i="5" l="1"/>
  <c r="BF37" i="5"/>
  <c r="BE37" i="5"/>
  <c r="BD37" i="5"/>
  <c r="BC37" i="5"/>
  <c r="BB37" i="5"/>
  <c r="BA37" i="5"/>
  <c r="AZ37" i="5"/>
  <c r="AY37" i="5"/>
  <c r="AX37" i="5"/>
  <c r="AQ37" i="5"/>
  <c r="AP37" i="5"/>
  <c r="AO37" i="5"/>
  <c r="AN37" i="5"/>
  <c r="AM37" i="5"/>
  <c r="AI37" i="5"/>
  <c r="BM36" i="5"/>
  <c r="BL36" i="5"/>
  <c r="BJ36" i="5"/>
  <c r="BI36" i="5"/>
  <c r="BH36" i="5"/>
  <c r="AL36" i="5"/>
  <c r="AK36" i="5"/>
  <c r="AJ36" i="5"/>
  <c r="AI36" i="5"/>
  <c r="BM35" i="5"/>
  <c r="BL35" i="5"/>
  <c r="BJ35" i="5"/>
  <c r="BI35" i="5"/>
  <c r="BH35" i="5"/>
  <c r="AL35" i="5"/>
  <c r="AK35" i="5"/>
  <c r="AJ35" i="5"/>
  <c r="AI35" i="5"/>
  <c r="BM34" i="5"/>
  <c r="BL34" i="5"/>
  <c r="BJ34" i="5"/>
  <c r="BI34" i="5"/>
  <c r="BH34" i="5"/>
  <c r="AL34" i="5"/>
  <c r="AK34" i="5"/>
  <c r="AJ34" i="5"/>
  <c r="AI34" i="5"/>
  <c r="BM33" i="5"/>
  <c r="BL33" i="5"/>
  <c r="BJ33" i="5"/>
  <c r="BI33" i="5"/>
  <c r="BH33" i="5"/>
  <c r="AL33" i="5"/>
  <c r="AK33" i="5"/>
  <c r="AJ33" i="5"/>
  <c r="AI33" i="5"/>
  <c r="BM32" i="5"/>
  <c r="BL32" i="5"/>
  <c r="BJ32" i="5"/>
  <c r="BI32" i="5"/>
  <c r="BH32" i="5"/>
  <c r="AL32" i="5"/>
  <c r="AK32" i="5"/>
  <c r="AJ32" i="5"/>
  <c r="AI32" i="5"/>
  <c r="BM31" i="5"/>
  <c r="BL31" i="5"/>
  <c r="BJ31" i="5"/>
  <c r="BI31" i="5"/>
  <c r="BH31" i="5"/>
  <c r="AL31" i="5"/>
  <c r="AK31" i="5"/>
  <c r="AJ31" i="5"/>
  <c r="AI31" i="5"/>
  <c r="BM30" i="5"/>
  <c r="BL30" i="5"/>
  <c r="BJ30" i="5"/>
  <c r="BI30" i="5"/>
  <c r="BH30" i="5"/>
  <c r="AL30" i="5"/>
  <c r="AK30" i="5"/>
  <c r="AJ30" i="5"/>
  <c r="AI30" i="5"/>
  <c r="BM29" i="5"/>
  <c r="BL29" i="5"/>
  <c r="BJ29" i="5"/>
  <c r="BI29" i="5"/>
  <c r="BH29" i="5"/>
  <c r="AL29" i="5"/>
  <c r="AK29" i="5"/>
  <c r="AJ29" i="5"/>
  <c r="AI29" i="5"/>
  <c r="BM28" i="5"/>
  <c r="BL28" i="5"/>
  <c r="BJ28" i="5"/>
  <c r="BI28" i="5"/>
  <c r="BH28" i="5"/>
  <c r="AL28" i="5"/>
  <c r="AK28" i="5"/>
  <c r="AJ28" i="5"/>
  <c r="AI28" i="5"/>
  <c r="BM27" i="5"/>
  <c r="BL27" i="5"/>
  <c r="BJ27" i="5"/>
  <c r="BI27" i="5"/>
  <c r="BH27" i="5"/>
  <c r="AL27" i="5"/>
  <c r="AK27" i="5"/>
  <c r="AJ27" i="5"/>
  <c r="AI27" i="5"/>
  <c r="BM26" i="5"/>
  <c r="BL26" i="5"/>
  <c r="BJ26" i="5"/>
  <c r="BI26" i="5"/>
  <c r="BH26" i="5"/>
  <c r="AL26" i="5"/>
  <c r="AK26" i="5"/>
  <c r="AJ26" i="5"/>
  <c r="AI26" i="5"/>
  <c r="BM25" i="5"/>
  <c r="BL25" i="5"/>
  <c r="BJ25" i="5"/>
  <c r="BI25" i="5"/>
  <c r="BH25" i="5"/>
  <c r="AL25" i="5"/>
  <c r="AK25" i="5"/>
  <c r="AJ25" i="5"/>
  <c r="AI25" i="5"/>
  <c r="BM24" i="5"/>
  <c r="BL24" i="5"/>
  <c r="BJ24" i="5"/>
  <c r="BI24" i="5"/>
  <c r="BH24" i="5"/>
  <c r="AL24" i="5"/>
  <c r="AK24" i="5"/>
  <c r="AJ24" i="5"/>
  <c r="AI24" i="5"/>
  <c r="BM23" i="5"/>
  <c r="BL23" i="5"/>
  <c r="BJ23" i="5"/>
  <c r="BI23" i="5"/>
  <c r="BH23" i="5"/>
  <c r="AL23" i="5"/>
  <c r="AK23" i="5"/>
  <c r="AJ23" i="5"/>
  <c r="AI23" i="5"/>
  <c r="BM22" i="5"/>
  <c r="BL22" i="5"/>
  <c r="BJ22" i="5"/>
  <c r="BI22" i="5"/>
  <c r="BH22" i="5"/>
  <c r="AL22" i="5"/>
  <c r="AK22" i="5"/>
  <c r="AJ22" i="5"/>
  <c r="AI22" i="5"/>
  <c r="BM21" i="5"/>
  <c r="BL21" i="5"/>
  <c r="BJ21" i="5"/>
  <c r="BI21" i="5"/>
  <c r="BH21" i="5"/>
  <c r="AL21" i="5"/>
  <c r="AK21" i="5"/>
  <c r="AJ21" i="5"/>
  <c r="AI21" i="5"/>
  <c r="BM20" i="5"/>
  <c r="BL20" i="5"/>
  <c r="BJ20" i="5"/>
  <c r="BI20" i="5"/>
  <c r="BH20" i="5"/>
  <c r="AL20" i="5"/>
  <c r="AK20" i="5"/>
  <c r="AJ20" i="5"/>
  <c r="AI20" i="5"/>
  <c r="BM19" i="5"/>
  <c r="BL19" i="5"/>
  <c r="BJ19" i="5"/>
  <c r="BI19" i="5"/>
  <c r="BH19" i="5"/>
  <c r="AL19" i="5"/>
  <c r="AK19" i="5"/>
  <c r="AJ19" i="5"/>
  <c r="AI19" i="5"/>
  <c r="BM18" i="5"/>
  <c r="BL18" i="5"/>
  <c r="BJ18" i="5"/>
  <c r="BI18" i="5"/>
  <c r="BH18" i="5"/>
  <c r="AL18" i="5"/>
  <c r="AK18" i="5"/>
  <c r="AJ18" i="5"/>
  <c r="AI18" i="5"/>
  <c r="BM17" i="5"/>
  <c r="BL17" i="5"/>
  <c r="BJ17" i="5"/>
  <c r="BI17" i="5"/>
  <c r="BH17" i="5"/>
  <c r="AL17" i="5"/>
  <c r="AK17" i="5"/>
  <c r="AJ17" i="5"/>
  <c r="AI17" i="5"/>
  <c r="BM16" i="5"/>
  <c r="BL16" i="5"/>
  <c r="BJ16" i="5"/>
  <c r="BI16" i="5"/>
  <c r="BH16" i="5"/>
  <c r="AL16" i="5"/>
  <c r="AK16" i="5"/>
  <c r="AJ16" i="5"/>
  <c r="AI16" i="5"/>
  <c r="BM15" i="5"/>
  <c r="BL15" i="5"/>
  <c r="BJ15" i="5"/>
  <c r="BI15" i="5"/>
  <c r="BH15" i="5"/>
  <c r="AL15" i="5"/>
  <c r="AK15" i="5"/>
  <c r="AJ15" i="5"/>
  <c r="AI15" i="5"/>
  <c r="BM14" i="5"/>
  <c r="BL14" i="5"/>
  <c r="BJ14" i="5"/>
  <c r="BI14" i="5"/>
  <c r="BH14" i="5"/>
  <c r="AL14" i="5"/>
  <c r="AK14" i="5"/>
  <c r="AJ14" i="5"/>
  <c r="AI14" i="5"/>
  <c r="BM13" i="5"/>
  <c r="BL13" i="5"/>
  <c r="BJ13" i="5"/>
  <c r="BI13" i="5"/>
  <c r="BH13" i="5"/>
  <c r="AL13" i="5"/>
  <c r="AK13" i="5"/>
  <c r="AJ13" i="5"/>
  <c r="AI13" i="5"/>
  <c r="BM12" i="5"/>
  <c r="BL12" i="5"/>
  <c r="BJ12" i="5"/>
  <c r="BI12" i="5"/>
  <c r="BH12" i="5"/>
  <c r="AL12" i="5"/>
  <c r="AK12" i="5"/>
  <c r="AJ12" i="5"/>
  <c r="AI12" i="5"/>
  <c r="BM11" i="5"/>
  <c r="BL11" i="5"/>
  <c r="BJ11" i="5"/>
  <c r="BI11" i="5"/>
  <c r="BH11" i="5"/>
  <c r="AL11" i="5"/>
  <c r="AK11" i="5"/>
  <c r="AJ11" i="5"/>
  <c r="AI11" i="5"/>
  <c r="BM10" i="5"/>
  <c r="BL10" i="5"/>
  <c r="BJ10" i="5"/>
  <c r="BI10" i="5"/>
  <c r="BH10" i="5"/>
  <c r="AL10" i="5"/>
  <c r="AK10" i="5"/>
  <c r="AJ10" i="5"/>
  <c r="AI10" i="5"/>
  <c r="BM9" i="5"/>
  <c r="BL9" i="5"/>
  <c r="BJ9" i="5"/>
  <c r="BI9" i="5"/>
  <c r="BH9" i="5"/>
  <c r="AL9" i="5"/>
  <c r="AK9" i="5"/>
  <c r="AJ9" i="5"/>
  <c r="AI9" i="5"/>
  <c r="BM8" i="5"/>
  <c r="BL8" i="5"/>
  <c r="BJ8" i="5"/>
  <c r="BI8" i="5"/>
  <c r="BH8" i="5"/>
  <c r="AL8" i="5"/>
  <c r="AK8" i="5"/>
  <c r="AJ8" i="5"/>
  <c r="AI8" i="5"/>
  <c r="BM7" i="5"/>
  <c r="BL7" i="5"/>
  <c r="BJ7" i="5"/>
  <c r="BI7" i="5"/>
  <c r="BH7" i="5"/>
  <c r="AL7" i="5"/>
  <c r="AK7" i="5"/>
  <c r="AJ7" i="5"/>
  <c r="AI7" i="5"/>
  <c r="BM6" i="5"/>
  <c r="BL6" i="5"/>
  <c r="BJ6" i="5"/>
  <c r="BI6" i="5"/>
  <c r="BH6" i="5"/>
  <c r="AL6" i="5"/>
  <c r="AK6" i="5"/>
  <c r="AJ6" i="5"/>
  <c r="AI6" i="5"/>
  <c r="BM5" i="5"/>
  <c r="BL5" i="5"/>
  <c r="BJ5" i="5"/>
  <c r="BI5" i="5"/>
  <c r="BH5" i="5"/>
  <c r="AL5" i="5"/>
  <c r="AK5" i="5"/>
  <c r="AJ5" i="5"/>
  <c r="AI5" i="5"/>
  <c r="BM4" i="5"/>
  <c r="BL4" i="5"/>
  <c r="BJ4" i="5"/>
  <c r="BI4" i="5"/>
  <c r="BH4" i="5"/>
  <c r="AL4" i="5"/>
  <c r="AK4" i="5"/>
  <c r="AJ4" i="5"/>
  <c r="AI4" i="5"/>
  <c r="BM3" i="5"/>
  <c r="BM37" i="5" s="1"/>
  <c r="BL3" i="5"/>
  <c r="BL37" i="5" s="1"/>
  <c r="BJ3" i="5"/>
  <c r="BJ37" i="5" s="1"/>
  <c r="BI3" i="5"/>
  <c r="BI37" i="5" s="1"/>
  <c r="BH3" i="5"/>
  <c r="BH37" i="5" s="1"/>
  <c r="AL3" i="5"/>
  <c r="AL37" i="5" s="1"/>
  <c r="AK3" i="5"/>
  <c r="AK37" i="5" s="1"/>
  <c r="AJ3" i="5"/>
  <c r="AI3" i="5"/>
</calcChain>
</file>

<file path=xl/sharedStrings.xml><?xml version="1.0" encoding="utf-8"?>
<sst xmlns="http://schemas.openxmlformats.org/spreadsheetml/2006/main" count="656" uniqueCount="444">
  <si>
    <t>Incentive</t>
  </si>
  <si>
    <t>IoT</t>
  </si>
  <si>
    <t>Title</t>
  </si>
  <si>
    <t>Year</t>
  </si>
  <si>
    <t>Literature Review</t>
  </si>
  <si>
    <t>BibliographyType</t>
  </si>
  <si>
    <t>Copy &amp; Paste für Tabelle (Dots) —&gt; Incentives &amp; Environment</t>
  </si>
  <si>
    <t>Copy &amp; Paste für Tabelle (Dots)</t>
  </si>
  <si>
    <t>Copy &amp; Paste für Tabelle (Checkmark)</t>
  </si>
  <si>
    <t>ISBN</t>
  </si>
  <si>
    <t>Identifier</t>
  </si>
  <si>
    <t>Author</t>
  </si>
  <si>
    <t>Journal</t>
  </si>
  <si>
    <t>Volume</t>
  </si>
  <si>
    <t>Number</t>
  </si>
  <si>
    <t>Month</t>
  </si>
  <si>
    <t>Pages</t>
  </si>
  <si>
    <t>Address</t>
  </si>
  <si>
    <t>Note</t>
  </si>
  <si>
    <t>URL</t>
  </si>
  <si>
    <t>Booktitle</t>
  </si>
  <si>
    <t>Chapter</t>
  </si>
  <si>
    <t>Edition</t>
  </si>
  <si>
    <t>Series</t>
  </si>
  <si>
    <t>Editor</t>
  </si>
  <si>
    <t>Publisher</t>
  </si>
  <si>
    <t>ReportType</t>
  </si>
  <si>
    <t>Howpublished</t>
  </si>
  <si>
    <t>Institution</t>
  </si>
  <si>
    <t>Organizations</t>
  </si>
  <si>
    <t>School</t>
  </si>
  <si>
    <t>Annote</t>
  </si>
  <si>
    <t>Custom1</t>
  </si>
  <si>
    <t>Custom2</t>
  </si>
  <si>
    <t>Custom3</t>
  </si>
  <si>
    <t>Custom4</t>
  </si>
  <si>
    <t>Custom5</t>
  </si>
  <si>
    <t>Contains Incentive?</t>
  </si>
  <si>
    <t>Latex Incentives &amp; Environment</t>
  </si>
  <si>
    <t>Economic</t>
  </si>
  <si>
    <t>Social</t>
  </si>
  <si>
    <t>No specific incentive</t>
  </si>
  <si>
    <t>Money / Monetary Reward / Price</t>
  </si>
  <si>
    <t>Resources (Services, Data)</t>
  </si>
  <si>
    <t>Token / Coin / Virtuelles Guthaben</t>
  </si>
  <si>
    <t>Status / Reputation</t>
  </si>
  <si>
    <t>IoT Domain</t>
  </si>
  <si>
    <t>Forensics</t>
  </si>
  <si>
    <t>Scenario</t>
  </si>
  <si>
    <t>Technology</t>
  </si>
  <si>
    <t>Domains (aus Table 4)</t>
  </si>
  <si>
    <t>Strategy</t>
  </si>
  <si>
    <t>Legislation &amp; Regulation</t>
  </si>
  <si>
    <t>Governance</t>
  </si>
  <si>
    <t>Compliance</t>
  </si>
  <si>
    <t>Training</t>
  </si>
  <si>
    <t>System &amp; Events</t>
  </si>
  <si>
    <t>Policy &amp; Procedure</t>
  </si>
  <si>
    <t>Risk Management</t>
  </si>
  <si>
    <t>Monitor &amp; Report</t>
  </si>
  <si>
    <t>Act / All Domains</t>
  </si>
  <si>
    <t>Device</t>
  </si>
  <si>
    <t>Network</t>
  </si>
  <si>
    <t>Cloud</t>
  </si>
  <si>
    <t>IoT Layer</t>
  </si>
  <si>
    <t>Technical</t>
  </si>
  <si>
    <t>Personal</t>
  </si>
  <si>
    <t>Duan et al. \cite{8031314} &amp; 2017 &amp; $\bullet$ &amp; $\bullet$ &amp; $\bullet$ &amp; $\bullet$ &amp; $\bullet$ &amp; $\bullet$ &amp; IoT Security &amp; $\bullet$ &amp; Collaboration &amp; Blockchain \\</t>
  </si>
  <si>
    <t>Duan et al. \cite{8031314} &amp; 2017 &amp; $\bullet$ &amp; $\bullet$ &amp; $\bullet$ &amp; $\bullet$ &amp; $\bullet$ &amp; $\bullet$ \\</t>
  </si>
  <si>
    <t>Duan et al. \cite{8031314} &amp; 2017 &amp; \checkmark &amp; \checkmark &amp; \checkmark &amp; \checkmark &amp; \checkmark &amp; \checkmark \\</t>
  </si>
  <si>
    <t>Duan, Zhuojun; Tian, Ling; Yan, Mingyuan; Cai, Zhipeng; Han, Qilong; Yin, Guisheng</t>
  </si>
  <si>
    <t>Practical Incentive Mechanisms for IoT-Based Mobile Crowdsensing Systems</t>
  </si>
  <si>
    <t>IEEE Access</t>
  </si>
  <si>
    <t>20383-20392</t>
  </si>
  <si>
    <t>X</t>
  </si>
  <si>
    <t>MCS</t>
  </si>
  <si>
    <t>not included</t>
  </si>
  <si>
    <t>Environmental Monitoring</t>
  </si>
  <si>
    <t>Traffic surveillance and env. Pollution monitoring</t>
  </si>
  <si>
    <t>Modiefied proportional share auction mechanism</t>
  </si>
  <si>
    <t>Governance, System &amp; Events, Risk Management, Monitor &amp; Report</t>
  </si>
  <si>
    <r>
      <rPr>
        <sz val="10"/>
        <color indexed="8"/>
        <rFont val="Helvetica Neue"/>
        <family val="2"/>
      </rPr>
      <t>\rowcolor{gray!25} Yeh et al. \cite{</t>
    </r>
    <r>
      <rPr>
        <sz val="10"/>
        <color indexed="8"/>
        <rFont val="Helvetica Neue"/>
        <family val="2"/>
      </rPr>
      <t>10.1145/3063716</t>
    </r>
    <r>
      <rPr>
        <sz val="10"/>
        <color indexed="8"/>
        <rFont val="Helvetica Neue"/>
        <family val="2"/>
      </rPr>
      <t>} &amp; 2017 &amp; $\bullet$ &amp; $\bullet$ &amp; $\bullet$ &amp; $\bullet$ &amp; $\bullet$ &amp; $\bullet$ &amp; IoT Security &amp; $\bullet$ &amp; Collaboration &amp; Blockchain \\</t>
    </r>
  </si>
  <si>
    <r>
      <rPr>
        <sz val="10"/>
        <color indexed="8"/>
        <rFont val="Helvetica Neue"/>
        <family val="2"/>
      </rPr>
      <t>\rowcolor{gray!25} Yeh et al. \cite{</t>
    </r>
    <r>
      <rPr>
        <sz val="10"/>
        <color indexed="8"/>
        <rFont val="Helvetica Neue"/>
        <family val="2"/>
      </rPr>
      <t>10.1145/3063716</t>
    </r>
    <r>
      <rPr>
        <sz val="10"/>
        <color indexed="8"/>
        <rFont val="Helvetica Neue"/>
        <family val="2"/>
      </rPr>
      <t>} &amp; 2017 &amp; $\bullet$ &amp; $\bullet$ &amp; $\bullet$ &amp; $\bullet$ &amp; $\bullet$ &amp; $\bullet$ \\</t>
    </r>
  </si>
  <si>
    <r>
      <rPr>
        <sz val="10"/>
        <color indexed="8"/>
        <rFont val="Helvetica Neue"/>
        <family val="2"/>
      </rPr>
      <t>\rowcolor{gray!25} Yeh et al. \cite{</t>
    </r>
    <r>
      <rPr>
        <sz val="10"/>
        <color indexed="8"/>
        <rFont val="Helvetica Neue"/>
        <family val="2"/>
      </rPr>
      <t>10.1145/3063716</t>
    </r>
    <r>
      <rPr>
        <sz val="10"/>
        <color indexed="8"/>
        <rFont val="Helvetica Neue"/>
        <family val="2"/>
      </rPr>
      <t>} &amp; 2017 &amp; \checkmark &amp; \checkmark &amp; \checkmark &amp; \checkmark &amp; \checkmark &amp; \checkmark \\</t>
    </r>
  </si>
  <si>
    <t>10.1145/3063716</t>
  </si>
  <si>
    <t>Yeh, Lo-Yao; Tsaur, Woei-Jiunn; Huang, Hsin-Han</t>
  </si>
  <si>
    <t>Secure IoT-Based, Incentive-Aware Emergency Personnel Dispatching Scheme with Weighted Fine-Grained Access Control</t>
  </si>
  <si>
    <t>ACM Trans. Intell. Syst. Technol.</t>
  </si>
  <si>
    <t>sep</t>
  </si>
  <si>
    <t>New York, NY, USA</t>
  </si>
  <si>
    <r>
      <rPr>
        <u/>
        <sz val="10"/>
        <color indexed="8"/>
        <rFont val="Helvetica Neue"/>
        <family val="2"/>
      </rPr>
      <t>https://doi.org/10.1145/3063716</t>
    </r>
  </si>
  <si>
    <t>Association for Computing Machinery</t>
  </si>
  <si>
    <t>Emergency response times following a traffic accident are extremely crucial in reducing the number of traffic-related deaths. Existing emergency vehicle dispatching systems rely heavily on manual assignments. Although some technology-assisted emergency systems engage in emergency message dissemination and path planning, efficient emergency response is one of the main factors that can decrease traffic-related deaths. Obviously, effective emergency response often plays a far more important role in a successful rescue. In this article, we propose a secure IoT-based and incentive-aware emergency personnel dispatching scheme (EPDS) with weighted fine-grained access control. Our EPDS can recruit available medical personnel on-the-fly, such as physicians driving in the vicinity of the accident scene. An appropriate incentive, such as paid leave, can be offered to encourage medical personnel to join rescue missions. Furthermore, IoT-based devices are installed in vehicles or wearable on drivers to gather biometric signals from the driver, which can be used to decide precisely which divisions or physicians are needed to administer the appropriate remedy. Additionally, our scheme can cryptographically authorize the assigned rescue vehicle to control traffic to increase rescue efficacy. Our scheme also takes advantage of adjacent roadside units to organize the appropriate rescue personnel without requiring long-distance communication with a trusted traffic authority. Proof of security is provided and extensive analyses, including qualitative and quantitative analyses and simulations, show that the proposed scheme can significantly improve rescue response time and effectiveness. To the best of our knowledge, this is the first work to make use of medical personnel that are close by in emergency rescue missions.</t>
  </si>
  <si>
    <t>fine-grained access control, internet of vehicles, Security, biometric authentication, emergency personnel dispatch&lt;!--?pgbrk?--&gt;</t>
  </si>
  <si>
    <t>IoV, Wearable</t>
  </si>
  <si>
    <t>Partially included (unforgable signature)</t>
  </si>
  <si>
    <t>Emergency Response</t>
  </si>
  <si>
    <t>emergency response</t>
  </si>
  <si>
    <t>Biometric signals, cryptography</t>
  </si>
  <si>
    <t>Structural (Individual)</t>
  </si>
  <si>
    <t>Adat et al. \cite{8326280} &amp; 2018 &amp; $\bullet$ &amp; $\bullet$ &amp; $\bullet$ &amp; $\bullet$ &amp; $\bullet$ &amp; $\bullet$ &amp; IoT Security &amp; $\bullet$ &amp; Collaboration &amp; Blockchain \\</t>
  </si>
  <si>
    <t>Adat et al. \cite{8326280} &amp; 2018 &amp; $\bullet$ &amp; $\bullet$ &amp; $\bullet$ &amp; $\bullet$ &amp; $\bullet$ &amp; $\bullet$ \\</t>
  </si>
  <si>
    <t>Adat et al. \cite{8326280} &amp; 2018 &amp; \checkmark &amp; \checkmark &amp; \checkmark &amp; \checkmark &amp; \checkmark &amp; \checkmark \\</t>
  </si>
  <si>
    <t>Adat, Vipindev; Dahiya, Amrita; Gupta, B. B.</t>
  </si>
  <si>
    <t>Economic incentive based solution against distributed denial of service attacks for IoT customers</t>
  </si>
  <si>
    <t>1-5</t>
  </si>
  <si>
    <t>2018 IEEE International Conference on Consumer Electronics (ICCE)</t>
  </si>
  <si>
    <t>Smart Home</t>
  </si>
  <si>
    <t>DDoS Defence</t>
  </si>
  <si>
    <t>Solution against DDoS</t>
  </si>
  <si>
    <t>Secure gateway router, risk transfer mechanism</t>
  </si>
  <si>
    <t>Risk Management, System &amp; Events</t>
  </si>
  <si>
    <t>Structural</t>
  </si>
  <si>
    <t>\rowcolor{gray!25} Guo et al. \cite{8422897} &amp; 2018 &amp; $\bullet$ &amp; $\bullet$ &amp; $\bullet$ &amp; $\bullet$ &amp; $\bullet$ &amp; $\bullet$ &amp; IoT Security &amp; $\bullet$ &amp; Collaboration &amp; Blockchain \\</t>
  </si>
  <si>
    <t>\rowcolor{gray!25} Guo et al. \cite{8422897} &amp; 2018 &amp; $\bullet$ &amp; $\bullet$ &amp; $\bullet$ &amp; $\bullet$ &amp; $\bullet$ &amp; $\bullet$ \\</t>
  </si>
  <si>
    <t>\rowcolor{gray!25} Guo et al. \cite{8422897} &amp; 2018 &amp; \checkmark &amp; \checkmark &amp; \checkmark &amp; \checkmark &amp; \checkmark &amp; \checkmark \\</t>
  </si>
  <si>
    <t>Guo, Yunchuan; Fang, Liang; Geng, Kui; Yin, Lihua; Li, Fenghua; Chen, Lihua</t>
  </si>
  <si>
    <t>Real-Time Data Incentives for IoT Searches</t>
  </si>
  <si>
    <t>1-6</t>
  </si>
  <si>
    <t>2018 IEEE International Conference on Communications (ICC)</t>
  </si>
  <si>
    <t>IoT Search Service</t>
  </si>
  <si>
    <t xml:space="preserve">Data provision, IoT search service, buyout-auction framework </t>
  </si>
  <si>
    <t xml:space="preserve">Real-time IoT data collection, QoD, auction mechanism, participatory sensing </t>
  </si>
  <si>
    <t>Monitor &amp; Report, Risk Management</t>
  </si>
  <si>
    <r>
      <rPr>
        <sz val="10"/>
        <color indexed="8"/>
        <rFont val="Helvetica Neue"/>
        <family val="2"/>
      </rPr>
      <t>Hasan et al. \cite{</t>
    </r>
    <r>
      <rPr>
        <sz val="10"/>
        <color indexed="8"/>
        <rFont val="Helvetica Neue"/>
        <family val="2"/>
      </rPr>
      <t>HASAN2018821</t>
    </r>
    <r>
      <rPr>
        <sz val="10"/>
        <color indexed="8"/>
        <rFont val="Helvetica Neue"/>
        <family val="2"/>
      </rPr>
      <t>} &amp; 2018 &amp; $\bullet$ &amp; $\bullet$ &amp; $\bullet$ &amp; $\bullet$ &amp; $\bullet$ &amp; $\bullet$ &amp; IoT Security &amp; $\bullet$ &amp; Collaboration &amp; Blockchain \\</t>
    </r>
  </si>
  <si>
    <r>
      <rPr>
        <sz val="10"/>
        <color indexed="8"/>
        <rFont val="Helvetica Neue"/>
        <family val="2"/>
      </rPr>
      <t>Hasan et al. \cite{</t>
    </r>
    <r>
      <rPr>
        <sz val="10"/>
        <color indexed="8"/>
        <rFont val="Helvetica Neue"/>
        <family val="2"/>
      </rPr>
      <t>HASAN2018821</t>
    </r>
    <r>
      <rPr>
        <sz val="10"/>
        <color indexed="8"/>
        <rFont val="Helvetica Neue"/>
        <family val="2"/>
      </rPr>
      <t>} &amp; 2018 &amp; $\bullet$ &amp; $\bullet$ &amp; $\bullet$ &amp; $\bullet$ &amp; $\bullet$ &amp; $\bullet$ \\</t>
    </r>
  </si>
  <si>
    <r>
      <rPr>
        <sz val="10"/>
        <color indexed="8"/>
        <rFont val="Helvetica Neue"/>
        <family val="2"/>
      </rPr>
      <t>Hasan et al. \cite{</t>
    </r>
    <r>
      <rPr>
        <sz val="10"/>
        <color indexed="8"/>
        <rFont val="Helvetica Neue"/>
        <family val="2"/>
      </rPr>
      <t>HASAN2018821</t>
    </r>
    <r>
      <rPr>
        <sz val="10"/>
        <color indexed="8"/>
        <rFont val="Helvetica Neue"/>
        <family val="2"/>
      </rPr>
      <t>} &amp; 2018 &amp; \checkmark &amp; \checkmark &amp; \checkmark &amp; \checkmark &amp; \checkmark &amp; \checkmark \\</t>
    </r>
  </si>
  <si>
    <t>HASAN2018821</t>
  </si>
  <si>
    <t>Hasan, Ragib; Hossain, Mahmud; Khan, Rasib</t>
  </si>
  <si>
    <t>Aura: An incentive-driven ad-hoc IoT cloud framework for proximal mobile computation offloading</t>
  </si>
  <si>
    <t>Future Generation Computer Systems</t>
  </si>
  <si>
    <t>821-835</t>
  </si>
  <si>
    <r>
      <rPr>
        <u/>
        <sz val="10"/>
        <color indexed="8"/>
        <rFont val="Helvetica Neue"/>
        <family val="2"/>
      </rPr>
      <t>https://www.sciencedirect.com/science/article/pii/S0167739X1732602X</t>
    </r>
  </si>
  <si>
    <t>The rapid growth of mobile applications requires enhanced computational resources in order to ensure better performance, security, and usability. In recent years, the proliferation of the Internet-of-Things (IoT) devices has caused a paradigm shift in computing and communication. IoT devices are making our physical environment and infrastructures smarter, bringing pervasive computing to the mainstream. Given numerous predictions that we will have billions of such devices deployed in the next five years, we have the opportunity to utilize such IoT devices in converting our physical environment into interactive, smart, and intelligent computing infrastructures. In this paper, we present Aura – a highly localized IoT based cloud computing model. Aura allows mobile clients to create ad hoc and flexible clouds using the IoT and other computing devices in the nearby physical environment. Aura provides localized computational capability from untapped computing resources using a task-offloading model for mobile devices. Computations done in Aura are highly flexible, giving clients full control to start, stop, migrate, and restart computations in localized IoT devices as the mobile users move between different physical locations. As an example application of Aura, we have ported a lightweight version of MapReduce to run on IoT devices powered by Contiki OS. The prototype application was utilized to conduct various experimental measurements to evaluate different performance metrics of the proposed system. The paper presents a detailed comparative analysis of Aura with traditional clouds and applications running natively on mobile phones to assert the benefits and feasibility of the model.</t>
  </si>
  <si>
    <t>Mobile cloud, Internet of Things, Fog cloud, Edge network, MapReduce</t>
  </si>
  <si>
    <t>Ad-hoc</t>
  </si>
  <si>
    <t>Flexible Computing</t>
  </si>
  <si>
    <t>Ad hoc, flexible clouds and computation power</t>
  </si>
  <si>
    <t>Computation/task offloading</t>
  </si>
  <si>
    <t>Device/Cloud</t>
  </si>
  <si>
    <t>\rowcolor{gray!25} Krishna \cite{8355208} &amp; 2018 &amp; $\bullet$ &amp; $\bullet$ &amp; $\bullet$ &amp; $\bullet$ &amp; $\bullet$ &amp; $\bullet$ &amp; IoT Security &amp; $\bullet$ &amp; Collaboration &amp; Blockchain \\</t>
  </si>
  <si>
    <t>\rowcolor{gray!25} Krishna \cite{8355208} &amp; 2018 &amp; $\bullet$ &amp; $\bullet$ &amp; $\bullet$ &amp; $\bullet$ &amp; $\bullet$ &amp; $\bullet$ \\</t>
  </si>
  <si>
    <t>\rowcolor{gray!25} Krishna \cite{8355208} &amp; 2018 &amp; \checkmark &amp; \checkmark &amp; \checkmark &amp; \checkmark &amp; \checkmark &amp; \checkmark \\</t>
  </si>
  <si>
    <t>Krishna, M. Bala</t>
  </si>
  <si>
    <t>Group-based incentive and penalizing schemes for proactive participatory data sensing in IoT networks</t>
  </si>
  <si>
    <t>796-801</t>
  </si>
  <si>
    <t>2018 IEEE 4th World Forum on Internet of Things (WF-IoT)</t>
  </si>
  <si>
    <t>Collaborative Tasks</t>
  </si>
  <si>
    <t>Mobile crowd sourcing</t>
  </si>
  <si>
    <t xml:space="preserve">QoD, proactive data sensing, auction scheme </t>
  </si>
  <si>
    <t>System &amp; Events, Monitor &amp; Report</t>
  </si>
  <si>
    <t>Device, network</t>
  </si>
  <si>
    <t>Li et al. \cite{8581017} &amp; 2018 &amp; $\bullet$ &amp; $\bullet$ &amp; $\bullet$ &amp; $\bullet$ &amp; $\bullet$ &amp; $\bullet$ &amp; IoT Security &amp; $\bullet$ &amp; Collaboration &amp; Blockchain \\</t>
  </si>
  <si>
    <t>Li et al. \cite{8581017} &amp; 2018 &amp; $\bullet$ &amp; $\bullet$ &amp; $\bullet$ &amp; $\bullet$ &amp; $\bullet$ &amp; $\bullet$ \\</t>
  </si>
  <si>
    <t>Li et al. \cite{8581017} &amp; 2018 &amp; \checkmark &amp; \checkmark &amp; \checkmark &amp; \checkmark &amp; \checkmark &amp; \checkmark \\</t>
  </si>
  <si>
    <t>Li, Hanwei; Wang, Zhiyuan; Zhang, Xin</t>
  </si>
  <si>
    <t>Incentive Mechanism Design for Wireless Energy Transfer in IoT</t>
  </si>
  <si>
    <t>2018 IEEE 29th Annual International Symposium on Personal, Indoor and Mobile Radio Communications (PIMRC)</t>
  </si>
  <si>
    <t>Energy</t>
  </si>
  <si>
    <t>Wireless Energy Transfer</t>
  </si>
  <si>
    <t>Wireless Energy transfer</t>
  </si>
  <si>
    <t>Business model, contract approach, Radio frequency</t>
  </si>
  <si>
    <t>\rowcolor{gray!25} Wu et al. \cite{8567575} &amp; 2018 &amp; $\bullet$ &amp; $\bullet$ &amp; $\bullet$ &amp; $\bullet$ &amp; $\bullet$ &amp; $\bullet$ &amp; IoT Security &amp; $\bullet$ &amp; Collaboration &amp; Blockchain \\</t>
  </si>
  <si>
    <t>\rowcolor{gray!25} Wu et al. \cite{8567575} &amp; 2018 &amp; $\bullet$ &amp; $\bullet$ &amp; $\bullet$ &amp; $\bullet$ &amp; $\bullet$ &amp; $\bullet$ \\</t>
  </si>
  <si>
    <t>\rowcolor{gray!25} Wu et al. \cite{8567575} &amp; 2018 &amp; \checkmark &amp; \checkmark &amp; \checkmark &amp; \checkmark &amp; \checkmark &amp; \checkmark \\</t>
  </si>
  <si>
    <t>Wu, Bo; Li, Qi; Xu, Ke; Li, Ruoyu; Liu, Zhuotao</t>
  </si>
  <si>
    <t>SmartRetro: Blockchain-Based Incentives for Distributed IoT Retrospective Detection</t>
  </si>
  <si>
    <t>308-316</t>
  </si>
  <si>
    <t>2018 IEEE 15th International Conference on Mobile Ad Hoc and Sensor Systems (MASS)</t>
  </si>
  <si>
    <t>Distributed</t>
  </si>
  <si>
    <t>Partially included (indirectly)</t>
  </si>
  <si>
    <t>Vulnerability Detection</t>
  </si>
  <si>
    <t>Retrospective vulnerability Detection, incentive platform, distributed system</t>
  </si>
  <si>
    <t>Blockchain</t>
  </si>
  <si>
    <t>Das et al. \cite{8736952} &amp; 2019 &amp; $\bullet$ &amp; $\bullet$ &amp; $\bullet$ &amp; $\bullet$ &amp; $\bullet$ &amp; $\bullet$ &amp; IoT Security &amp; $\bullet$ &amp; Collaboration &amp; Blockchain \\</t>
  </si>
  <si>
    <t>Das et al. \cite{8736952} &amp; 2019 &amp; $\bullet$ &amp; $\bullet$ &amp; $\bullet$ &amp; $\bullet$ &amp; $\bullet$ &amp; $\bullet$ \\</t>
  </si>
  <si>
    <t>Das et al. \cite{8736952} &amp; 2019 &amp; \checkmark &amp; \checkmark &amp; \checkmark &amp; \checkmark &amp; \checkmark &amp; \checkmark \\</t>
  </si>
  <si>
    <t>Das, Avirup; Das, Nabanita; Das Barman, Abhirup; Dhar, Subhankar</t>
  </si>
  <si>
    <t>Energy Incentive for Packet Relay Using Cognitive Radio in IoT Networks</t>
  </si>
  <si>
    <t>IEEE Communications Letters</t>
  </si>
  <si>
    <t>1581-1585</t>
  </si>
  <si>
    <t>Energy Efficient Packet Transfer, multi-hop D2D communication</t>
  </si>
  <si>
    <t>Multihop, Coginitve Radio (CR)</t>
  </si>
  <si>
    <t>System &amp; Events, Risk Management</t>
  </si>
  <si>
    <t>\rowcolor{gray!25} Gan et al. \cite{8770228} &amp; 2019 &amp; $\bullet$ &amp; $\bullet$ &amp; $\bullet$ &amp; $\bullet$ &amp; $\bullet$ &amp; $\bullet$ &amp; IoT Security &amp; $\bullet$ &amp; Collaboration &amp; Blockchain \\</t>
  </si>
  <si>
    <t>\rowcolor{gray!25} Gan et al. \cite{8770228} &amp; 2019 &amp; $\bullet$ &amp; $\bullet$ &amp; $\bullet$ &amp; $\bullet$ &amp; $\bullet$ &amp; $\bullet$ \\</t>
  </si>
  <si>
    <t>\rowcolor{gray!25} Gan et al. \cite{8770228} &amp; 2019 &amp; \checkmark &amp; \checkmark &amp; \checkmark &amp; \checkmark &amp; \checkmark &amp; \checkmark \\</t>
  </si>
  <si>
    <t>Gan, Xiaoying; Li, Yuqing; Huang, Yixuan; Fu, Luoyi; Wang, Xinbing</t>
  </si>
  <si>
    <t>When Crowdsourcing Meets Social IoT: An Efficient Privacy-Preserving Incentive Mechanism</t>
  </si>
  <si>
    <t>IEEE Internet of Things Journal</t>
  </si>
  <si>
    <t>9707-9721</t>
  </si>
  <si>
    <t>Social, MCS</t>
  </si>
  <si>
    <t>Multi-hop routing, collaborative tasks, privacy preservation</t>
  </si>
  <si>
    <t xml:space="preserve">Multihop, utility maximization problem </t>
  </si>
  <si>
    <t>Governance, Strategy</t>
  </si>
  <si>
    <t>Kenneally \cite{8835417} &amp; 2019 &amp; $\bullet$ &amp; $\bullet$ &amp; $\bullet$ &amp; $\bullet$ &amp; $\bullet$ &amp; $\bullet$ &amp; IoT Security &amp; $\bullet$ &amp; Collaboration &amp; Blockchain \\</t>
  </si>
  <si>
    <t>Kenneally \cite{8835417} &amp; 2019 &amp; $\bullet$ &amp; $\bullet$ &amp; $\bullet$ &amp; $\bullet$ &amp; $\bullet$ &amp; $\bullet$ \\</t>
  </si>
  <si>
    <t>Kenneally \cite{8835417} &amp; 2019 &amp; \checkmark &amp; \checkmark &amp; \checkmark &amp; \checkmark &amp; \checkmark &amp; \checkmark \\</t>
  </si>
  <si>
    <t>Kenneally, Erin</t>
  </si>
  <si>
    <t>Economics and Incentives Driving IoT Privacy and Security, Pt. 1</t>
  </si>
  <si>
    <t>IEEE Internet of Things Magazine</t>
  </si>
  <si>
    <t>6-7</t>
  </si>
  <si>
    <t>Generic</t>
  </si>
  <si>
    <t>Privacy Protection</t>
  </si>
  <si>
    <t>IoT-cost-benefit-consideration; implement privacy and security with inventives</t>
  </si>
  <si>
    <t>-</t>
  </si>
  <si>
    <t>Strategy, Risk Management</t>
  </si>
  <si>
    <t>\rowcolor{gray!25} Kenneally \cite{8892759} &amp; 2019 &amp; $\bullet$ &amp; $\bullet$ &amp; $\bullet$ &amp; $\bullet$ &amp; $\bullet$ &amp; $\bullet$ &amp; IoT Security &amp; $\bullet$ &amp; Collaboration &amp; Blockchain \\</t>
  </si>
  <si>
    <t>\rowcolor{gray!25} Kenneally \cite{8892759} &amp; 2019 &amp; $\bullet$ &amp; $\bullet$ &amp; $\bullet$ &amp; $\bullet$ &amp; $\bullet$ &amp; $\bullet$ \\</t>
  </si>
  <si>
    <t>\rowcolor{gray!25} Kenneally \cite{8892759} &amp; 2019 &amp; \checkmark &amp; \checkmark &amp; \checkmark &amp; \checkmark &amp; \checkmark &amp; \checkmark \\</t>
  </si>
  <si>
    <t>Economics and Incentives Driving IoT Privacy and Security, Pt. 2</t>
  </si>
  <si>
    <t>5-7</t>
  </si>
  <si>
    <t>data collection vs. data privacy</t>
  </si>
  <si>
    <t>Lin et al. \cite{8716599} &amp; 2019 &amp; $\bullet$ &amp; $\bullet$ &amp; $\bullet$ &amp; $\bullet$ &amp; $\bullet$ &amp; $\bullet$ &amp; IoT Security &amp; $\bullet$ &amp; Collaboration &amp; Blockchain \\</t>
  </si>
  <si>
    <t>Lin et al. \cite{8716599} &amp; 2019 &amp; $\bullet$ &amp; $\bullet$ &amp; $\bullet$ &amp; $\bullet$ &amp; $\bullet$ &amp; $\bullet$ \\</t>
  </si>
  <si>
    <t>Lin et al. \cite{8716599} &amp; 2019 &amp; \checkmark &amp; \checkmark &amp; \checkmark &amp; \checkmark &amp; \checkmark &amp; \checkmark \\</t>
  </si>
  <si>
    <t>Lin, Xi; Li, Jianhua; Wu, Jun; Liang, Haoran; Yang, Wu</t>
  </si>
  <si>
    <t>Making Knowledge Tradable in Edge-AI Enabled IoT: A Consortium Blockchain-Based Efficient and Incentive Approach</t>
  </si>
  <si>
    <t>IEEE Transactions on Industrial Informatics</t>
  </si>
  <si>
    <t>6367-6378</t>
  </si>
  <si>
    <t>AI</t>
  </si>
  <si>
    <t>Knowledge Trading</t>
  </si>
  <si>
    <t>Knowledge Trading, classification, detection and prediction</t>
  </si>
  <si>
    <t xml:space="preserve">Blockchain, peer-to-peer (P2P) knowledge market </t>
  </si>
  <si>
    <t>Device, Network</t>
  </si>
  <si>
    <t>\rowcolor{gray!25} Liu et al. \cite{8544018} &amp; 2019 &amp; $\bullet$ &amp; $\bullet$ &amp; $\bullet$ &amp; $\bullet$ &amp; $\bullet$ &amp; $\bullet$ &amp; IoT Security &amp; $\bullet$ &amp; Collaboration &amp; Blockchain \\</t>
  </si>
  <si>
    <t>\rowcolor{gray!25} Liu et al. \cite{8544018} &amp; 2019 &amp; $\bullet$ &amp; $\bullet$ &amp; $\bullet$ &amp; $\bullet$ &amp; $\bullet$ &amp; $\bullet$ \\</t>
  </si>
  <si>
    <t>\rowcolor{gray!25} Liu et al. \cite{8544018} &amp; 2019 &amp; \checkmark &amp; \checkmark &amp; \checkmark &amp; \checkmark &amp; \checkmark &amp; \checkmark \\</t>
  </si>
  <si>
    <t>Liu, Jiaqi; Gao, Wen; Li, Deng; Huang, Shiyue; Liu, Hui</t>
  </si>
  <si>
    <t>An Incentive Mechanism Combined With Anchoring Effect and Loss Aversion to Stimulate Data Offloading in IoT</t>
  </si>
  <si>
    <t>4491-4511</t>
  </si>
  <si>
    <t>Data Offloading</t>
  </si>
  <si>
    <t>Data offloading, network offloading</t>
  </si>
  <si>
    <t>Anchoring Effect and Loss Aversion on Offloading</t>
  </si>
  <si>
    <t>Tang et al. \cite{8737719} &amp; 2019 &amp; $\bullet$ &amp; $\bullet$ &amp; $\bullet$ &amp; $\bullet$ &amp; $\bullet$ &amp; $\bullet$ &amp; IoT Security &amp; $\bullet$ &amp; Collaboration &amp; Blockchain \\</t>
  </si>
  <si>
    <t>Tang et al. \cite{8737719} &amp; 2019 &amp; $\bullet$ &amp; $\bullet$ &amp; $\bullet$ &amp; $\bullet$ &amp; $\bullet$ &amp; $\bullet$ \\</t>
  </si>
  <si>
    <t>Tang et al. \cite{8737719} &amp; 2019 &amp; \checkmark &amp; \checkmark &amp; \checkmark &amp; \checkmark &amp; \checkmark &amp; \checkmark \\</t>
  </si>
  <si>
    <t>Tang, Wenjuan; Ren, Ju; Deng, Kun; Zhang, Yaoxue</t>
  </si>
  <si>
    <t>Secure Data Aggregation of Lightweight E-Healthcare IoT Devices With Fair Incentives</t>
  </si>
  <si>
    <t>8714-8726</t>
  </si>
  <si>
    <t>E-health</t>
  </si>
  <si>
    <t>Partially included (differential attack)</t>
  </si>
  <si>
    <t>Secure health data aggregation</t>
  </si>
  <si>
    <t xml:space="preserve">privacy-preserving heath data aggregation scheme </t>
  </si>
  <si>
    <t>\rowcolor{gray!25} Wu et al. \cite{8884853} &amp; 2019 &amp; $\bullet$ &amp; $\bullet$ &amp; $\bullet$ &amp; $\bullet$ &amp; $\bullet$ &amp; $\bullet$ &amp; IoT Security &amp; $\bullet$ &amp; Collaboration &amp; Blockchain \\</t>
  </si>
  <si>
    <t>\rowcolor{gray!25} Wu et al. \cite{8884853} &amp; 2019 &amp; $\bullet$ &amp; $\bullet$ &amp; $\bullet$ &amp; $\bullet$ &amp; $\bullet$ &amp; $\bullet$ \\</t>
  </si>
  <si>
    <t>\rowcolor{gray!25} Wu et al. \cite{8884853} &amp; 2019 &amp; \checkmark &amp; \checkmark &amp; \checkmark &amp; \checkmark &amp; \checkmark &amp; \checkmark \\</t>
  </si>
  <si>
    <t>Wu, Bo; Xu, Ke; Li, Qi; Liu, Zhuotao; Hu, Yih-Chun; Zhang, Zhichao; Du, Xinle; Liu, Bingyang; Ren, Shoushou</t>
  </si>
  <si>
    <t>SmartCrowd: Decentralized and Automated Incentives for Distributed IoT System Detection</t>
  </si>
  <si>
    <t>1106-1116</t>
  </si>
  <si>
    <t>2019 IEEE 39th International Conference on Distributed Computing Systems (ICDCS)</t>
  </si>
  <si>
    <t>Distributed system detection, outsource security detection</t>
  </si>
  <si>
    <t>Blockchain-based platform, smart contracts</t>
  </si>
  <si>
    <t>Abusafia et al. \cite{9284520} &amp; 2020 &amp; $\bullet$ &amp; $\bullet$ &amp; $\bullet$ &amp; $\bullet$ &amp; $\bullet$ &amp; $\bullet$ &amp; IoT Security &amp; $\bullet$ &amp; Collaboration &amp; Blockchain \\</t>
  </si>
  <si>
    <t>Abusafia et al. \cite{9284520} &amp; 2020 &amp; $\bullet$ &amp; $\bullet$ &amp; $\bullet$ &amp; $\bullet$ &amp; $\bullet$ &amp; $\bullet$ \\</t>
  </si>
  <si>
    <t>Abusafia et al. \cite{9284520} &amp; 2020 &amp; \checkmark &amp; \checkmark &amp; \checkmark &amp; \checkmark &amp; \checkmark &amp; \checkmark \\</t>
  </si>
  <si>
    <t>Abusafia, Amani; Bouguettaya, Athman; Mistry, Sajib</t>
  </si>
  <si>
    <t>Incentive-Based Selection and Composition of IoT Energy Services</t>
  </si>
  <si>
    <t>304-311</t>
  </si>
  <si>
    <t>2020 IEEE International Conference on Services Computing (SCC)</t>
  </si>
  <si>
    <t>Energy, Wearable</t>
  </si>
  <si>
    <t xml:space="preserve">QoS, service-oriented architecture (SOA) with an energy service management system </t>
  </si>
  <si>
    <t>\rowcolor{gray!25} Alghamdi et al. \cite{8938743} &amp; 2020 &amp; $\bullet$ &amp; $\bullet$ &amp; $\bullet$ &amp; $\bullet$ &amp; $\bullet$ &amp; $\bullet$ &amp; IoT Security &amp; $\bullet$ &amp; Collaboration &amp; Blockchain \\</t>
  </si>
  <si>
    <t>\rowcolor{gray!25} Alghamdi et al. \cite{8938743} &amp; 2020 &amp; $\bullet$ &amp; $\bullet$ &amp; $\bullet$ &amp; $\bullet$ &amp; $\bullet$ &amp; $\bullet$ \\</t>
  </si>
  <si>
    <t>\rowcolor{gray!25} Alghamdi et al. \cite{8938743} &amp; 2020 &amp; \checkmark &amp; \checkmark &amp; \checkmark &amp; \checkmark &amp; \checkmark &amp; \checkmark \\</t>
  </si>
  <si>
    <t>Alghamdi, Turki Ali; Ali, Ishtiaq; Javaid, Nadeem; Shafiq, Muhammad</t>
  </si>
  <si>
    <t>Secure Service Provisioning Scheme for Lightweight IoT Devices With a Fair Payment System and an Incentive Mechanism Based on Blockchain</t>
  </si>
  <si>
    <t>1048-1061</t>
  </si>
  <si>
    <t>Partially included (evidence recorder)</t>
  </si>
  <si>
    <t>Service Provisioning</t>
  </si>
  <si>
    <t>Blockchain-based incentive system for lightweight IoT devices</t>
  </si>
  <si>
    <t>Blockchain, secure service provisioning, AES</t>
  </si>
  <si>
    <t>Cheng et al. \cite{9283968} &amp; 2020 &amp; $\bullet$ &amp; $\bullet$ &amp; $\bullet$ &amp; $\bullet$ &amp; $\bullet$ &amp; $\bullet$ &amp; IoT Security &amp; $\bullet$ &amp; Collaboration &amp; Blockchain \\</t>
  </si>
  <si>
    <t>Cheng et al. \cite{9283968} &amp; 2020 &amp; $\bullet$ &amp; $\bullet$ &amp; $\bullet$ &amp; $\bullet$ &amp; $\bullet$ &amp; $\bullet$ \\</t>
  </si>
  <si>
    <t>Cheng et al. \cite{9283968} &amp; 2020 &amp; \checkmark &amp; \checkmark &amp; \checkmark &amp; \checkmark &amp; \checkmark &amp; \checkmark \\</t>
  </si>
  <si>
    <t>Cheng, Guanjie; Deng, Shuiguang; Xiang, Zhengzhe; Chen, Yan; Yin, Jianwei</t>
  </si>
  <si>
    <t>An Auction-Based Incentive Mechanism with Blockchain for IoT Collaboration</t>
  </si>
  <si>
    <t>17-26</t>
  </si>
  <si>
    <t>2020 IEEE International Conference on Web Services (ICWS)</t>
  </si>
  <si>
    <t>Collaborative tasks</t>
  </si>
  <si>
    <t>Blockchain, auction mechanism, incentive mechanism</t>
  </si>
  <si>
    <t>\rowcolor{gray!25} Lu et al. \cite{8716560} &amp; 2020 &amp; $\bullet$ &amp; $\bullet$ &amp; $\bullet$ &amp; $\bullet$ &amp; $\bullet$ &amp; $\bullet$ &amp; IoT Security &amp; $\bullet$ &amp; Collaboration &amp; Blockchain \\</t>
  </si>
  <si>
    <t>\rowcolor{gray!25} Lu et al. \cite{8716560} &amp; 2020 &amp; $\bullet$ &amp; $\bullet$ &amp; $\bullet$ &amp; $\bullet$ &amp; $\bullet$ &amp; $\bullet$ \\</t>
  </si>
  <si>
    <t>\rowcolor{gray!25} Lu et al. \cite{8716560} &amp; 2020 &amp; \checkmark &amp; \checkmark &amp; \checkmark &amp; \checkmark &amp; \checkmark &amp; \checkmark \\</t>
  </si>
  <si>
    <t>Lu, Weidang; Hu, Su; Liu, Xin; He, Chenxin; Gong, Yi</t>
  </si>
  <si>
    <t>Incentive Mechanism Based Cooperative Spectrum Sharing for OFDM Cognitive IoT Network</t>
  </si>
  <si>
    <t>IEEE Transactions on Network Science and Engineering</t>
  </si>
  <si>
    <t>662-672</t>
  </si>
  <si>
    <t>Cooperative Spectrum Sharing</t>
  </si>
  <si>
    <t>Contract theory, Orthogonal Frequency Division Multiplexing, CR</t>
  </si>
  <si>
    <t>Morgner et al. \cite{9152783} &amp; 2020 &amp; $\bullet$ &amp; $\bullet$ &amp; $\bullet$ &amp; $\bullet$ &amp; $\bullet$ &amp; $\bullet$ &amp; IoT Security &amp; $\bullet$ &amp; Collaboration &amp; Blockchain \\</t>
  </si>
  <si>
    <t>Morgner et al. \cite{9152783} &amp; 2020 &amp; $\bullet$ &amp; $\bullet$ &amp; $\bullet$ &amp; $\bullet$ &amp; $\bullet$ &amp; $\bullet$ \\</t>
  </si>
  <si>
    <t>Morgner et al. \cite{9152783} &amp; 2020 &amp; \checkmark &amp; \checkmark &amp; \checkmark &amp; \checkmark &amp; \checkmark &amp; \checkmark \\</t>
  </si>
  <si>
    <t>Morgner, Philipp; Mai, Christoph; Koschate-Fischer, Nicole; Freiling, Felix; Benenson, Zinaida</t>
  </si>
  <si>
    <t>Security Update Labels: Establishing Economic Incentives for Security Patching of IoT Consumer Products</t>
  </si>
  <si>
    <t>429-446</t>
  </si>
  <si>
    <t>2020 IEEE Symposium on Security and Privacy (SP)</t>
  </si>
  <si>
    <t>Consumer</t>
  </si>
  <si>
    <t>Security Patching</t>
  </si>
  <si>
    <t>Security patching of IoT Consumer Products</t>
  </si>
  <si>
    <t>Product Labeling (security update label), regulatory framework</t>
  </si>
  <si>
    <t>Structural (organizational)</t>
  </si>
  <si>
    <r>
      <rPr>
        <sz val="10"/>
        <color indexed="8"/>
        <rFont val="Helvetica Neue"/>
        <family val="2"/>
      </rPr>
      <t>\rowcolor{gray!25} Abusafia and Bouguettaya \cite{</t>
    </r>
    <r>
      <rPr>
        <sz val="10"/>
        <color indexed="8"/>
        <rFont val="Helvetica Neue"/>
        <family val="2"/>
      </rPr>
      <t>10.1145/3448891.3448941</t>
    </r>
    <r>
      <rPr>
        <sz val="10"/>
        <color indexed="8"/>
        <rFont val="Helvetica Neue"/>
        <family val="2"/>
      </rPr>
      <t>} &amp; 2021 &amp; $\bullet$ &amp; $\bullet$ &amp; $\bullet$ &amp; $\bullet$ &amp; $\bullet$ &amp; $\bullet$ &amp; IoT Security &amp; $\bullet$ &amp; Collaboration &amp; Blockchain \\</t>
    </r>
  </si>
  <si>
    <r>
      <rPr>
        <sz val="10"/>
        <color indexed="8"/>
        <rFont val="Helvetica Neue"/>
        <family val="2"/>
      </rPr>
      <t>\rowcolor{gray!25} Abusafia and Bouguettaya \cite{</t>
    </r>
    <r>
      <rPr>
        <sz val="10"/>
        <color indexed="8"/>
        <rFont val="Helvetica Neue"/>
        <family val="2"/>
      </rPr>
      <t>10.1145/3448891.3448941</t>
    </r>
    <r>
      <rPr>
        <sz val="10"/>
        <color indexed="8"/>
        <rFont val="Helvetica Neue"/>
        <family val="2"/>
      </rPr>
      <t>} &amp; 2021 &amp; $\bullet$ &amp; $\bullet$ &amp; $\bullet$ &amp; $\bullet$ &amp; $\bullet$ &amp; $\bullet$ \\</t>
    </r>
  </si>
  <si>
    <r>
      <rPr>
        <sz val="10"/>
        <color indexed="8"/>
        <rFont val="Helvetica Neue"/>
        <family val="2"/>
      </rPr>
      <t>\rowcolor{gray!25} Abusafia and Bouguettaya \cite{</t>
    </r>
    <r>
      <rPr>
        <sz val="10"/>
        <color indexed="8"/>
        <rFont val="Helvetica Neue"/>
        <family val="2"/>
      </rPr>
      <t>10.1145/3448891.3448941</t>
    </r>
    <r>
      <rPr>
        <sz val="10"/>
        <color indexed="8"/>
        <rFont val="Helvetica Neue"/>
        <family val="2"/>
      </rPr>
      <t>} &amp; 2021 &amp; \checkmark &amp; \checkmark &amp; \checkmark &amp; \checkmark &amp; \checkmark &amp; \checkmark \\</t>
    </r>
  </si>
  <si>
    <t>10.1145/3448891.3448941</t>
  </si>
  <si>
    <t>Abusafia, Amani; Bouguettaya, Athman</t>
  </si>
  <si>
    <t>Reliability Model for Incentive-Driven IoT Energy Services</t>
  </si>
  <si>
    <t>196–205</t>
  </si>
  <si>
    <r>
      <rPr>
        <u/>
        <sz val="10"/>
        <color indexed="8"/>
        <rFont val="Helvetica Neue"/>
        <family val="2"/>
      </rPr>
      <t>https://doi.org/10.1145/3448891.3448941</t>
    </r>
  </si>
  <si>
    <t>MobiQuitous 2020 - 17th EAI International Conference on Mobile and Ubiquitous Systems: Computing, Networking and Services</t>
  </si>
  <si>
    <t>MobiQuitous '20</t>
  </si>
  <si>
    <t>We propose a novel reliability model for composing energy service requests. The proposed model is based on consumers’ behavior and history of energy requests. The reliability model ensures the maximum incentives to providers. Incentives are used as a green solution to increase IoT users’ participation in a crowdsourced energy sharing environment. Additionally, adaptive and priority scheduling compositions are proposed to compose the most reliable energy requests while maximizing providers’ incentives. A set of experiments is conducted to evaluate the proposed approaches. Experimental results prove the efficiency of the proposed approaches.</t>
  </si>
  <si>
    <t>Wearable, IoT services, Service composition, IoT, Incentives, Energy Sharing, EaaS, Reliability</t>
  </si>
  <si>
    <t>Energy, MCS</t>
  </si>
  <si>
    <t>Crowd-sourced energy sharing environment, green computing</t>
  </si>
  <si>
    <t>Reliability-Based Wireless Energy Sharing System, SaaS</t>
  </si>
  <si>
    <t>Fukuda and Omote \cite{9346265} &amp; 2021 &amp; $\bullet$ &amp; $\bullet$ &amp; $\bullet$ &amp; $\bullet$ &amp; $\bullet$ &amp; $\bullet$ &amp; IoT Security &amp; $\bullet$ &amp; Collaboration &amp; Blockchain \\</t>
  </si>
  <si>
    <t>Fukuda and Omote \cite{9346265} &amp; 2021 &amp; $\bullet$ &amp; $\bullet$ &amp; $\bullet$ &amp; $\bullet$ &amp; $\bullet$ &amp; $\bullet$ \\</t>
  </si>
  <si>
    <t>Fukuda and Omote \cite{9346265} &amp; 2021 &amp; \checkmark &amp; \checkmark &amp; \checkmark &amp; \checkmark &amp; \checkmark &amp; \checkmark \\</t>
  </si>
  <si>
    <t>Fukuda, Tatsuhiro; Omote, Kazumasa</t>
  </si>
  <si>
    <t>Efficient Blockchain-based IoT Firmware Update Considering Distribution Incentives</t>
  </si>
  <si>
    <t>1-8</t>
  </si>
  <si>
    <t>2021 IEEE Conference on Dependable and Secure Computing (DSC)</t>
  </si>
  <si>
    <t xml:space="preserve">Firmware (update) distribution method </t>
  </si>
  <si>
    <t>Blockchain, incentive mechanism, peer-to-peer file sharing</t>
  </si>
  <si>
    <t>\rowcolor{gray!25} Gupta et al. \cite{9525441} &amp; 2021 &amp; $\bullet$ &amp; $\bullet$ &amp; $\bullet$ &amp; $\bullet$ &amp; $\bullet$ &amp; $\bullet$ &amp; IoT Security &amp; $\bullet$ &amp; Collaboration &amp; Blockchain \\</t>
  </si>
  <si>
    <t>\rowcolor{gray!25} Gupta et al. \cite{9525441} &amp; 2021 &amp; $\bullet$ &amp; $\bullet$ &amp; $\bullet$ &amp; $\bullet$ &amp; $\bullet$ &amp; $\bullet$ \\</t>
  </si>
  <si>
    <t>\rowcolor{gray!25} Gupta et al. \cite{9525441} &amp; 2021 &amp; \checkmark &amp; \checkmark &amp; \checkmark &amp; \checkmark &amp; \checkmark &amp; \checkmark \\</t>
  </si>
  <si>
    <t>Gupta, Nitin; Singh, Jagdeep; Dhurandher, Sanjay Kumar; Han, Zhu</t>
  </si>
  <si>
    <t>Contract Theory based Incentive Design Mechanism for Opportunistic IoT Networks</t>
  </si>
  <si>
    <t>1-1</t>
  </si>
  <si>
    <t>IoT-based information/message routing</t>
  </si>
  <si>
    <t>Contract Theory, Incentive Mechanism</t>
  </si>
  <si>
    <t>Kim et al. \cite{9296286} &amp; 2021 &amp; $\bullet$ &amp; $\bullet$ &amp; $\bullet$ &amp; $\bullet$ &amp; $\bullet$ &amp; $\bullet$ &amp; IoT Security &amp; $\bullet$ &amp; Collaboration &amp; Blockchain \\</t>
  </si>
  <si>
    <t>Kim et al. \cite{9296286} &amp; 2021 &amp; $\bullet$ &amp; $\bullet$ &amp; $\bullet$ &amp; $\bullet$ &amp; $\bullet$ &amp; $\bullet$ \\</t>
  </si>
  <si>
    <t>Kim et al. \cite{9296286} &amp; 2021 &amp; \checkmark &amp; \checkmark &amp; \checkmark &amp; \checkmark &amp; \checkmark &amp; \checkmark \\</t>
  </si>
  <si>
    <t>Kim, Nakyoung; Kim, Daejin; Lee, Joohyung; Niyato, Dusit; Choi, Jun Kyun</t>
  </si>
  <si>
    <t>Incentive-Based Coded Distributed Computing Management for Latency Reduction in IoT Services—A Game Theoretic Approach</t>
  </si>
  <si>
    <t>8259-8278</t>
  </si>
  <si>
    <t>Latency Reduction, speed up distributed computing (cooperative)/ ML</t>
  </si>
  <si>
    <t>Incentive-based coded distributed computing mechanism</t>
  </si>
  <si>
    <t>\rowcolor{gray!25} Xu et al. \cite{9663227} &amp; 2021 &amp; $\bullet$ &amp; $\bullet$ &amp; $\bullet$ &amp; $\bullet$ &amp; $\bullet$ &amp; $\bullet$ &amp; IoT Security &amp; $\bullet$ &amp; Collaboration &amp; Blockchain \\</t>
  </si>
  <si>
    <t>\rowcolor{gray!25} Xu et al. \cite{9663227} &amp; 2021 &amp; $\bullet$ &amp; $\bullet$ &amp; $\bullet$ &amp; $\bullet$ &amp; $\bullet$ &amp; $\bullet$ \\</t>
  </si>
  <si>
    <t>\rowcolor{gray!25} Xu et al. \cite{9663227} &amp; 2021 &amp; \checkmark &amp; \checkmark &amp; \checkmark &amp; \checkmark &amp; \checkmark &amp; \checkmark \\</t>
  </si>
  <si>
    <t>Xu, Yajing; Lu, Zhihui; Gai, Keke; Duan, Qiang; Lin, Junxiong; Wu, Jie; Choo, Kim-Kwang Raymond</t>
  </si>
  <si>
    <t>BESIFL: Blockchain Empowered Secure and Incentive Federated Learning Paradigm in IoT</t>
  </si>
  <si>
    <t>Partially included (malicious nodes)</t>
  </si>
  <si>
    <t>Collaborative learning for malicious node detection (privacy protection)</t>
  </si>
  <si>
    <t xml:space="preserve">Blockchain, contribution-based incentive mechanism, consensus algorithm, federated learning </t>
  </si>
  <si>
    <r>
      <rPr>
        <sz val="10"/>
        <color indexed="8"/>
        <rFont val="Helvetica Neue"/>
        <family val="2"/>
      </rPr>
      <t>Xu et al. \cite{</t>
    </r>
    <r>
      <rPr>
        <sz val="10"/>
        <color indexed="8"/>
        <rFont val="Helvetica Neue"/>
        <family val="2"/>
      </rPr>
      <t>XU2021101932</t>
    </r>
    <r>
      <rPr>
        <sz val="10"/>
        <color indexed="8"/>
        <rFont val="Helvetica Neue"/>
        <family val="2"/>
      </rPr>
      <t>} &amp; 2021 &amp; $\bullet$ &amp; $\bullet$ &amp; $\bullet$ &amp; $\bullet$ &amp; $\bullet$ &amp; $\bullet$ &amp; IoT Security &amp; $\bullet$ &amp; Collaboration &amp; Blockchain \\</t>
    </r>
  </si>
  <si>
    <r>
      <rPr>
        <sz val="10"/>
        <color indexed="8"/>
        <rFont val="Helvetica Neue"/>
        <family val="2"/>
      </rPr>
      <t>Xu et al. \cite{</t>
    </r>
    <r>
      <rPr>
        <sz val="10"/>
        <color indexed="8"/>
        <rFont val="Helvetica Neue"/>
        <family val="2"/>
      </rPr>
      <t>XU2021101932</t>
    </r>
    <r>
      <rPr>
        <sz val="10"/>
        <color indexed="8"/>
        <rFont val="Helvetica Neue"/>
        <family val="2"/>
      </rPr>
      <t>} &amp; 2021 &amp; $\bullet$ &amp; $\bullet$ &amp; $\bullet$ &amp; $\bullet$ &amp; $\bullet$ &amp; $\bullet$ \\</t>
    </r>
  </si>
  <si>
    <r>
      <rPr>
        <sz val="10"/>
        <color indexed="8"/>
        <rFont val="Helvetica Neue"/>
        <family val="2"/>
      </rPr>
      <t>Xu et al. \cite{</t>
    </r>
    <r>
      <rPr>
        <sz val="10"/>
        <color indexed="8"/>
        <rFont val="Helvetica Neue"/>
        <family val="2"/>
      </rPr>
      <t>XU2021101932</t>
    </r>
    <r>
      <rPr>
        <sz val="10"/>
        <color indexed="8"/>
        <rFont val="Helvetica Neue"/>
        <family val="2"/>
      </rPr>
      <t>} &amp; 2021 &amp; \checkmark &amp; \checkmark &amp; \checkmark &amp; \checkmark &amp; \checkmark &amp; \checkmark \\</t>
    </r>
  </si>
  <si>
    <t>XU2021101932</t>
  </si>
  <si>
    <t>Xu, Huiying; Qiu, Xiaoyu; Zhang, Weikun; Liu, Kang; Liu, Shuo; Chen, Wuhui</t>
  </si>
  <si>
    <t>Privacy-preserving incentive mechanism for multi-leader multi-follower IoT-edge computing market: A reinforcement learning approach</t>
  </si>
  <si>
    <t>Journal of Systems Architecture</t>
  </si>
  <si>
    <r>
      <rPr>
        <u/>
        <sz val="10"/>
        <color indexed="8"/>
        <rFont val="Helvetica Neue"/>
        <family val="2"/>
      </rPr>
      <t>https://www.sciencedirect.com/science/article/pii/S1383762120301910</t>
    </r>
  </si>
  <si>
    <t>Computation offloading is a promising solution for resource-limited IoT devices to accomplish computation-intensive tasks. In order to promote the service trading between edge computing service providers and IoT devices, a series of works have explored incentive mechanisms for IoT-edge computing. However, most traditional incentive mechanisms (such as Stackelberg game-based approaches) expose privacy of participants. Moreover, the existing Reinforcement Learning (RL) based incentive mechanisms do not consider the competition among multiple providers, which is not in line with reality. In this paper, taking privacy concern and competition among providers into consideration, we utilize RL technique to design a privacy-preserving incentive mechanism for multiple providers and multiple IoT devices. Specifically, we model the pricing and demand problem of providers and IoT devices as a multi-leader multi-follower Stackelberg game, in which the providers work as leaders to determine their prices first, and then the IoT devices determine their demands as followers. We prove the existence and uniqueness of the Nash Equilibrium (NE) of this game. Due to privacy concern, providers and IoT devices are unwilling to disclose their own parameters, which makes the derivation of NE becoming a great challenge. To address this problem, a new RL-based Pricing Mechanism (RLPM) is proposed, which enables providers to learn their optimal pricing strategies without knowing private information of other participants. Finally, numerical simulations are conducted to illustrate the convergence and effectiveness of the RLPM compared with other existing algorithms.</t>
  </si>
  <si>
    <t>Multi-leader multi-follower Stackelberg game, Incentive mechanism, Internet of Things, Edge computing, Reinforcement learning, Privacy-preserving</t>
  </si>
  <si>
    <t>Accomplish computation intensive tasks (privacy preserving)</t>
  </si>
  <si>
    <t xml:space="preserve">Reinforcement Learning, Computational Offloading, RL-based Pricing Mechanism </t>
  </si>
  <si>
    <t>System &amp; Events, Training</t>
  </si>
  <si>
    <r>
      <rPr>
        <sz val="10"/>
        <color indexed="8"/>
        <rFont val="Helvetica Neue"/>
        <family val="2"/>
      </rPr>
      <t>\rowcolor{gray!25} Chen et al. \cite{</t>
    </r>
    <r>
      <rPr>
        <sz val="10"/>
        <color indexed="8"/>
        <rFont val="Helvetica Neue"/>
        <family val="2"/>
      </rPr>
      <t>CHEN2022154172</t>
    </r>
    <r>
      <rPr>
        <sz val="10"/>
        <color indexed="8"/>
        <rFont val="Helvetica Neue"/>
        <family val="2"/>
      </rPr>
      <t>} &amp; 2022 &amp; $\bullet$ &amp; $\bullet$ &amp; $\bullet$ &amp; $\bullet$ &amp; $\bullet$ &amp; $\bullet$ &amp; IoT Security &amp; $\bullet$ &amp; Collaboration &amp; Blockchain \\</t>
    </r>
  </si>
  <si>
    <r>
      <rPr>
        <sz val="10"/>
        <color indexed="8"/>
        <rFont val="Helvetica Neue"/>
        <family val="2"/>
      </rPr>
      <t>\rowcolor{gray!25} Chen et al. \cite{</t>
    </r>
    <r>
      <rPr>
        <sz val="10"/>
        <color indexed="8"/>
        <rFont val="Helvetica Neue"/>
        <family val="2"/>
      </rPr>
      <t>CHEN2022154172</t>
    </r>
    <r>
      <rPr>
        <sz val="10"/>
        <color indexed="8"/>
        <rFont val="Helvetica Neue"/>
        <family val="2"/>
      </rPr>
      <t>} &amp; 2022 &amp; $\bullet$ &amp; $\bullet$ &amp; $\bullet$ &amp; $\bullet$ &amp; $\bullet$ &amp; $\bullet$ \\</t>
    </r>
  </si>
  <si>
    <r>
      <rPr>
        <sz val="10"/>
        <color indexed="8"/>
        <rFont val="Helvetica Neue"/>
        <family val="2"/>
      </rPr>
      <t>\rowcolor{gray!25} Chen et al. \cite{</t>
    </r>
    <r>
      <rPr>
        <sz val="10"/>
        <color indexed="8"/>
        <rFont val="Helvetica Neue"/>
        <family val="2"/>
      </rPr>
      <t>CHEN2022154172</t>
    </r>
    <r>
      <rPr>
        <sz val="10"/>
        <color indexed="8"/>
        <rFont val="Helvetica Neue"/>
        <family val="2"/>
      </rPr>
      <t>} &amp; 2022 &amp; \checkmark &amp; \checkmark &amp; \checkmark &amp; \checkmark &amp; \checkmark &amp; \checkmark \\</t>
    </r>
  </si>
  <si>
    <t>CHEN2022154172</t>
  </si>
  <si>
    <t>Chen, Lu; Zhang, De-gan; Zhang, Jie; Zhang, Ting; Du, Jin-yu; Fan, Hong-rui</t>
  </si>
  <si>
    <t>An approach of flow compensation incentive based on Q-Learning strategy for IoT user privacy protection</t>
  </si>
  <si>
    <t>AEU - International Journal of Electronics and Communications</t>
  </si>
  <si>
    <r>
      <rPr>
        <u/>
        <sz val="10"/>
        <color indexed="8"/>
        <rFont val="Helvetica Neue"/>
        <family val="2"/>
      </rPr>
      <t>https://www.sciencedirect.com/science/article/pii/S1434841122000693</t>
    </r>
  </si>
  <si>
    <t>In MCS (mobile crowd sensing), reducing network overhead, protecting IoT user privacy and increasing the participation enthusiasm of perception task are key issues. The QLPPIA (an incentive approach of flow offset based on Q-Learning algorithm for perception user privacy protection) was proposed. A system model that combined MCS with MEC (mobile edge computing) was designed. The edge center uploaded the perception results to the MCS cloud declining its cloud overhead. A privacy protection structure of attribute relevance based on Markov chain Monte Carlo was constructed, which can protect the privacy data. Perception outcomes with higher accuracy of attribute relevance were generated. An incentive pattern of flow offset for user privacy protection based on Q-Learning opportunistic cooperation transfer was designed to cut down MCS cloud flow offset cost and facilitate user enthusiasm. Compared with the existing private protection of high-dimensional attribute data, opportunistic relay perception incentive, and other solutions, the QLPPIA method improves the perception result precision by 27.06%, increases MCS cloud cost of 88.80%, and declines flow compensation expenditure at 19.03% on average.</t>
  </si>
  <si>
    <t>MCS, MEC, Privacy protection strategy, Incentive mechanism, Reinforcement learning</t>
  </si>
  <si>
    <t>Mobile crowd sensing to reduce network overhead, protect privacy</t>
  </si>
  <si>
    <t xml:space="preserve">Q-Learning opportunistic cooperation </t>
  </si>
  <si>
    <r>
      <rPr>
        <sz val="10"/>
        <color indexed="8"/>
        <rFont val="Helvetica Neue"/>
        <family val="2"/>
      </rPr>
      <t>Han et al. \cite{</t>
    </r>
    <r>
      <rPr>
        <sz val="10"/>
        <color indexed="8"/>
        <rFont val="Helvetica Neue"/>
        <family val="2"/>
      </rPr>
      <t>10.1007/978-981-16-6554-7_1</t>
    </r>
    <r>
      <rPr>
        <sz val="10"/>
        <color indexed="8"/>
        <rFont val="Helvetica Neue"/>
        <family val="2"/>
      </rPr>
      <t>} &amp; 2022 &amp; $\bullet$ &amp; $\bullet$ &amp; $\bullet$ &amp; $\bullet$ &amp; $\bullet$ &amp; $\bullet$ &amp; IoT Security &amp; $\bullet$ &amp; Collaboration &amp; Blockchain \\</t>
    </r>
  </si>
  <si>
    <r>
      <rPr>
        <sz val="10"/>
        <color indexed="8"/>
        <rFont val="Helvetica Neue"/>
        <family val="2"/>
      </rPr>
      <t>Han et al. \cite{</t>
    </r>
    <r>
      <rPr>
        <sz val="10"/>
        <color indexed="8"/>
        <rFont val="Helvetica Neue"/>
        <family val="2"/>
      </rPr>
      <t>10.1007/978-981-16-6554-7_1</t>
    </r>
    <r>
      <rPr>
        <sz val="10"/>
        <color indexed="8"/>
        <rFont val="Helvetica Neue"/>
        <family val="2"/>
      </rPr>
      <t>} &amp; 2022 &amp; $\bullet$ &amp; $\bullet$ &amp; $\bullet$ &amp; $\bullet$ &amp; $\bullet$ &amp; $\bullet$ \\</t>
    </r>
  </si>
  <si>
    <r>
      <rPr>
        <sz val="10"/>
        <color indexed="8"/>
        <rFont val="Helvetica Neue"/>
        <family val="2"/>
      </rPr>
      <t>Han et al. \cite{</t>
    </r>
    <r>
      <rPr>
        <sz val="10"/>
        <color indexed="8"/>
        <rFont val="Helvetica Neue"/>
        <family val="2"/>
      </rPr>
      <t>10.1007/978-981-16-6554-7_1</t>
    </r>
    <r>
      <rPr>
        <sz val="10"/>
        <color indexed="8"/>
        <rFont val="Helvetica Neue"/>
        <family val="2"/>
      </rPr>
      <t>} &amp; 2022 &amp; \checkmark &amp; \checkmark &amp; \checkmark &amp; \checkmark &amp; \checkmark &amp; \checkmark \\</t>
    </r>
  </si>
  <si>
    <t>978-981-16-6554-7</t>
  </si>
  <si>
    <t>10.1007/978-981-16-6554-7_1</t>
  </si>
  <si>
    <t>Han, Bingyang; Zhang, Yanan; Ou, Qinghai; Song, Jigao; Wang, Xuanzhong</t>
  </si>
  <si>
    <t>A Double Incentive Trading Mechanism for IoT and Blockchain Based Electricity Trading in Local Energy Market</t>
  </si>
  <si>
    <t>3--12</t>
  </si>
  <si>
    <t>Singapore</t>
  </si>
  <si>
    <t>Proceedings of the 11th International Conference on Computer Engineering and Networks</t>
  </si>
  <si>
    <t>Liu, Qi; Liu, Xiaodong; Chen, Bo; Zhang, Yiming; Peng, Jiansheng</t>
  </si>
  <si>
    <t>Springer Nature Singapore</t>
  </si>
  <si>
    <t>In local energy market, double auction is the most frequently used trading mechanism in blockchain based electricity power trading. In the general form of double auction, the transaction orders and prices only depend on the sellers bid and buyers offer prices, regardless of the energy production efficiency of producers and electricity consumption efficiency of consumers. As a consequence, the competitiveness of renewable energy is undermined and the amount of wasted electricity is increased. With the rapid development of IoT technologies and smart grid, it becomes much easier to obtain information and status of producers and consumers. Therefore, we consider combining IoT technologies with blockchain and proposing a double incentive trading mechanism which considers the external costs of producers and the efficiency of consumers in blockchain based electricity power trading. More specifically, we put forward a metric called priority value (PV) which quantifies the external costs or the efficiency of the consumers to optimize the electricity transactions. The case study shows that our method provides more trading preference for producers and consumers which produce/consume electricity more efficiently and environmentally friendly compared with the traditional trading method. The results also indicate that our method will incent the consumption of renewable energy and stimulate electricity producers to improve the utilization efficiency of fossil fuels, which helps to reduce carbon emissions, and coal consumption, and will also encourage users to improve electricity consumption behavior and save electricity.</t>
  </si>
  <si>
    <t>Electricity Trading on local energy markets, green computing</t>
  </si>
  <si>
    <t>Blockchain, double auction mechanism, incentive trading</t>
  </si>
  <si>
    <t>\rowcolor{gray!25} Huang et al. \cite{9983538} &amp; 2022 &amp; $\bullet$ &amp; $\bullet$ &amp; $\bullet$ &amp; $\bullet$ &amp; $\bullet$ &amp; $\bullet$ &amp; IoT Security &amp; $\bullet$ &amp; Collaboration &amp; Blockchain \\</t>
  </si>
  <si>
    <t>\rowcolor{gray!25} Huang et al. \cite{9983538} &amp; 2022 &amp; $\bullet$ &amp; $\bullet$ &amp; $\bullet$ &amp; $\bullet$ &amp; $\bullet$ &amp; $\bullet$ \\</t>
  </si>
  <si>
    <t>\rowcolor{gray!25} Huang et al. \cite{9983538} &amp; 2022 &amp; \checkmark &amp; \checkmark &amp; \checkmark &amp; \checkmark &amp; \checkmark &amp; \checkmark \\</t>
  </si>
  <si>
    <t>Huang, Shuman; Chuai, Gang; Gao, Weidong; Zhang, Kaisa</t>
  </si>
  <si>
    <t>Agency selling format-based incentive scheme in cooperative hybrid VLC/RF IoT system with SLIPT</t>
  </si>
  <si>
    <t xml:space="preserve">VLC, RF </t>
  </si>
  <si>
    <t>Cooperation of nodes for information delivery, system performance improve</t>
  </si>
  <si>
    <t>Contract theory, simultaneous light- wave information and power transfer (SLIPT), agency selling incentive</t>
  </si>
  <si>
    <t>Lin et al. \cite{9197687} &amp; 2022 &amp; $\bullet$ &amp; $\bullet$ &amp; $\bullet$ &amp; $\bullet$ &amp; $\bullet$ &amp; $\bullet$ &amp; IoT Security &amp; $\bullet$ &amp; Collaboration &amp; Blockchain \\</t>
  </si>
  <si>
    <t>Lin et al. \cite{9197687} &amp; 2022 &amp; $\bullet$ &amp; $\bullet$ &amp; $\bullet$ &amp; $\bullet$ &amp; $\bullet$ &amp; $\bullet$ \\</t>
  </si>
  <si>
    <t>Lin et al. \cite{9197687} &amp; 2022 &amp; \checkmark &amp; \checkmark &amp; \checkmark &amp; \checkmark &amp; \checkmark &amp; \checkmark \\</t>
  </si>
  <si>
    <t>Lin, Xi; Wu, Jun; Bashir, Ali Kashif; Li, Jianhua; Yang, Wu; Piran, Md. Jalil</t>
  </si>
  <si>
    <t>Blockchain-Based Incentive Energy-Knowledge Trading in IoT: Joint Power Transfer and AI Design</t>
  </si>
  <si>
    <t>14685-14698</t>
  </si>
  <si>
    <t>Knowledge Trading with wireless power transfer, prolong battery life</t>
  </si>
  <si>
    <t>Blockchain, Wirelessly Powered Edge intelliGence (WPEG) framework, P2P energy</t>
  </si>
  <si>
    <t>Governance, System &amp; Events</t>
  </si>
  <si>
    <t>Cloud centric</t>
  </si>
  <si>
    <r>
      <rPr>
        <sz val="10"/>
        <color indexed="8"/>
        <rFont val="Helvetica Neue"/>
        <family val="2"/>
      </rPr>
      <t>\rowcolor{gray!25} Nandini and Kempanna \cite{</t>
    </r>
    <r>
      <rPr>
        <sz val="10"/>
        <color indexed="8"/>
        <rFont val="Helvetica Neue"/>
        <family val="2"/>
      </rPr>
      <t>10.1007/978-981-16-9113-3_22</t>
    </r>
    <r>
      <rPr>
        <sz val="10"/>
        <color indexed="8"/>
        <rFont val="Helvetica Neue"/>
        <family val="2"/>
      </rPr>
      <t>} &amp; 2022 &amp; $\bullet$ &amp; $\bullet$ &amp; $\bullet$ &amp; $\bullet$ &amp; $\bullet$ &amp; $\bullet$ &amp; IoT Security &amp; $\bullet$ &amp; Collaboration &amp; Blockchain \\</t>
    </r>
  </si>
  <si>
    <r>
      <rPr>
        <sz val="10"/>
        <color indexed="8"/>
        <rFont val="Helvetica Neue"/>
        <family val="2"/>
      </rPr>
      <t>\rowcolor{gray!25} Nandini and Kempanna \cite{</t>
    </r>
    <r>
      <rPr>
        <sz val="10"/>
        <color indexed="8"/>
        <rFont val="Helvetica Neue"/>
        <family val="2"/>
      </rPr>
      <t>10.1007/978-981-16-9113-3_22</t>
    </r>
    <r>
      <rPr>
        <sz val="10"/>
        <color indexed="8"/>
        <rFont val="Helvetica Neue"/>
        <family val="2"/>
      </rPr>
      <t>} &amp; 2022 &amp; $\bullet$ &amp; $\bullet$ &amp; $\bullet$ &amp; $\bullet$ &amp; $\bullet$ &amp; $\bullet$ \\</t>
    </r>
  </si>
  <si>
    <r>
      <rPr>
        <sz val="10"/>
        <color indexed="8"/>
        <rFont val="Helvetica Neue"/>
        <family val="2"/>
      </rPr>
      <t>\rowcolor{gray!25} Nandini and Kempanna \cite{</t>
    </r>
    <r>
      <rPr>
        <sz val="10"/>
        <color indexed="8"/>
        <rFont val="Helvetica Neue"/>
        <family val="2"/>
      </rPr>
      <t>10.1007/978-981-16-9113-3_22</t>
    </r>
    <r>
      <rPr>
        <sz val="10"/>
        <color indexed="8"/>
        <rFont val="Helvetica Neue"/>
        <family val="2"/>
      </rPr>
      <t>} &amp; 2022 &amp; \checkmark &amp; \checkmark &amp; \checkmark &amp; \checkmark &amp; \checkmark &amp; \checkmark \\</t>
    </r>
  </si>
  <si>
    <t>978-981-16-9113-3</t>
  </si>
  <si>
    <t>10.1007/978-981-16-9113-3_22</t>
  </si>
  <si>
    <t>Nandini, S.; Kempanna, M.</t>
  </si>
  <si>
    <t>Lifetime Aware Secure Data Aggregation through Integrated Incentive-based Mechanism in IoT-based WSN Environment</t>
  </si>
  <si>
    <t>287--297</t>
  </si>
  <si>
    <t>Congress on Intelligent Systems</t>
  </si>
  <si>
    <t>Saraswat, Mukesh; Sharma, Harish; Balachandran, K.; Kim, Joong Hoon; Bansal, Jagdish Chand</t>
  </si>
  <si>
    <t>Internet of things grabbed fine attention by researchers due to wide range of applicability in daily human life-based application like healthcare, agriculture, and so on. WSN possesses a restricted environment and also generates a huge amount of data and further cause's data redundancy. Although data redundancy is efficiently solved through the various data aggregation mechanism, security remains a primary concern for adaptability in the real-time environment. Integrated incentive-based mechanism (IIBM) follows three parts, i.e., first, this research work designs the optimal and secure data aggregation; second part follows the formulation of correctly identification of deceptive data packets, and third part includes discarding deceptive node through conditional approach. Integrated incentive mechanism is evaluated considering the different security parameters like identification of malicious node and misidentified malicious or dishonest node; further, comparison is carried out with the existing model to prove the model efficiency. Furthermore, another parameter like energy utilization and several node functioning is considered for the optimality evaluation of the model. Performance evaluation shows enhancement of nearly 7{\%}, 14{\%}, and 15{\%} considering the three distinctive deceptive nodes, i.e., 5, 10, and 15 (in percentage), respectively.</t>
  </si>
  <si>
    <t>WSN, Generic</t>
  </si>
  <si>
    <t>Partially included (malicious nodes/pakets)</t>
  </si>
  <si>
    <t>Malicious Detection</t>
  </si>
  <si>
    <t>Secure Data Aggregation, identification of malicious/dishonest nodes, energy utilization</t>
  </si>
  <si>
    <t>Data aggregation / incentive-based mechanism, comparative analysis for data packets</t>
  </si>
  <si>
    <t>Zhang et al. \cite{9758074} &amp; 2022 &amp; $\bullet$ &amp; $\bullet$ &amp; $\bullet$ &amp; $\bullet$ &amp; $\bullet$ &amp; $\bullet$ &amp; IoT Security &amp; $\bullet$ &amp; Collaboration &amp; Blockchain \\</t>
  </si>
  <si>
    <t>Zhang et al. \cite{9758074} &amp; 2022 &amp; $\bullet$ &amp; $\bullet$ &amp; $\bullet$ &amp; $\bullet$ &amp; $\bullet$ &amp; $\bullet$ \\</t>
  </si>
  <si>
    <t>Zhang et al. \cite{9758074} &amp; 2022 &amp; \checkmark &amp; \checkmark &amp; \checkmark &amp; \checkmark &amp; \checkmark &amp; \checkmark \\</t>
  </si>
  <si>
    <t>Zhang, Mingyue; Zhou, Junlong; Cong, Peijin; Zhang, Gongxuan; Zhuo, Cheng; Hu, Shiyan</t>
  </si>
  <si>
    <t>LIAS: A Lightweight Incentive Authentication Scheme for Forensic Services in IoV</t>
  </si>
  <si>
    <t>IEEE Transactions on Automation Science and Engineering</t>
  </si>
  <si>
    <t>1-16</t>
  </si>
  <si>
    <t>IoV</t>
  </si>
  <si>
    <t>included</t>
  </si>
  <si>
    <t>Digital Witness</t>
  </si>
  <si>
    <t xml:space="preserve">digital witness, pictorial services for IoV users and law enforcement agencies </t>
  </si>
  <si>
    <t xml:space="preserve">lightweight incentive authentication scheme (LIAS) </t>
  </si>
  <si>
    <t>Legislation &amp; Regulation, Compliance, Training, Policy &amp; Procedure (ACT)</t>
  </si>
  <si>
    <t>\rowcolor{gray!25} Zhang et al. \cite{9680715} &amp; 2022 &amp; $\bullet$ &amp; $\bullet$ &amp; $\bullet$ &amp; $\bullet$ &amp; $\bullet$ &amp; $\bullet$ &amp; IoT Security &amp; $\bullet$ &amp; Collaboration &amp; Blockchain \\</t>
  </si>
  <si>
    <t>\rowcolor{gray!25} Zhang et al. \cite{9680715} &amp; 2022 &amp; $\bullet$ &amp; $\bullet$ &amp; $\bullet$ &amp; $\bullet$ &amp; $\bullet$ &amp; $\bullet$ \\</t>
  </si>
  <si>
    <t>\rowcolor{gray!25} Zhang et al. \cite{9680715} &amp; 2022 &amp; \checkmark &amp; \checkmark &amp; \checkmark &amp; \checkmark &amp; \checkmark &amp; \checkmark \\</t>
  </si>
  <si>
    <t>Zhang, Chi; Shen, Tao; Bai, Fenhua</t>
  </si>
  <si>
    <t>Toward Secure Data Sharing for the IoT devices with limited resources: A Smart Contract–Based Quality-Driven Incentive Mechanism</t>
  </si>
  <si>
    <t>Secure Data Sharing with high quality</t>
  </si>
  <si>
    <t>Blockchain, DQ evaluation/incentive mechanism, Stackelberg, trusted 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</si>
</sst>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indexed="8"/>
      <name val="Helvetica Neue"/>
    </font>
    <font>
      <sz val="12"/>
      <color indexed="8"/>
      <name val="Helvetica Neue"/>
      <family val="2"/>
    </font>
    <font>
      <b/>
      <sz val="10"/>
      <color indexed="8"/>
      <name val="Helvetica Neue"/>
      <family val="2"/>
    </font>
    <font>
      <u/>
      <sz val="10"/>
      <color indexed="8"/>
      <name val="Helvetica Neue"/>
      <family val="2"/>
    </font>
    <font>
      <sz val="10"/>
      <color indexed="8"/>
      <name val="Times Roman"/>
    </font>
    <font>
      <sz val="12"/>
      <color indexed="8"/>
      <name val="Times Roman"/>
    </font>
    <font>
      <sz val="10"/>
      <color indexed="8"/>
      <name val="Helvetica Neue"/>
      <family val="2"/>
    </font>
  </fonts>
  <fills count="6">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9"/>
        <bgColor auto="1"/>
      </patternFill>
    </fill>
    <fill>
      <patternFill patternType="solid">
        <fgColor indexed="20"/>
        <bgColor auto="1"/>
      </patternFill>
    </fill>
  </fills>
  <borders count="31">
    <border>
      <left/>
      <right/>
      <top/>
      <bottom/>
      <diagonal/>
    </border>
    <border>
      <left style="thin">
        <color indexed="10"/>
      </left>
      <right style="thin">
        <color indexed="10"/>
      </right>
      <top style="thin">
        <color indexed="10"/>
      </top>
      <bottom style="thin">
        <color indexed="10"/>
      </bottom>
      <diagonal/>
    </border>
    <border>
      <left style="thin">
        <color indexed="10"/>
      </left>
      <right style="medium">
        <color indexed="8"/>
      </right>
      <top style="thin">
        <color indexed="10"/>
      </top>
      <bottom style="thin">
        <color indexed="10"/>
      </bottom>
      <diagonal/>
    </border>
    <border>
      <left style="medium">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1"/>
      </bottom>
      <diagonal/>
    </border>
    <border>
      <left style="thin">
        <color indexed="10"/>
      </left>
      <right style="medium">
        <color indexed="8"/>
      </right>
      <top style="thin">
        <color indexed="10"/>
      </top>
      <bottom style="thin">
        <color indexed="11"/>
      </bottom>
      <diagonal/>
    </border>
    <border>
      <left style="medium">
        <color indexed="8"/>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medium">
        <color indexed="8"/>
      </right>
      <top style="thin">
        <color indexed="11"/>
      </top>
      <bottom style="thin">
        <color indexed="10"/>
      </bottom>
      <diagonal/>
    </border>
    <border>
      <left style="medium">
        <color indexed="8"/>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medium">
        <color indexed="8"/>
      </bottom>
      <diagonal/>
    </border>
    <border>
      <left style="medium">
        <color indexed="8"/>
      </left>
      <right style="thin">
        <color indexed="10"/>
      </right>
      <top style="thin">
        <color indexed="10"/>
      </top>
      <bottom style="medium">
        <color indexed="8"/>
      </bottom>
      <diagonal/>
    </border>
    <border>
      <left style="thin">
        <color indexed="10"/>
      </left>
      <right style="thin">
        <color indexed="10"/>
      </right>
      <top style="medium">
        <color indexed="8"/>
      </top>
      <bottom style="thin">
        <color indexed="10"/>
      </bottom>
      <diagonal/>
    </border>
    <border>
      <left style="medium">
        <color indexed="8"/>
      </left>
      <right style="thin">
        <color indexed="10"/>
      </right>
      <top style="medium">
        <color indexed="8"/>
      </top>
      <bottom style="thin">
        <color indexed="10"/>
      </bottom>
      <diagonal/>
    </border>
    <border>
      <left style="thin">
        <color indexed="10"/>
      </left>
      <right style="thin">
        <color indexed="10"/>
      </right>
      <top style="thin">
        <color indexed="17"/>
      </top>
      <bottom style="thin">
        <color indexed="11"/>
      </bottom>
      <diagonal/>
    </border>
    <border>
      <left style="thin">
        <color indexed="10"/>
      </left>
      <right style="thin">
        <color indexed="17"/>
      </right>
      <top style="thin">
        <color indexed="10"/>
      </top>
      <bottom style="thin">
        <color indexed="11"/>
      </bottom>
      <diagonal/>
    </border>
    <border>
      <left style="thin">
        <color indexed="11"/>
      </left>
      <right style="thin">
        <color indexed="11"/>
      </right>
      <top style="thin">
        <color indexed="11"/>
      </top>
      <bottom style="thin">
        <color indexed="10"/>
      </bottom>
      <diagonal/>
    </border>
    <border>
      <left style="thin">
        <color indexed="10"/>
      </left>
      <right style="thin">
        <color indexed="17"/>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7"/>
      </right>
      <top style="thin">
        <color indexed="10"/>
      </top>
      <bottom style="thin">
        <color indexed="10"/>
      </bottom>
      <diagonal/>
    </border>
    <border>
      <left style="thin">
        <color indexed="10"/>
      </left>
      <right style="thin">
        <color indexed="11"/>
      </right>
      <top style="thin">
        <color indexed="10"/>
      </top>
      <bottom style="thin">
        <color indexed="11"/>
      </bottom>
      <diagonal/>
    </border>
    <border>
      <left style="thin">
        <color indexed="11"/>
      </left>
      <right style="thin">
        <color indexed="11"/>
      </right>
      <top style="thin">
        <color indexed="10"/>
      </top>
      <bottom style="thin">
        <color indexed="11"/>
      </bottom>
      <diagonal/>
    </border>
    <border>
      <left style="thin">
        <color indexed="11"/>
      </left>
      <right style="thin">
        <color indexed="10"/>
      </right>
      <top style="thin">
        <color indexed="10"/>
      </top>
      <bottom style="thin">
        <color indexed="11"/>
      </bottom>
      <diagonal/>
    </border>
    <border>
      <left style="thin">
        <color indexed="10"/>
      </left>
      <right style="thin">
        <color indexed="17"/>
      </right>
      <top style="thin">
        <color indexed="10"/>
      </top>
      <bottom style="medium">
        <color indexed="8"/>
      </bottom>
      <diagonal/>
    </border>
    <border>
      <left style="thin">
        <color indexed="10"/>
      </left>
      <right style="thin">
        <color indexed="10"/>
      </right>
      <top style="thin">
        <color indexed="11"/>
      </top>
      <bottom style="thin">
        <color indexed="17"/>
      </bottom>
      <diagonal/>
    </border>
    <border>
      <left style="thin">
        <color indexed="10"/>
      </left>
      <right style="thin">
        <color indexed="10"/>
      </right>
      <top style="medium">
        <color indexed="8"/>
      </top>
      <bottom style="thin">
        <color indexed="17"/>
      </bottom>
      <diagonal/>
    </border>
    <border>
      <left style="thin">
        <color indexed="10"/>
      </left>
      <right style="thin">
        <color indexed="17"/>
      </right>
      <top style="medium">
        <color indexed="8"/>
      </top>
      <bottom style="thin">
        <color indexed="10"/>
      </bottom>
      <diagonal/>
    </border>
  </borders>
  <cellStyleXfs count="1">
    <xf numFmtId="0" fontId="0" fillId="0" borderId="0" applyNumberFormat="0" applyFill="0" applyBorder="0" applyProtection="0">
      <alignment vertical="top" wrapText="1"/>
    </xf>
  </cellStyleXfs>
  <cellXfs count="69">
    <xf numFmtId="0" fontId="0" fillId="0" borderId="0" xfId="0">
      <alignment vertical="top" wrapText="1"/>
    </xf>
    <xf numFmtId="0" fontId="0" fillId="0" borderId="0" xfId="0" applyNumberFormat="1" applyAlignment="1">
      <alignment vertical="top"/>
    </xf>
    <xf numFmtId="49" fontId="2" fillId="2" borderId="4" xfId="0" applyNumberFormat="1" applyFont="1" applyFill="1" applyBorder="1" applyAlignment="1">
      <alignment vertical="top"/>
    </xf>
    <xf numFmtId="49" fontId="2" fillId="2" borderId="16" xfId="0" applyNumberFormat="1" applyFont="1" applyFill="1" applyBorder="1" applyAlignment="1">
      <alignment vertical="top"/>
    </xf>
    <xf numFmtId="49" fontId="2" fillId="2" borderId="4" xfId="0" applyNumberFormat="1" applyFont="1" applyFill="1" applyBorder="1" applyAlignment="1">
      <alignment horizontal="left" vertical="top"/>
    </xf>
    <xf numFmtId="49" fontId="2" fillId="2" borderId="5" xfId="0" applyNumberFormat="1" applyFont="1" applyFill="1" applyBorder="1" applyAlignment="1">
      <alignment vertical="top"/>
    </xf>
    <xf numFmtId="49" fontId="2" fillId="2" borderId="6" xfId="0" applyNumberFormat="1" applyFont="1" applyFill="1" applyBorder="1" applyAlignment="1">
      <alignment horizontal="center" vertical="top"/>
    </xf>
    <xf numFmtId="49" fontId="2" fillId="2" borderId="16" xfId="0" applyNumberFormat="1" applyFont="1" applyFill="1" applyBorder="1" applyAlignment="1">
      <alignment horizontal="center" vertical="top"/>
    </xf>
    <xf numFmtId="49" fontId="2" fillId="2" borderId="4" xfId="0" applyNumberFormat="1" applyFont="1" applyFill="1" applyBorder="1" applyAlignment="1">
      <alignment horizontal="center" vertical="top"/>
    </xf>
    <xf numFmtId="49" fontId="2" fillId="2" borderId="17" xfId="0" applyNumberFormat="1" applyFont="1" applyFill="1" applyBorder="1" applyAlignment="1">
      <alignment horizontal="center" vertical="top"/>
    </xf>
    <xf numFmtId="0" fontId="2" fillId="3" borderId="7" xfId="0" applyNumberFormat="1" applyFont="1" applyFill="1" applyBorder="1" applyAlignment="1">
      <alignment vertical="top"/>
    </xf>
    <xf numFmtId="49" fontId="0" fillId="0" borderId="18" xfId="0" applyNumberFormat="1" applyBorder="1" applyAlignment="1">
      <alignment vertical="top"/>
    </xf>
    <xf numFmtId="0" fontId="0" fillId="0" borderId="8" xfId="0" applyBorder="1" applyAlignment="1">
      <alignment vertical="top"/>
    </xf>
    <xf numFmtId="0" fontId="0" fillId="0" borderId="11" xfId="0" applyNumberFormat="1" applyBorder="1" applyAlignment="1">
      <alignment horizontal="left" vertical="top"/>
    </xf>
    <xf numFmtId="49" fontId="0" fillId="0" borderId="11" xfId="0" applyNumberFormat="1" applyBorder="1" applyAlignment="1">
      <alignment vertical="top"/>
    </xf>
    <xf numFmtId="0" fontId="0" fillId="0" borderId="11" xfId="0" applyNumberFormat="1" applyBorder="1" applyAlignment="1">
      <alignment vertical="top"/>
    </xf>
    <xf numFmtId="0" fontId="0" fillId="0" borderId="11" xfId="0" applyBorder="1" applyAlignment="1">
      <alignment vertical="top"/>
    </xf>
    <xf numFmtId="0" fontId="0" fillId="0" borderId="9" xfId="0" applyBorder="1" applyAlignment="1">
      <alignment vertical="top"/>
    </xf>
    <xf numFmtId="49" fontId="0" fillId="0" borderId="10" xfId="0" applyNumberFormat="1" applyBorder="1" applyAlignment="1">
      <alignment horizontal="center" vertical="top"/>
    </xf>
    <xf numFmtId="49" fontId="0" fillId="0" borderId="11" xfId="0" applyNumberFormat="1" applyBorder="1" applyAlignment="1">
      <alignment horizontal="left" vertical="top"/>
    </xf>
    <xf numFmtId="0" fontId="0" fillId="0" borderId="11" xfId="0" applyNumberFormat="1" applyBorder="1" applyAlignment="1">
      <alignment horizontal="center" vertical="top"/>
    </xf>
    <xf numFmtId="0" fontId="0" fillId="0" borderId="11" xfId="0" applyBorder="1" applyAlignment="1">
      <alignment horizontal="center" vertical="top"/>
    </xf>
    <xf numFmtId="49" fontId="0" fillId="0" borderId="11" xfId="0" applyNumberFormat="1" applyBorder="1" applyAlignment="1">
      <alignment horizontal="center" vertical="top"/>
    </xf>
    <xf numFmtId="49" fontId="0" fillId="0" borderId="19" xfId="0" applyNumberFormat="1" applyBorder="1" applyAlignment="1">
      <alignment horizontal="center" vertical="top"/>
    </xf>
    <xf numFmtId="0" fontId="2" fillId="3" borderId="20" xfId="0" applyNumberFormat="1" applyFont="1" applyFill="1" applyBorder="1" applyAlignment="1">
      <alignment vertical="top"/>
    </xf>
    <xf numFmtId="49" fontId="0" fillId="0" borderId="21" xfId="0" applyNumberFormat="1" applyBorder="1" applyAlignment="1">
      <alignment vertical="top"/>
    </xf>
    <xf numFmtId="0" fontId="0" fillId="0" borderId="22" xfId="0" applyBorder="1" applyAlignment="1">
      <alignment vertical="top"/>
    </xf>
    <xf numFmtId="49" fontId="0" fillId="0" borderId="1" xfId="0" applyNumberFormat="1" applyBorder="1" applyAlignment="1">
      <alignment horizontal="left" vertical="top"/>
    </xf>
    <xf numFmtId="49" fontId="0" fillId="0" borderId="1" xfId="0" applyNumberFormat="1" applyBorder="1" applyAlignment="1">
      <alignment vertical="top"/>
    </xf>
    <xf numFmtId="0" fontId="0" fillId="0" borderId="1" xfId="0" applyNumberFormat="1" applyBorder="1" applyAlignment="1">
      <alignment vertical="top"/>
    </xf>
    <xf numFmtId="0" fontId="0" fillId="0" borderId="1" xfId="0" applyBorder="1" applyAlignment="1">
      <alignment vertical="top"/>
    </xf>
    <xf numFmtId="0" fontId="0" fillId="0" borderId="2" xfId="0" applyBorder="1" applyAlignment="1">
      <alignment vertical="top"/>
    </xf>
    <xf numFmtId="49" fontId="0" fillId="0" borderId="3" xfId="0" applyNumberFormat="1" applyBorder="1" applyAlignment="1">
      <alignment horizontal="center" vertical="top"/>
    </xf>
    <xf numFmtId="0" fontId="0" fillId="0" borderId="1" xfId="0" applyNumberFormat="1" applyBorder="1" applyAlignment="1">
      <alignment horizontal="center" vertical="top"/>
    </xf>
    <xf numFmtId="0" fontId="0" fillId="0" borderId="1" xfId="0" applyBorder="1" applyAlignment="1">
      <alignment horizontal="center" vertical="top"/>
    </xf>
    <xf numFmtId="49" fontId="0" fillId="0" borderId="1" xfId="0" applyNumberFormat="1" applyBorder="1" applyAlignment="1">
      <alignment horizontal="center" vertical="top"/>
    </xf>
    <xf numFmtId="49" fontId="0" fillId="4" borderId="1" xfId="0" applyNumberFormat="1" applyFill="1" applyBorder="1" applyAlignment="1">
      <alignment horizontal="center" vertical="top"/>
    </xf>
    <xf numFmtId="49" fontId="0" fillId="0" borderId="23" xfId="0" applyNumberFormat="1" applyBorder="1" applyAlignment="1">
      <alignment horizontal="center" vertical="top"/>
    </xf>
    <xf numFmtId="0" fontId="0" fillId="0" borderId="1" xfId="0" applyNumberFormat="1" applyBorder="1" applyAlignment="1">
      <alignment horizontal="left" vertical="top"/>
    </xf>
    <xf numFmtId="49" fontId="4" fillId="0" borderId="1" xfId="0" applyNumberFormat="1" applyFont="1" applyBorder="1" applyAlignment="1">
      <alignment horizontal="left" vertical="top" readingOrder="1"/>
    </xf>
    <xf numFmtId="49" fontId="5" fillId="0" borderId="1" xfId="0" applyNumberFormat="1" applyFont="1" applyBorder="1" applyAlignment="1">
      <alignment horizontal="left" vertical="top" readingOrder="1"/>
    </xf>
    <xf numFmtId="0" fontId="0" fillId="0" borderId="22" xfId="0" applyNumberFormat="1" applyBorder="1" applyAlignment="1">
      <alignment vertical="top"/>
    </xf>
    <xf numFmtId="49" fontId="0" fillId="0" borderId="22" xfId="0" applyNumberFormat="1" applyBorder="1" applyAlignment="1">
      <alignment vertical="top"/>
    </xf>
    <xf numFmtId="49" fontId="0" fillId="5" borderId="1" xfId="0" applyNumberFormat="1" applyFill="1" applyBorder="1" applyAlignment="1">
      <alignment horizontal="center" vertical="top"/>
    </xf>
    <xf numFmtId="0" fontId="2" fillId="3" borderId="24" xfId="0" applyNumberFormat="1" applyFont="1" applyFill="1" applyBorder="1" applyAlignment="1">
      <alignment vertical="top"/>
    </xf>
    <xf numFmtId="49" fontId="0" fillId="0" borderId="25" xfId="0" applyNumberFormat="1" applyBorder="1" applyAlignment="1">
      <alignment vertical="top"/>
    </xf>
    <xf numFmtId="0" fontId="0" fillId="0" borderId="26" xfId="0" applyBorder="1" applyAlignment="1">
      <alignment vertical="top"/>
    </xf>
    <xf numFmtId="0" fontId="0" fillId="0" borderId="4" xfId="0" applyNumberFormat="1" applyBorder="1" applyAlignment="1">
      <alignment horizontal="left" vertical="top"/>
    </xf>
    <xf numFmtId="49" fontId="0" fillId="0" borderId="4" xfId="0" applyNumberFormat="1" applyBorder="1" applyAlignment="1">
      <alignment vertical="top"/>
    </xf>
    <xf numFmtId="0" fontId="0" fillId="0" borderId="4" xfId="0" applyBorder="1" applyAlignment="1">
      <alignment vertical="top"/>
    </xf>
    <xf numFmtId="0" fontId="0" fillId="0" borderId="4" xfId="0" applyNumberFormat="1" applyBorder="1" applyAlignment="1">
      <alignment vertical="top"/>
    </xf>
    <xf numFmtId="0" fontId="0" fillId="0" borderId="5" xfId="0" applyBorder="1" applyAlignment="1">
      <alignment vertical="top"/>
    </xf>
    <xf numFmtId="49" fontId="0" fillId="0" borderId="13" xfId="0" applyNumberFormat="1" applyBorder="1" applyAlignment="1">
      <alignment horizontal="center" vertical="top"/>
    </xf>
    <xf numFmtId="49" fontId="0" fillId="0" borderId="12" xfId="0" applyNumberFormat="1" applyBorder="1" applyAlignment="1">
      <alignment horizontal="left" vertical="top"/>
    </xf>
    <xf numFmtId="0" fontId="0" fillId="0" borderId="12" xfId="0" applyNumberFormat="1" applyBorder="1" applyAlignment="1">
      <alignment horizontal="center" vertical="top"/>
    </xf>
    <xf numFmtId="49" fontId="0" fillId="0" borderId="12" xfId="0" applyNumberFormat="1" applyBorder="1" applyAlignment="1">
      <alignment horizontal="center" vertical="top"/>
    </xf>
    <xf numFmtId="0" fontId="0" fillId="0" borderId="12" xfId="0" applyBorder="1" applyAlignment="1">
      <alignment horizontal="center" vertical="top"/>
    </xf>
    <xf numFmtId="49" fontId="0" fillId="0" borderId="27" xfId="0" applyNumberFormat="1" applyBorder="1" applyAlignment="1">
      <alignment horizontal="center" vertical="top"/>
    </xf>
    <xf numFmtId="0" fontId="2" fillId="0" borderId="11" xfId="0" applyFont="1" applyBorder="1" applyAlignment="1">
      <alignment vertical="top"/>
    </xf>
    <xf numFmtId="0" fontId="2" fillId="0" borderId="28" xfId="0" applyFont="1" applyBorder="1" applyAlignment="1">
      <alignment vertical="top"/>
    </xf>
    <xf numFmtId="0" fontId="2" fillId="0" borderId="11" xfId="0" applyFont="1" applyBorder="1" applyAlignment="1">
      <alignment horizontal="left" vertical="top"/>
    </xf>
    <xf numFmtId="0" fontId="2" fillId="0" borderId="9" xfId="0" applyFont="1" applyBorder="1" applyAlignment="1">
      <alignment vertical="top"/>
    </xf>
    <xf numFmtId="9" fontId="2" fillId="0" borderId="15" xfId="0" applyNumberFormat="1" applyFont="1" applyBorder="1" applyAlignment="1">
      <alignment vertical="top"/>
    </xf>
    <xf numFmtId="0" fontId="2" fillId="0" borderId="29" xfId="0" applyFont="1" applyBorder="1" applyAlignment="1">
      <alignment vertical="top"/>
    </xf>
    <xf numFmtId="0" fontId="2" fillId="0" borderId="14" xfId="0" applyNumberFormat="1" applyFont="1" applyBorder="1" applyAlignment="1">
      <alignment vertical="top"/>
    </xf>
    <xf numFmtId="0" fontId="2" fillId="0" borderId="14" xfId="0" applyFont="1" applyBorder="1" applyAlignment="1">
      <alignment horizontal="center" vertical="top"/>
    </xf>
    <xf numFmtId="0" fontId="2" fillId="0" borderId="14" xfId="0" applyFont="1" applyBorder="1" applyAlignment="1">
      <alignment vertical="top"/>
    </xf>
    <xf numFmtId="0" fontId="2" fillId="0" borderId="30" xfId="0" applyFont="1" applyBorder="1" applyAlignment="1">
      <alignment vertical="top"/>
    </xf>
    <xf numFmtId="0" fontId="1" fillId="0" borderId="0" xfId="0" applyFont="1" applyAlignment="1">
      <alignment horizontal="center" vertical="center"/>
    </xf>
  </cellXfs>
  <cellStyles count="1">
    <cellStyle name="Normal" xfId="0" builtinId="0"/>
  </cellStyles>
  <dxfs count="3">
    <dxf>
      <font>
        <color rgb="FF000000"/>
      </font>
      <fill>
        <patternFill patternType="solid">
          <fgColor indexed="13"/>
          <bgColor indexed="14"/>
        </patternFill>
      </fill>
    </dxf>
    <dxf>
      <font>
        <color rgb="FF000000"/>
      </font>
      <fill>
        <patternFill patternType="solid">
          <fgColor indexed="13"/>
          <bgColor indexed="14"/>
        </patternFill>
      </fill>
    </dxf>
    <dxf>
      <font>
        <color rgb="FF000000"/>
      </font>
      <fill>
        <patternFill patternType="solid">
          <fgColor indexed="13"/>
          <bgColor indexed="18"/>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000000"/>
      <rgbColor rgb="E5AFE489"/>
      <rgbColor rgb="E5FFFC98"/>
      <rgbColor rgb="FFD5D5D5"/>
      <rgbColor rgb="FFCDFEF7"/>
      <rgbColor rgb="E5FF9781"/>
      <rgbColor rgb="FFFDAD00"/>
      <rgbColor rgb="FF60D836"/>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145/3448891.3448941" TargetMode="External"/><Relationship Id="rId2" Type="http://schemas.openxmlformats.org/officeDocument/2006/relationships/hyperlink" Target="https://www.sciencedirect.com/science/article/pii/S0167739X1732602X" TargetMode="External"/><Relationship Id="rId1" Type="http://schemas.openxmlformats.org/officeDocument/2006/relationships/hyperlink" Target="https://doi.org/10.1145/3063716" TargetMode="External"/><Relationship Id="rId5" Type="http://schemas.openxmlformats.org/officeDocument/2006/relationships/hyperlink" Target="https://www.sciencedirect.com/science/article/pii/S1434841122000693" TargetMode="External"/><Relationship Id="rId4" Type="http://schemas.openxmlformats.org/officeDocument/2006/relationships/hyperlink" Target="https://www.sciencedirect.com/science/article/pii/S13837621203019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N37"/>
  <sheetViews>
    <sheetView showGridLines="0" tabSelected="1" zoomScale="85" workbookViewId="0">
      <selection activeCell="F42" sqref="F42"/>
    </sheetView>
  </sheetViews>
  <sheetFormatPr baseColWidth="10" defaultColWidth="8.33203125" defaultRowHeight="20" customHeight="1"/>
  <cols>
    <col min="1" max="1" width="15.1640625" style="1" customWidth="1"/>
    <col min="2" max="4" width="8.33203125" style="1" hidden="1" customWidth="1"/>
    <col min="5" max="5" width="13.5" style="1" customWidth="1"/>
    <col min="6" max="6" width="25.33203125" style="1" customWidth="1"/>
    <col min="7" max="7" width="94.83203125" style="1" customWidth="1"/>
    <col min="8" max="8" width="122.6640625" style="1" customWidth="1"/>
    <col min="9" max="9" width="43.5" style="1" customWidth="1"/>
    <col min="10" max="10" width="7.33203125" style="1" customWidth="1"/>
    <col min="11" max="11" width="7.83203125" style="1" customWidth="1"/>
    <col min="12" max="12" width="6.5" style="1" customWidth="1"/>
    <col min="13" max="13" width="13.1640625" style="1" customWidth="1"/>
    <col min="14" max="14" width="5.1640625" style="1" customWidth="1"/>
    <col min="15" max="15" width="15.83203125" style="1" customWidth="1"/>
    <col min="16" max="16" width="5.33203125" style="1" customWidth="1"/>
    <col min="17" max="17" width="32.6640625" style="1" customWidth="1"/>
    <col min="18" max="18" width="163" style="1" customWidth="1"/>
    <col min="19" max="19" width="7.83203125" style="1" customWidth="1"/>
    <col min="20" max="20" width="7" style="1" customWidth="1"/>
    <col min="21" max="21" width="11.33203125" style="1" customWidth="1"/>
    <col min="22" max="22" width="6.33203125" style="1" customWidth="1"/>
    <col min="23" max="23" width="29.5" style="1" customWidth="1"/>
    <col min="24" max="24" width="10.5" style="1" customWidth="1"/>
    <col min="25" max="25" width="12.83203125" style="1" customWidth="1"/>
    <col min="26" max="26" width="9.5" style="1" customWidth="1"/>
    <col min="27" max="27" width="12.5" style="1" customWidth="1"/>
    <col min="28" max="28" width="7" style="1" customWidth="1"/>
    <col min="29" max="29" width="7.1640625" style="1" customWidth="1"/>
    <col min="30" max="30" width="166.6640625" style="1" customWidth="1"/>
    <col min="31" max="31" width="8.6640625" style="1" customWidth="1"/>
    <col min="32" max="32" width="86.83203125" style="1" customWidth="1"/>
    <col min="33" max="34" width="8.6640625" style="1" customWidth="1"/>
    <col min="35" max="35" width="17.1640625" style="1" customWidth="1"/>
    <col min="36" max="36" width="8.33203125" style="1" hidden="1" customWidth="1"/>
    <col min="37" max="37" width="9.5" style="1" customWidth="1"/>
    <col min="38" max="38" width="10.33203125" style="1" customWidth="1"/>
    <col min="39" max="39" width="33" style="1" customWidth="1"/>
    <col min="40" max="40" width="28.1640625" style="1" customWidth="1"/>
    <col min="41" max="41" width="22.83203125" style="1" customWidth="1"/>
    <col min="42" max="42" width="28.5" style="1" customWidth="1"/>
    <col min="43" max="43" width="16.83203125" style="1" customWidth="1"/>
    <col min="44" max="44" width="21" style="1" customWidth="1"/>
    <col min="45" max="45" width="38.33203125" style="1" customWidth="1"/>
    <col min="46" max="46" width="37.83203125" style="1" customWidth="1"/>
    <col min="47" max="47" width="59.5" style="1" customWidth="1"/>
    <col min="48" max="49" width="67" style="1" customWidth="1"/>
    <col min="50" max="50" width="10.33203125" style="1" customWidth="1"/>
    <col min="51" max="51" width="22.5" style="1" customWidth="1"/>
    <col min="52" max="52" width="11.1640625" style="1" customWidth="1"/>
    <col min="53" max="53" width="11" style="1" customWidth="1"/>
    <col min="54" max="54" width="10.33203125" style="1" customWidth="1"/>
    <col min="55" max="55" width="17.5" style="1" customWidth="1"/>
    <col min="56" max="56" width="16.6640625" style="1" customWidth="1"/>
    <col min="57" max="57" width="18.33203125" style="1" customWidth="1"/>
    <col min="58" max="58" width="16.6640625" style="1" customWidth="1"/>
    <col min="59" max="59" width="15.1640625" style="1" customWidth="1"/>
    <col min="60" max="60" width="10.33203125" style="1" customWidth="1"/>
    <col min="61" max="62" width="10.5" style="1" customWidth="1"/>
    <col min="63" max="63" width="21.1640625" style="1" customWidth="1"/>
    <col min="64" max="65" width="10.5" style="1" customWidth="1"/>
    <col min="66" max="66" width="21.1640625" style="1" customWidth="1"/>
    <col min="67" max="67" width="8.33203125" style="1" customWidth="1"/>
    <col min="68" max="16384" width="8.33203125" style="1"/>
  </cols>
  <sheetData>
    <row r="1" spans="1:66" ht="27.75" customHeight="1">
      <c r="A1" s="68" t="s">
        <v>4</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row>
    <row r="2" spans="1:66" ht="20.25" customHeight="1">
      <c r="A2" s="2" t="s">
        <v>5</v>
      </c>
      <c r="B2" s="3" t="s">
        <v>6</v>
      </c>
      <c r="C2" s="3" t="s">
        <v>7</v>
      </c>
      <c r="D2" s="3" t="s">
        <v>8</v>
      </c>
      <c r="E2" s="2" t="s">
        <v>9</v>
      </c>
      <c r="F2" s="4" t="s">
        <v>10</v>
      </c>
      <c r="G2" s="2" t="s">
        <v>11</v>
      </c>
      <c r="H2" s="2" t="s">
        <v>2</v>
      </c>
      <c r="I2" s="2" t="s">
        <v>12</v>
      </c>
      <c r="J2" s="2" t="s">
        <v>13</v>
      </c>
      <c r="K2" s="2" t="s">
        <v>14</v>
      </c>
      <c r="L2" s="2" t="s">
        <v>15</v>
      </c>
      <c r="M2" s="2" t="s">
        <v>16</v>
      </c>
      <c r="N2" s="2" t="s">
        <v>3</v>
      </c>
      <c r="O2" s="2" t="s">
        <v>17</v>
      </c>
      <c r="P2" s="2" t="s">
        <v>18</v>
      </c>
      <c r="Q2" s="2" t="s">
        <v>19</v>
      </c>
      <c r="R2" s="2" t="s">
        <v>20</v>
      </c>
      <c r="S2" s="2" t="s">
        <v>21</v>
      </c>
      <c r="T2" s="2" t="s">
        <v>22</v>
      </c>
      <c r="U2" s="2" t="s">
        <v>23</v>
      </c>
      <c r="V2" s="2" t="s">
        <v>24</v>
      </c>
      <c r="W2" s="2" t="s">
        <v>25</v>
      </c>
      <c r="X2" s="2" t="s">
        <v>26</v>
      </c>
      <c r="Y2" s="2" t="s">
        <v>27</v>
      </c>
      <c r="Z2" s="2" t="s">
        <v>28</v>
      </c>
      <c r="AA2" s="2" t="s">
        <v>29</v>
      </c>
      <c r="AB2" s="2" t="s">
        <v>30</v>
      </c>
      <c r="AC2" s="2" t="s">
        <v>31</v>
      </c>
      <c r="AD2" s="2" t="s">
        <v>32</v>
      </c>
      <c r="AE2" s="2" t="s">
        <v>33</v>
      </c>
      <c r="AF2" s="2" t="s">
        <v>34</v>
      </c>
      <c r="AG2" s="2" t="s">
        <v>35</v>
      </c>
      <c r="AH2" s="5" t="s">
        <v>36</v>
      </c>
      <c r="AI2" s="6" t="s">
        <v>37</v>
      </c>
      <c r="AJ2" s="7" t="s">
        <v>38</v>
      </c>
      <c r="AK2" s="8" t="s">
        <v>39</v>
      </c>
      <c r="AL2" s="8" t="s">
        <v>40</v>
      </c>
      <c r="AM2" s="8" t="s">
        <v>41</v>
      </c>
      <c r="AN2" s="8" t="s">
        <v>42</v>
      </c>
      <c r="AO2" s="8" t="s">
        <v>43</v>
      </c>
      <c r="AP2" s="8" t="s">
        <v>44</v>
      </c>
      <c r="AQ2" s="8" t="s">
        <v>45</v>
      </c>
      <c r="AR2" s="8" t="s">
        <v>46</v>
      </c>
      <c r="AS2" s="8" t="s">
        <v>47</v>
      </c>
      <c r="AT2" s="8" t="s">
        <v>48</v>
      </c>
      <c r="AU2" s="8" t="s">
        <v>48</v>
      </c>
      <c r="AV2" s="8" t="s">
        <v>49</v>
      </c>
      <c r="AW2" s="8" t="s">
        <v>50</v>
      </c>
      <c r="AX2" s="8" t="s">
        <v>51</v>
      </c>
      <c r="AY2" s="8" t="s">
        <v>52</v>
      </c>
      <c r="AZ2" s="8" t="s">
        <v>53</v>
      </c>
      <c r="BA2" s="8" t="s">
        <v>54</v>
      </c>
      <c r="BB2" s="8" t="s">
        <v>55</v>
      </c>
      <c r="BC2" s="8" t="s">
        <v>56</v>
      </c>
      <c r="BD2" s="8" t="s">
        <v>57</v>
      </c>
      <c r="BE2" s="8" t="s">
        <v>58</v>
      </c>
      <c r="BF2" s="8" t="s">
        <v>59</v>
      </c>
      <c r="BG2" s="8" t="s">
        <v>60</v>
      </c>
      <c r="BH2" s="8" t="s">
        <v>61</v>
      </c>
      <c r="BI2" s="8" t="s">
        <v>62</v>
      </c>
      <c r="BJ2" s="8" t="s">
        <v>63</v>
      </c>
      <c r="BK2" s="8" t="s">
        <v>64</v>
      </c>
      <c r="BL2" s="8" t="s">
        <v>65</v>
      </c>
      <c r="BM2" s="8" t="s">
        <v>66</v>
      </c>
      <c r="BN2" s="9" t="s">
        <v>0</v>
      </c>
    </row>
    <row r="3" spans="1:66" ht="20.25" customHeight="1">
      <c r="A3" s="10">
        <v>7</v>
      </c>
      <c r="B3" s="11" t="s">
        <v>67</v>
      </c>
      <c r="C3" s="11" t="s">
        <v>68</v>
      </c>
      <c r="D3" s="11" t="s">
        <v>69</v>
      </c>
      <c r="E3" s="12"/>
      <c r="F3" s="13">
        <v>8031314</v>
      </c>
      <c r="G3" s="14" t="s">
        <v>70</v>
      </c>
      <c r="H3" s="14" t="s">
        <v>71</v>
      </c>
      <c r="I3" s="14" t="s">
        <v>72</v>
      </c>
      <c r="J3" s="15">
        <v>5</v>
      </c>
      <c r="K3" s="16"/>
      <c r="L3" s="16"/>
      <c r="M3" s="14" t="s">
        <v>73</v>
      </c>
      <c r="N3" s="15">
        <v>2017</v>
      </c>
      <c r="O3" s="16"/>
      <c r="P3" s="16"/>
      <c r="Q3" s="16"/>
      <c r="R3" s="16"/>
      <c r="S3" s="16"/>
      <c r="T3" s="16"/>
      <c r="U3" s="16"/>
      <c r="V3" s="16"/>
      <c r="W3" s="16"/>
      <c r="X3" s="16"/>
      <c r="Y3" s="16"/>
      <c r="Z3" s="16"/>
      <c r="AA3" s="16"/>
      <c r="AB3" s="16"/>
      <c r="AC3" s="16"/>
      <c r="AD3" s="16"/>
      <c r="AE3" s="16"/>
      <c r="AF3" s="16"/>
      <c r="AG3" s="16"/>
      <c r="AH3" s="17"/>
      <c r="AI3" s="18" t="str">
        <f t="shared" ref="AI3:AI36" si="0">IF(COUNTA(AM3:AQ3)&gt;0,"Yes","No")</f>
        <v>Yes</v>
      </c>
      <c r="AJ3" s="19" t="str">
        <f>IF(ISBLANK($AM3),"","$\bullet$")&amp;" &amp; "&amp;IF(ISBLANK($AN3),"","$\bullet$")&amp;" &amp; "&amp;IF(ISBLANK($AO3),"","$\bullet$")&amp;" &amp; "&amp;IF(ISBLANK($AP3),"","$\bullet$")&amp;" &amp; "&amp;IF(ISBLANK($AQ3),"","$\bullet$")&amp;" &amp; "&amp;IF(ISBLANK(#REF!),"","$\bullet$")&amp;" &amp; "&amp;$AR3&amp;" &amp; "&amp;$AS3&amp;" &amp; "&amp;$AU3&amp;" &amp; "&amp;$AV3&amp;" \\"</f>
        <v xml:space="preserve"> &amp; $\bullet$ &amp;  &amp;  &amp;  &amp; $\bullet$ &amp; MCS &amp; not included &amp; Traffic surveillance and env. Pollution monitoring &amp; Modiefied proportional share auction mechanism \\</v>
      </c>
      <c r="AK3" s="20">
        <f t="shared" ref="AK3:AK36" si="1">IF(COUNTA(AN3,AO3,AP3)&gt;0,1,0)</f>
        <v>1</v>
      </c>
      <c r="AL3" s="20">
        <f t="shared" ref="AL3:AL36" si="2">IF(COUNTA(AQ3)&gt;0,1,0)</f>
        <v>0</v>
      </c>
      <c r="AM3" s="21"/>
      <c r="AN3" s="22" t="s">
        <v>74</v>
      </c>
      <c r="AO3" s="21"/>
      <c r="AP3" s="21"/>
      <c r="AQ3" s="21"/>
      <c r="AR3" s="22" t="s">
        <v>75</v>
      </c>
      <c r="AS3" s="22" t="s">
        <v>76</v>
      </c>
      <c r="AT3" s="22" t="s">
        <v>77</v>
      </c>
      <c r="AU3" s="22" t="s">
        <v>78</v>
      </c>
      <c r="AV3" s="22" t="s">
        <v>79</v>
      </c>
      <c r="AW3" s="22" t="s">
        <v>80</v>
      </c>
      <c r="AX3" s="21"/>
      <c r="AY3" s="21"/>
      <c r="AZ3" s="20">
        <v>1</v>
      </c>
      <c r="BA3" s="21"/>
      <c r="BB3" s="21"/>
      <c r="BC3" s="20">
        <v>1</v>
      </c>
      <c r="BD3" s="21"/>
      <c r="BE3" s="20">
        <v>1</v>
      </c>
      <c r="BF3" s="20">
        <v>1</v>
      </c>
      <c r="BG3" s="21"/>
      <c r="BH3" s="20">
        <f t="shared" ref="BH3:BH36" si="3">IF(ISNUMBER(SEARCH("Device",BK3)),1,0)</f>
        <v>1</v>
      </c>
      <c r="BI3" s="20">
        <f t="shared" ref="BI3:BI36" si="4">IF(ISNUMBER(SEARCH("Network",BK3)),1,0)</f>
        <v>0</v>
      </c>
      <c r="BJ3" s="20">
        <f t="shared" ref="BJ3:BJ36" si="5">IF(ISNUMBER(SEARCH("Cloud",BK3)),1,0)</f>
        <v>0</v>
      </c>
      <c r="BK3" s="22" t="s">
        <v>61</v>
      </c>
      <c r="BL3" s="20">
        <f t="shared" ref="BL3:BL36" si="6">IF(ISNUMBER(SEARCH("Technical",BN3)),1,0)</f>
        <v>1</v>
      </c>
      <c r="BM3" s="20">
        <f t="shared" ref="BM3:BM36" si="7">IF(ISNUMBER(SEARCH("Structural",BN3)),1,0)</f>
        <v>0</v>
      </c>
      <c r="BN3" s="23" t="s">
        <v>65</v>
      </c>
    </row>
    <row r="4" spans="1:66" ht="20" customHeight="1">
      <c r="A4" s="24">
        <v>7</v>
      </c>
      <c r="B4" s="25" t="s">
        <v>81</v>
      </c>
      <c r="C4" s="25" t="s">
        <v>82</v>
      </c>
      <c r="D4" s="25" t="s">
        <v>83</v>
      </c>
      <c r="E4" s="26"/>
      <c r="F4" s="27" t="s">
        <v>84</v>
      </c>
      <c r="G4" s="28" t="s">
        <v>85</v>
      </c>
      <c r="H4" s="28" t="s">
        <v>86</v>
      </c>
      <c r="I4" s="28" t="s">
        <v>87</v>
      </c>
      <c r="J4" s="29">
        <v>9</v>
      </c>
      <c r="K4" s="29">
        <v>1</v>
      </c>
      <c r="L4" s="28" t="s">
        <v>88</v>
      </c>
      <c r="M4" s="30"/>
      <c r="N4" s="29">
        <v>2017</v>
      </c>
      <c r="O4" s="28" t="s">
        <v>89</v>
      </c>
      <c r="P4" s="30"/>
      <c r="Q4" s="28" t="s">
        <v>90</v>
      </c>
      <c r="R4" s="30"/>
      <c r="S4" s="30"/>
      <c r="T4" s="30"/>
      <c r="U4" s="30"/>
      <c r="V4" s="30"/>
      <c r="W4" s="28" t="s">
        <v>91</v>
      </c>
      <c r="X4" s="30"/>
      <c r="Y4" s="30"/>
      <c r="Z4" s="30"/>
      <c r="AA4" s="30"/>
      <c r="AB4" s="30"/>
      <c r="AC4" s="30"/>
      <c r="AD4" s="28" t="s">
        <v>92</v>
      </c>
      <c r="AE4" s="30"/>
      <c r="AF4" s="28" t="s">
        <v>93</v>
      </c>
      <c r="AG4" s="30"/>
      <c r="AH4" s="31"/>
      <c r="AI4" s="32" t="str">
        <f t="shared" si="0"/>
        <v>Yes</v>
      </c>
      <c r="AJ4" s="27" t="str">
        <f>IF(ISBLANK($AM4),"","$\bullet$")&amp;" &amp; "&amp;IF(ISBLANK($AN4),"","$\bullet$")&amp;" &amp; "&amp;IF(ISBLANK($AO4),"","$\bullet$")&amp;" &amp; "&amp;IF(ISBLANK($AP4),"","$\bullet$")&amp;" &amp; "&amp;IF(ISBLANK($AQ4),"","$\bullet$")&amp;" &amp; "&amp;IF(ISBLANK(#REF!),"","$\bullet$")&amp;" &amp; "&amp;$AR4&amp;" &amp; "&amp;$AS4&amp;" &amp; "&amp;$AU4&amp;" &amp; "&amp;$AV4&amp;" \\"</f>
        <v xml:space="preserve"> &amp; $\bullet$ &amp;  &amp;  &amp;  &amp; $\bullet$ &amp; IoV, Wearable &amp; Partially included (unforgable signature) &amp; emergency response &amp; Biometric signals, cryptography \\</v>
      </c>
      <c r="AK4" s="33">
        <f t="shared" si="1"/>
        <v>1</v>
      </c>
      <c r="AL4" s="33">
        <f t="shared" si="2"/>
        <v>0</v>
      </c>
      <c r="AM4" s="34"/>
      <c r="AN4" s="35" t="s">
        <v>74</v>
      </c>
      <c r="AO4" s="34"/>
      <c r="AP4" s="34"/>
      <c r="AQ4" s="34"/>
      <c r="AR4" s="35" t="s">
        <v>94</v>
      </c>
      <c r="AS4" s="36" t="s">
        <v>95</v>
      </c>
      <c r="AT4" s="35" t="s">
        <v>96</v>
      </c>
      <c r="AU4" s="35" t="s">
        <v>97</v>
      </c>
      <c r="AV4" s="35" t="s">
        <v>98</v>
      </c>
      <c r="AW4" s="35" t="s">
        <v>58</v>
      </c>
      <c r="AX4" s="34"/>
      <c r="AY4" s="34"/>
      <c r="AZ4" s="34"/>
      <c r="BA4" s="34"/>
      <c r="BB4" s="34"/>
      <c r="BC4" s="34"/>
      <c r="BD4" s="34"/>
      <c r="BE4" s="33">
        <v>1</v>
      </c>
      <c r="BF4" s="34"/>
      <c r="BG4" s="34"/>
      <c r="BH4" s="33">
        <f t="shared" si="3"/>
        <v>0</v>
      </c>
      <c r="BI4" s="33">
        <f t="shared" si="4"/>
        <v>0</v>
      </c>
      <c r="BJ4" s="33">
        <f t="shared" si="5"/>
        <v>0</v>
      </c>
      <c r="BK4" s="35" t="s">
        <v>1</v>
      </c>
      <c r="BL4" s="33">
        <f t="shared" si="6"/>
        <v>0</v>
      </c>
      <c r="BM4" s="33">
        <f t="shared" si="7"/>
        <v>1</v>
      </c>
      <c r="BN4" s="37" t="s">
        <v>99</v>
      </c>
    </row>
    <row r="5" spans="1:66" ht="20" customHeight="1">
      <c r="A5" s="24">
        <v>6</v>
      </c>
      <c r="B5" s="25" t="s">
        <v>100</v>
      </c>
      <c r="C5" s="25" t="s">
        <v>101</v>
      </c>
      <c r="D5" s="25" t="s">
        <v>102</v>
      </c>
      <c r="E5" s="26"/>
      <c r="F5" s="38">
        <v>8326280</v>
      </c>
      <c r="G5" s="28" t="s">
        <v>103</v>
      </c>
      <c r="H5" s="28" t="s">
        <v>104</v>
      </c>
      <c r="I5" s="30"/>
      <c r="J5" s="30"/>
      <c r="K5" s="30"/>
      <c r="L5" s="30"/>
      <c r="M5" s="28" t="s">
        <v>105</v>
      </c>
      <c r="N5" s="29">
        <v>2018</v>
      </c>
      <c r="O5" s="30"/>
      <c r="P5" s="30"/>
      <c r="Q5" s="30"/>
      <c r="R5" s="28" t="s">
        <v>106</v>
      </c>
      <c r="S5" s="30"/>
      <c r="T5" s="30"/>
      <c r="U5" s="30"/>
      <c r="V5" s="30"/>
      <c r="W5" s="30"/>
      <c r="X5" s="30"/>
      <c r="Y5" s="30"/>
      <c r="Z5" s="30"/>
      <c r="AA5" s="30"/>
      <c r="AB5" s="30"/>
      <c r="AC5" s="30"/>
      <c r="AD5" s="30"/>
      <c r="AE5" s="30"/>
      <c r="AF5" s="30"/>
      <c r="AG5" s="30"/>
      <c r="AH5" s="31"/>
      <c r="AI5" s="32" t="str">
        <f t="shared" si="0"/>
        <v>Yes</v>
      </c>
      <c r="AJ5" s="27" t="str">
        <f>IF(ISBLANK($AM5),"","$\bullet$")&amp;" &amp; "&amp;IF(ISBLANK($AN5),"","$\bullet$")&amp;" &amp; "&amp;IF(ISBLANK($AO5),"","$\bullet$")&amp;" &amp; "&amp;IF(ISBLANK($AP5),"","$\bullet$")&amp;" &amp; "&amp;IF(ISBLANK($AQ5),"","$\bullet$")&amp;" &amp; "&amp;IF(ISBLANK(#REF!),"","$\bullet$")&amp;" &amp; "&amp;$AR5&amp;" &amp; "&amp;$AS5&amp;" &amp; "&amp;$AU5&amp;" &amp; "&amp;$AV5&amp;" \\"</f>
        <v>$\bullet$ &amp;  &amp;  &amp;  &amp;  &amp; $\bullet$ &amp; Smart Home &amp; not included &amp; Solution against DDoS &amp; Secure gateway router, risk transfer mechanism \\</v>
      </c>
      <c r="AK5" s="33">
        <f t="shared" si="1"/>
        <v>0</v>
      </c>
      <c r="AL5" s="33">
        <f t="shared" si="2"/>
        <v>0</v>
      </c>
      <c r="AM5" s="35" t="s">
        <v>74</v>
      </c>
      <c r="AN5" s="34"/>
      <c r="AO5" s="34"/>
      <c r="AP5" s="34"/>
      <c r="AQ5" s="34"/>
      <c r="AR5" s="35" t="s">
        <v>107</v>
      </c>
      <c r="AS5" s="35" t="s">
        <v>76</v>
      </c>
      <c r="AT5" s="35" t="s">
        <v>108</v>
      </c>
      <c r="AU5" s="35" t="s">
        <v>109</v>
      </c>
      <c r="AV5" s="35" t="s">
        <v>110</v>
      </c>
      <c r="AW5" s="35" t="s">
        <v>111</v>
      </c>
      <c r="AX5" s="34"/>
      <c r="AY5" s="34"/>
      <c r="AZ5" s="34"/>
      <c r="BA5" s="34"/>
      <c r="BB5" s="34"/>
      <c r="BC5" s="33">
        <v>1</v>
      </c>
      <c r="BD5" s="34"/>
      <c r="BE5" s="33">
        <v>1</v>
      </c>
      <c r="BF5" s="34"/>
      <c r="BG5" s="34"/>
      <c r="BH5" s="33">
        <f t="shared" si="3"/>
        <v>0</v>
      </c>
      <c r="BI5" s="33">
        <f t="shared" si="4"/>
        <v>1</v>
      </c>
      <c r="BJ5" s="33">
        <f t="shared" si="5"/>
        <v>0</v>
      </c>
      <c r="BK5" s="35" t="s">
        <v>62</v>
      </c>
      <c r="BL5" s="33">
        <f t="shared" si="6"/>
        <v>0</v>
      </c>
      <c r="BM5" s="33">
        <f t="shared" si="7"/>
        <v>1</v>
      </c>
      <c r="BN5" s="37" t="s">
        <v>112</v>
      </c>
    </row>
    <row r="6" spans="1:66" ht="20" customHeight="1">
      <c r="A6" s="24">
        <v>6</v>
      </c>
      <c r="B6" s="25" t="s">
        <v>113</v>
      </c>
      <c r="C6" s="25" t="s">
        <v>114</v>
      </c>
      <c r="D6" s="25" t="s">
        <v>115</v>
      </c>
      <c r="E6" s="26"/>
      <c r="F6" s="38">
        <v>8422897</v>
      </c>
      <c r="G6" s="28" t="s">
        <v>116</v>
      </c>
      <c r="H6" s="28" t="s">
        <v>117</v>
      </c>
      <c r="I6" s="30"/>
      <c r="J6" s="30"/>
      <c r="K6" s="30"/>
      <c r="L6" s="30"/>
      <c r="M6" s="28" t="s">
        <v>118</v>
      </c>
      <c r="N6" s="29">
        <v>2018</v>
      </c>
      <c r="O6" s="30"/>
      <c r="P6" s="30"/>
      <c r="Q6" s="30"/>
      <c r="R6" s="28" t="s">
        <v>119</v>
      </c>
      <c r="S6" s="30"/>
      <c r="T6" s="30"/>
      <c r="U6" s="30"/>
      <c r="V6" s="30"/>
      <c r="W6" s="30"/>
      <c r="X6" s="30"/>
      <c r="Y6" s="30"/>
      <c r="Z6" s="30"/>
      <c r="AA6" s="30"/>
      <c r="AB6" s="30"/>
      <c r="AC6" s="30"/>
      <c r="AD6" s="30"/>
      <c r="AE6" s="30"/>
      <c r="AF6" s="30"/>
      <c r="AG6" s="30"/>
      <c r="AH6" s="31"/>
      <c r="AI6" s="32" t="str">
        <f t="shared" si="0"/>
        <v>Yes</v>
      </c>
      <c r="AJ6" s="27" t="str">
        <f>IF(ISBLANK($AM6),"","$\bullet$")&amp;" &amp; "&amp;IF(ISBLANK($AN6),"","$\bullet$")&amp;" &amp; "&amp;IF(ISBLANK($AO6),"","$\bullet$")&amp;" &amp; "&amp;IF(ISBLANK($AP6),"","$\bullet$")&amp;" &amp; "&amp;IF(ISBLANK($AQ6),"","$\bullet$")&amp;" &amp; "&amp;IF(ISBLANK(#REF!),"","$\bullet$")&amp;" &amp; "&amp;$AR6&amp;" &amp; "&amp;$AS6&amp;" &amp; "&amp;$AU6&amp;" &amp; "&amp;$AV6&amp;" \\"</f>
        <v xml:space="preserve"> &amp; $\bullet$ &amp;  &amp;  &amp;  &amp; $\bullet$ &amp; MCS &amp; not included &amp; Data provision, IoT search service, buyout-auction framework  &amp; Real-time IoT data collection, QoD, auction mechanism, participatory sensing  \\</v>
      </c>
      <c r="AK6" s="33">
        <f t="shared" si="1"/>
        <v>1</v>
      </c>
      <c r="AL6" s="33">
        <f t="shared" si="2"/>
        <v>0</v>
      </c>
      <c r="AM6" s="34"/>
      <c r="AN6" s="35" t="s">
        <v>74</v>
      </c>
      <c r="AO6" s="34"/>
      <c r="AP6" s="34"/>
      <c r="AQ6" s="34"/>
      <c r="AR6" s="35" t="s">
        <v>75</v>
      </c>
      <c r="AS6" s="35" t="s">
        <v>76</v>
      </c>
      <c r="AT6" s="35" t="s">
        <v>120</v>
      </c>
      <c r="AU6" s="35" t="s">
        <v>121</v>
      </c>
      <c r="AV6" s="35" t="s">
        <v>122</v>
      </c>
      <c r="AW6" s="35" t="s">
        <v>123</v>
      </c>
      <c r="AX6" s="34"/>
      <c r="AY6" s="34"/>
      <c r="AZ6" s="34"/>
      <c r="BA6" s="34"/>
      <c r="BB6" s="34"/>
      <c r="BC6" s="34"/>
      <c r="BD6" s="34"/>
      <c r="BE6" s="33">
        <v>1</v>
      </c>
      <c r="BF6" s="33">
        <v>1</v>
      </c>
      <c r="BG6" s="34"/>
      <c r="BH6" s="33">
        <f t="shared" si="3"/>
        <v>0</v>
      </c>
      <c r="BI6" s="33">
        <f t="shared" si="4"/>
        <v>0</v>
      </c>
      <c r="BJ6" s="33">
        <f t="shared" si="5"/>
        <v>0</v>
      </c>
      <c r="BK6" s="35" t="s">
        <v>1</v>
      </c>
      <c r="BL6" s="33">
        <f t="shared" si="6"/>
        <v>1</v>
      </c>
      <c r="BM6" s="33">
        <f t="shared" si="7"/>
        <v>0</v>
      </c>
      <c r="BN6" s="37" t="s">
        <v>65</v>
      </c>
    </row>
    <row r="7" spans="1:66" ht="20" customHeight="1">
      <c r="A7" s="24">
        <v>7</v>
      </c>
      <c r="B7" s="25" t="s">
        <v>124</v>
      </c>
      <c r="C7" s="25" t="s">
        <v>125</v>
      </c>
      <c r="D7" s="25" t="s">
        <v>126</v>
      </c>
      <c r="E7" s="26"/>
      <c r="F7" s="27" t="s">
        <v>127</v>
      </c>
      <c r="G7" s="28" t="s">
        <v>128</v>
      </c>
      <c r="H7" s="28" t="s">
        <v>129</v>
      </c>
      <c r="I7" s="28" t="s">
        <v>130</v>
      </c>
      <c r="J7" s="29">
        <v>86</v>
      </c>
      <c r="K7" s="30"/>
      <c r="L7" s="30"/>
      <c r="M7" s="28" t="s">
        <v>131</v>
      </c>
      <c r="N7" s="29">
        <v>2018</v>
      </c>
      <c r="O7" s="30"/>
      <c r="P7" s="30"/>
      <c r="Q7" s="28" t="s">
        <v>132</v>
      </c>
      <c r="R7" s="30"/>
      <c r="S7" s="30"/>
      <c r="T7" s="30"/>
      <c r="U7" s="30"/>
      <c r="V7" s="30"/>
      <c r="W7" s="30"/>
      <c r="X7" s="30"/>
      <c r="Y7" s="30"/>
      <c r="Z7" s="30"/>
      <c r="AA7" s="30"/>
      <c r="AB7" s="30"/>
      <c r="AC7" s="30"/>
      <c r="AD7" s="28" t="s">
        <v>133</v>
      </c>
      <c r="AE7" s="30"/>
      <c r="AF7" s="28" t="s">
        <v>134</v>
      </c>
      <c r="AG7" s="30"/>
      <c r="AH7" s="31"/>
      <c r="AI7" s="32" t="str">
        <f t="shared" si="0"/>
        <v>Yes</v>
      </c>
      <c r="AJ7" s="27" t="str">
        <f>IF(ISBLANK($AM7),"","$\bullet$")&amp;" &amp; "&amp;IF(ISBLANK($AN7),"","$\bullet$")&amp;" &amp; "&amp;IF(ISBLANK($AO7),"","$\bullet$")&amp;" &amp; "&amp;IF(ISBLANK($AP7),"","$\bullet$")&amp;" &amp; "&amp;IF(ISBLANK($AQ7),"","$\bullet$")&amp;" &amp; "&amp;IF(ISBLANK(#REF!),"","$\bullet$")&amp;" &amp; "&amp;$AR7&amp;" &amp; "&amp;$AS7&amp;" &amp; "&amp;$AU7&amp;" &amp; "&amp;$AV7&amp;" \\"</f>
        <v xml:space="preserve"> &amp; $\bullet$ &amp;  &amp;  &amp;  &amp; $\bullet$ &amp; Ad-hoc &amp; not included &amp; Ad hoc, flexible clouds and computation power &amp; Computation/task offloading \\</v>
      </c>
      <c r="AK7" s="33">
        <f t="shared" si="1"/>
        <v>1</v>
      </c>
      <c r="AL7" s="33">
        <f t="shared" si="2"/>
        <v>0</v>
      </c>
      <c r="AM7" s="34"/>
      <c r="AN7" s="35" t="s">
        <v>74</v>
      </c>
      <c r="AO7" s="34"/>
      <c r="AP7" s="34"/>
      <c r="AQ7" s="34"/>
      <c r="AR7" s="35" t="s">
        <v>135</v>
      </c>
      <c r="AS7" s="35" t="s">
        <v>76</v>
      </c>
      <c r="AT7" s="35" t="s">
        <v>136</v>
      </c>
      <c r="AU7" s="35" t="s">
        <v>137</v>
      </c>
      <c r="AV7" s="35" t="s">
        <v>138</v>
      </c>
      <c r="AW7" s="35" t="s">
        <v>58</v>
      </c>
      <c r="AX7" s="34"/>
      <c r="AY7" s="34"/>
      <c r="AZ7" s="34"/>
      <c r="BA7" s="34"/>
      <c r="BB7" s="34"/>
      <c r="BC7" s="34"/>
      <c r="BD7" s="34"/>
      <c r="BE7" s="33">
        <v>1</v>
      </c>
      <c r="BF7" s="34"/>
      <c r="BG7" s="34"/>
      <c r="BH7" s="33">
        <f t="shared" si="3"/>
        <v>1</v>
      </c>
      <c r="BI7" s="33">
        <f t="shared" si="4"/>
        <v>0</v>
      </c>
      <c r="BJ7" s="33">
        <f t="shared" si="5"/>
        <v>1</v>
      </c>
      <c r="BK7" s="35" t="s">
        <v>139</v>
      </c>
      <c r="BL7" s="33">
        <f t="shared" si="6"/>
        <v>0</v>
      </c>
      <c r="BM7" s="33">
        <f t="shared" si="7"/>
        <v>1</v>
      </c>
      <c r="BN7" s="37" t="s">
        <v>99</v>
      </c>
    </row>
    <row r="8" spans="1:66" ht="20" customHeight="1">
      <c r="A8" s="24">
        <v>6</v>
      </c>
      <c r="B8" s="25" t="s">
        <v>140</v>
      </c>
      <c r="C8" s="25" t="s">
        <v>141</v>
      </c>
      <c r="D8" s="25" t="s">
        <v>142</v>
      </c>
      <c r="E8" s="26"/>
      <c r="F8" s="38">
        <v>8355208</v>
      </c>
      <c r="G8" s="28" t="s">
        <v>143</v>
      </c>
      <c r="H8" s="28" t="s">
        <v>144</v>
      </c>
      <c r="I8" s="30"/>
      <c r="J8" s="30"/>
      <c r="K8" s="30"/>
      <c r="L8" s="30"/>
      <c r="M8" s="28" t="s">
        <v>145</v>
      </c>
      <c r="N8" s="29">
        <v>2018</v>
      </c>
      <c r="O8" s="30"/>
      <c r="P8" s="30"/>
      <c r="Q8" s="30"/>
      <c r="R8" s="28" t="s">
        <v>146</v>
      </c>
      <c r="S8" s="30"/>
      <c r="T8" s="30"/>
      <c r="U8" s="30"/>
      <c r="V8" s="30"/>
      <c r="W8" s="30"/>
      <c r="X8" s="30"/>
      <c r="Y8" s="30"/>
      <c r="Z8" s="30"/>
      <c r="AA8" s="30"/>
      <c r="AB8" s="30"/>
      <c r="AC8" s="30"/>
      <c r="AD8" s="30"/>
      <c r="AE8" s="30"/>
      <c r="AF8" s="30"/>
      <c r="AG8" s="30"/>
      <c r="AH8" s="31"/>
      <c r="AI8" s="32" t="str">
        <f t="shared" si="0"/>
        <v>Yes</v>
      </c>
      <c r="AJ8" s="27" t="str">
        <f>IF(ISBLANK($AM8),"","$\bullet$")&amp;" &amp; "&amp;IF(ISBLANK($AN8),"","$\bullet$")&amp;" &amp; "&amp;IF(ISBLANK($AO8),"","$\bullet$")&amp;" &amp; "&amp;IF(ISBLANK($AP8),"","$\bullet$")&amp;" &amp; "&amp;IF(ISBLANK($AQ8),"","$\bullet$")&amp;" &amp; "&amp;IF(ISBLANK(#REF!),"","$\bullet$")&amp;" &amp; "&amp;$AR8&amp;" &amp; "&amp;$AS8&amp;" &amp; "&amp;$AU8&amp;" &amp; "&amp;$AV8&amp;" \\"</f>
        <v>$\bullet$ &amp;  &amp;  &amp;  &amp;  &amp; $\bullet$ &amp; MCS &amp; not included &amp; Mobile crowd sourcing &amp; QoD, proactive data sensing, auction scheme  \\</v>
      </c>
      <c r="AK8" s="33">
        <f t="shared" si="1"/>
        <v>0</v>
      </c>
      <c r="AL8" s="33">
        <f t="shared" si="2"/>
        <v>0</v>
      </c>
      <c r="AM8" s="35" t="s">
        <v>74</v>
      </c>
      <c r="AN8" s="34"/>
      <c r="AO8" s="34"/>
      <c r="AP8" s="34"/>
      <c r="AQ8" s="34"/>
      <c r="AR8" s="35" t="s">
        <v>75</v>
      </c>
      <c r="AS8" s="35" t="s">
        <v>76</v>
      </c>
      <c r="AT8" s="35" t="s">
        <v>147</v>
      </c>
      <c r="AU8" s="35" t="s">
        <v>148</v>
      </c>
      <c r="AV8" s="35" t="s">
        <v>149</v>
      </c>
      <c r="AW8" s="35" t="s">
        <v>150</v>
      </c>
      <c r="AX8" s="34"/>
      <c r="AY8" s="34"/>
      <c r="AZ8" s="34"/>
      <c r="BA8" s="34"/>
      <c r="BB8" s="34"/>
      <c r="BC8" s="33">
        <v>1</v>
      </c>
      <c r="BD8" s="34"/>
      <c r="BE8" s="34"/>
      <c r="BF8" s="33">
        <v>1</v>
      </c>
      <c r="BG8" s="34"/>
      <c r="BH8" s="33">
        <f t="shared" si="3"/>
        <v>1</v>
      </c>
      <c r="BI8" s="33">
        <f t="shared" si="4"/>
        <v>1</v>
      </c>
      <c r="BJ8" s="33">
        <f t="shared" si="5"/>
        <v>0</v>
      </c>
      <c r="BK8" s="35" t="s">
        <v>151</v>
      </c>
      <c r="BL8" s="33">
        <f t="shared" si="6"/>
        <v>1</v>
      </c>
      <c r="BM8" s="33">
        <f t="shared" si="7"/>
        <v>0</v>
      </c>
      <c r="BN8" s="37" t="s">
        <v>65</v>
      </c>
    </row>
    <row r="9" spans="1:66" ht="20" customHeight="1">
      <c r="A9" s="24">
        <v>6</v>
      </c>
      <c r="B9" s="25" t="s">
        <v>152</v>
      </c>
      <c r="C9" s="25" t="s">
        <v>153</v>
      </c>
      <c r="D9" s="25" t="s">
        <v>154</v>
      </c>
      <c r="E9" s="26"/>
      <c r="F9" s="38">
        <v>8581017</v>
      </c>
      <c r="G9" s="28" t="s">
        <v>155</v>
      </c>
      <c r="H9" s="28" t="s">
        <v>156</v>
      </c>
      <c r="I9" s="30"/>
      <c r="J9" s="30"/>
      <c r="K9" s="30"/>
      <c r="L9" s="30"/>
      <c r="M9" s="28" t="s">
        <v>105</v>
      </c>
      <c r="N9" s="29">
        <v>2018</v>
      </c>
      <c r="O9" s="30"/>
      <c r="P9" s="30"/>
      <c r="Q9" s="30"/>
      <c r="R9" s="28" t="s">
        <v>157</v>
      </c>
      <c r="S9" s="30"/>
      <c r="T9" s="30"/>
      <c r="U9" s="30"/>
      <c r="V9" s="30"/>
      <c r="W9" s="30"/>
      <c r="X9" s="30"/>
      <c r="Y9" s="30"/>
      <c r="Z9" s="30"/>
      <c r="AA9" s="30"/>
      <c r="AB9" s="30"/>
      <c r="AC9" s="30"/>
      <c r="AD9" s="30"/>
      <c r="AE9" s="30"/>
      <c r="AF9" s="30"/>
      <c r="AG9" s="30"/>
      <c r="AH9" s="31"/>
      <c r="AI9" s="32" t="str">
        <f t="shared" si="0"/>
        <v>Yes</v>
      </c>
      <c r="AJ9" s="27" t="str">
        <f>IF(ISBLANK($AM9),"","$\bullet$")&amp;" &amp; "&amp;IF(ISBLANK($AN9),"","$\bullet$")&amp;" &amp; "&amp;IF(ISBLANK($AO9),"","$\bullet$")&amp;" &amp; "&amp;IF(ISBLANK($AP9),"","$\bullet$")&amp;" &amp; "&amp;IF(ISBLANK($AQ9),"","$\bullet$")&amp;" &amp; "&amp;IF(ISBLANK(#REF!),"","$\bullet$")&amp;" &amp; "&amp;$AR9&amp;" &amp; "&amp;$AS9&amp;" &amp; "&amp;$AU9&amp;" &amp; "&amp;$AV9&amp;" \\"</f>
        <v xml:space="preserve"> &amp; $\bullet$ &amp;  &amp;  &amp;  &amp; $\bullet$ &amp; Energy &amp; not included &amp; Wireless Energy transfer &amp; Business model, contract approach, Radio frequency \\</v>
      </c>
      <c r="AK9" s="33">
        <f t="shared" si="1"/>
        <v>1</v>
      </c>
      <c r="AL9" s="33">
        <f t="shared" si="2"/>
        <v>0</v>
      </c>
      <c r="AM9" s="34"/>
      <c r="AN9" s="35" t="s">
        <v>74</v>
      </c>
      <c r="AO9" s="34"/>
      <c r="AP9" s="34"/>
      <c r="AQ9" s="34"/>
      <c r="AR9" s="35" t="s">
        <v>158</v>
      </c>
      <c r="AS9" s="35" t="s">
        <v>76</v>
      </c>
      <c r="AT9" s="35" t="s">
        <v>159</v>
      </c>
      <c r="AU9" s="35" t="s">
        <v>160</v>
      </c>
      <c r="AV9" s="35" t="s">
        <v>161</v>
      </c>
      <c r="AW9" s="35" t="s">
        <v>51</v>
      </c>
      <c r="AX9" s="33">
        <v>1</v>
      </c>
      <c r="AY9" s="34"/>
      <c r="AZ9" s="34"/>
      <c r="BA9" s="34"/>
      <c r="BB9" s="34"/>
      <c r="BC9" s="34"/>
      <c r="BD9" s="34"/>
      <c r="BE9" s="34"/>
      <c r="BF9" s="34"/>
      <c r="BG9" s="34"/>
      <c r="BH9" s="33">
        <f t="shared" si="3"/>
        <v>1</v>
      </c>
      <c r="BI9" s="33">
        <f t="shared" si="4"/>
        <v>1</v>
      </c>
      <c r="BJ9" s="33">
        <f t="shared" si="5"/>
        <v>0</v>
      </c>
      <c r="BK9" s="35" t="s">
        <v>151</v>
      </c>
      <c r="BL9" s="33">
        <f t="shared" si="6"/>
        <v>1</v>
      </c>
      <c r="BM9" s="33">
        <f t="shared" si="7"/>
        <v>0</v>
      </c>
      <c r="BN9" s="37" t="s">
        <v>65</v>
      </c>
    </row>
    <row r="10" spans="1:66" ht="20" customHeight="1">
      <c r="A10" s="24">
        <v>6</v>
      </c>
      <c r="B10" s="25" t="s">
        <v>162</v>
      </c>
      <c r="C10" s="25" t="s">
        <v>163</v>
      </c>
      <c r="D10" s="25" t="s">
        <v>164</v>
      </c>
      <c r="E10" s="26"/>
      <c r="F10" s="38">
        <v>8567575</v>
      </c>
      <c r="G10" s="28" t="s">
        <v>165</v>
      </c>
      <c r="H10" s="28" t="s">
        <v>166</v>
      </c>
      <c r="I10" s="30"/>
      <c r="J10" s="30"/>
      <c r="K10" s="30"/>
      <c r="L10" s="30"/>
      <c r="M10" s="28" t="s">
        <v>167</v>
      </c>
      <c r="N10" s="29">
        <v>2018</v>
      </c>
      <c r="O10" s="30"/>
      <c r="P10" s="30"/>
      <c r="Q10" s="30"/>
      <c r="R10" s="28" t="s">
        <v>168</v>
      </c>
      <c r="S10" s="30"/>
      <c r="T10" s="30"/>
      <c r="U10" s="30"/>
      <c r="V10" s="30"/>
      <c r="W10" s="30"/>
      <c r="X10" s="30"/>
      <c r="Y10" s="30"/>
      <c r="Z10" s="30"/>
      <c r="AA10" s="30"/>
      <c r="AB10" s="30"/>
      <c r="AC10" s="30"/>
      <c r="AD10" s="30"/>
      <c r="AE10" s="30"/>
      <c r="AF10" s="30"/>
      <c r="AG10" s="30"/>
      <c r="AH10" s="31"/>
      <c r="AI10" s="32" t="str">
        <f t="shared" si="0"/>
        <v>Yes</v>
      </c>
      <c r="AJ10" s="27" t="str">
        <f>IF(ISBLANK($AM10),"","$\bullet$")&amp;" &amp; "&amp;IF(ISBLANK($AN10),"","$\bullet$")&amp;" &amp; "&amp;IF(ISBLANK($AO10),"","$\bullet$")&amp;" &amp; "&amp;IF(ISBLANK($AP10),"","$\bullet$")&amp;" &amp; "&amp;IF(ISBLANK($AQ10),"","$\bullet$")&amp;" &amp; "&amp;IF(ISBLANK(#REF!),"","$\bullet$")&amp;" &amp; "&amp;$AR10&amp;" &amp; "&amp;$AS10&amp;" &amp; "&amp;$AU10&amp;" &amp; "&amp;$AV10&amp;" \\"</f>
        <v>$\bullet$ &amp;  &amp;  &amp;  &amp;  &amp; $\bullet$ &amp; Distributed &amp; Partially included (indirectly) &amp; Retrospective vulnerability Detection, incentive platform, distributed system &amp; Blockchain \\</v>
      </c>
      <c r="AK10" s="33">
        <f t="shared" si="1"/>
        <v>0</v>
      </c>
      <c r="AL10" s="33">
        <f t="shared" si="2"/>
        <v>0</v>
      </c>
      <c r="AM10" s="35" t="s">
        <v>74</v>
      </c>
      <c r="AN10" s="34"/>
      <c r="AO10" s="34"/>
      <c r="AP10" s="34"/>
      <c r="AQ10" s="34"/>
      <c r="AR10" s="35" t="s">
        <v>169</v>
      </c>
      <c r="AS10" s="36" t="s">
        <v>170</v>
      </c>
      <c r="AT10" s="35" t="s">
        <v>171</v>
      </c>
      <c r="AU10" s="35" t="s">
        <v>172</v>
      </c>
      <c r="AV10" s="35" t="s">
        <v>173</v>
      </c>
      <c r="AW10" s="35" t="s">
        <v>123</v>
      </c>
      <c r="AX10" s="34"/>
      <c r="AY10" s="34"/>
      <c r="AZ10" s="34"/>
      <c r="BA10" s="34"/>
      <c r="BB10" s="34"/>
      <c r="BC10" s="34"/>
      <c r="BD10" s="34"/>
      <c r="BE10" s="33">
        <v>1</v>
      </c>
      <c r="BF10" s="33">
        <v>1</v>
      </c>
      <c r="BG10" s="34"/>
      <c r="BH10" s="33">
        <f t="shared" si="3"/>
        <v>0</v>
      </c>
      <c r="BI10" s="33">
        <f t="shared" si="4"/>
        <v>0</v>
      </c>
      <c r="BJ10" s="33">
        <f t="shared" si="5"/>
        <v>0</v>
      </c>
      <c r="BK10" s="35" t="s">
        <v>1</v>
      </c>
      <c r="BL10" s="33">
        <f t="shared" si="6"/>
        <v>0</v>
      </c>
      <c r="BM10" s="33">
        <f t="shared" si="7"/>
        <v>1</v>
      </c>
      <c r="BN10" s="37" t="s">
        <v>112</v>
      </c>
    </row>
    <row r="11" spans="1:66" ht="20" customHeight="1">
      <c r="A11" s="24">
        <v>7</v>
      </c>
      <c r="B11" s="25" t="s">
        <v>174</v>
      </c>
      <c r="C11" s="25" t="s">
        <v>175</v>
      </c>
      <c r="D11" s="25" t="s">
        <v>176</v>
      </c>
      <c r="E11" s="26"/>
      <c r="F11" s="38">
        <v>8736952</v>
      </c>
      <c r="G11" s="28" t="s">
        <v>177</v>
      </c>
      <c r="H11" s="28" t="s">
        <v>178</v>
      </c>
      <c r="I11" s="28" t="s">
        <v>179</v>
      </c>
      <c r="J11" s="29">
        <v>23</v>
      </c>
      <c r="K11" s="29">
        <v>9</v>
      </c>
      <c r="L11" s="30"/>
      <c r="M11" s="28" t="s">
        <v>180</v>
      </c>
      <c r="N11" s="29">
        <v>2019</v>
      </c>
      <c r="O11" s="30"/>
      <c r="P11" s="30"/>
      <c r="Q11" s="30"/>
      <c r="R11" s="30"/>
      <c r="S11" s="30"/>
      <c r="T11" s="30"/>
      <c r="U11" s="30"/>
      <c r="V11" s="30"/>
      <c r="W11" s="30"/>
      <c r="X11" s="30"/>
      <c r="Y11" s="30"/>
      <c r="Z11" s="30"/>
      <c r="AA11" s="30"/>
      <c r="AB11" s="30"/>
      <c r="AC11" s="30"/>
      <c r="AD11" s="30"/>
      <c r="AE11" s="30"/>
      <c r="AF11" s="30"/>
      <c r="AG11" s="30"/>
      <c r="AH11" s="31"/>
      <c r="AI11" s="32" t="str">
        <f t="shared" si="0"/>
        <v>Yes</v>
      </c>
      <c r="AJ11" s="27" t="str">
        <f>IF(ISBLANK($AM11),"","$\bullet$")&amp;" &amp; "&amp;IF(ISBLANK($AN11),"","$\bullet$")&amp;" &amp; "&amp;IF(ISBLANK($AO11),"","$\bullet$")&amp;" &amp; "&amp;IF(ISBLANK($AP11),"","$\bullet$")&amp;" &amp; "&amp;IF(ISBLANK($AQ11),"","$\bullet$")&amp;" &amp; "&amp;IF(ISBLANK(#REF!),"","$\bullet$")&amp;" &amp; "&amp;$AR11&amp;" &amp; "&amp;$AS11&amp;" &amp; "&amp;$AU11&amp;" &amp; "&amp;$AV11&amp;" \\"</f>
        <v xml:space="preserve"> &amp;  &amp;  &amp; $\bullet$ &amp;  &amp; $\bullet$ &amp; Energy &amp; not included &amp; Energy Efficient Packet Transfer, multi-hop D2D communication &amp; Multihop, Coginitve Radio (CR) \\</v>
      </c>
      <c r="AK11" s="33">
        <f t="shared" si="1"/>
        <v>1</v>
      </c>
      <c r="AL11" s="33">
        <f t="shared" si="2"/>
        <v>0</v>
      </c>
      <c r="AM11" s="34"/>
      <c r="AN11" s="34"/>
      <c r="AO11" s="34"/>
      <c r="AP11" s="35" t="s">
        <v>74</v>
      </c>
      <c r="AQ11" s="34"/>
      <c r="AR11" s="35" t="s">
        <v>158</v>
      </c>
      <c r="AS11" s="35" t="s">
        <v>76</v>
      </c>
      <c r="AT11" s="35" t="s">
        <v>147</v>
      </c>
      <c r="AU11" s="35" t="s">
        <v>181</v>
      </c>
      <c r="AV11" s="35" t="s">
        <v>182</v>
      </c>
      <c r="AW11" s="35" t="s">
        <v>183</v>
      </c>
      <c r="AX11" s="34"/>
      <c r="AY11" s="34"/>
      <c r="AZ11" s="34"/>
      <c r="BA11" s="34"/>
      <c r="BB11" s="34"/>
      <c r="BC11" s="33">
        <v>1</v>
      </c>
      <c r="BD11" s="34"/>
      <c r="BE11" s="33">
        <v>1</v>
      </c>
      <c r="BF11" s="34"/>
      <c r="BG11" s="34"/>
      <c r="BH11" s="33">
        <f t="shared" si="3"/>
        <v>1</v>
      </c>
      <c r="BI11" s="33">
        <f t="shared" si="4"/>
        <v>1</v>
      </c>
      <c r="BJ11" s="33">
        <f t="shared" si="5"/>
        <v>0</v>
      </c>
      <c r="BK11" s="35" t="s">
        <v>151</v>
      </c>
      <c r="BL11" s="33">
        <f t="shared" si="6"/>
        <v>1</v>
      </c>
      <c r="BM11" s="33">
        <f t="shared" si="7"/>
        <v>0</v>
      </c>
      <c r="BN11" s="37" t="s">
        <v>65</v>
      </c>
    </row>
    <row r="12" spans="1:66" ht="20" customHeight="1">
      <c r="A12" s="24">
        <v>7</v>
      </c>
      <c r="B12" s="25" t="s">
        <v>184</v>
      </c>
      <c r="C12" s="25" t="s">
        <v>185</v>
      </c>
      <c r="D12" s="25" t="s">
        <v>186</v>
      </c>
      <c r="E12" s="26"/>
      <c r="F12" s="38">
        <v>8770228</v>
      </c>
      <c r="G12" s="28" t="s">
        <v>187</v>
      </c>
      <c r="H12" s="28" t="s">
        <v>188</v>
      </c>
      <c r="I12" s="28" t="s">
        <v>189</v>
      </c>
      <c r="J12" s="29">
        <v>6</v>
      </c>
      <c r="K12" s="29">
        <v>6</v>
      </c>
      <c r="L12" s="30"/>
      <c r="M12" s="28" t="s">
        <v>190</v>
      </c>
      <c r="N12" s="29">
        <v>2019</v>
      </c>
      <c r="O12" s="30"/>
      <c r="P12" s="30"/>
      <c r="Q12" s="30"/>
      <c r="R12" s="30"/>
      <c r="S12" s="30"/>
      <c r="T12" s="30"/>
      <c r="U12" s="30"/>
      <c r="V12" s="30"/>
      <c r="W12" s="30"/>
      <c r="X12" s="30"/>
      <c r="Y12" s="30"/>
      <c r="Z12" s="30"/>
      <c r="AA12" s="30"/>
      <c r="AB12" s="30"/>
      <c r="AC12" s="30"/>
      <c r="AD12" s="30"/>
      <c r="AE12" s="30"/>
      <c r="AF12" s="30"/>
      <c r="AG12" s="30"/>
      <c r="AH12" s="31"/>
      <c r="AI12" s="32" t="str">
        <f t="shared" si="0"/>
        <v>Yes</v>
      </c>
      <c r="AJ12" s="27" t="str">
        <f>IF(ISBLANK($AM12),"","$\bullet$")&amp;" &amp; "&amp;IF(ISBLANK($AN12),"","$\bullet$")&amp;" &amp; "&amp;IF(ISBLANK($AO12),"","$\bullet$")&amp;" &amp; "&amp;IF(ISBLANK($AP12),"","$\bullet$")&amp;" &amp; "&amp;IF(ISBLANK($AQ12),"","$\bullet$")&amp;" &amp; "&amp;IF(ISBLANK(#REF!),"","$\bullet$")&amp;" &amp; "&amp;$AR12&amp;" &amp; "&amp;$AS12&amp;" &amp; "&amp;$AU12&amp;" &amp; "&amp;$AV12&amp;" \\"</f>
        <v xml:space="preserve"> &amp; $\bullet$ &amp;  &amp;  &amp;  &amp; $\bullet$ &amp; Social, MCS &amp; not included &amp; Multi-hop routing, collaborative tasks, privacy preservation &amp; Multihop, utility maximization problem  \\</v>
      </c>
      <c r="AK12" s="33">
        <f t="shared" si="1"/>
        <v>1</v>
      </c>
      <c r="AL12" s="33">
        <f t="shared" si="2"/>
        <v>0</v>
      </c>
      <c r="AM12" s="34"/>
      <c r="AN12" s="35" t="s">
        <v>74</v>
      </c>
      <c r="AO12" s="34"/>
      <c r="AP12" s="34"/>
      <c r="AQ12" s="34"/>
      <c r="AR12" s="35" t="s">
        <v>191</v>
      </c>
      <c r="AS12" s="35" t="s">
        <v>76</v>
      </c>
      <c r="AT12" s="35" t="s">
        <v>147</v>
      </c>
      <c r="AU12" s="35" t="s">
        <v>192</v>
      </c>
      <c r="AV12" s="35" t="s">
        <v>193</v>
      </c>
      <c r="AW12" s="35" t="s">
        <v>194</v>
      </c>
      <c r="AX12" s="33">
        <v>1</v>
      </c>
      <c r="AY12" s="34"/>
      <c r="AZ12" s="33">
        <v>1</v>
      </c>
      <c r="BA12" s="34"/>
      <c r="BB12" s="34"/>
      <c r="BC12" s="34"/>
      <c r="BD12" s="34"/>
      <c r="BE12" s="34"/>
      <c r="BF12" s="34"/>
      <c r="BG12" s="34"/>
      <c r="BH12" s="33">
        <f t="shared" si="3"/>
        <v>1</v>
      </c>
      <c r="BI12" s="33">
        <f t="shared" si="4"/>
        <v>1</v>
      </c>
      <c r="BJ12" s="33">
        <f t="shared" si="5"/>
        <v>0</v>
      </c>
      <c r="BK12" s="35" t="s">
        <v>151</v>
      </c>
      <c r="BL12" s="33">
        <f t="shared" si="6"/>
        <v>0</v>
      </c>
      <c r="BM12" s="33">
        <f t="shared" si="7"/>
        <v>1</v>
      </c>
      <c r="BN12" s="37" t="s">
        <v>112</v>
      </c>
    </row>
    <row r="13" spans="1:66" ht="20" customHeight="1">
      <c r="A13" s="24">
        <v>7</v>
      </c>
      <c r="B13" s="25" t="s">
        <v>195</v>
      </c>
      <c r="C13" s="25" t="s">
        <v>196</v>
      </c>
      <c r="D13" s="25" t="s">
        <v>197</v>
      </c>
      <c r="E13" s="26"/>
      <c r="F13" s="38">
        <v>8835417</v>
      </c>
      <c r="G13" s="28" t="s">
        <v>198</v>
      </c>
      <c r="H13" s="28" t="s">
        <v>199</v>
      </c>
      <c r="I13" s="28" t="s">
        <v>200</v>
      </c>
      <c r="J13" s="29">
        <v>2</v>
      </c>
      <c r="K13" s="29">
        <v>1</v>
      </c>
      <c r="L13" s="30"/>
      <c r="M13" s="28" t="s">
        <v>201</v>
      </c>
      <c r="N13" s="29">
        <v>2019</v>
      </c>
      <c r="O13" s="30"/>
      <c r="P13" s="30"/>
      <c r="Q13" s="30"/>
      <c r="R13" s="30"/>
      <c r="S13" s="30"/>
      <c r="T13" s="30"/>
      <c r="U13" s="30"/>
      <c r="V13" s="30"/>
      <c r="W13" s="30"/>
      <c r="X13" s="30"/>
      <c r="Y13" s="30"/>
      <c r="Z13" s="30"/>
      <c r="AA13" s="30"/>
      <c r="AB13" s="30"/>
      <c r="AC13" s="30"/>
      <c r="AD13" s="30"/>
      <c r="AE13" s="30"/>
      <c r="AF13" s="30"/>
      <c r="AG13" s="30"/>
      <c r="AH13" s="31"/>
      <c r="AI13" s="32" t="str">
        <f t="shared" si="0"/>
        <v>Yes</v>
      </c>
      <c r="AJ13" s="27" t="str">
        <f>IF(ISBLANK($AM13),"","$\bullet$")&amp;" &amp; "&amp;IF(ISBLANK($AN13),"","$\bullet$")&amp;" &amp; "&amp;IF(ISBLANK($AO13),"","$\bullet$")&amp;" &amp; "&amp;IF(ISBLANK($AP13),"","$\bullet$")&amp;" &amp; "&amp;IF(ISBLANK($AQ13),"","$\bullet$")&amp;" &amp; "&amp;IF(ISBLANK(#REF!),"","$\bullet$")&amp;" &amp; "&amp;$AR13&amp;" &amp; "&amp;$AS13&amp;" &amp; "&amp;$AU13&amp;" &amp; "&amp;$AV13&amp;" \\"</f>
        <v>$\bullet$ &amp;  &amp;  &amp;  &amp;  &amp; $\bullet$ &amp; Generic &amp; not included &amp; IoT-cost-benefit-consideration; implement privacy and security with inventives &amp; - \\</v>
      </c>
      <c r="AK13" s="33">
        <f t="shared" si="1"/>
        <v>0</v>
      </c>
      <c r="AL13" s="33">
        <f t="shared" si="2"/>
        <v>0</v>
      </c>
      <c r="AM13" s="35" t="s">
        <v>74</v>
      </c>
      <c r="AN13" s="34"/>
      <c r="AO13" s="34"/>
      <c r="AP13" s="34"/>
      <c r="AQ13" s="34"/>
      <c r="AR13" s="35" t="s">
        <v>202</v>
      </c>
      <c r="AS13" s="35" t="s">
        <v>76</v>
      </c>
      <c r="AT13" s="35" t="s">
        <v>203</v>
      </c>
      <c r="AU13" s="35" t="s">
        <v>204</v>
      </c>
      <c r="AV13" s="35" t="s">
        <v>205</v>
      </c>
      <c r="AW13" s="35" t="s">
        <v>206</v>
      </c>
      <c r="AX13" s="33">
        <v>1</v>
      </c>
      <c r="AY13" s="34"/>
      <c r="AZ13" s="34"/>
      <c r="BA13" s="34"/>
      <c r="BB13" s="34"/>
      <c r="BC13" s="34"/>
      <c r="BD13" s="34"/>
      <c r="BE13" s="33">
        <v>1</v>
      </c>
      <c r="BF13" s="34"/>
      <c r="BG13" s="34"/>
      <c r="BH13" s="33">
        <f t="shared" si="3"/>
        <v>0</v>
      </c>
      <c r="BI13" s="33">
        <f t="shared" si="4"/>
        <v>0</v>
      </c>
      <c r="BJ13" s="33">
        <f t="shared" si="5"/>
        <v>0</v>
      </c>
      <c r="BK13" s="35" t="s">
        <v>1</v>
      </c>
      <c r="BL13" s="33">
        <f t="shared" si="6"/>
        <v>0</v>
      </c>
      <c r="BM13" s="33">
        <f t="shared" si="7"/>
        <v>1</v>
      </c>
      <c r="BN13" s="37" t="s">
        <v>112</v>
      </c>
    </row>
    <row r="14" spans="1:66" ht="20" customHeight="1">
      <c r="A14" s="24">
        <v>7</v>
      </c>
      <c r="B14" s="25" t="s">
        <v>207</v>
      </c>
      <c r="C14" s="25" t="s">
        <v>208</v>
      </c>
      <c r="D14" s="25" t="s">
        <v>209</v>
      </c>
      <c r="E14" s="26"/>
      <c r="F14" s="38">
        <v>8892759</v>
      </c>
      <c r="G14" s="28" t="s">
        <v>198</v>
      </c>
      <c r="H14" s="28" t="s">
        <v>210</v>
      </c>
      <c r="I14" s="28" t="s">
        <v>200</v>
      </c>
      <c r="J14" s="29">
        <v>2</v>
      </c>
      <c r="K14" s="29">
        <v>2</v>
      </c>
      <c r="L14" s="30"/>
      <c r="M14" s="28" t="s">
        <v>211</v>
      </c>
      <c r="N14" s="29">
        <v>2019</v>
      </c>
      <c r="O14" s="30"/>
      <c r="P14" s="30"/>
      <c r="Q14" s="30"/>
      <c r="R14" s="30"/>
      <c r="S14" s="30"/>
      <c r="T14" s="30"/>
      <c r="U14" s="30"/>
      <c r="V14" s="30"/>
      <c r="W14" s="30"/>
      <c r="X14" s="30"/>
      <c r="Y14" s="30"/>
      <c r="Z14" s="30"/>
      <c r="AA14" s="30"/>
      <c r="AB14" s="30"/>
      <c r="AC14" s="30"/>
      <c r="AD14" s="30"/>
      <c r="AE14" s="30"/>
      <c r="AF14" s="30"/>
      <c r="AG14" s="30"/>
      <c r="AH14" s="31"/>
      <c r="AI14" s="32" t="str">
        <f t="shared" si="0"/>
        <v>Yes</v>
      </c>
      <c r="AJ14" s="27" t="str">
        <f>IF(ISBLANK($AM14),"","$\bullet$")&amp;" &amp; "&amp;IF(ISBLANK($AN14),"","$\bullet$")&amp;" &amp; "&amp;IF(ISBLANK($AO14),"","$\bullet$")&amp;" &amp; "&amp;IF(ISBLANK($AP14),"","$\bullet$")&amp;" &amp; "&amp;IF(ISBLANK($AQ14),"","$\bullet$")&amp;" &amp; "&amp;IF(ISBLANK(#REF!),"","$\bullet$")&amp;" &amp; "&amp;$AR14&amp;" &amp; "&amp;$AS14&amp;" &amp; "&amp;$AU14&amp;" &amp; "&amp;$AV14&amp;" \\"</f>
        <v>$\bullet$ &amp;  &amp;  &amp;  &amp;  &amp; $\bullet$ &amp; Generic &amp; not included &amp; data collection vs. data privacy &amp; - \\</v>
      </c>
      <c r="AK14" s="33">
        <f t="shared" si="1"/>
        <v>0</v>
      </c>
      <c r="AL14" s="33">
        <f t="shared" si="2"/>
        <v>0</v>
      </c>
      <c r="AM14" s="35" t="s">
        <v>74</v>
      </c>
      <c r="AN14" s="34"/>
      <c r="AO14" s="34"/>
      <c r="AP14" s="34"/>
      <c r="AQ14" s="34"/>
      <c r="AR14" s="35" t="s">
        <v>202</v>
      </c>
      <c r="AS14" s="35" t="s">
        <v>76</v>
      </c>
      <c r="AT14" s="35" t="s">
        <v>203</v>
      </c>
      <c r="AU14" s="35" t="s">
        <v>212</v>
      </c>
      <c r="AV14" s="35" t="s">
        <v>205</v>
      </c>
      <c r="AW14" s="35" t="s">
        <v>53</v>
      </c>
      <c r="AX14" s="34"/>
      <c r="AY14" s="34"/>
      <c r="AZ14" s="33">
        <v>1</v>
      </c>
      <c r="BA14" s="34"/>
      <c r="BB14" s="34"/>
      <c r="BC14" s="34"/>
      <c r="BD14" s="34"/>
      <c r="BE14" s="34"/>
      <c r="BF14" s="34"/>
      <c r="BG14" s="34"/>
      <c r="BH14" s="33">
        <f t="shared" si="3"/>
        <v>0</v>
      </c>
      <c r="BI14" s="33">
        <f t="shared" si="4"/>
        <v>0</v>
      </c>
      <c r="BJ14" s="33">
        <f t="shared" si="5"/>
        <v>0</v>
      </c>
      <c r="BK14" s="35" t="s">
        <v>1</v>
      </c>
      <c r="BL14" s="33">
        <f t="shared" si="6"/>
        <v>0</v>
      </c>
      <c r="BM14" s="33">
        <f t="shared" si="7"/>
        <v>1</v>
      </c>
      <c r="BN14" s="37" t="s">
        <v>112</v>
      </c>
    </row>
    <row r="15" spans="1:66" ht="20" customHeight="1">
      <c r="A15" s="24">
        <v>7</v>
      </c>
      <c r="B15" s="25" t="s">
        <v>213</v>
      </c>
      <c r="C15" s="25" t="s">
        <v>214</v>
      </c>
      <c r="D15" s="25" t="s">
        <v>215</v>
      </c>
      <c r="E15" s="26"/>
      <c r="F15" s="38">
        <v>8716599</v>
      </c>
      <c r="G15" s="28" t="s">
        <v>216</v>
      </c>
      <c r="H15" s="28" t="s">
        <v>217</v>
      </c>
      <c r="I15" s="28" t="s">
        <v>218</v>
      </c>
      <c r="J15" s="29">
        <v>15</v>
      </c>
      <c r="K15" s="29">
        <v>12</v>
      </c>
      <c r="L15" s="30"/>
      <c r="M15" s="28" t="s">
        <v>219</v>
      </c>
      <c r="N15" s="29">
        <v>2019</v>
      </c>
      <c r="O15" s="30"/>
      <c r="P15" s="30"/>
      <c r="Q15" s="30"/>
      <c r="R15" s="30"/>
      <c r="S15" s="30"/>
      <c r="T15" s="30"/>
      <c r="U15" s="30"/>
      <c r="V15" s="30"/>
      <c r="W15" s="30"/>
      <c r="X15" s="30"/>
      <c r="Y15" s="30"/>
      <c r="Z15" s="30"/>
      <c r="AA15" s="30"/>
      <c r="AB15" s="30"/>
      <c r="AC15" s="30"/>
      <c r="AD15" s="30"/>
      <c r="AE15" s="30"/>
      <c r="AF15" s="30"/>
      <c r="AG15" s="30"/>
      <c r="AH15" s="31"/>
      <c r="AI15" s="32" t="str">
        <f t="shared" si="0"/>
        <v>Yes</v>
      </c>
      <c r="AJ15" s="27" t="str">
        <f>IF(ISBLANK($AM15),"","$\bullet$")&amp;" &amp; "&amp;IF(ISBLANK($AN15),"","$\bullet$")&amp;" &amp; "&amp;IF(ISBLANK($AO15),"","$\bullet$")&amp;" &amp; "&amp;IF(ISBLANK($AP15),"","$\bullet$")&amp;" &amp; "&amp;IF(ISBLANK($AQ15),"","$\bullet$")&amp;" &amp; "&amp;IF(ISBLANK(#REF!),"","$\bullet$")&amp;" &amp; "&amp;$AR15&amp;" &amp; "&amp;$AS15&amp;" &amp; "&amp;$AU15&amp;" &amp; "&amp;$AV15&amp;" \\"</f>
        <v xml:space="preserve"> &amp; $\bullet$ &amp;  &amp; $\bullet$ &amp;  &amp; $\bullet$ &amp; AI &amp; not included &amp; Knowledge Trading, classification, detection and prediction &amp; Blockchain, peer-to-peer (P2P) knowledge market  \\</v>
      </c>
      <c r="AK15" s="33">
        <f t="shared" si="1"/>
        <v>1</v>
      </c>
      <c r="AL15" s="33">
        <f t="shared" si="2"/>
        <v>0</v>
      </c>
      <c r="AM15" s="34"/>
      <c r="AN15" s="35" t="s">
        <v>74</v>
      </c>
      <c r="AO15" s="34"/>
      <c r="AP15" s="35" t="s">
        <v>74</v>
      </c>
      <c r="AQ15" s="34"/>
      <c r="AR15" s="35" t="s">
        <v>220</v>
      </c>
      <c r="AS15" s="35" t="s">
        <v>76</v>
      </c>
      <c r="AT15" s="35" t="s">
        <v>221</v>
      </c>
      <c r="AU15" s="35" t="s">
        <v>222</v>
      </c>
      <c r="AV15" s="35" t="s">
        <v>223</v>
      </c>
      <c r="AW15" s="35" t="s">
        <v>53</v>
      </c>
      <c r="AX15" s="34"/>
      <c r="AY15" s="34"/>
      <c r="AZ15" s="33">
        <v>1</v>
      </c>
      <c r="BA15" s="34"/>
      <c r="BB15" s="34"/>
      <c r="BC15" s="34"/>
      <c r="BD15" s="34"/>
      <c r="BE15" s="34"/>
      <c r="BF15" s="34"/>
      <c r="BG15" s="34"/>
      <c r="BH15" s="33">
        <f t="shared" si="3"/>
        <v>1</v>
      </c>
      <c r="BI15" s="33">
        <f t="shared" si="4"/>
        <v>1</v>
      </c>
      <c r="BJ15" s="33">
        <f t="shared" si="5"/>
        <v>0</v>
      </c>
      <c r="BK15" s="35" t="s">
        <v>224</v>
      </c>
      <c r="BL15" s="33">
        <f t="shared" si="6"/>
        <v>0</v>
      </c>
      <c r="BM15" s="33">
        <f t="shared" si="7"/>
        <v>1</v>
      </c>
      <c r="BN15" s="37" t="s">
        <v>112</v>
      </c>
    </row>
    <row r="16" spans="1:66" ht="21.25" customHeight="1">
      <c r="A16" s="24">
        <v>7</v>
      </c>
      <c r="B16" s="25" t="s">
        <v>225</v>
      </c>
      <c r="C16" s="25" t="s">
        <v>226</v>
      </c>
      <c r="D16" s="25" t="s">
        <v>227</v>
      </c>
      <c r="E16" s="26"/>
      <c r="F16" s="38">
        <v>8544018</v>
      </c>
      <c r="G16" s="28" t="s">
        <v>228</v>
      </c>
      <c r="H16" s="28" t="s">
        <v>229</v>
      </c>
      <c r="I16" s="28" t="s">
        <v>189</v>
      </c>
      <c r="J16" s="29">
        <v>6</v>
      </c>
      <c r="K16" s="29">
        <v>3</v>
      </c>
      <c r="L16" s="30"/>
      <c r="M16" s="28" t="s">
        <v>230</v>
      </c>
      <c r="N16" s="29">
        <v>2019</v>
      </c>
      <c r="O16" s="30"/>
      <c r="P16" s="30"/>
      <c r="Q16" s="30"/>
      <c r="R16" s="30"/>
      <c r="S16" s="30"/>
      <c r="T16" s="30"/>
      <c r="U16" s="30"/>
      <c r="V16" s="30"/>
      <c r="W16" s="30"/>
      <c r="X16" s="30"/>
      <c r="Y16" s="30"/>
      <c r="Z16" s="30"/>
      <c r="AA16" s="30"/>
      <c r="AB16" s="30"/>
      <c r="AC16" s="30"/>
      <c r="AD16" s="30"/>
      <c r="AE16" s="30"/>
      <c r="AF16" s="30"/>
      <c r="AG16" s="30"/>
      <c r="AH16" s="31"/>
      <c r="AI16" s="32" t="str">
        <f t="shared" si="0"/>
        <v>Yes</v>
      </c>
      <c r="AJ16" s="27" t="str">
        <f>IF(ISBLANK($AM16),"","$\bullet$")&amp;" &amp; "&amp;IF(ISBLANK($AN16),"","$\bullet$")&amp;" &amp; "&amp;IF(ISBLANK($AO16),"","$\bullet$")&amp;" &amp; "&amp;IF(ISBLANK($AP16),"","$\bullet$")&amp;" &amp; "&amp;IF(ISBLANK($AQ16),"","$\bullet$")&amp;" &amp; "&amp;IF(ISBLANK(#REF!),"","$\bullet$")&amp;" &amp; "&amp;$AR16&amp;" &amp; "&amp;$AS16&amp;" &amp; "&amp;$AU16&amp;" &amp; "&amp;$AV16&amp;" \\"</f>
        <v xml:space="preserve"> &amp; $\bullet$ &amp;  &amp;  &amp;  &amp; $\bullet$ &amp; Generic &amp; not included &amp; Data offloading, network offloading &amp; Anchoring Effect and Loss Aversion on Offloading \\</v>
      </c>
      <c r="AK16" s="33">
        <f t="shared" si="1"/>
        <v>1</v>
      </c>
      <c r="AL16" s="33">
        <f t="shared" si="2"/>
        <v>0</v>
      </c>
      <c r="AM16" s="34"/>
      <c r="AN16" s="35" t="s">
        <v>74</v>
      </c>
      <c r="AO16" s="34"/>
      <c r="AP16" s="34"/>
      <c r="AQ16" s="34"/>
      <c r="AR16" s="35" t="s">
        <v>202</v>
      </c>
      <c r="AS16" s="35" t="s">
        <v>76</v>
      </c>
      <c r="AT16" s="35" t="s">
        <v>231</v>
      </c>
      <c r="AU16" s="35" t="s">
        <v>232</v>
      </c>
      <c r="AV16" s="39" t="s">
        <v>233</v>
      </c>
      <c r="AW16" s="39" t="s">
        <v>58</v>
      </c>
      <c r="AX16" s="34"/>
      <c r="AY16" s="34"/>
      <c r="AZ16" s="34"/>
      <c r="BA16" s="34"/>
      <c r="BB16" s="34"/>
      <c r="BC16" s="34"/>
      <c r="BD16" s="34"/>
      <c r="BE16" s="33">
        <v>1</v>
      </c>
      <c r="BF16" s="34"/>
      <c r="BG16" s="34"/>
      <c r="BH16" s="33">
        <f t="shared" si="3"/>
        <v>1</v>
      </c>
      <c r="BI16" s="33">
        <f t="shared" si="4"/>
        <v>1</v>
      </c>
      <c r="BJ16" s="33">
        <f t="shared" si="5"/>
        <v>0</v>
      </c>
      <c r="BK16" s="35" t="s">
        <v>224</v>
      </c>
      <c r="BL16" s="33">
        <f t="shared" si="6"/>
        <v>0</v>
      </c>
      <c r="BM16" s="33">
        <f t="shared" si="7"/>
        <v>1</v>
      </c>
      <c r="BN16" s="37" t="s">
        <v>112</v>
      </c>
    </row>
    <row r="17" spans="1:66" ht="22.25" customHeight="1">
      <c r="A17" s="24">
        <v>7</v>
      </c>
      <c r="B17" s="25" t="s">
        <v>234</v>
      </c>
      <c r="C17" s="25" t="s">
        <v>235</v>
      </c>
      <c r="D17" s="25" t="s">
        <v>236</v>
      </c>
      <c r="E17" s="26"/>
      <c r="F17" s="38">
        <v>8737719</v>
      </c>
      <c r="G17" s="28" t="s">
        <v>237</v>
      </c>
      <c r="H17" s="28" t="s">
        <v>238</v>
      </c>
      <c r="I17" s="28" t="s">
        <v>189</v>
      </c>
      <c r="J17" s="29">
        <v>6</v>
      </c>
      <c r="K17" s="29">
        <v>5</v>
      </c>
      <c r="L17" s="30"/>
      <c r="M17" s="28" t="s">
        <v>239</v>
      </c>
      <c r="N17" s="29">
        <v>2019</v>
      </c>
      <c r="O17" s="30"/>
      <c r="P17" s="30"/>
      <c r="Q17" s="30"/>
      <c r="R17" s="30"/>
      <c r="S17" s="30"/>
      <c r="T17" s="30"/>
      <c r="U17" s="30"/>
      <c r="V17" s="30"/>
      <c r="W17" s="30"/>
      <c r="X17" s="30"/>
      <c r="Y17" s="30"/>
      <c r="Z17" s="30"/>
      <c r="AA17" s="30"/>
      <c r="AB17" s="30"/>
      <c r="AC17" s="30"/>
      <c r="AD17" s="30"/>
      <c r="AE17" s="30"/>
      <c r="AF17" s="30"/>
      <c r="AG17" s="30"/>
      <c r="AH17" s="31"/>
      <c r="AI17" s="32" t="str">
        <f t="shared" si="0"/>
        <v>Yes</v>
      </c>
      <c r="AJ17" s="27" t="str">
        <f>IF(ISBLANK($AM17),"","$\bullet$")&amp;" &amp; "&amp;IF(ISBLANK($AN17),"","$\bullet$")&amp;" &amp; "&amp;IF(ISBLANK($AO17),"","$\bullet$")&amp;" &amp; "&amp;IF(ISBLANK($AP17),"","$\bullet$")&amp;" &amp; "&amp;IF(ISBLANK($AQ17),"","$\bullet$")&amp;" &amp; "&amp;IF(ISBLANK(#REF!),"","$\bullet$")&amp;" &amp; "&amp;$AR17&amp;" &amp; "&amp;$AS17&amp;" &amp; "&amp;$AU17&amp;" &amp; "&amp;$AV17&amp;" \\"</f>
        <v>$\bullet$ &amp;  &amp;  &amp;  &amp;  &amp; $\bullet$ &amp; E-health &amp; Partially included (differential attack) &amp; Secure health data aggregation &amp; privacy-preserving heath data aggregation scheme  \\</v>
      </c>
      <c r="AK17" s="33">
        <f t="shared" si="1"/>
        <v>0</v>
      </c>
      <c r="AL17" s="33">
        <f t="shared" si="2"/>
        <v>0</v>
      </c>
      <c r="AM17" s="35" t="s">
        <v>74</v>
      </c>
      <c r="AN17" s="34"/>
      <c r="AO17" s="34"/>
      <c r="AP17" s="34"/>
      <c r="AQ17" s="34"/>
      <c r="AR17" s="35" t="s">
        <v>240</v>
      </c>
      <c r="AS17" s="36" t="s">
        <v>241</v>
      </c>
      <c r="AT17" s="35" t="s">
        <v>147</v>
      </c>
      <c r="AU17" s="35" t="s">
        <v>242</v>
      </c>
      <c r="AV17" s="40" t="s">
        <v>243</v>
      </c>
      <c r="AW17" s="40" t="s">
        <v>123</v>
      </c>
      <c r="AX17" s="34"/>
      <c r="AY17" s="34"/>
      <c r="AZ17" s="34"/>
      <c r="BA17" s="34"/>
      <c r="BB17" s="34"/>
      <c r="BC17" s="34"/>
      <c r="BD17" s="34"/>
      <c r="BE17" s="33">
        <v>1</v>
      </c>
      <c r="BF17" s="33">
        <v>1</v>
      </c>
      <c r="BG17" s="34"/>
      <c r="BH17" s="33">
        <f t="shared" si="3"/>
        <v>1</v>
      </c>
      <c r="BI17" s="33">
        <f t="shared" si="4"/>
        <v>1</v>
      </c>
      <c r="BJ17" s="33">
        <f t="shared" si="5"/>
        <v>0</v>
      </c>
      <c r="BK17" s="35" t="s">
        <v>151</v>
      </c>
      <c r="BL17" s="33">
        <f t="shared" si="6"/>
        <v>0</v>
      </c>
      <c r="BM17" s="33">
        <f t="shared" si="7"/>
        <v>1</v>
      </c>
      <c r="BN17" s="37" t="s">
        <v>112</v>
      </c>
    </row>
    <row r="18" spans="1:66" ht="20" customHeight="1">
      <c r="A18" s="24">
        <v>6</v>
      </c>
      <c r="B18" s="25" t="s">
        <v>244</v>
      </c>
      <c r="C18" s="25" t="s">
        <v>245</v>
      </c>
      <c r="D18" s="25" t="s">
        <v>246</v>
      </c>
      <c r="E18" s="26"/>
      <c r="F18" s="38">
        <v>8884853</v>
      </c>
      <c r="G18" s="28" t="s">
        <v>247</v>
      </c>
      <c r="H18" s="28" t="s">
        <v>248</v>
      </c>
      <c r="I18" s="30"/>
      <c r="J18" s="30"/>
      <c r="K18" s="30"/>
      <c r="L18" s="30"/>
      <c r="M18" s="28" t="s">
        <v>249</v>
      </c>
      <c r="N18" s="29">
        <v>2019</v>
      </c>
      <c r="O18" s="30"/>
      <c r="P18" s="30"/>
      <c r="Q18" s="30"/>
      <c r="R18" s="28" t="s">
        <v>250</v>
      </c>
      <c r="S18" s="30"/>
      <c r="T18" s="30"/>
      <c r="U18" s="30"/>
      <c r="V18" s="30"/>
      <c r="W18" s="30"/>
      <c r="X18" s="30"/>
      <c r="Y18" s="30"/>
      <c r="Z18" s="30"/>
      <c r="AA18" s="30"/>
      <c r="AB18" s="30"/>
      <c r="AC18" s="30"/>
      <c r="AD18" s="30"/>
      <c r="AE18" s="30"/>
      <c r="AF18" s="30"/>
      <c r="AG18" s="30"/>
      <c r="AH18" s="31"/>
      <c r="AI18" s="32" t="str">
        <f t="shared" si="0"/>
        <v>Yes</v>
      </c>
      <c r="AJ18" s="27" t="str">
        <f>IF(ISBLANK($AM18),"","$\bullet$")&amp;" &amp; "&amp;IF(ISBLANK($AN18),"","$\bullet$")&amp;" &amp; "&amp;IF(ISBLANK($AO18),"","$\bullet$")&amp;" &amp; "&amp;IF(ISBLANK($AP18),"","$\bullet$")&amp;" &amp; "&amp;IF(ISBLANK($AQ18),"","$\bullet$")&amp;" &amp; "&amp;IF(ISBLANK(#REF!),"","$\bullet$")&amp;" &amp; "&amp;$AR18&amp;" &amp; "&amp;$AS18&amp;" &amp; "&amp;$AU18&amp;" &amp; "&amp;$AV18&amp;" \\"</f>
        <v xml:space="preserve"> &amp; $\bullet$ &amp;  &amp; $\bullet$ &amp; $\bullet$ &amp; $\bullet$ &amp; Distributed &amp; not included &amp; Distributed system detection, outsource security detection &amp; Blockchain-based platform, smart contracts \\</v>
      </c>
      <c r="AK18" s="33">
        <f t="shared" si="1"/>
        <v>1</v>
      </c>
      <c r="AL18" s="33">
        <f t="shared" si="2"/>
        <v>1</v>
      </c>
      <c r="AM18" s="30"/>
      <c r="AN18" s="35" t="s">
        <v>74</v>
      </c>
      <c r="AO18" s="34"/>
      <c r="AP18" s="35" t="s">
        <v>74</v>
      </c>
      <c r="AQ18" s="35" t="s">
        <v>74</v>
      </c>
      <c r="AR18" s="35" t="s">
        <v>169</v>
      </c>
      <c r="AS18" s="35" t="s">
        <v>76</v>
      </c>
      <c r="AT18" s="35" t="s">
        <v>171</v>
      </c>
      <c r="AU18" s="35" t="s">
        <v>251</v>
      </c>
      <c r="AV18" s="35" t="s">
        <v>252</v>
      </c>
      <c r="AW18" s="35" t="s">
        <v>59</v>
      </c>
      <c r="AX18" s="34"/>
      <c r="AY18" s="34"/>
      <c r="AZ18" s="34"/>
      <c r="BA18" s="34"/>
      <c r="BB18" s="34"/>
      <c r="BC18" s="34"/>
      <c r="BD18" s="34"/>
      <c r="BE18" s="34"/>
      <c r="BF18" s="33">
        <v>1</v>
      </c>
      <c r="BG18" s="34"/>
      <c r="BH18" s="33">
        <f t="shared" si="3"/>
        <v>0</v>
      </c>
      <c r="BI18" s="33">
        <f t="shared" si="4"/>
        <v>0</v>
      </c>
      <c r="BJ18" s="33">
        <f t="shared" si="5"/>
        <v>0</v>
      </c>
      <c r="BK18" s="35" t="s">
        <v>1</v>
      </c>
      <c r="BL18" s="33">
        <f t="shared" si="6"/>
        <v>0</v>
      </c>
      <c r="BM18" s="33">
        <f t="shared" si="7"/>
        <v>1</v>
      </c>
      <c r="BN18" s="37" t="s">
        <v>112</v>
      </c>
    </row>
    <row r="19" spans="1:66" ht="20" customHeight="1">
      <c r="A19" s="24">
        <v>6</v>
      </c>
      <c r="B19" s="25" t="s">
        <v>253</v>
      </c>
      <c r="C19" s="25" t="s">
        <v>254</v>
      </c>
      <c r="D19" s="25" t="s">
        <v>255</v>
      </c>
      <c r="E19" s="26"/>
      <c r="F19" s="38">
        <v>9284520</v>
      </c>
      <c r="G19" s="28" t="s">
        <v>256</v>
      </c>
      <c r="H19" s="28" t="s">
        <v>257</v>
      </c>
      <c r="I19" s="30"/>
      <c r="J19" s="30"/>
      <c r="K19" s="30"/>
      <c r="L19" s="30"/>
      <c r="M19" s="28" t="s">
        <v>258</v>
      </c>
      <c r="N19" s="29">
        <v>2020</v>
      </c>
      <c r="O19" s="30"/>
      <c r="P19" s="30"/>
      <c r="Q19" s="30"/>
      <c r="R19" s="28" t="s">
        <v>259</v>
      </c>
      <c r="S19" s="30"/>
      <c r="T19" s="30"/>
      <c r="U19" s="30"/>
      <c r="V19" s="30"/>
      <c r="W19" s="30"/>
      <c r="X19" s="30"/>
      <c r="Y19" s="30"/>
      <c r="Z19" s="30"/>
      <c r="AA19" s="30"/>
      <c r="AB19" s="30"/>
      <c r="AC19" s="30"/>
      <c r="AD19" s="30"/>
      <c r="AE19" s="30"/>
      <c r="AF19" s="30"/>
      <c r="AG19" s="30"/>
      <c r="AH19" s="31"/>
      <c r="AI19" s="32" t="str">
        <f t="shared" si="0"/>
        <v>Yes</v>
      </c>
      <c r="AJ19" s="27" t="str">
        <f>IF(ISBLANK($AM19),"","$\bullet$")&amp;" &amp; "&amp;IF(ISBLANK($AN19),"","$\bullet$")&amp;" &amp; "&amp;IF(ISBLANK($AO19),"","$\bullet$")&amp;" &amp; "&amp;IF(ISBLANK($AP19),"","$\bullet$")&amp;" &amp; "&amp;IF(ISBLANK($AQ19),"","$\bullet$")&amp;" &amp; "&amp;IF(ISBLANK(#REF!),"","$\bullet$")&amp;" &amp; "&amp;$AR19&amp;" &amp; "&amp;$AS19&amp;" &amp; "&amp;$AU19&amp;" &amp; "&amp;$AV19&amp;" \\"</f>
        <v xml:space="preserve"> &amp; $\bullet$ &amp; $\bullet$ &amp;  &amp; $\bullet$ &amp; $\bullet$ &amp; Energy, Wearable &amp; not included &amp; Wireless Energy transfer &amp; QoS, service-oriented architecture (SOA) with an energy service management system  \\</v>
      </c>
      <c r="AK19" s="33">
        <f t="shared" si="1"/>
        <v>1</v>
      </c>
      <c r="AL19" s="33">
        <f t="shared" si="2"/>
        <v>1</v>
      </c>
      <c r="AM19" s="34"/>
      <c r="AN19" s="35" t="s">
        <v>74</v>
      </c>
      <c r="AO19" s="35" t="s">
        <v>74</v>
      </c>
      <c r="AP19" s="34"/>
      <c r="AQ19" s="35" t="s">
        <v>74</v>
      </c>
      <c r="AR19" s="35" t="s">
        <v>260</v>
      </c>
      <c r="AS19" s="35" t="s">
        <v>76</v>
      </c>
      <c r="AT19" s="35" t="s">
        <v>159</v>
      </c>
      <c r="AU19" s="35" t="s">
        <v>160</v>
      </c>
      <c r="AV19" s="35" t="s">
        <v>261</v>
      </c>
      <c r="AW19" s="35" t="s">
        <v>58</v>
      </c>
      <c r="AX19" s="34"/>
      <c r="AY19" s="34"/>
      <c r="AZ19" s="34"/>
      <c r="BA19" s="34"/>
      <c r="BB19" s="34"/>
      <c r="BC19" s="34"/>
      <c r="BD19" s="34"/>
      <c r="BE19" s="33">
        <v>1</v>
      </c>
      <c r="BF19" s="34"/>
      <c r="BG19" s="34"/>
      <c r="BH19" s="33">
        <f t="shared" si="3"/>
        <v>0</v>
      </c>
      <c r="BI19" s="33">
        <f t="shared" si="4"/>
        <v>0</v>
      </c>
      <c r="BJ19" s="33">
        <f t="shared" si="5"/>
        <v>0</v>
      </c>
      <c r="BK19" s="35" t="s">
        <v>1</v>
      </c>
      <c r="BL19" s="33">
        <f t="shared" si="6"/>
        <v>1</v>
      </c>
      <c r="BM19" s="33">
        <f t="shared" si="7"/>
        <v>0</v>
      </c>
      <c r="BN19" s="37" t="s">
        <v>65</v>
      </c>
    </row>
    <row r="20" spans="1:66" ht="20" customHeight="1">
      <c r="A20" s="24">
        <v>7</v>
      </c>
      <c r="B20" s="25" t="s">
        <v>262</v>
      </c>
      <c r="C20" s="25" t="s">
        <v>263</v>
      </c>
      <c r="D20" s="25" t="s">
        <v>264</v>
      </c>
      <c r="E20" s="26"/>
      <c r="F20" s="38">
        <v>8938743</v>
      </c>
      <c r="G20" s="28" t="s">
        <v>265</v>
      </c>
      <c r="H20" s="28" t="s">
        <v>266</v>
      </c>
      <c r="I20" s="28" t="s">
        <v>72</v>
      </c>
      <c r="J20" s="29">
        <v>8</v>
      </c>
      <c r="K20" s="30"/>
      <c r="L20" s="30"/>
      <c r="M20" s="28" t="s">
        <v>267</v>
      </c>
      <c r="N20" s="29">
        <v>2020</v>
      </c>
      <c r="O20" s="30"/>
      <c r="P20" s="30"/>
      <c r="Q20" s="30"/>
      <c r="R20" s="30"/>
      <c r="S20" s="30"/>
      <c r="T20" s="30"/>
      <c r="U20" s="30"/>
      <c r="V20" s="30"/>
      <c r="W20" s="30"/>
      <c r="X20" s="30"/>
      <c r="Y20" s="30"/>
      <c r="Z20" s="30"/>
      <c r="AA20" s="30"/>
      <c r="AB20" s="30"/>
      <c r="AC20" s="30"/>
      <c r="AD20" s="30"/>
      <c r="AE20" s="30"/>
      <c r="AF20" s="30"/>
      <c r="AG20" s="30"/>
      <c r="AH20" s="31"/>
      <c r="AI20" s="32" t="str">
        <f t="shared" si="0"/>
        <v>Yes</v>
      </c>
      <c r="AJ20" s="27" t="str">
        <f>IF(ISBLANK($AM20),"","$\bullet$")&amp;" &amp; "&amp;IF(ISBLANK($AN20),"","$\bullet$")&amp;" &amp; "&amp;IF(ISBLANK($AO20),"","$\bullet$")&amp;" &amp; "&amp;IF(ISBLANK($AP20),"","$\bullet$")&amp;" &amp; "&amp;IF(ISBLANK($AQ20),"","$\bullet$")&amp;" &amp; "&amp;IF(ISBLANK(#REF!),"","$\bullet$")&amp;" &amp; "&amp;$AR20&amp;" &amp; "&amp;$AS20&amp;" &amp; "&amp;$AU20&amp;" &amp; "&amp;$AV20&amp;" \\"</f>
        <v xml:space="preserve"> &amp;  &amp;  &amp;  &amp; $\bullet$ &amp; $\bullet$ &amp; Generic &amp; Partially included (evidence recorder) &amp; Blockchain-based incentive system for lightweight IoT devices &amp; Blockchain, secure service provisioning, AES \\</v>
      </c>
      <c r="AK20" s="33">
        <f t="shared" si="1"/>
        <v>0</v>
      </c>
      <c r="AL20" s="33">
        <f t="shared" si="2"/>
        <v>1</v>
      </c>
      <c r="AM20" s="34"/>
      <c r="AN20" s="34"/>
      <c r="AO20" s="34"/>
      <c r="AP20" s="34"/>
      <c r="AQ20" s="35" t="s">
        <v>74</v>
      </c>
      <c r="AR20" s="35" t="s">
        <v>202</v>
      </c>
      <c r="AS20" s="36" t="s">
        <v>268</v>
      </c>
      <c r="AT20" s="35" t="s">
        <v>269</v>
      </c>
      <c r="AU20" s="35" t="s">
        <v>270</v>
      </c>
      <c r="AV20" s="35" t="s">
        <v>271</v>
      </c>
      <c r="AW20" s="35" t="s">
        <v>56</v>
      </c>
      <c r="AX20" s="34"/>
      <c r="AY20" s="34"/>
      <c r="AZ20" s="34"/>
      <c r="BA20" s="34"/>
      <c r="BB20" s="34"/>
      <c r="BC20" s="33">
        <v>1</v>
      </c>
      <c r="BD20" s="34"/>
      <c r="BE20" s="34"/>
      <c r="BF20" s="34"/>
      <c r="BG20" s="34"/>
      <c r="BH20" s="33">
        <f t="shared" si="3"/>
        <v>1</v>
      </c>
      <c r="BI20" s="33">
        <f t="shared" si="4"/>
        <v>1</v>
      </c>
      <c r="BJ20" s="33">
        <f t="shared" si="5"/>
        <v>0</v>
      </c>
      <c r="BK20" s="35" t="s">
        <v>224</v>
      </c>
      <c r="BL20" s="33">
        <f t="shared" si="6"/>
        <v>1</v>
      </c>
      <c r="BM20" s="33">
        <f t="shared" si="7"/>
        <v>0</v>
      </c>
      <c r="BN20" s="37" t="s">
        <v>65</v>
      </c>
    </row>
    <row r="21" spans="1:66" ht="20" customHeight="1">
      <c r="A21" s="24">
        <v>6</v>
      </c>
      <c r="B21" s="25" t="s">
        <v>272</v>
      </c>
      <c r="C21" s="25" t="s">
        <v>273</v>
      </c>
      <c r="D21" s="25" t="s">
        <v>274</v>
      </c>
      <c r="E21" s="26"/>
      <c r="F21" s="38">
        <v>9283968</v>
      </c>
      <c r="G21" s="28" t="s">
        <v>275</v>
      </c>
      <c r="H21" s="28" t="s">
        <v>276</v>
      </c>
      <c r="I21" s="30"/>
      <c r="J21" s="30"/>
      <c r="K21" s="30"/>
      <c r="L21" s="30"/>
      <c r="M21" s="28" t="s">
        <v>277</v>
      </c>
      <c r="N21" s="29">
        <v>2020</v>
      </c>
      <c r="O21" s="30"/>
      <c r="P21" s="30"/>
      <c r="Q21" s="30"/>
      <c r="R21" s="28" t="s">
        <v>278</v>
      </c>
      <c r="S21" s="30"/>
      <c r="T21" s="30"/>
      <c r="U21" s="30"/>
      <c r="V21" s="30"/>
      <c r="W21" s="30"/>
      <c r="X21" s="30"/>
      <c r="Y21" s="30"/>
      <c r="Z21" s="30"/>
      <c r="AA21" s="30"/>
      <c r="AB21" s="30"/>
      <c r="AC21" s="30"/>
      <c r="AD21" s="30"/>
      <c r="AE21" s="30"/>
      <c r="AF21" s="30"/>
      <c r="AG21" s="30"/>
      <c r="AH21" s="31"/>
      <c r="AI21" s="32" t="str">
        <f t="shared" si="0"/>
        <v>Yes</v>
      </c>
      <c r="AJ21" s="27" t="str">
        <f>IF(ISBLANK($AM21),"","$\bullet$")&amp;" &amp; "&amp;IF(ISBLANK($AN21),"","$\bullet$")&amp;" &amp; "&amp;IF(ISBLANK($AO21),"","$\bullet$")&amp;" &amp; "&amp;IF(ISBLANK($AP21),"","$\bullet$")&amp;" &amp; "&amp;IF(ISBLANK($AQ21),"","$\bullet$")&amp;" &amp; "&amp;IF(ISBLANK(#REF!),"","$\bullet$")&amp;" &amp; "&amp;$AR21&amp;" &amp; "&amp;$AS21&amp;" &amp; "&amp;$AU21&amp;" &amp; "&amp;$AV21&amp;" \\"</f>
        <v xml:space="preserve"> &amp;  &amp;  &amp; $\bullet$ &amp;  &amp; $\bullet$ &amp; MCS &amp; not included &amp; Collaborative tasks &amp; Blockchain, auction mechanism, incentive mechanism \\</v>
      </c>
      <c r="AK21" s="33">
        <f t="shared" si="1"/>
        <v>1</v>
      </c>
      <c r="AL21" s="33">
        <f t="shared" si="2"/>
        <v>0</v>
      </c>
      <c r="AM21" s="34"/>
      <c r="AN21" s="34"/>
      <c r="AO21" s="34"/>
      <c r="AP21" s="35" t="s">
        <v>74</v>
      </c>
      <c r="AQ21" s="34"/>
      <c r="AR21" s="35" t="s">
        <v>75</v>
      </c>
      <c r="AS21" s="35" t="s">
        <v>76</v>
      </c>
      <c r="AT21" s="35" t="s">
        <v>147</v>
      </c>
      <c r="AU21" s="35" t="s">
        <v>279</v>
      </c>
      <c r="AV21" s="35" t="s">
        <v>280</v>
      </c>
      <c r="AW21" s="35" t="s">
        <v>53</v>
      </c>
      <c r="AX21" s="34"/>
      <c r="AY21" s="34"/>
      <c r="AZ21" s="33">
        <v>1</v>
      </c>
      <c r="BA21" s="34"/>
      <c r="BB21" s="34"/>
      <c r="BC21" s="34"/>
      <c r="BD21" s="34"/>
      <c r="BE21" s="34"/>
      <c r="BF21" s="34"/>
      <c r="BG21" s="34"/>
      <c r="BH21" s="33">
        <f t="shared" si="3"/>
        <v>1</v>
      </c>
      <c r="BI21" s="33">
        <f t="shared" si="4"/>
        <v>1</v>
      </c>
      <c r="BJ21" s="33">
        <f t="shared" si="5"/>
        <v>0</v>
      </c>
      <c r="BK21" s="35" t="s">
        <v>224</v>
      </c>
      <c r="BL21" s="33">
        <f t="shared" si="6"/>
        <v>1</v>
      </c>
      <c r="BM21" s="33">
        <f t="shared" si="7"/>
        <v>0</v>
      </c>
      <c r="BN21" s="37" t="s">
        <v>65</v>
      </c>
    </row>
    <row r="22" spans="1:66" ht="20" customHeight="1">
      <c r="A22" s="24">
        <v>7</v>
      </c>
      <c r="B22" s="25" t="s">
        <v>281</v>
      </c>
      <c r="C22" s="25" t="s">
        <v>282</v>
      </c>
      <c r="D22" s="25" t="s">
        <v>283</v>
      </c>
      <c r="E22" s="26"/>
      <c r="F22" s="38">
        <v>8716560</v>
      </c>
      <c r="G22" s="28" t="s">
        <v>284</v>
      </c>
      <c r="H22" s="28" t="s">
        <v>285</v>
      </c>
      <c r="I22" s="28" t="s">
        <v>286</v>
      </c>
      <c r="J22" s="29">
        <v>7</v>
      </c>
      <c r="K22" s="29">
        <v>2</v>
      </c>
      <c r="L22" s="30"/>
      <c r="M22" s="28" t="s">
        <v>287</v>
      </c>
      <c r="N22" s="29">
        <v>2020</v>
      </c>
      <c r="O22" s="30"/>
      <c r="P22" s="30"/>
      <c r="Q22" s="30"/>
      <c r="R22" s="30"/>
      <c r="S22" s="30"/>
      <c r="T22" s="30"/>
      <c r="U22" s="30"/>
      <c r="V22" s="30"/>
      <c r="W22" s="30"/>
      <c r="X22" s="30"/>
      <c r="Y22" s="30"/>
      <c r="Z22" s="30"/>
      <c r="AA22" s="30"/>
      <c r="AB22" s="30"/>
      <c r="AC22" s="30"/>
      <c r="AD22" s="30"/>
      <c r="AE22" s="30"/>
      <c r="AF22" s="30"/>
      <c r="AG22" s="30"/>
      <c r="AH22" s="31"/>
      <c r="AI22" s="32" t="str">
        <f t="shared" si="0"/>
        <v>Yes</v>
      </c>
      <c r="AJ22" s="27" t="str">
        <f>IF(ISBLANK($AM22),"","$\bullet$")&amp;" &amp; "&amp;IF(ISBLANK($AN22),"","$\bullet$")&amp;" &amp; "&amp;IF(ISBLANK($AO22),"","$\bullet$")&amp;" &amp; "&amp;IF(ISBLANK($AP22),"","$\bullet$")&amp;" &amp; "&amp;IF(ISBLANK($AQ22),"","$\bullet$")&amp;" &amp; "&amp;IF(ISBLANK(#REF!),"","$\bullet$")&amp;" &amp; "&amp;$AR22&amp;" &amp; "&amp;$AS22&amp;" &amp; "&amp;$AU22&amp;" &amp; "&amp;$AV22&amp;" \\"</f>
        <v xml:space="preserve"> &amp; $\bullet$ &amp; $\bullet$ &amp; $\bullet$ &amp; $\bullet$ &amp; $\bullet$ &amp; AI &amp; not included &amp; Cooperative Spectrum Sharing &amp; Contract theory, Orthogonal Frequency Division Multiplexing, CR \\</v>
      </c>
      <c r="AK22" s="33">
        <f t="shared" si="1"/>
        <v>1</v>
      </c>
      <c r="AL22" s="33">
        <f t="shared" si="2"/>
        <v>1</v>
      </c>
      <c r="AM22" s="34"/>
      <c r="AN22" s="35" t="s">
        <v>74</v>
      </c>
      <c r="AO22" s="35" t="s">
        <v>74</v>
      </c>
      <c r="AP22" s="35" t="s">
        <v>74</v>
      </c>
      <c r="AQ22" s="35" t="s">
        <v>74</v>
      </c>
      <c r="AR22" s="35" t="s">
        <v>220</v>
      </c>
      <c r="AS22" s="35" t="s">
        <v>76</v>
      </c>
      <c r="AT22" s="35" t="s">
        <v>147</v>
      </c>
      <c r="AU22" s="35" t="s">
        <v>288</v>
      </c>
      <c r="AV22" s="35" t="s">
        <v>289</v>
      </c>
      <c r="AW22" s="35" t="s">
        <v>53</v>
      </c>
      <c r="AX22" s="34"/>
      <c r="AY22" s="34"/>
      <c r="AZ22" s="33">
        <v>1</v>
      </c>
      <c r="BA22" s="34"/>
      <c r="BB22" s="34"/>
      <c r="BC22" s="34"/>
      <c r="BD22" s="34"/>
      <c r="BE22" s="34"/>
      <c r="BF22" s="34"/>
      <c r="BG22" s="34"/>
      <c r="BH22" s="33">
        <f t="shared" si="3"/>
        <v>1</v>
      </c>
      <c r="BI22" s="33">
        <f t="shared" si="4"/>
        <v>1</v>
      </c>
      <c r="BJ22" s="33">
        <f t="shared" si="5"/>
        <v>0</v>
      </c>
      <c r="BK22" s="35" t="s">
        <v>224</v>
      </c>
      <c r="BL22" s="33">
        <f t="shared" si="6"/>
        <v>1</v>
      </c>
      <c r="BM22" s="33">
        <f t="shared" si="7"/>
        <v>0</v>
      </c>
      <c r="BN22" s="37" t="s">
        <v>65</v>
      </c>
    </row>
    <row r="23" spans="1:66" ht="20" customHeight="1">
      <c r="A23" s="24">
        <v>6</v>
      </c>
      <c r="B23" s="25" t="s">
        <v>290</v>
      </c>
      <c r="C23" s="25" t="s">
        <v>291</v>
      </c>
      <c r="D23" s="25" t="s">
        <v>292</v>
      </c>
      <c r="E23" s="26"/>
      <c r="F23" s="38">
        <v>9152783</v>
      </c>
      <c r="G23" s="28" t="s">
        <v>293</v>
      </c>
      <c r="H23" s="28" t="s">
        <v>294</v>
      </c>
      <c r="I23" s="30"/>
      <c r="J23" s="30"/>
      <c r="K23" s="30"/>
      <c r="L23" s="30"/>
      <c r="M23" s="28" t="s">
        <v>295</v>
      </c>
      <c r="N23" s="29">
        <v>2020</v>
      </c>
      <c r="O23" s="30"/>
      <c r="P23" s="30"/>
      <c r="Q23" s="30"/>
      <c r="R23" s="28" t="s">
        <v>296</v>
      </c>
      <c r="S23" s="30"/>
      <c r="T23" s="30"/>
      <c r="U23" s="30"/>
      <c r="V23" s="30"/>
      <c r="W23" s="30"/>
      <c r="X23" s="30"/>
      <c r="Y23" s="30"/>
      <c r="Z23" s="30"/>
      <c r="AA23" s="30"/>
      <c r="AB23" s="30"/>
      <c r="AC23" s="30"/>
      <c r="AD23" s="30"/>
      <c r="AE23" s="30"/>
      <c r="AF23" s="30"/>
      <c r="AG23" s="30"/>
      <c r="AH23" s="31"/>
      <c r="AI23" s="32" t="str">
        <f t="shared" si="0"/>
        <v>Yes</v>
      </c>
      <c r="AJ23" s="27" t="str">
        <f>IF(ISBLANK($AM23),"","$\bullet$")&amp;" &amp; "&amp;IF(ISBLANK($AN23),"","$\bullet$")&amp;" &amp; "&amp;IF(ISBLANK($AO23),"","$\bullet$")&amp;" &amp; "&amp;IF(ISBLANK($AP23),"","$\bullet$")&amp;" &amp; "&amp;IF(ISBLANK($AQ23),"","$\bullet$")&amp;" &amp; "&amp;IF(ISBLANK(#REF!),"","$\bullet$")&amp;" &amp; "&amp;$AR23&amp;" &amp; "&amp;$AS23&amp;" &amp; "&amp;$AU23&amp;" &amp; "&amp;$AV23&amp;" \\"</f>
        <v>$\bullet$ &amp;  &amp;  &amp;  &amp;  &amp; $\bullet$ &amp; Consumer &amp; not included &amp; Security patching of IoT Consumer Products &amp; Product Labeling (security update label), regulatory framework \\</v>
      </c>
      <c r="AK23" s="33">
        <f t="shared" si="1"/>
        <v>0</v>
      </c>
      <c r="AL23" s="33">
        <f t="shared" si="2"/>
        <v>0</v>
      </c>
      <c r="AM23" s="35" t="s">
        <v>74</v>
      </c>
      <c r="AN23" s="34"/>
      <c r="AO23" s="34"/>
      <c r="AP23" s="34"/>
      <c r="AQ23" s="34"/>
      <c r="AR23" s="35" t="s">
        <v>297</v>
      </c>
      <c r="AS23" s="35" t="s">
        <v>76</v>
      </c>
      <c r="AT23" s="35" t="s">
        <v>298</v>
      </c>
      <c r="AU23" s="35" t="s">
        <v>299</v>
      </c>
      <c r="AV23" s="35" t="s">
        <v>300</v>
      </c>
      <c r="AW23" s="35" t="s">
        <v>123</v>
      </c>
      <c r="AX23" s="34"/>
      <c r="AY23" s="34"/>
      <c r="AZ23" s="34"/>
      <c r="BA23" s="34"/>
      <c r="BB23" s="34"/>
      <c r="BC23" s="34"/>
      <c r="BD23" s="34"/>
      <c r="BE23" s="33">
        <v>1</v>
      </c>
      <c r="BF23" s="33">
        <v>1</v>
      </c>
      <c r="BG23" s="34"/>
      <c r="BH23" s="33">
        <f t="shared" si="3"/>
        <v>1</v>
      </c>
      <c r="BI23" s="33">
        <f t="shared" si="4"/>
        <v>0</v>
      </c>
      <c r="BJ23" s="33">
        <f t="shared" si="5"/>
        <v>0</v>
      </c>
      <c r="BK23" s="35" t="s">
        <v>61</v>
      </c>
      <c r="BL23" s="33">
        <f t="shared" si="6"/>
        <v>0</v>
      </c>
      <c r="BM23" s="33">
        <f t="shared" si="7"/>
        <v>1</v>
      </c>
      <c r="BN23" s="37" t="s">
        <v>301</v>
      </c>
    </row>
    <row r="24" spans="1:66" ht="20" customHeight="1">
      <c r="A24" s="24">
        <v>6</v>
      </c>
      <c r="B24" s="25" t="s">
        <v>302</v>
      </c>
      <c r="C24" s="25" t="s">
        <v>303</v>
      </c>
      <c r="D24" s="25" t="s">
        <v>304</v>
      </c>
      <c r="E24" s="41">
        <v>9781450388405</v>
      </c>
      <c r="F24" s="27" t="s">
        <v>305</v>
      </c>
      <c r="G24" s="28" t="s">
        <v>306</v>
      </c>
      <c r="H24" s="28" t="s">
        <v>307</v>
      </c>
      <c r="I24" s="30"/>
      <c r="J24" s="30"/>
      <c r="K24" s="30"/>
      <c r="L24" s="30"/>
      <c r="M24" s="28" t="s">
        <v>308</v>
      </c>
      <c r="N24" s="29">
        <v>2021</v>
      </c>
      <c r="O24" s="28" t="s">
        <v>89</v>
      </c>
      <c r="P24" s="30"/>
      <c r="Q24" s="28" t="s">
        <v>309</v>
      </c>
      <c r="R24" s="28" t="s">
        <v>310</v>
      </c>
      <c r="S24" s="30"/>
      <c r="T24" s="30"/>
      <c r="U24" s="28" t="s">
        <v>311</v>
      </c>
      <c r="V24" s="30"/>
      <c r="W24" s="28" t="s">
        <v>91</v>
      </c>
      <c r="X24" s="30"/>
      <c r="Y24" s="30"/>
      <c r="Z24" s="30"/>
      <c r="AA24" s="30"/>
      <c r="AB24" s="30"/>
      <c r="AC24" s="30"/>
      <c r="AD24" s="28" t="s">
        <v>312</v>
      </c>
      <c r="AE24" s="30"/>
      <c r="AF24" s="28" t="s">
        <v>313</v>
      </c>
      <c r="AG24" s="30"/>
      <c r="AH24" s="31"/>
      <c r="AI24" s="32" t="str">
        <f t="shared" si="0"/>
        <v>Yes</v>
      </c>
      <c r="AJ24" s="27" t="str">
        <f>IF(ISBLANK($AM24),"","$\bullet$")&amp;" &amp; "&amp;IF(ISBLANK($AN24),"","$\bullet$")&amp;" &amp; "&amp;IF(ISBLANK($AO24),"","$\bullet$")&amp;" &amp; "&amp;IF(ISBLANK($AP24),"","$\bullet$")&amp;" &amp; "&amp;IF(ISBLANK($AQ24),"","$\bullet$")&amp;" &amp; "&amp;IF(ISBLANK(#REF!),"","$\bullet$")&amp;" &amp; "&amp;$AR24&amp;" &amp; "&amp;$AS24&amp;" &amp; "&amp;$AU24&amp;" &amp; "&amp;$AV24&amp;" \\"</f>
        <v xml:space="preserve"> &amp;  &amp;  &amp; $\bullet$ &amp;  &amp; $\bullet$ &amp; Energy, MCS &amp; not included &amp; Crowd-sourced energy sharing environment, green computing &amp; Reliability-Based Wireless Energy Sharing System, SaaS \\</v>
      </c>
      <c r="AK24" s="33">
        <f t="shared" si="1"/>
        <v>1</v>
      </c>
      <c r="AL24" s="33">
        <f t="shared" si="2"/>
        <v>0</v>
      </c>
      <c r="AM24" s="34"/>
      <c r="AN24" s="34"/>
      <c r="AO24" s="34"/>
      <c r="AP24" s="35" t="s">
        <v>74</v>
      </c>
      <c r="AQ24" s="34"/>
      <c r="AR24" s="35" t="s">
        <v>314</v>
      </c>
      <c r="AS24" s="35" t="s">
        <v>76</v>
      </c>
      <c r="AT24" s="35" t="s">
        <v>159</v>
      </c>
      <c r="AU24" s="35" t="s">
        <v>315</v>
      </c>
      <c r="AV24" s="35" t="s">
        <v>316</v>
      </c>
      <c r="AW24" s="35" t="s">
        <v>58</v>
      </c>
      <c r="AX24" s="34"/>
      <c r="AY24" s="34"/>
      <c r="AZ24" s="34"/>
      <c r="BA24" s="34"/>
      <c r="BB24" s="34"/>
      <c r="BC24" s="34"/>
      <c r="BD24" s="34"/>
      <c r="BE24" s="33">
        <v>1</v>
      </c>
      <c r="BF24" s="34"/>
      <c r="BG24" s="34"/>
      <c r="BH24" s="33">
        <f t="shared" si="3"/>
        <v>1</v>
      </c>
      <c r="BI24" s="33">
        <f t="shared" si="4"/>
        <v>1</v>
      </c>
      <c r="BJ24" s="33">
        <f t="shared" si="5"/>
        <v>0</v>
      </c>
      <c r="BK24" s="35" t="s">
        <v>224</v>
      </c>
      <c r="BL24" s="33">
        <f t="shared" si="6"/>
        <v>1</v>
      </c>
      <c r="BM24" s="33">
        <f t="shared" si="7"/>
        <v>0</v>
      </c>
      <c r="BN24" s="37" t="s">
        <v>65</v>
      </c>
    </row>
    <row r="25" spans="1:66" ht="20" customHeight="1">
      <c r="A25" s="24">
        <v>6</v>
      </c>
      <c r="B25" s="25" t="s">
        <v>317</v>
      </c>
      <c r="C25" s="25" t="s">
        <v>318</v>
      </c>
      <c r="D25" s="25" t="s">
        <v>319</v>
      </c>
      <c r="E25" s="26"/>
      <c r="F25" s="38">
        <v>9346265</v>
      </c>
      <c r="G25" s="28" t="s">
        <v>320</v>
      </c>
      <c r="H25" s="28" t="s">
        <v>321</v>
      </c>
      <c r="I25" s="30"/>
      <c r="J25" s="30"/>
      <c r="K25" s="30"/>
      <c r="L25" s="30"/>
      <c r="M25" s="28" t="s">
        <v>322</v>
      </c>
      <c r="N25" s="29">
        <v>2021</v>
      </c>
      <c r="O25" s="30"/>
      <c r="P25" s="30"/>
      <c r="Q25" s="30"/>
      <c r="R25" s="28" t="s">
        <v>323</v>
      </c>
      <c r="S25" s="30"/>
      <c r="T25" s="30"/>
      <c r="U25" s="30"/>
      <c r="V25" s="30"/>
      <c r="W25" s="30"/>
      <c r="X25" s="30"/>
      <c r="Y25" s="30"/>
      <c r="Z25" s="30"/>
      <c r="AA25" s="30"/>
      <c r="AB25" s="30"/>
      <c r="AC25" s="30"/>
      <c r="AD25" s="30"/>
      <c r="AE25" s="30"/>
      <c r="AF25" s="30"/>
      <c r="AG25" s="30"/>
      <c r="AH25" s="31"/>
      <c r="AI25" s="32" t="str">
        <f t="shared" si="0"/>
        <v>Yes</v>
      </c>
      <c r="AJ25" s="27" t="str">
        <f>IF(ISBLANK($AM25),"","$\bullet$")&amp;" &amp; "&amp;IF(ISBLANK($AN25),"","$\bullet$")&amp;" &amp; "&amp;IF(ISBLANK($AO25),"","$\bullet$")&amp;" &amp; "&amp;IF(ISBLANK($AP25),"","$\bullet$")&amp;" &amp; "&amp;IF(ISBLANK($AQ25),"","$\bullet$")&amp;" &amp; "&amp;IF(ISBLANK(#REF!),"","$\bullet$")&amp;" &amp; "&amp;$AR25&amp;" &amp; "&amp;$AS25&amp;" &amp; "&amp;$AU25&amp;" &amp; "&amp;$AV25&amp;" \\"</f>
        <v>$\bullet$ &amp;  &amp;  &amp;  &amp;  &amp; $\bullet$ &amp; Distributed &amp; not included &amp; Firmware (update) distribution method  &amp; Blockchain, incentive mechanism, peer-to-peer file sharing \\</v>
      </c>
      <c r="AK25" s="33">
        <f t="shared" si="1"/>
        <v>0</v>
      </c>
      <c r="AL25" s="33">
        <f t="shared" si="2"/>
        <v>0</v>
      </c>
      <c r="AM25" s="35" t="s">
        <v>74</v>
      </c>
      <c r="AN25" s="34"/>
      <c r="AO25" s="34"/>
      <c r="AP25" s="34"/>
      <c r="AQ25" s="34"/>
      <c r="AR25" s="35" t="s">
        <v>169</v>
      </c>
      <c r="AS25" s="35" t="s">
        <v>76</v>
      </c>
      <c r="AT25" s="35" t="s">
        <v>298</v>
      </c>
      <c r="AU25" s="35" t="s">
        <v>324</v>
      </c>
      <c r="AV25" s="35" t="s">
        <v>325</v>
      </c>
      <c r="AW25" s="35" t="s">
        <v>56</v>
      </c>
      <c r="AX25" s="34"/>
      <c r="AY25" s="34"/>
      <c r="AZ25" s="34"/>
      <c r="BA25" s="34"/>
      <c r="BB25" s="34"/>
      <c r="BC25" s="33">
        <v>1</v>
      </c>
      <c r="BD25" s="34"/>
      <c r="BE25" s="34"/>
      <c r="BF25" s="34"/>
      <c r="BG25" s="34"/>
      <c r="BH25" s="33">
        <f t="shared" si="3"/>
        <v>0</v>
      </c>
      <c r="BI25" s="33">
        <f t="shared" si="4"/>
        <v>0</v>
      </c>
      <c r="BJ25" s="33">
        <f t="shared" si="5"/>
        <v>0</v>
      </c>
      <c r="BK25" s="35" t="s">
        <v>1</v>
      </c>
      <c r="BL25" s="33">
        <f t="shared" si="6"/>
        <v>1</v>
      </c>
      <c r="BM25" s="33">
        <f t="shared" si="7"/>
        <v>0</v>
      </c>
      <c r="BN25" s="37" t="s">
        <v>65</v>
      </c>
    </row>
    <row r="26" spans="1:66" ht="20" customHeight="1">
      <c r="A26" s="24">
        <v>7</v>
      </c>
      <c r="B26" s="25" t="s">
        <v>326</v>
      </c>
      <c r="C26" s="25" t="s">
        <v>327</v>
      </c>
      <c r="D26" s="25" t="s">
        <v>328</v>
      </c>
      <c r="E26" s="26"/>
      <c r="F26" s="38">
        <v>9525441</v>
      </c>
      <c r="G26" s="28" t="s">
        <v>329</v>
      </c>
      <c r="H26" s="28" t="s">
        <v>330</v>
      </c>
      <c r="I26" s="28" t="s">
        <v>189</v>
      </c>
      <c r="J26" s="30"/>
      <c r="K26" s="30"/>
      <c r="L26" s="30"/>
      <c r="M26" s="28" t="s">
        <v>331</v>
      </c>
      <c r="N26" s="29">
        <v>2021</v>
      </c>
      <c r="O26" s="30"/>
      <c r="P26" s="30"/>
      <c r="Q26" s="30"/>
      <c r="R26" s="30"/>
      <c r="S26" s="30"/>
      <c r="T26" s="30"/>
      <c r="U26" s="30"/>
      <c r="V26" s="30"/>
      <c r="W26" s="30"/>
      <c r="X26" s="30"/>
      <c r="Y26" s="30"/>
      <c r="Z26" s="30"/>
      <c r="AA26" s="30"/>
      <c r="AB26" s="30"/>
      <c r="AC26" s="30"/>
      <c r="AD26" s="30"/>
      <c r="AE26" s="30"/>
      <c r="AF26" s="30"/>
      <c r="AG26" s="30"/>
      <c r="AH26" s="31"/>
      <c r="AI26" s="32" t="str">
        <f t="shared" si="0"/>
        <v>Yes</v>
      </c>
      <c r="AJ26" s="27" t="str">
        <f>IF(ISBLANK($AM26),"","$\bullet$")&amp;" &amp; "&amp;IF(ISBLANK($AN26),"","$\bullet$")&amp;" &amp; "&amp;IF(ISBLANK($AO26),"","$\bullet$")&amp;" &amp; "&amp;IF(ISBLANK($AP26),"","$\bullet$")&amp;" &amp; "&amp;IF(ISBLANK($AQ26),"","$\bullet$")&amp;" &amp; "&amp;IF(ISBLANK(#REF!),"","$\bullet$")&amp;" &amp; "&amp;$AR26&amp;" &amp; "&amp;$AS26&amp;" &amp; "&amp;$AU26&amp;" &amp; "&amp;$AV26&amp;" \\"</f>
        <v xml:space="preserve"> &amp; $\bullet$ &amp;  &amp;  &amp;  &amp; $\bullet$ &amp; Ad-hoc &amp; not included &amp; IoT-based information/message routing &amp; Contract Theory, Incentive Mechanism \\</v>
      </c>
      <c r="AK26" s="33">
        <f t="shared" si="1"/>
        <v>1</v>
      </c>
      <c r="AL26" s="33">
        <f t="shared" si="2"/>
        <v>0</v>
      </c>
      <c r="AM26" s="34"/>
      <c r="AN26" s="35" t="s">
        <v>74</v>
      </c>
      <c r="AO26" s="34"/>
      <c r="AP26" s="34"/>
      <c r="AQ26" s="34"/>
      <c r="AR26" s="35" t="s">
        <v>135</v>
      </c>
      <c r="AS26" s="35" t="s">
        <v>76</v>
      </c>
      <c r="AT26" s="35" t="s">
        <v>147</v>
      </c>
      <c r="AU26" s="35" t="s">
        <v>332</v>
      </c>
      <c r="AV26" s="35" t="s">
        <v>333</v>
      </c>
      <c r="AW26" s="35" t="s">
        <v>183</v>
      </c>
      <c r="AX26" s="34"/>
      <c r="AY26" s="34"/>
      <c r="AZ26" s="34"/>
      <c r="BA26" s="34"/>
      <c r="BB26" s="34"/>
      <c r="BC26" s="33">
        <v>1</v>
      </c>
      <c r="BD26" s="34"/>
      <c r="BE26" s="33">
        <v>1</v>
      </c>
      <c r="BF26" s="34"/>
      <c r="BG26" s="34"/>
      <c r="BH26" s="33">
        <f t="shared" si="3"/>
        <v>1</v>
      </c>
      <c r="BI26" s="33">
        <f t="shared" si="4"/>
        <v>1</v>
      </c>
      <c r="BJ26" s="33">
        <f t="shared" si="5"/>
        <v>0</v>
      </c>
      <c r="BK26" s="35" t="s">
        <v>224</v>
      </c>
      <c r="BL26" s="33">
        <f t="shared" si="6"/>
        <v>1</v>
      </c>
      <c r="BM26" s="33">
        <f t="shared" si="7"/>
        <v>0</v>
      </c>
      <c r="BN26" s="37" t="s">
        <v>65</v>
      </c>
    </row>
    <row r="27" spans="1:66" ht="20" customHeight="1">
      <c r="A27" s="24">
        <v>7</v>
      </c>
      <c r="B27" s="25" t="s">
        <v>334</v>
      </c>
      <c r="C27" s="25" t="s">
        <v>335</v>
      </c>
      <c r="D27" s="25" t="s">
        <v>336</v>
      </c>
      <c r="E27" s="26"/>
      <c r="F27" s="38">
        <v>9296286</v>
      </c>
      <c r="G27" s="28" t="s">
        <v>337</v>
      </c>
      <c r="H27" s="28" t="s">
        <v>338</v>
      </c>
      <c r="I27" s="28" t="s">
        <v>189</v>
      </c>
      <c r="J27" s="29">
        <v>8</v>
      </c>
      <c r="K27" s="29">
        <v>10</v>
      </c>
      <c r="L27" s="30"/>
      <c r="M27" s="28" t="s">
        <v>339</v>
      </c>
      <c r="N27" s="29">
        <v>2021</v>
      </c>
      <c r="O27" s="30"/>
      <c r="P27" s="30"/>
      <c r="Q27" s="30"/>
      <c r="R27" s="30"/>
      <c r="S27" s="30"/>
      <c r="T27" s="30"/>
      <c r="U27" s="30"/>
      <c r="V27" s="30"/>
      <c r="W27" s="30"/>
      <c r="X27" s="30"/>
      <c r="Y27" s="30"/>
      <c r="Z27" s="30"/>
      <c r="AA27" s="30"/>
      <c r="AB27" s="30"/>
      <c r="AC27" s="30"/>
      <c r="AD27" s="30"/>
      <c r="AE27" s="30"/>
      <c r="AF27" s="30"/>
      <c r="AG27" s="30"/>
      <c r="AH27" s="31"/>
      <c r="AI27" s="32" t="str">
        <f t="shared" si="0"/>
        <v>Yes</v>
      </c>
      <c r="AJ27" s="27" t="str">
        <f>IF(ISBLANK($AM27),"","$\bullet$")&amp;" &amp; "&amp;IF(ISBLANK($AN27),"","$\bullet$")&amp;" &amp; "&amp;IF(ISBLANK($AO27),"","$\bullet$")&amp;" &amp; "&amp;IF(ISBLANK($AP27),"","$\bullet$")&amp;" &amp; "&amp;IF(ISBLANK($AQ27),"","$\bullet$")&amp;" &amp; "&amp;IF(ISBLANK(#REF!),"","$\bullet$")&amp;" &amp; "&amp;$AR27&amp;" &amp; "&amp;$AS27&amp;" &amp; "&amp;$AU27&amp;" &amp; "&amp;$AV27&amp;" \\"</f>
        <v xml:space="preserve"> &amp; $\bullet$ &amp;  &amp;  &amp;  &amp; $\bullet$ &amp; AI &amp; not included &amp; Latency Reduction, speed up distributed computing (cooperative)/ ML &amp; Incentive-based coded distributed computing mechanism \\</v>
      </c>
      <c r="AK27" s="33">
        <f t="shared" si="1"/>
        <v>1</v>
      </c>
      <c r="AL27" s="33">
        <f t="shared" si="2"/>
        <v>0</v>
      </c>
      <c r="AM27" s="34"/>
      <c r="AN27" s="35" t="s">
        <v>74</v>
      </c>
      <c r="AO27" s="34"/>
      <c r="AP27" s="34"/>
      <c r="AQ27" s="34"/>
      <c r="AR27" s="35" t="s">
        <v>220</v>
      </c>
      <c r="AS27" s="35" t="s">
        <v>76</v>
      </c>
      <c r="AT27" s="35" t="s">
        <v>136</v>
      </c>
      <c r="AU27" s="35" t="s">
        <v>340</v>
      </c>
      <c r="AV27" s="35" t="s">
        <v>341</v>
      </c>
      <c r="AW27" s="35" t="s">
        <v>56</v>
      </c>
      <c r="AX27" s="34"/>
      <c r="AY27" s="34"/>
      <c r="AZ27" s="34"/>
      <c r="BA27" s="34"/>
      <c r="BB27" s="34"/>
      <c r="BC27" s="33">
        <v>1</v>
      </c>
      <c r="BD27" s="34"/>
      <c r="BE27" s="34"/>
      <c r="BF27" s="34"/>
      <c r="BG27" s="34"/>
      <c r="BH27" s="33">
        <f t="shared" si="3"/>
        <v>1</v>
      </c>
      <c r="BI27" s="33">
        <f t="shared" si="4"/>
        <v>1</v>
      </c>
      <c r="BJ27" s="33">
        <f t="shared" si="5"/>
        <v>0</v>
      </c>
      <c r="BK27" s="35" t="s">
        <v>224</v>
      </c>
      <c r="BL27" s="33">
        <f t="shared" si="6"/>
        <v>1</v>
      </c>
      <c r="BM27" s="33">
        <f t="shared" si="7"/>
        <v>0</v>
      </c>
      <c r="BN27" s="37" t="s">
        <v>65</v>
      </c>
    </row>
    <row r="28" spans="1:66" ht="20" customHeight="1">
      <c r="A28" s="24">
        <v>7</v>
      </c>
      <c r="B28" s="25" t="s">
        <v>342</v>
      </c>
      <c r="C28" s="25" t="s">
        <v>343</v>
      </c>
      <c r="D28" s="25" t="s">
        <v>344</v>
      </c>
      <c r="E28" s="26"/>
      <c r="F28" s="38">
        <v>9663227</v>
      </c>
      <c r="G28" s="28" t="s">
        <v>345</v>
      </c>
      <c r="H28" s="28" t="s">
        <v>346</v>
      </c>
      <c r="I28" s="28" t="s">
        <v>189</v>
      </c>
      <c r="J28" s="30"/>
      <c r="K28" s="30"/>
      <c r="L28" s="30"/>
      <c r="M28" s="28" t="s">
        <v>331</v>
      </c>
      <c r="N28" s="29">
        <v>2021</v>
      </c>
      <c r="O28" s="30"/>
      <c r="P28" s="30"/>
      <c r="Q28" s="30"/>
      <c r="R28" s="30"/>
      <c r="S28" s="30"/>
      <c r="T28" s="30"/>
      <c r="U28" s="30"/>
      <c r="V28" s="30"/>
      <c r="W28" s="30"/>
      <c r="X28" s="30"/>
      <c r="Y28" s="30"/>
      <c r="Z28" s="30"/>
      <c r="AA28" s="30"/>
      <c r="AB28" s="30"/>
      <c r="AC28" s="30"/>
      <c r="AD28" s="30"/>
      <c r="AE28" s="30"/>
      <c r="AF28" s="30"/>
      <c r="AG28" s="30"/>
      <c r="AH28" s="31"/>
      <c r="AI28" s="32" t="str">
        <f t="shared" si="0"/>
        <v>Yes</v>
      </c>
      <c r="AJ28" s="27" t="str">
        <f>IF(ISBLANK($AM28),"","$\bullet$")&amp;" &amp; "&amp;IF(ISBLANK($AN28),"","$\bullet$")&amp;" &amp; "&amp;IF(ISBLANK($AO28),"","$\bullet$")&amp;" &amp; "&amp;IF(ISBLANK($AP28),"","$\bullet$")&amp;" &amp; "&amp;IF(ISBLANK($AQ28),"","$\bullet$")&amp;" &amp; "&amp;IF(ISBLANK(#REF!),"","$\bullet$")&amp;" &amp; "&amp;$AR28&amp;" &amp; "&amp;$AS28&amp;" &amp; "&amp;$AU28&amp;" &amp; "&amp;$AV28&amp;" \\"</f>
        <v xml:space="preserve"> &amp;  &amp;  &amp; $\bullet$ &amp;  &amp; $\bullet$ &amp; AI &amp; Partially included (malicious nodes) &amp; Collaborative learning for malicious node detection (privacy protection) &amp; Blockchain, contribution-based incentive mechanism, consensus algorithm, federated learning  \\</v>
      </c>
      <c r="AK28" s="33">
        <f t="shared" si="1"/>
        <v>1</v>
      </c>
      <c r="AL28" s="33">
        <f t="shared" si="2"/>
        <v>0</v>
      </c>
      <c r="AM28" s="34"/>
      <c r="AN28" s="34"/>
      <c r="AO28" s="34"/>
      <c r="AP28" s="35" t="s">
        <v>74</v>
      </c>
      <c r="AQ28" s="34"/>
      <c r="AR28" s="35" t="s">
        <v>220</v>
      </c>
      <c r="AS28" s="36" t="s">
        <v>347</v>
      </c>
      <c r="AT28" s="35" t="s">
        <v>171</v>
      </c>
      <c r="AU28" s="35" t="s">
        <v>348</v>
      </c>
      <c r="AV28" s="35" t="s">
        <v>349</v>
      </c>
      <c r="AW28" s="35" t="s">
        <v>150</v>
      </c>
      <c r="AX28" s="34"/>
      <c r="AY28" s="34"/>
      <c r="AZ28" s="34"/>
      <c r="BA28" s="34"/>
      <c r="BB28" s="34"/>
      <c r="BC28" s="33">
        <v>1</v>
      </c>
      <c r="BD28" s="34"/>
      <c r="BE28" s="34"/>
      <c r="BF28" s="33">
        <v>1</v>
      </c>
      <c r="BG28" s="34"/>
      <c r="BH28" s="33">
        <f t="shared" si="3"/>
        <v>1</v>
      </c>
      <c r="BI28" s="33">
        <f t="shared" si="4"/>
        <v>1</v>
      </c>
      <c r="BJ28" s="33">
        <f t="shared" si="5"/>
        <v>0</v>
      </c>
      <c r="BK28" s="35" t="s">
        <v>224</v>
      </c>
      <c r="BL28" s="33">
        <f t="shared" si="6"/>
        <v>1</v>
      </c>
      <c r="BM28" s="33">
        <f t="shared" si="7"/>
        <v>0</v>
      </c>
      <c r="BN28" s="37" t="s">
        <v>65</v>
      </c>
    </row>
    <row r="29" spans="1:66" ht="20" customHeight="1">
      <c r="A29" s="24">
        <v>7</v>
      </c>
      <c r="B29" s="25" t="s">
        <v>350</v>
      </c>
      <c r="C29" s="25" t="s">
        <v>351</v>
      </c>
      <c r="D29" s="25" t="s">
        <v>352</v>
      </c>
      <c r="E29" s="26"/>
      <c r="F29" s="27" t="s">
        <v>353</v>
      </c>
      <c r="G29" s="28" t="s">
        <v>354</v>
      </c>
      <c r="H29" s="28" t="s">
        <v>355</v>
      </c>
      <c r="I29" s="28" t="s">
        <v>356</v>
      </c>
      <c r="J29" s="29">
        <v>114</v>
      </c>
      <c r="K29" s="30"/>
      <c r="L29" s="30"/>
      <c r="M29" s="29">
        <v>101932</v>
      </c>
      <c r="N29" s="29">
        <v>2021</v>
      </c>
      <c r="O29" s="30"/>
      <c r="P29" s="30"/>
      <c r="Q29" s="28" t="s">
        <v>357</v>
      </c>
      <c r="R29" s="30"/>
      <c r="S29" s="30"/>
      <c r="T29" s="30"/>
      <c r="U29" s="30"/>
      <c r="V29" s="30"/>
      <c r="W29" s="30"/>
      <c r="X29" s="30"/>
      <c r="Y29" s="30"/>
      <c r="Z29" s="30"/>
      <c r="AA29" s="30"/>
      <c r="AB29" s="30"/>
      <c r="AC29" s="30"/>
      <c r="AD29" s="28" t="s">
        <v>358</v>
      </c>
      <c r="AE29" s="30"/>
      <c r="AF29" s="28" t="s">
        <v>359</v>
      </c>
      <c r="AG29" s="30"/>
      <c r="AH29" s="31"/>
      <c r="AI29" s="32" t="str">
        <f t="shared" si="0"/>
        <v>Yes</v>
      </c>
      <c r="AJ29" s="27" t="str">
        <f>IF(ISBLANK($AM29),"","$\bullet$")&amp;" &amp; "&amp;IF(ISBLANK($AN29),"","$\bullet$")&amp;" &amp; "&amp;IF(ISBLANK($AO29),"","$\bullet$")&amp;" &amp; "&amp;IF(ISBLANK($AP29),"","$\bullet$")&amp;" &amp; "&amp;IF(ISBLANK($AQ29),"","$\bullet$")&amp;" &amp; "&amp;IF(ISBLANK(#REF!),"","$\bullet$")&amp;" &amp; "&amp;$AR29&amp;" &amp; "&amp;$AS29&amp;" &amp; "&amp;$AU29&amp;" &amp; "&amp;$AV29&amp;" \\"</f>
        <v xml:space="preserve"> &amp; $\bullet$ &amp;  &amp;  &amp;  &amp; $\bullet$ &amp; AI &amp; not included &amp; Accomplish computation intensive tasks (privacy preserving) &amp; Reinforcement Learning, Computational Offloading, RL-based Pricing Mechanism  \\</v>
      </c>
      <c r="AK29" s="33">
        <f t="shared" si="1"/>
        <v>1</v>
      </c>
      <c r="AL29" s="33">
        <f t="shared" si="2"/>
        <v>0</v>
      </c>
      <c r="AM29" s="34"/>
      <c r="AN29" s="35" t="s">
        <v>74</v>
      </c>
      <c r="AO29" s="34"/>
      <c r="AP29" s="34"/>
      <c r="AQ29" s="34"/>
      <c r="AR29" s="35" t="s">
        <v>220</v>
      </c>
      <c r="AS29" s="35" t="s">
        <v>76</v>
      </c>
      <c r="AT29" s="35" t="s">
        <v>136</v>
      </c>
      <c r="AU29" s="35" t="s">
        <v>360</v>
      </c>
      <c r="AV29" s="35" t="s">
        <v>361</v>
      </c>
      <c r="AW29" s="35" t="s">
        <v>362</v>
      </c>
      <c r="AX29" s="34"/>
      <c r="AY29" s="34"/>
      <c r="AZ29" s="34"/>
      <c r="BA29" s="34"/>
      <c r="BB29" s="33">
        <v>1</v>
      </c>
      <c r="BC29" s="33">
        <v>1</v>
      </c>
      <c r="BD29" s="34"/>
      <c r="BE29" s="34"/>
      <c r="BF29" s="34"/>
      <c r="BG29" s="34"/>
      <c r="BH29" s="33">
        <f t="shared" si="3"/>
        <v>1</v>
      </c>
      <c r="BI29" s="33">
        <f t="shared" si="4"/>
        <v>1</v>
      </c>
      <c r="BJ29" s="33">
        <f t="shared" si="5"/>
        <v>0</v>
      </c>
      <c r="BK29" s="35" t="s">
        <v>224</v>
      </c>
      <c r="BL29" s="33">
        <f t="shared" si="6"/>
        <v>1</v>
      </c>
      <c r="BM29" s="33">
        <f t="shared" si="7"/>
        <v>0</v>
      </c>
      <c r="BN29" s="37" t="s">
        <v>65</v>
      </c>
    </row>
    <row r="30" spans="1:66" ht="20" customHeight="1">
      <c r="A30" s="24">
        <v>7</v>
      </c>
      <c r="B30" s="25" t="s">
        <v>363</v>
      </c>
      <c r="C30" s="25" t="s">
        <v>364</v>
      </c>
      <c r="D30" s="25" t="s">
        <v>365</v>
      </c>
      <c r="E30" s="26"/>
      <c r="F30" s="27" t="s">
        <v>366</v>
      </c>
      <c r="G30" s="28" t="s">
        <v>367</v>
      </c>
      <c r="H30" s="28" t="s">
        <v>368</v>
      </c>
      <c r="I30" s="28" t="s">
        <v>369</v>
      </c>
      <c r="J30" s="29">
        <v>148</v>
      </c>
      <c r="K30" s="30"/>
      <c r="L30" s="30"/>
      <c r="M30" s="29">
        <v>154172</v>
      </c>
      <c r="N30" s="29">
        <v>2022</v>
      </c>
      <c r="O30" s="30"/>
      <c r="P30" s="30"/>
      <c r="Q30" s="28" t="s">
        <v>370</v>
      </c>
      <c r="R30" s="30"/>
      <c r="S30" s="30"/>
      <c r="T30" s="30"/>
      <c r="U30" s="30"/>
      <c r="V30" s="30"/>
      <c r="W30" s="30"/>
      <c r="X30" s="30"/>
      <c r="Y30" s="30"/>
      <c r="Z30" s="30"/>
      <c r="AA30" s="30"/>
      <c r="AB30" s="30"/>
      <c r="AC30" s="30"/>
      <c r="AD30" s="28" t="s">
        <v>371</v>
      </c>
      <c r="AE30" s="30"/>
      <c r="AF30" s="28" t="s">
        <v>372</v>
      </c>
      <c r="AG30" s="30"/>
      <c r="AH30" s="31"/>
      <c r="AI30" s="32" t="str">
        <f t="shared" si="0"/>
        <v>Yes</v>
      </c>
      <c r="AJ30" s="27" t="str">
        <f>IF(ISBLANK($AM30),"","$\bullet$")&amp;" &amp; "&amp;IF(ISBLANK($AN30),"","$\bullet$")&amp;" &amp; "&amp;IF(ISBLANK($AO30),"","$\bullet$")&amp;" &amp; "&amp;IF(ISBLANK($AP30),"","$\bullet$")&amp;" &amp; "&amp;IF(ISBLANK($AQ30),"","$\bullet$")&amp;" &amp; "&amp;IF(ISBLANK(#REF!),"","$\bullet$")&amp;" &amp; "&amp;$AR30&amp;" &amp; "&amp;$AS30&amp;" &amp; "&amp;$AU30&amp;" &amp; "&amp;$AV30&amp;" \\"</f>
        <v>$\bullet$ &amp;  &amp;  &amp;  &amp;  &amp; $\bullet$ &amp; MCS &amp; not included &amp; Mobile crowd sensing to reduce network overhead, protect privacy &amp; Q-Learning opportunistic cooperation  \\</v>
      </c>
      <c r="AK30" s="33">
        <f t="shared" si="1"/>
        <v>0</v>
      </c>
      <c r="AL30" s="33">
        <f t="shared" si="2"/>
        <v>0</v>
      </c>
      <c r="AM30" s="35" t="s">
        <v>74</v>
      </c>
      <c r="AN30" s="34"/>
      <c r="AO30" s="34"/>
      <c r="AP30" s="34"/>
      <c r="AQ30" s="34"/>
      <c r="AR30" s="35" t="s">
        <v>75</v>
      </c>
      <c r="AS30" s="35" t="s">
        <v>76</v>
      </c>
      <c r="AT30" s="35" t="s">
        <v>231</v>
      </c>
      <c r="AU30" s="35" t="s">
        <v>373</v>
      </c>
      <c r="AV30" s="35" t="s">
        <v>374</v>
      </c>
      <c r="AW30" s="35" t="s">
        <v>183</v>
      </c>
      <c r="AX30" s="34"/>
      <c r="AY30" s="34"/>
      <c r="AZ30" s="34"/>
      <c r="BA30" s="34"/>
      <c r="BB30" s="34"/>
      <c r="BC30" s="33">
        <v>1</v>
      </c>
      <c r="BD30" s="34"/>
      <c r="BE30" s="33">
        <v>1</v>
      </c>
      <c r="BF30" s="34"/>
      <c r="BG30" s="34"/>
      <c r="BH30" s="33">
        <f t="shared" si="3"/>
        <v>0</v>
      </c>
      <c r="BI30" s="33">
        <f t="shared" si="4"/>
        <v>0</v>
      </c>
      <c r="BJ30" s="33">
        <f t="shared" si="5"/>
        <v>0</v>
      </c>
      <c r="BK30" s="35" t="s">
        <v>1</v>
      </c>
      <c r="BL30" s="33">
        <f t="shared" si="6"/>
        <v>1</v>
      </c>
      <c r="BM30" s="33">
        <f t="shared" si="7"/>
        <v>0</v>
      </c>
      <c r="BN30" s="37" t="s">
        <v>65</v>
      </c>
    </row>
    <row r="31" spans="1:66" ht="20" customHeight="1">
      <c r="A31" s="24">
        <v>6</v>
      </c>
      <c r="B31" s="25" t="s">
        <v>375</v>
      </c>
      <c r="C31" s="25" t="s">
        <v>376</v>
      </c>
      <c r="D31" s="25" t="s">
        <v>377</v>
      </c>
      <c r="E31" s="42" t="s">
        <v>378</v>
      </c>
      <c r="F31" s="27" t="s">
        <v>379</v>
      </c>
      <c r="G31" s="28" t="s">
        <v>380</v>
      </c>
      <c r="H31" s="28" t="s">
        <v>381</v>
      </c>
      <c r="I31" s="30"/>
      <c r="J31" s="30"/>
      <c r="K31" s="30"/>
      <c r="L31" s="30"/>
      <c r="M31" s="28" t="s">
        <v>382</v>
      </c>
      <c r="N31" s="29">
        <v>2022</v>
      </c>
      <c r="O31" s="28" t="s">
        <v>383</v>
      </c>
      <c r="P31" s="30"/>
      <c r="Q31" s="30"/>
      <c r="R31" s="28" t="s">
        <v>384</v>
      </c>
      <c r="S31" s="30"/>
      <c r="T31" s="30"/>
      <c r="U31" s="30"/>
      <c r="V31" s="28" t="s">
        <v>385</v>
      </c>
      <c r="W31" s="28" t="s">
        <v>386</v>
      </c>
      <c r="X31" s="30"/>
      <c r="Y31" s="30"/>
      <c r="Z31" s="30"/>
      <c r="AA31" s="30"/>
      <c r="AB31" s="30"/>
      <c r="AC31" s="30"/>
      <c r="AD31" s="28" t="s">
        <v>387</v>
      </c>
      <c r="AE31" s="30"/>
      <c r="AF31" s="30"/>
      <c r="AG31" s="30"/>
      <c r="AH31" s="31"/>
      <c r="AI31" s="32" t="str">
        <f t="shared" si="0"/>
        <v>Yes</v>
      </c>
      <c r="AJ31" s="27" t="str">
        <f>IF(ISBLANK($AM31),"","$\bullet$")&amp;" &amp; "&amp;IF(ISBLANK($AN31),"","$\bullet$")&amp;" &amp; "&amp;IF(ISBLANK($AO31),"","$\bullet$")&amp;" &amp; "&amp;IF(ISBLANK($AP31),"","$\bullet$")&amp;" &amp; "&amp;IF(ISBLANK($AQ31),"","$\bullet$")&amp;" &amp; "&amp;IF(ISBLANK(#REF!),"","$\bullet$")&amp;" &amp; "&amp;$AR31&amp;" &amp; "&amp;$AS31&amp;" &amp; "&amp;$AU31&amp;" &amp; "&amp;$AV31&amp;" \\"</f>
        <v xml:space="preserve"> &amp; $\bullet$ &amp;  &amp;  &amp;  &amp; $\bullet$ &amp; Energy &amp; not included &amp; Electricity Trading on local energy markets, green computing &amp; Blockchain, double auction mechanism, incentive trading \\</v>
      </c>
      <c r="AK31" s="33">
        <f t="shared" si="1"/>
        <v>1</v>
      </c>
      <c r="AL31" s="33">
        <f t="shared" si="2"/>
        <v>0</v>
      </c>
      <c r="AM31" s="34"/>
      <c r="AN31" s="35" t="s">
        <v>74</v>
      </c>
      <c r="AO31" s="34"/>
      <c r="AP31" s="34"/>
      <c r="AQ31" s="34"/>
      <c r="AR31" s="35" t="s">
        <v>158</v>
      </c>
      <c r="AS31" s="35" t="s">
        <v>76</v>
      </c>
      <c r="AT31" s="35" t="s">
        <v>159</v>
      </c>
      <c r="AU31" s="35" t="s">
        <v>388</v>
      </c>
      <c r="AV31" s="35" t="s">
        <v>389</v>
      </c>
      <c r="AW31" s="35" t="s">
        <v>183</v>
      </c>
      <c r="AX31" s="34"/>
      <c r="AY31" s="34"/>
      <c r="AZ31" s="34"/>
      <c r="BA31" s="34"/>
      <c r="BB31" s="34"/>
      <c r="BC31" s="33">
        <v>1</v>
      </c>
      <c r="BD31" s="34"/>
      <c r="BE31" s="33">
        <v>1</v>
      </c>
      <c r="BF31" s="34"/>
      <c r="BG31" s="34"/>
      <c r="BH31" s="33">
        <f t="shared" si="3"/>
        <v>0</v>
      </c>
      <c r="BI31" s="33">
        <f t="shared" si="4"/>
        <v>0</v>
      </c>
      <c r="BJ31" s="33">
        <f t="shared" si="5"/>
        <v>0</v>
      </c>
      <c r="BK31" s="35" t="s">
        <v>1</v>
      </c>
      <c r="BL31" s="33">
        <f t="shared" si="6"/>
        <v>1</v>
      </c>
      <c r="BM31" s="33">
        <f t="shared" si="7"/>
        <v>0</v>
      </c>
      <c r="BN31" s="37" t="s">
        <v>65</v>
      </c>
    </row>
    <row r="32" spans="1:66" ht="20" customHeight="1">
      <c r="A32" s="24">
        <v>7</v>
      </c>
      <c r="B32" s="25" t="s">
        <v>390</v>
      </c>
      <c r="C32" s="25" t="s">
        <v>391</v>
      </c>
      <c r="D32" s="25" t="s">
        <v>392</v>
      </c>
      <c r="E32" s="26"/>
      <c r="F32" s="38">
        <v>9983538</v>
      </c>
      <c r="G32" s="28" t="s">
        <v>393</v>
      </c>
      <c r="H32" s="28" t="s">
        <v>394</v>
      </c>
      <c r="I32" s="28" t="s">
        <v>189</v>
      </c>
      <c r="J32" s="30"/>
      <c r="K32" s="30"/>
      <c r="L32" s="30"/>
      <c r="M32" s="28" t="s">
        <v>331</v>
      </c>
      <c r="N32" s="29">
        <v>2022</v>
      </c>
      <c r="O32" s="30"/>
      <c r="P32" s="30"/>
      <c r="Q32" s="30"/>
      <c r="R32" s="30"/>
      <c r="S32" s="30"/>
      <c r="T32" s="30"/>
      <c r="U32" s="30"/>
      <c r="V32" s="30"/>
      <c r="W32" s="30"/>
      <c r="X32" s="30"/>
      <c r="Y32" s="30"/>
      <c r="Z32" s="30"/>
      <c r="AA32" s="30"/>
      <c r="AB32" s="30"/>
      <c r="AC32" s="30"/>
      <c r="AD32" s="30"/>
      <c r="AE32" s="30"/>
      <c r="AF32" s="30"/>
      <c r="AG32" s="30"/>
      <c r="AH32" s="31"/>
      <c r="AI32" s="32" t="str">
        <f t="shared" si="0"/>
        <v>Yes</v>
      </c>
      <c r="AJ32" s="27" t="str">
        <f>IF(ISBLANK($AM32),"","$\bullet$")&amp;" &amp; "&amp;IF(ISBLANK($AN32),"","$\bullet$")&amp;" &amp; "&amp;IF(ISBLANK($AO32),"","$\bullet$")&amp;" &amp; "&amp;IF(ISBLANK($AP32),"","$\bullet$")&amp;" &amp; "&amp;IF(ISBLANK($AQ32),"","$\bullet$")&amp;" &amp; "&amp;IF(ISBLANK(#REF!),"","$\bullet$")&amp;" &amp; "&amp;$AR32&amp;" &amp; "&amp;$AS32&amp;" &amp; "&amp;$AU32&amp;" &amp; "&amp;$AV32&amp;" \\"</f>
        <v>$\bullet$ &amp;  &amp;  &amp;  &amp;  &amp; $\bullet$ &amp; VLC, RF  &amp; not included &amp; Cooperation of nodes for information delivery, system performance improve &amp; Contract theory, simultaneous light- wave information and power transfer (SLIPT), agency selling incentive \\</v>
      </c>
      <c r="AK32" s="33">
        <f t="shared" si="1"/>
        <v>0</v>
      </c>
      <c r="AL32" s="33">
        <f t="shared" si="2"/>
        <v>0</v>
      </c>
      <c r="AM32" s="35" t="s">
        <v>74</v>
      </c>
      <c r="AN32" s="34"/>
      <c r="AO32" s="34"/>
      <c r="AP32" s="34"/>
      <c r="AQ32" s="34"/>
      <c r="AR32" s="35" t="s">
        <v>395</v>
      </c>
      <c r="AS32" s="35" t="s">
        <v>76</v>
      </c>
      <c r="AT32" s="35" t="s">
        <v>147</v>
      </c>
      <c r="AU32" s="35" t="s">
        <v>396</v>
      </c>
      <c r="AV32" s="35" t="s">
        <v>397</v>
      </c>
      <c r="AW32" s="35" t="s">
        <v>150</v>
      </c>
      <c r="AX32" s="34"/>
      <c r="AY32" s="34"/>
      <c r="AZ32" s="34"/>
      <c r="BA32" s="34"/>
      <c r="BB32" s="34"/>
      <c r="BC32" s="33">
        <v>1</v>
      </c>
      <c r="BD32" s="34"/>
      <c r="BE32" s="34"/>
      <c r="BF32" s="33">
        <v>1</v>
      </c>
      <c r="BG32" s="34"/>
      <c r="BH32" s="33">
        <f t="shared" si="3"/>
        <v>0</v>
      </c>
      <c r="BI32" s="33">
        <f t="shared" si="4"/>
        <v>0</v>
      </c>
      <c r="BJ32" s="33">
        <f t="shared" si="5"/>
        <v>0</v>
      </c>
      <c r="BK32" s="35" t="s">
        <v>1</v>
      </c>
      <c r="BL32" s="33">
        <f t="shared" si="6"/>
        <v>1</v>
      </c>
      <c r="BM32" s="33">
        <f t="shared" si="7"/>
        <v>0</v>
      </c>
      <c r="BN32" s="37" t="s">
        <v>65</v>
      </c>
    </row>
    <row r="33" spans="1:66" ht="20" customHeight="1">
      <c r="A33" s="24">
        <v>7</v>
      </c>
      <c r="B33" s="25" t="s">
        <v>398</v>
      </c>
      <c r="C33" s="25" t="s">
        <v>399</v>
      </c>
      <c r="D33" s="25" t="s">
        <v>400</v>
      </c>
      <c r="E33" s="26"/>
      <c r="F33" s="38">
        <v>9197687</v>
      </c>
      <c r="G33" s="28" t="s">
        <v>401</v>
      </c>
      <c r="H33" s="28" t="s">
        <v>402</v>
      </c>
      <c r="I33" s="28" t="s">
        <v>189</v>
      </c>
      <c r="J33" s="29">
        <v>9</v>
      </c>
      <c r="K33" s="29">
        <v>16</v>
      </c>
      <c r="L33" s="30"/>
      <c r="M33" s="28" t="s">
        <v>403</v>
      </c>
      <c r="N33" s="29">
        <v>2022</v>
      </c>
      <c r="O33" s="30"/>
      <c r="P33" s="30"/>
      <c r="Q33" s="30"/>
      <c r="R33" s="30"/>
      <c r="S33" s="30"/>
      <c r="T33" s="30"/>
      <c r="U33" s="30"/>
      <c r="V33" s="30"/>
      <c r="W33" s="30"/>
      <c r="X33" s="30"/>
      <c r="Y33" s="30"/>
      <c r="Z33" s="30"/>
      <c r="AA33" s="30"/>
      <c r="AB33" s="30"/>
      <c r="AC33" s="30"/>
      <c r="AD33" s="30"/>
      <c r="AE33" s="30"/>
      <c r="AF33" s="30"/>
      <c r="AG33" s="30"/>
      <c r="AH33" s="31"/>
      <c r="AI33" s="32" t="str">
        <f t="shared" si="0"/>
        <v>Yes</v>
      </c>
      <c r="AJ33" s="27" t="str">
        <f>IF(ISBLANK($AM33),"","$\bullet$")&amp;" &amp; "&amp;IF(ISBLANK($AN33),"","$\bullet$")&amp;" &amp; "&amp;IF(ISBLANK($AO33),"","$\bullet$")&amp;" &amp; "&amp;IF(ISBLANK($AP33),"","$\bullet$")&amp;" &amp; "&amp;IF(ISBLANK($AQ33),"","$\bullet$")&amp;" &amp; "&amp;IF(ISBLANK(#REF!),"","$\bullet$")&amp;" &amp; "&amp;$AR33&amp;" &amp; "&amp;$AS33&amp;" &amp; "&amp;$AU33&amp;" &amp; "&amp;$AV33&amp;" \\"</f>
        <v xml:space="preserve"> &amp; $\bullet$ &amp; $\bullet$ &amp; $\bullet$ &amp;  &amp; $\bullet$ &amp; AI &amp; not included &amp; Knowledge Trading with wireless power transfer, prolong battery life &amp; Blockchain, Wirelessly Powered Edge intelliGence (WPEG) framework, P2P energy \\</v>
      </c>
      <c r="AK33" s="33">
        <f t="shared" si="1"/>
        <v>1</v>
      </c>
      <c r="AL33" s="33">
        <f t="shared" si="2"/>
        <v>0</v>
      </c>
      <c r="AM33" s="34"/>
      <c r="AN33" s="35" t="s">
        <v>74</v>
      </c>
      <c r="AO33" s="35" t="s">
        <v>74</v>
      </c>
      <c r="AP33" s="35" t="s">
        <v>74</v>
      </c>
      <c r="AQ33" s="34"/>
      <c r="AR33" s="35" t="s">
        <v>220</v>
      </c>
      <c r="AS33" s="35" t="s">
        <v>76</v>
      </c>
      <c r="AT33" s="35" t="s">
        <v>221</v>
      </c>
      <c r="AU33" s="35" t="s">
        <v>404</v>
      </c>
      <c r="AV33" s="35" t="s">
        <v>405</v>
      </c>
      <c r="AW33" s="35" t="s">
        <v>406</v>
      </c>
      <c r="AX33" s="34"/>
      <c r="AY33" s="34"/>
      <c r="AZ33" s="33">
        <v>1</v>
      </c>
      <c r="BA33" s="34"/>
      <c r="BB33" s="34"/>
      <c r="BC33" s="33">
        <v>1</v>
      </c>
      <c r="BD33" s="34"/>
      <c r="BE33" s="34"/>
      <c r="BF33" s="34"/>
      <c r="BG33" s="34"/>
      <c r="BH33" s="33">
        <f t="shared" si="3"/>
        <v>0</v>
      </c>
      <c r="BI33" s="33">
        <f t="shared" si="4"/>
        <v>0</v>
      </c>
      <c r="BJ33" s="33">
        <f t="shared" si="5"/>
        <v>1</v>
      </c>
      <c r="BK33" s="35" t="s">
        <v>407</v>
      </c>
      <c r="BL33" s="33">
        <f t="shared" si="6"/>
        <v>1</v>
      </c>
      <c r="BM33" s="33">
        <f t="shared" si="7"/>
        <v>0</v>
      </c>
      <c r="BN33" s="37" t="s">
        <v>65</v>
      </c>
    </row>
    <row r="34" spans="1:66" ht="20" customHeight="1">
      <c r="A34" s="24">
        <v>6</v>
      </c>
      <c r="B34" s="25" t="s">
        <v>408</v>
      </c>
      <c r="C34" s="25" t="s">
        <v>409</v>
      </c>
      <c r="D34" s="25" t="s">
        <v>410</v>
      </c>
      <c r="E34" s="42" t="s">
        <v>411</v>
      </c>
      <c r="F34" s="27" t="s">
        <v>412</v>
      </c>
      <c r="G34" s="28" t="s">
        <v>413</v>
      </c>
      <c r="H34" s="28" t="s">
        <v>414</v>
      </c>
      <c r="I34" s="30"/>
      <c r="J34" s="30"/>
      <c r="K34" s="30"/>
      <c r="L34" s="30"/>
      <c r="M34" s="28" t="s">
        <v>415</v>
      </c>
      <c r="N34" s="29">
        <v>2022</v>
      </c>
      <c r="O34" s="28" t="s">
        <v>383</v>
      </c>
      <c r="P34" s="30"/>
      <c r="Q34" s="30"/>
      <c r="R34" s="28" t="s">
        <v>416</v>
      </c>
      <c r="S34" s="30"/>
      <c r="T34" s="30"/>
      <c r="U34" s="30"/>
      <c r="V34" s="28" t="s">
        <v>417</v>
      </c>
      <c r="W34" s="28" t="s">
        <v>386</v>
      </c>
      <c r="X34" s="30"/>
      <c r="Y34" s="30"/>
      <c r="Z34" s="30"/>
      <c r="AA34" s="30"/>
      <c r="AB34" s="30"/>
      <c r="AC34" s="30"/>
      <c r="AD34" s="28" t="s">
        <v>418</v>
      </c>
      <c r="AE34" s="30"/>
      <c r="AF34" s="30"/>
      <c r="AG34" s="30"/>
      <c r="AH34" s="31"/>
      <c r="AI34" s="32" t="str">
        <f t="shared" si="0"/>
        <v>Yes</v>
      </c>
      <c r="AJ34" s="27" t="str">
        <f>IF(ISBLANK($AM34),"","$\bullet$")&amp;" &amp; "&amp;IF(ISBLANK($AN34),"","$\bullet$")&amp;" &amp; "&amp;IF(ISBLANK($AO34),"","$\bullet$")&amp;" &amp; "&amp;IF(ISBLANK($AP34),"","$\bullet$")&amp;" &amp; "&amp;IF(ISBLANK($AQ34),"","$\bullet$")&amp;" &amp; "&amp;IF(ISBLANK(#REF!),"","$\bullet$")&amp;" &amp; "&amp;$AR34&amp;" &amp; "&amp;$AS34&amp;" &amp; "&amp;$AU34&amp;" &amp; "&amp;$AV34&amp;" \\"</f>
        <v>$\bullet$ &amp;  &amp;  &amp;  &amp;  &amp; $\bullet$ &amp; WSN, Generic &amp; Partially included (malicious nodes/pakets) &amp; Secure Data Aggregation, identification of malicious/dishonest nodes, energy utilization &amp; Data aggregation / incentive-based mechanism, comparative analysis for data packets \\</v>
      </c>
      <c r="AK34" s="33">
        <f t="shared" si="1"/>
        <v>0</v>
      </c>
      <c r="AL34" s="33">
        <f t="shared" si="2"/>
        <v>0</v>
      </c>
      <c r="AM34" s="35" t="s">
        <v>74</v>
      </c>
      <c r="AN34" s="34"/>
      <c r="AO34" s="34"/>
      <c r="AP34" s="34"/>
      <c r="AQ34" s="34"/>
      <c r="AR34" s="35" t="s">
        <v>419</v>
      </c>
      <c r="AS34" s="36" t="s">
        <v>420</v>
      </c>
      <c r="AT34" s="35" t="s">
        <v>421</v>
      </c>
      <c r="AU34" s="35" t="s">
        <v>422</v>
      </c>
      <c r="AV34" s="35" t="s">
        <v>423</v>
      </c>
      <c r="AW34" s="35" t="s">
        <v>123</v>
      </c>
      <c r="AX34" s="34"/>
      <c r="AY34" s="34"/>
      <c r="AZ34" s="34"/>
      <c r="BA34" s="34"/>
      <c r="BB34" s="34"/>
      <c r="BC34" s="34"/>
      <c r="BD34" s="34"/>
      <c r="BE34" s="33">
        <v>1</v>
      </c>
      <c r="BF34" s="33">
        <v>1</v>
      </c>
      <c r="BG34" s="34"/>
      <c r="BH34" s="33">
        <f t="shared" si="3"/>
        <v>1</v>
      </c>
      <c r="BI34" s="33">
        <f t="shared" si="4"/>
        <v>1</v>
      </c>
      <c r="BJ34" s="33">
        <f t="shared" si="5"/>
        <v>0</v>
      </c>
      <c r="BK34" s="35" t="s">
        <v>224</v>
      </c>
      <c r="BL34" s="33">
        <f t="shared" si="6"/>
        <v>1</v>
      </c>
      <c r="BM34" s="33">
        <f t="shared" si="7"/>
        <v>0</v>
      </c>
      <c r="BN34" s="37" t="s">
        <v>65</v>
      </c>
    </row>
    <row r="35" spans="1:66" ht="20" customHeight="1">
      <c r="A35" s="24">
        <v>7</v>
      </c>
      <c r="B35" s="25" t="s">
        <v>424</v>
      </c>
      <c r="C35" s="25" t="s">
        <v>425</v>
      </c>
      <c r="D35" s="25" t="s">
        <v>426</v>
      </c>
      <c r="E35" s="26"/>
      <c r="F35" s="38">
        <v>9758074</v>
      </c>
      <c r="G35" s="28" t="s">
        <v>427</v>
      </c>
      <c r="H35" s="28" t="s">
        <v>428</v>
      </c>
      <c r="I35" s="28" t="s">
        <v>429</v>
      </c>
      <c r="J35" s="30"/>
      <c r="K35" s="30"/>
      <c r="L35" s="30"/>
      <c r="M35" s="28" t="s">
        <v>430</v>
      </c>
      <c r="N35" s="29">
        <v>2022</v>
      </c>
      <c r="O35" s="30"/>
      <c r="P35" s="30"/>
      <c r="Q35" s="30"/>
      <c r="R35" s="30"/>
      <c r="S35" s="30"/>
      <c r="T35" s="30"/>
      <c r="U35" s="30"/>
      <c r="V35" s="30"/>
      <c r="W35" s="30"/>
      <c r="X35" s="30"/>
      <c r="Y35" s="30"/>
      <c r="Z35" s="30"/>
      <c r="AA35" s="30"/>
      <c r="AB35" s="30"/>
      <c r="AC35" s="30"/>
      <c r="AD35" s="30"/>
      <c r="AE35" s="30"/>
      <c r="AF35" s="30"/>
      <c r="AG35" s="30"/>
      <c r="AH35" s="31"/>
      <c r="AI35" s="32" t="str">
        <f t="shared" si="0"/>
        <v>Yes</v>
      </c>
      <c r="AJ35" s="27" t="str">
        <f>IF(ISBLANK($AM35),"","$\bullet$")&amp;" &amp; "&amp;IF(ISBLANK($AN35),"","$\bullet$")&amp;" &amp; "&amp;IF(ISBLANK($AO35),"","$\bullet$")&amp;" &amp; "&amp;IF(ISBLANK($AP35),"","$\bullet$")&amp;" &amp; "&amp;IF(ISBLANK($AQ35),"","$\bullet$")&amp;" &amp; "&amp;IF(ISBLANK(#REF!),"","$\bullet$")&amp;" &amp; "&amp;$AR35&amp;" &amp; "&amp;$AS35&amp;" &amp; "&amp;$AU35&amp;" &amp; "&amp;$AV35&amp;" \\"</f>
        <v>$\bullet$ &amp;  &amp;  &amp;  &amp;  &amp; $\bullet$ &amp; IoV &amp; included &amp; digital witness, pictorial services for IoV users and law enforcement agencies  &amp; lightweight incentive authentication scheme (LIAS)  \\</v>
      </c>
      <c r="AK35" s="33">
        <f t="shared" si="1"/>
        <v>0</v>
      </c>
      <c r="AL35" s="33">
        <f t="shared" si="2"/>
        <v>0</v>
      </c>
      <c r="AM35" s="35" t="s">
        <v>74</v>
      </c>
      <c r="AN35" s="34"/>
      <c r="AO35" s="34"/>
      <c r="AP35" s="34"/>
      <c r="AQ35" s="34"/>
      <c r="AR35" s="35" t="s">
        <v>431</v>
      </c>
      <c r="AS35" s="43" t="s">
        <v>432</v>
      </c>
      <c r="AT35" s="35" t="s">
        <v>433</v>
      </c>
      <c r="AU35" s="35" t="s">
        <v>434</v>
      </c>
      <c r="AV35" s="35" t="s">
        <v>435</v>
      </c>
      <c r="AW35" s="35" t="s">
        <v>436</v>
      </c>
      <c r="AX35" s="34"/>
      <c r="AY35" s="33">
        <v>1</v>
      </c>
      <c r="AZ35" s="34"/>
      <c r="BA35" s="33">
        <v>1</v>
      </c>
      <c r="BB35" s="33">
        <v>1</v>
      </c>
      <c r="BC35" s="34"/>
      <c r="BD35" s="33">
        <v>1</v>
      </c>
      <c r="BE35" s="34"/>
      <c r="BF35" s="34"/>
      <c r="BG35" s="34"/>
      <c r="BH35" s="33">
        <f t="shared" si="3"/>
        <v>0</v>
      </c>
      <c r="BI35" s="33">
        <f t="shared" si="4"/>
        <v>0</v>
      </c>
      <c r="BJ35" s="33">
        <f t="shared" si="5"/>
        <v>0</v>
      </c>
      <c r="BK35" s="35" t="s">
        <v>1</v>
      </c>
      <c r="BL35" s="33">
        <f t="shared" si="6"/>
        <v>1</v>
      </c>
      <c r="BM35" s="33">
        <f t="shared" si="7"/>
        <v>0</v>
      </c>
      <c r="BN35" s="37" t="s">
        <v>65</v>
      </c>
    </row>
    <row r="36" spans="1:66" ht="20.75" customHeight="1">
      <c r="A36" s="44">
        <v>7</v>
      </c>
      <c r="B36" s="45" t="s">
        <v>437</v>
      </c>
      <c r="C36" s="45" t="s">
        <v>438</v>
      </c>
      <c r="D36" s="45" t="s">
        <v>439</v>
      </c>
      <c r="E36" s="46"/>
      <c r="F36" s="47">
        <v>9680715</v>
      </c>
      <c r="G36" s="48" t="s">
        <v>440</v>
      </c>
      <c r="H36" s="48" t="s">
        <v>441</v>
      </c>
      <c r="I36" s="48" t="s">
        <v>189</v>
      </c>
      <c r="J36" s="49"/>
      <c r="K36" s="49"/>
      <c r="L36" s="49"/>
      <c r="M36" s="48" t="s">
        <v>331</v>
      </c>
      <c r="N36" s="50">
        <v>2022</v>
      </c>
      <c r="O36" s="49"/>
      <c r="P36" s="49"/>
      <c r="Q36" s="49"/>
      <c r="R36" s="49"/>
      <c r="S36" s="49"/>
      <c r="T36" s="49"/>
      <c r="U36" s="49"/>
      <c r="V36" s="49"/>
      <c r="W36" s="49"/>
      <c r="X36" s="49"/>
      <c r="Y36" s="49"/>
      <c r="Z36" s="49"/>
      <c r="AA36" s="49"/>
      <c r="AB36" s="49"/>
      <c r="AC36" s="49"/>
      <c r="AD36" s="49"/>
      <c r="AE36" s="49"/>
      <c r="AF36" s="49"/>
      <c r="AG36" s="49"/>
      <c r="AH36" s="51"/>
      <c r="AI36" s="52" t="str">
        <f t="shared" si="0"/>
        <v>Yes</v>
      </c>
      <c r="AJ36" s="53" t="str">
        <f>IF(ISBLANK($AM36),"","$\bullet$")&amp;" &amp; "&amp;IF(ISBLANK($AN36),"","$\bullet$")&amp;" &amp; "&amp;IF(ISBLANK($AO36),"","$\bullet$")&amp;" &amp; "&amp;IF(ISBLANK($AP36),"","$\bullet$")&amp;" &amp; "&amp;IF(ISBLANK($AQ36),"","$\bullet$")&amp;" &amp; "&amp;IF(ISBLANK(#REF!),"","$\bullet$")&amp;" &amp; "&amp;$AR36&amp;" &amp; "&amp;$AS36&amp;" &amp; "&amp;$AU36&amp;" &amp; "&amp;$AV36&amp;" \\"</f>
        <v>$\bullet$ &amp;  &amp;  &amp;  &amp;  &amp; $\bullet$ &amp; Generic &amp; not included &amp; Secure Data Sharing with high quality &amp; Blockchain, DQ evaluation/incentive mechanism, Stackelberg, trusted sharing \\</v>
      </c>
      <c r="AK36" s="54">
        <f t="shared" si="1"/>
        <v>0</v>
      </c>
      <c r="AL36" s="54">
        <f t="shared" si="2"/>
        <v>0</v>
      </c>
      <c r="AM36" s="55" t="s">
        <v>74</v>
      </c>
      <c r="AN36" s="56"/>
      <c r="AO36" s="56"/>
      <c r="AP36" s="56"/>
      <c r="AQ36" s="56"/>
      <c r="AR36" s="55" t="s">
        <v>202</v>
      </c>
      <c r="AS36" s="55" t="s">
        <v>76</v>
      </c>
      <c r="AT36" s="55" t="s">
        <v>221</v>
      </c>
      <c r="AU36" s="55" t="s">
        <v>442</v>
      </c>
      <c r="AV36" s="55" t="s">
        <v>443</v>
      </c>
      <c r="AW36" s="55" t="s">
        <v>53</v>
      </c>
      <c r="AX36" s="56"/>
      <c r="AY36" s="56"/>
      <c r="AZ36" s="54">
        <v>1</v>
      </c>
      <c r="BA36" s="56"/>
      <c r="BB36" s="56"/>
      <c r="BC36" s="56"/>
      <c r="BD36" s="56"/>
      <c r="BE36" s="56"/>
      <c r="BF36" s="56"/>
      <c r="BG36" s="56"/>
      <c r="BH36" s="54">
        <f t="shared" si="3"/>
        <v>0</v>
      </c>
      <c r="BI36" s="54">
        <f t="shared" si="4"/>
        <v>0</v>
      </c>
      <c r="BJ36" s="54">
        <f t="shared" si="5"/>
        <v>0</v>
      </c>
      <c r="BK36" s="55" t="s">
        <v>1</v>
      </c>
      <c r="BL36" s="54">
        <f t="shared" si="6"/>
        <v>1</v>
      </c>
      <c r="BM36" s="54">
        <f t="shared" si="7"/>
        <v>0</v>
      </c>
      <c r="BN36" s="57" t="s">
        <v>65</v>
      </c>
    </row>
    <row r="37" spans="1:66" ht="20.75" customHeight="1">
      <c r="A37" s="58"/>
      <c r="B37" s="59"/>
      <c r="C37" s="59"/>
      <c r="D37" s="59"/>
      <c r="E37" s="58"/>
      <c r="F37" s="60"/>
      <c r="G37" s="58"/>
      <c r="H37" s="58"/>
      <c r="I37" s="58"/>
      <c r="J37" s="58"/>
      <c r="K37" s="58"/>
      <c r="L37" s="58"/>
      <c r="M37" s="58"/>
      <c r="N37" s="58"/>
      <c r="O37" s="58"/>
      <c r="P37" s="58"/>
      <c r="Q37" s="58"/>
      <c r="R37" s="58"/>
      <c r="S37" s="58"/>
      <c r="T37" s="58"/>
      <c r="U37" s="58"/>
      <c r="V37" s="58"/>
      <c r="W37" s="58"/>
      <c r="X37" s="58"/>
      <c r="Y37" s="58"/>
      <c r="Z37" s="58"/>
      <c r="AA37" s="58"/>
      <c r="AB37" s="58"/>
      <c r="AC37" s="58"/>
      <c r="AD37" s="58"/>
      <c r="AE37" s="58"/>
      <c r="AF37" s="58"/>
      <c r="AG37" s="58"/>
      <c r="AH37" s="61"/>
      <c r="AI37" s="62">
        <f>COUNTIFS(AI3:AI36,"Yes")/ROWS(AI3:AI36)</f>
        <v>1</v>
      </c>
      <c r="AJ37" s="63"/>
      <c r="AK37" s="64">
        <f>SUM(AK3:AK36)</f>
        <v>20</v>
      </c>
      <c r="AL37" s="64">
        <f>SUM(AL3:AL36)</f>
        <v>4</v>
      </c>
      <c r="AM37" s="64">
        <f>COUNTA(AM3:AM36)</f>
        <v>13</v>
      </c>
      <c r="AN37" s="64">
        <f>COUNTA(AN3:AN36)</f>
        <v>16</v>
      </c>
      <c r="AO37" s="64">
        <f>COUNTA(AO3:AO36)</f>
        <v>3</v>
      </c>
      <c r="AP37" s="64">
        <f>COUNTA(AP3:AP36)</f>
        <v>8</v>
      </c>
      <c r="AQ37" s="64">
        <f>COUNTA(AQ3:AQ36)</f>
        <v>4</v>
      </c>
      <c r="AR37" s="65"/>
      <c r="AS37" s="65"/>
      <c r="AT37" s="65"/>
      <c r="AU37" s="65"/>
      <c r="AV37" s="66"/>
      <c r="AW37" s="66"/>
      <c r="AX37" s="64">
        <f t="shared" ref="AX37:BJ37" si="8">SUM(AX3:AX36)</f>
        <v>3</v>
      </c>
      <c r="AY37" s="64">
        <f t="shared" si="8"/>
        <v>1</v>
      </c>
      <c r="AZ37" s="64">
        <f t="shared" si="8"/>
        <v>8</v>
      </c>
      <c r="BA37" s="64">
        <f t="shared" si="8"/>
        <v>1</v>
      </c>
      <c r="BB37" s="64">
        <f t="shared" si="8"/>
        <v>2</v>
      </c>
      <c r="BC37" s="64">
        <f t="shared" si="8"/>
        <v>14</v>
      </c>
      <c r="BD37" s="64">
        <f t="shared" si="8"/>
        <v>1</v>
      </c>
      <c r="BE37" s="64">
        <f t="shared" si="8"/>
        <v>17</v>
      </c>
      <c r="BF37" s="64">
        <f t="shared" si="8"/>
        <v>10</v>
      </c>
      <c r="BG37" s="64">
        <f t="shared" si="8"/>
        <v>0</v>
      </c>
      <c r="BH37" s="64">
        <f t="shared" si="8"/>
        <v>19</v>
      </c>
      <c r="BI37" s="64">
        <f t="shared" si="8"/>
        <v>17</v>
      </c>
      <c r="BJ37" s="64">
        <f t="shared" si="8"/>
        <v>2</v>
      </c>
      <c r="BK37" s="66"/>
      <c r="BL37" s="64">
        <f>SUM(BL3:BL36)</f>
        <v>22</v>
      </c>
      <c r="BM37" s="64">
        <f>SUM(BM3:BM36)</f>
        <v>12</v>
      </c>
      <c r="BN37" s="67"/>
    </row>
  </sheetData>
  <mergeCells count="1">
    <mergeCell ref="A1:BN1"/>
  </mergeCells>
  <conditionalFormatting sqref="AI2:AI36">
    <cfRule type="cellIs" dxfId="2" priority="1" stopIfTrue="1" operator="equal">
      <formula>"No"</formula>
    </cfRule>
    <cfRule type="cellIs" dxfId="1" priority="2" stopIfTrue="1" operator="equal">
      <formula>"Yes"</formula>
    </cfRule>
  </conditionalFormatting>
  <conditionalFormatting sqref="AJ2:BN3 AJ4:AQ8 AS4:BN4 AR5:BN7 AT8 AV8:BN8 AJ9:BN17 AJ18:AL36 AN18:BN18 AM19:BN36">
    <cfRule type="cellIs" dxfId="0" priority="3" stopIfTrue="1" operator="equal">
      <formula>1</formula>
    </cfRule>
  </conditionalFormatting>
  <hyperlinks>
    <hyperlink ref="Q4" r:id="rId1" xr:uid="{00000000-0004-0000-0400-000000000000}"/>
    <hyperlink ref="Q7" r:id="rId2" xr:uid="{00000000-0004-0000-0400-000001000000}"/>
    <hyperlink ref="Q24" r:id="rId3" xr:uid="{00000000-0004-0000-0400-000002000000}"/>
    <hyperlink ref="Q29" r:id="rId4" xr:uid="{00000000-0004-0000-0400-000003000000}"/>
    <hyperlink ref="Q30" r:id="rId5" xr:uid="{00000000-0004-0000-0400-000004000000}"/>
  </hyperlink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 Systematic Literature 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2023-06-29T13:36:26Z</dcterms:modified>
</cp:coreProperties>
</file>